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Banu for fun\Data Analytics\Excel\Project\"/>
    </mc:Choice>
  </mc:AlternateContent>
  <xr:revisionPtr revIDLastSave="0" documentId="13_ncr:1_{99A92135-E8EF-4E54-ABE3-42D662CEBE86}" xr6:coauthVersionLast="47" xr6:coauthVersionMax="47" xr10:uidLastSave="{00000000-0000-0000-0000-000000000000}"/>
  <bookViews>
    <workbookView xWindow="-108" yWindow="-108" windowWidth="23256" windowHeight="12456" xr2:uid="{DF8CCFB2-682D-4449-9CAD-230760511C4C}"/>
  </bookViews>
  <sheets>
    <sheet name="SUMMARY" sheetId="7" r:id="rId1"/>
    <sheet name="PIVOT ANALYSIS" sheetId="4" r:id="rId2"/>
    <sheet name="DATA ANALYSIS" sheetId="8" r:id="rId3"/>
    <sheet name="NEEDED DATA" sheetId="3" r:id="rId4"/>
    <sheet name="SOURCE DATA" sheetId="2" r:id="rId5"/>
  </sheets>
  <definedNames>
    <definedName name="_xlnm._FilterDatabase" localSheetId="3" hidden="1">'NEEDED DATA'!$A$1:$A$2001</definedName>
    <definedName name="_xlnm._FilterDatabase" localSheetId="1" hidden="1">'PIVOT ANALYSIS'!$AN$7:$AS$7</definedName>
    <definedName name="_xlnm._FilterDatabase" localSheetId="4" hidden="1">'SOURCE DATA'!$A$1:$W$1</definedName>
    <definedName name="_xlchart.v2.0" hidden="1">'PIVOT ANALYSIS'!$AN$8:$AN$12</definedName>
    <definedName name="_xlchart.v2.1" hidden="1">'PIVOT ANALYSIS'!$AO$7</definedName>
    <definedName name="_xlchart.v2.2" hidden="1">'PIVOT ANALYSIS'!$AO$8:$AO$12</definedName>
    <definedName name="_xlchart.v2.3" hidden="1">'PIVOT ANALYSIS'!$AN$8:$AN$12</definedName>
    <definedName name="_xlchart.v2.4" hidden="1">'PIVOT ANALYSIS'!$AO$7</definedName>
    <definedName name="_xlchart.v2.5" hidden="1">'PIVOT ANALYSIS'!$AO$8:$AO$12</definedName>
    <definedName name="Slicer_Budget__M_USD">#N/A</definedName>
    <definedName name="Slicer_director_name">#N/A</definedName>
    <definedName name="Slicer_Genre">#N/A</definedName>
    <definedName name="Slicer_movie_title">#N/A</definedName>
    <definedName name="Slicer_Production_House">#N/A</definedName>
    <definedName name="Slicer_Rotten_Tomatoes_Score">#N/A</definedName>
    <definedName name="Slicer_title_year">#N/A</definedName>
    <definedName name="Slicer_Year">#N/A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AO8" i="4"/>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3" i="2"/>
  <c r="H4" i="2"/>
  <c r="H5" i="2"/>
  <c r="H6" i="2"/>
  <c r="H7" i="2"/>
  <c r="H8" i="2"/>
  <c r="H2" i="2"/>
  <c r="AS9" i="4"/>
  <c r="AQ9" i="4"/>
  <c r="AP9" i="4"/>
  <c r="AO9" i="4"/>
  <c r="AS10" i="4"/>
  <c r="AQ10" i="4"/>
  <c r="AP10" i="4"/>
  <c r="AO10" i="4"/>
  <c r="AS11" i="4"/>
  <c r="AQ11" i="4"/>
  <c r="AP11" i="4"/>
  <c r="AO11" i="4"/>
  <c r="AS12" i="4"/>
  <c r="AQ12" i="4"/>
  <c r="AP12" i="4"/>
  <c r="AO12" i="4"/>
  <c r="AS8" i="4"/>
  <c r="AQ8" i="4"/>
  <c r="AP8" i="4"/>
  <c r="BG13" i="4"/>
  <c r="BG12" i="4"/>
  <c r="BG11" i="4"/>
  <c r="BG10" i="4"/>
  <c r="BG9" i="4"/>
  <c r="BG8" i="4"/>
  <c r="BF13" i="4"/>
  <c r="BF12" i="4"/>
  <c r="BF11" i="4"/>
  <c r="BF10" i="4"/>
  <c r="BF9" i="4"/>
  <c r="BF8" i="4"/>
  <c r="U8" i="4"/>
  <c r="P1283" i="3" l="1"/>
  <c r="P1282" i="3"/>
  <c r="P1109" i="3"/>
  <c r="P38" i="3"/>
  <c r="P1369" i="3"/>
  <c r="P304" i="3"/>
  <c r="P746" i="3"/>
  <c r="P837" i="3"/>
  <c r="P1964" i="3"/>
  <c r="P466" i="3"/>
  <c r="P836" i="3"/>
  <c r="P1009" i="3"/>
  <c r="P1466" i="3"/>
  <c r="P1209" i="3"/>
  <c r="P2001" i="3"/>
  <c r="P1208" i="3"/>
  <c r="P1554" i="3"/>
  <c r="P1008" i="3"/>
  <c r="P745" i="3"/>
  <c r="P744" i="3"/>
  <c r="P835" i="3"/>
  <c r="P152" i="3"/>
  <c r="P183" i="3"/>
  <c r="P165" i="3"/>
  <c r="P42" i="3"/>
  <c r="P1207" i="3"/>
  <c r="P1553" i="3"/>
  <c r="P1108" i="3"/>
  <c r="P556" i="3"/>
  <c r="P743" i="3"/>
  <c r="P834" i="3"/>
  <c r="P1897" i="3"/>
  <c r="P916" i="3"/>
  <c r="P465" i="3"/>
  <c r="P1896" i="3"/>
  <c r="P1963" i="3"/>
  <c r="P1465" i="3"/>
  <c r="P1107" i="3"/>
  <c r="P199" i="3"/>
  <c r="P1368" i="3"/>
  <c r="P1007" i="3"/>
  <c r="P555" i="3"/>
  <c r="P1464" i="3"/>
  <c r="P406" i="3"/>
  <c r="P1726" i="3"/>
  <c r="P1636" i="3"/>
  <c r="P1895" i="3"/>
  <c r="P1367" i="3"/>
  <c r="P1818" i="3"/>
  <c r="P1725" i="3"/>
  <c r="P464" i="3"/>
  <c r="P554" i="3"/>
  <c r="P1206" i="3"/>
  <c r="P1724" i="3"/>
  <c r="P463" i="3"/>
  <c r="P1894" i="3"/>
  <c r="P742" i="3"/>
  <c r="P1893" i="3"/>
  <c r="P1463" i="3"/>
  <c r="P1552" i="3"/>
  <c r="P741" i="3"/>
  <c r="P1635" i="3"/>
  <c r="P86" i="3"/>
  <c r="P1006" i="3"/>
  <c r="P2000" i="3"/>
  <c r="P462" i="3"/>
  <c r="P1366" i="3"/>
  <c r="P1106" i="3"/>
  <c r="P36" i="3"/>
  <c r="P1723" i="3"/>
  <c r="P1462" i="3"/>
  <c r="P1461" i="3"/>
  <c r="P1551" i="3"/>
  <c r="P1281" i="3"/>
  <c r="P461" i="3"/>
  <c r="P1962" i="3"/>
  <c r="P1205" i="3"/>
  <c r="P649" i="3"/>
  <c r="P1550" i="3"/>
  <c r="P1365" i="3"/>
  <c r="P265" i="3"/>
  <c r="P1817" i="3"/>
  <c r="P1892" i="3"/>
  <c r="P1204" i="3"/>
  <c r="P1816" i="3"/>
  <c r="P1005" i="3"/>
  <c r="P648" i="3"/>
  <c r="P1815" i="3"/>
  <c r="P740" i="3"/>
  <c r="P1549" i="3"/>
  <c r="P739" i="3"/>
  <c r="P460" i="3"/>
  <c r="P237" i="3"/>
  <c r="P738" i="3"/>
  <c r="P1105" i="3"/>
  <c r="P136" i="3"/>
  <c r="P1548" i="3"/>
  <c r="P833" i="3"/>
  <c r="P1814" i="3"/>
  <c r="P1364" i="3"/>
  <c r="P1104" i="3"/>
  <c r="P1103" i="3"/>
  <c r="P553" i="3"/>
  <c r="P459" i="3"/>
  <c r="P182" i="3"/>
  <c r="P1961" i="3"/>
  <c r="P1004" i="3"/>
  <c r="P264" i="3"/>
  <c r="P1722" i="3"/>
  <c r="P1003" i="3"/>
  <c r="P405" i="3"/>
  <c r="P1999" i="3"/>
  <c r="P1280" i="3"/>
  <c r="P1002" i="3"/>
  <c r="P1998" i="3"/>
  <c r="P1363" i="3"/>
  <c r="P1547" i="3"/>
  <c r="P1001" i="3"/>
  <c r="P1460" i="3"/>
  <c r="P1279" i="3"/>
  <c r="P647" i="3"/>
  <c r="P832" i="3"/>
  <c r="P1960" i="3"/>
  <c r="P646" i="3"/>
  <c r="P645" i="3"/>
  <c r="P831" i="3"/>
  <c r="P151" i="3"/>
  <c r="P1203" i="3"/>
  <c r="P1202" i="3"/>
  <c r="P1459" i="3"/>
  <c r="P1891" i="3"/>
  <c r="P1102" i="3"/>
  <c r="P552" i="3"/>
  <c r="P737" i="3"/>
  <c r="P1721" i="3"/>
  <c r="P1720" i="3"/>
  <c r="P135" i="3"/>
  <c r="P1813" i="3"/>
  <c r="P1890" i="3"/>
  <c r="P85" i="3"/>
  <c r="P1812" i="3"/>
  <c r="P1634" i="3"/>
  <c r="P1362" i="3"/>
  <c r="P1811" i="3"/>
  <c r="P1997" i="3"/>
  <c r="P164" i="3"/>
  <c r="P1546" i="3"/>
  <c r="P830" i="3"/>
  <c r="P644" i="3"/>
  <c r="P829" i="3"/>
  <c r="P1101" i="3"/>
  <c r="P1100" i="3"/>
  <c r="P1545" i="3"/>
  <c r="P1201" i="3"/>
  <c r="P1544" i="3"/>
  <c r="P198" i="3"/>
  <c r="P643" i="3"/>
  <c r="P1959" i="3"/>
  <c r="P458" i="3"/>
  <c r="P1633" i="3"/>
  <c r="P915" i="3"/>
  <c r="P1543" i="3"/>
  <c r="P642" i="3"/>
  <c r="P736" i="3"/>
  <c r="P1719" i="3"/>
  <c r="P18" i="3"/>
  <c r="P1996" i="3"/>
  <c r="P404" i="3"/>
  <c r="P1200" i="3"/>
  <c r="P1000" i="3"/>
  <c r="P236" i="3"/>
  <c r="P1542" i="3"/>
  <c r="P735" i="3"/>
  <c r="P41" i="3"/>
  <c r="P163" i="3"/>
  <c r="P1810" i="3"/>
  <c r="P121" i="3"/>
  <c r="P35" i="3"/>
  <c r="P734" i="3"/>
  <c r="P1361" i="3"/>
  <c r="P134" i="3"/>
  <c r="P1541" i="3"/>
  <c r="P1099" i="3"/>
  <c r="P828" i="3"/>
  <c r="P1278" i="3"/>
  <c r="P403" i="3"/>
  <c r="P213" i="3"/>
  <c r="P1632" i="3"/>
  <c r="P457" i="3"/>
  <c r="P1718" i="3"/>
  <c r="P51" i="3"/>
  <c r="P120" i="3"/>
  <c r="P733" i="3"/>
  <c r="P1199" i="3"/>
  <c r="P914" i="3"/>
  <c r="P1717" i="3"/>
  <c r="P263" i="3"/>
  <c r="P1198" i="3"/>
  <c r="P551" i="3"/>
  <c r="P1540" i="3"/>
  <c r="P1277" i="3"/>
  <c r="P62" i="3"/>
  <c r="P1276" i="3"/>
  <c r="P353" i="3"/>
  <c r="P1458" i="3"/>
  <c r="P999" i="3"/>
  <c r="P262" i="3"/>
  <c r="P1809" i="3"/>
  <c r="P456" i="3"/>
  <c r="P1808" i="3"/>
  <c r="P913" i="3"/>
  <c r="P1197" i="3"/>
  <c r="P1807" i="3"/>
  <c r="P1889" i="3"/>
  <c r="P912" i="3"/>
  <c r="P1360" i="3"/>
  <c r="P1098" i="3"/>
  <c r="P827" i="3"/>
  <c r="P641" i="3"/>
  <c r="P1275" i="3"/>
  <c r="P998" i="3"/>
  <c r="P732" i="3"/>
  <c r="P911" i="3"/>
  <c r="P100" i="3"/>
  <c r="P72" i="3"/>
  <c r="P1995" i="3"/>
  <c r="P1716" i="3"/>
  <c r="P550" i="3"/>
  <c r="P1196" i="3"/>
  <c r="P303" i="3"/>
  <c r="P1958" i="3"/>
  <c r="P1195" i="3"/>
  <c r="P1194" i="3"/>
  <c r="P455" i="3"/>
  <c r="P731" i="3"/>
  <c r="P910" i="3"/>
  <c r="P21" i="3"/>
  <c r="P235" i="3"/>
  <c r="P1539" i="3"/>
  <c r="P997" i="3"/>
  <c r="P1538" i="3"/>
  <c r="P1631" i="3"/>
  <c r="P909" i="3"/>
  <c r="P549" i="3"/>
  <c r="P1806" i="3"/>
  <c r="P640" i="3"/>
  <c r="P639" i="3"/>
  <c r="P1274" i="3"/>
  <c r="P1097" i="3"/>
  <c r="P908" i="3"/>
  <c r="P1457" i="3"/>
  <c r="P197" i="3"/>
  <c r="P1273" i="3"/>
  <c r="P548" i="3"/>
  <c r="P99" i="3"/>
  <c r="P826" i="3"/>
  <c r="P1272" i="3"/>
  <c r="P71" i="3"/>
  <c r="P1630" i="3"/>
  <c r="P1994" i="3"/>
  <c r="P1456" i="3"/>
  <c r="P1096" i="3"/>
  <c r="P1629" i="3"/>
  <c r="P1957" i="3"/>
  <c r="P547" i="3"/>
  <c r="P1095" i="3"/>
  <c r="P1715" i="3"/>
  <c r="P454" i="3"/>
  <c r="P1714" i="3"/>
  <c r="P825" i="3"/>
  <c r="P1888" i="3"/>
  <c r="P1094" i="3"/>
  <c r="P730" i="3"/>
  <c r="P133" i="3"/>
  <c r="P996" i="3"/>
  <c r="P25" i="3"/>
  <c r="P1093" i="3"/>
  <c r="P1628" i="3"/>
  <c r="P1956" i="3"/>
  <c r="P1455" i="3"/>
  <c r="P119" i="3"/>
  <c r="P907" i="3"/>
  <c r="P1537" i="3"/>
  <c r="P1955" i="3"/>
  <c r="P352" i="3"/>
  <c r="P1713" i="3"/>
  <c r="P1805" i="3"/>
  <c r="P302" i="3"/>
  <c r="P1887" i="3"/>
  <c r="P162" i="3"/>
  <c r="P638" i="3"/>
  <c r="P150" i="3"/>
  <c r="P1536" i="3"/>
  <c r="P546" i="3"/>
  <c r="P1954" i="3"/>
  <c r="P729" i="3"/>
  <c r="P402" i="3"/>
  <c r="P1993" i="3"/>
  <c r="P995" i="3"/>
  <c r="P728" i="3"/>
  <c r="P1992" i="3"/>
  <c r="P994" i="3"/>
  <c r="P1359" i="3"/>
  <c r="P1092" i="3"/>
  <c r="P1271" i="3"/>
  <c r="P351" i="3"/>
  <c r="P1712" i="3"/>
  <c r="P1270" i="3"/>
  <c r="P1711" i="3"/>
  <c r="P1358" i="3"/>
  <c r="P149" i="3"/>
  <c r="P453" i="3"/>
  <c r="P1886" i="3"/>
  <c r="P906" i="3"/>
  <c r="P234" i="3"/>
  <c r="P1535" i="3"/>
  <c r="P1710" i="3"/>
  <c r="P637" i="3"/>
  <c r="P993" i="3"/>
  <c r="P905" i="3"/>
  <c r="P233" i="3"/>
  <c r="P1709" i="3"/>
  <c r="P1885" i="3"/>
  <c r="P904" i="3"/>
  <c r="P727" i="3"/>
  <c r="P1627" i="3"/>
  <c r="P1884" i="3"/>
  <c r="P903" i="3"/>
  <c r="P824" i="3"/>
  <c r="P350" i="3"/>
  <c r="P1708" i="3"/>
  <c r="P1193" i="3"/>
  <c r="P823" i="3"/>
  <c r="P1091" i="3"/>
  <c r="P1804" i="3"/>
  <c r="P1454" i="3"/>
  <c r="P1626" i="3"/>
  <c r="P902" i="3"/>
  <c r="P84" i="3"/>
  <c r="P132" i="3"/>
  <c r="P1953" i="3"/>
  <c r="P1952" i="3"/>
  <c r="P349" i="3"/>
  <c r="P1991" i="3"/>
  <c r="P81" i="3"/>
  <c r="P1090" i="3"/>
  <c r="P1269" i="3"/>
  <c r="P1268" i="3"/>
  <c r="P98" i="3"/>
  <c r="P401" i="3"/>
  <c r="P1357" i="3"/>
  <c r="P1883" i="3"/>
  <c r="P992" i="3"/>
  <c r="P1803" i="3"/>
  <c r="P991" i="3"/>
  <c r="P1453" i="3"/>
  <c r="P452" i="3"/>
  <c r="P301" i="3"/>
  <c r="P1951" i="3"/>
  <c r="P901" i="3"/>
  <c r="P1950" i="3"/>
  <c r="P1356" i="3"/>
  <c r="P822" i="3"/>
  <c r="P1355" i="3"/>
  <c r="P2" i="3"/>
  <c r="P1267" i="3"/>
  <c r="P1802" i="3"/>
  <c r="P451" i="3"/>
  <c r="P232" i="3"/>
  <c r="P1192" i="3"/>
  <c r="P636" i="3"/>
  <c r="P1882" i="3"/>
  <c r="P1801" i="3"/>
  <c r="P990" i="3"/>
  <c r="P989" i="3"/>
  <c r="P1707" i="3"/>
  <c r="P900" i="3"/>
  <c r="P1354" i="3"/>
  <c r="P1452" i="3"/>
  <c r="P450" i="3"/>
  <c r="P1266" i="3"/>
  <c r="P1265" i="3"/>
  <c r="P1089" i="3"/>
  <c r="P635" i="3"/>
  <c r="P1990" i="3"/>
  <c r="P1534" i="3"/>
  <c r="P54" i="3"/>
  <c r="P545" i="3"/>
  <c r="P1533" i="3"/>
  <c r="P11" i="3"/>
  <c r="P1625" i="3"/>
  <c r="P1264" i="3"/>
  <c r="P1881" i="3"/>
  <c r="P300" i="3"/>
  <c r="P544" i="3"/>
  <c r="P1880" i="3"/>
  <c r="P1706" i="3"/>
  <c r="P1949" i="3"/>
  <c r="P899" i="3"/>
  <c r="P1705" i="3"/>
  <c r="P543" i="3"/>
  <c r="P1532" i="3"/>
  <c r="P726" i="3"/>
  <c r="P725" i="3"/>
  <c r="P1704" i="3"/>
  <c r="P1800" i="3"/>
  <c r="P1703" i="3"/>
  <c r="P400" i="3"/>
  <c r="P348" i="3"/>
  <c r="P1879" i="3"/>
  <c r="P1878" i="3"/>
  <c r="P898" i="3"/>
  <c r="P724" i="3"/>
  <c r="P40" i="3"/>
  <c r="P118" i="3"/>
  <c r="P347" i="3"/>
  <c r="P399" i="3"/>
  <c r="P1451" i="3"/>
  <c r="P821" i="3"/>
  <c r="P634" i="3"/>
  <c r="P897" i="3"/>
  <c r="P633" i="3"/>
  <c r="P1799" i="3"/>
  <c r="P1702" i="3"/>
  <c r="P398" i="3"/>
  <c r="P1624" i="3"/>
  <c r="P1989" i="3"/>
  <c r="P15" i="3"/>
  <c r="P1877" i="3"/>
  <c r="P1088" i="3"/>
  <c r="P1450" i="3"/>
  <c r="P1449" i="3"/>
  <c r="P212" i="3"/>
  <c r="P346" i="3"/>
  <c r="P117" i="3"/>
  <c r="P542" i="3"/>
  <c r="P1353" i="3"/>
  <c r="P1988" i="3"/>
  <c r="P1448" i="3"/>
  <c r="P1087" i="3"/>
  <c r="P1531" i="3"/>
  <c r="P820" i="3"/>
  <c r="P131" i="3"/>
  <c r="P1191" i="3"/>
  <c r="P449" i="3"/>
  <c r="P1447" i="3"/>
  <c r="P211" i="3"/>
  <c r="P181" i="3"/>
  <c r="P541" i="3"/>
  <c r="P1948" i="3"/>
  <c r="P1352" i="3"/>
  <c r="P988" i="3"/>
  <c r="P1623" i="3"/>
  <c r="P1086" i="3"/>
  <c r="P1351" i="3"/>
  <c r="P1530" i="3"/>
  <c r="P448" i="3"/>
  <c r="P447" i="3"/>
  <c r="P1798" i="3"/>
  <c r="P1350" i="3"/>
  <c r="P1797" i="3"/>
  <c r="P1349" i="3"/>
  <c r="P1622" i="3"/>
  <c r="P987" i="3"/>
  <c r="P896" i="3"/>
  <c r="P1190" i="3"/>
  <c r="P1701" i="3"/>
  <c r="P299" i="3"/>
  <c r="P1263" i="3"/>
  <c r="P261" i="3"/>
  <c r="P1796" i="3"/>
  <c r="P1446" i="3"/>
  <c r="P116" i="3"/>
  <c r="P540" i="3"/>
  <c r="P1189" i="3"/>
  <c r="P1987" i="3"/>
  <c r="P1621" i="3"/>
  <c r="P1986" i="3"/>
  <c r="P819" i="3"/>
  <c r="P345" i="3"/>
  <c r="P1529" i="3"/>
  <c r="P130" i="3"/>
  <c r="P986" i="3"/>
  <c r="P1620" i="3"/>
  <c r="P61" i="3"/>
  <c r="P180" i="3"/>
  <c r="P895" i="3"/>
  <c r="P1619" i="3"/>
  <c r="P1262" i="3"/>
  <c r="P397" i="3"/>
  <c r="P1876" i="3"/>
  <c r="P298" i="3"/>
  <c r="P818" i="3"/>
  <c r="P1261" i="3"/>
  <c r="P1795" i="3"/>
  <c r="P817" i="3"/>
  <c r="P1794" i="3"/>
  <c r="P1700" i="3"/>
  <c r="P985" i="3"/>
  <c r="P984" i="3"/>
  <c r="P1699" i="3"/>
  <c r="P1618" i="3"/>
  <c r="P34" i="3"/>
  <c r="P816" i="3"/>
  <c r="P196" i="3"/>
  <c r="P894" i="3"/>
  <c r="P1188" i="3"/>
  <c r="P148" i="3"/>
  <c r="P1875" i="3"/>
  <c r="P893" i="3"/>
  <c r="P1793" i="3"/>
  <c r="P1260" i="3"/>
  <c r="P1874" i="3"/>
  <c r="P892" i="3"/>
  <c r="P396" i="3"/>
  <c r="P1348" i="3"/>
  <c r="P1085" i="3"/>
  <c r="P1445" i="3"/>
  <c r="P1528" i="3"/>
  <c r="P815" i="3"/>
  <c r="P344" i="3"/>
  <c r="P1617" i="3"/>
  <c r="P891" i="3"/>
  <c r="P983" i="3"/>
  <c r="P395" i="3"/>
  <c r="P1947" i="3"/>
  <c r="P814" i="3"/>
  <c r="P1187" i="3"/>
  <c r="P179" i="3"/>
  <c r="P1084" i="3"/>
  <c r="P1698" i="3"/>
  <c r="P890" i="3"/>
  <c r="P1616" i="3"/>
  <c r="P1697" i="3"/>
  <c r="P723" i="3"/>
  <c r="P1527" i="3"/>
  <c r="P1615" i="3"/>
  <c r="P632" i="3"/>
  <c r="P24" i="3"/>
  <c r="P1444" i="3"/>
  <c r="P889" i="3"/>
  <c r="P446" i="3"/>
  <c r="P1443" i="3"/>
  <c r="P1985" i="3"/>
  <c r="P1614" i="3"/>
  <c r="P1259" i="3"/>
  <c r="P1526" i="3"/>
  <c r="P722" i="3"/>
  <c r="P1347" i="3"/>
  <c r="P1346" i="3"/>
  <c r="P539" i="3"/>
  <c r="P888" i="3"/>
  <c r="P538" i="3"/>
  <c r="P631" i="3"/>
  <c r="P129" i="3"/>
  <c r="P721" i="3"/>
  <c r="P1984" i="3"/>
  <c r="P260" i="3"/>
  <c r="P394" i="3"/>
  <c r="P178" i="3"/>
  <c r="P982" i="3"/>
  <c r="P813" i="3"/>
  <c r="P259" i="3"/>
  <c r="P50" i="3"/>
  <c r="P630" i="3"/>
  <c r="P1345" i="3"/>
  <c r="P177" i="3"/>
  <c r="P210" i="3"/>
  <c r="P887" i="3"/>
  <c r="P1946" i="3"/>
  <c r="P258" i="3"/>
  <c r="P720" i="3"/>
  <c r="P812" i="3"/>
  <c r="P97" i="3"/>
  <c r="P393" i="3"/>
  <c r="P719" i="3"/>
  <c r="P1696" i="3"/>
  <c r="P1186" i="3"/>
  <c r="P161" i="3"/>
  <c r="P343" i="3"/>
  <c r="P1613" i="3"/>
  <c r="P1185" i="3"/>
  <c r="P1083" i="3"/>
  <c r="P537" i="3"/>
  <c r="P1258" i="3"/>
  <c r="P1442" i="3"/>
  <c r="P629" i="3"/>
  <c r="P628" i="3"/>
  <c r="P1695" i="3"/>
  <c r="P1612" i="3"/>
  <c r="P718" i="3"/>
  <c r="P717" i="3"/>
  <c r="P1611" i="3"/>
  <c r="P536" i="3"/>
  <c r="P981" i="3"/>
  <c r="P1344" i="3"/>
  <c r="P1082" i="3"/>
  <c r="P716" i="3"/>
  <c r="P1441" i="3"/>
  <c r="P535" i="3"/>
  <c r="P30" i="3"/>
  <c r="P1257" i="3"/>
  <c r="P811" i="3"/>
  <c r="P1440" i="3"/>
  <c r="P342" i="3"/>
  <c r="P534" i="3"/>
  <c r="P627" i="3"/>
  <c r="P257" i="3"/>
  <c r="P980" i="3"/>
  <c r="P533" i="3"/>
  <c r="P1081" i="3"/>
  <c r="P532" i="3"/>
  <c r="P1343" i="3"/>
  <c r="P531" i="3"/>
  <c r="P1873" i="3"/>
  <c r="P1945" i="3"/>
  <c r="P1610" i="3"/>
  <c r="P297" i="3"/>
  <c r="P1525" i="3"/>
  <c r="P1080" i="3"/>
  <c r="P1079" i="3"/>
  <c r="P979" i="3"/>
  <c r="P1983" i="3"/>
  <c r="P1694" i="3"/>
  <c r="P1693" i="3"/>
  <c r="P1944" i="3"/>
  <c r="P626" i="3"/>
  <c r="P1184" i="3"/>
  <c r="P1792" i="3"/>
  <c r="P341" i="3"/>
  <c r="P978" i="3"/>
  <c r="P1256" i="3"/>
  <c r="P810" i="3"/>
  <c r="P1872" i="3"/>
  <c r="P1524" i="3"/>
  <c r="P1078" i="3"/>
  <c r="P977" i="3"/>
  <c r="P1609" i="3"/>
  <c r="P1791" i="3"/>
  <c r="P340" i="3"/>
  <c r="P976" i="3"/>
  <c r="P809" i="3"/>
  <c r="P176" i="3"/>
  <c r="P530" i="3"/>
  <c r="P886" i="3"/>
  <c r="P1943" i="3"/>
  <c r="P715" i="3"/>
  <c r="P1255" i="3"/>
  <c r="P1183" i="3"/>
  <c r="P1342" i="3"/>
  <c r="P296" i="3"/>
  <c r="P295" i="3"/>
  <c r="P1341" i="3"/>
  <c r="P1340" i="3"/>
  <c r="P1254" i="3"/>
  <c r="P23" i="3"/>
  <c r="P808" i="3"/>
  <c r="P625" i="3"/>
  <c r="P529" i="3"/>
  <c r="P714" i="3"/>
  <c r="P70" i="3"/>
  <c r="P975" i="3"/>
  <c r="P1692" i="3"/>
  <c r="P1942" i="3"/>
  <c r="P128" i="3"/>
  <c r="P1253" i="3"/>
  <c r="P1182" i="3"/>
  <c r="P1439" i="3"/>
  <c r="P1691" i="3"/>
  <c r="P96" i="3"/>
  <c r="P445" i="3"/>
  <c r="P713" i="3"/>
  <c r="P974" i="3"/>
  <c r="P885" i="3"/>
  <c r="P49" i="3"/>
  <c r="P1523" i="3"/>
  <c r="P127" i="3"/>
  <c r="P528" i="3"/>
  <c r="P27" i="3"/>
  <c r="P1339" i="3"/>
  <c r="P1690" i="3"/>
  <c r="P392" i="3"/>
  <c r="P1522" i="3"/>
  <c r="P256" i="3"/>
  <c r="P1689" i="3"/>
  <c r="P1252" i="3"/>
  <c r="P444" i="3"/>
  <c r="P1077" i="3"/>
  <c r="P1251" i="3"/>
  <c r="P807" i="3"/>
  <c r="P1181" i="3"/>
  <c r="P527" i="3"/>
  <c r="P1688" i="3"/>
  <c r="P1608" i="3"/>
  <c r="P1250" i="3"/>
  <c r="P391" i="3"/>
  <c r="P1941" i="3"/>
  <c r="P1871" i="3"/>
  <c r="P80" i="3"/>
  <c r="P443" i="3"/>
  <c r="P442" i="3"/>
  <c r="P1438" i="3"/>
  <c r="P1521" i="3"/>
  <c r="P1180" i="3"/>
  <c r="P526" i="3"/>
  <c r="P1338" i="3"/>
  <c r="P1940" i="3"/>
  <c r="P973" i="3"/>
  <c r="P1870" i="3"/>
  <c r="P884" i="3"/>
  <c r="P883" i="3"/>
  <c r="P1437" i="3"/>
  <c r="P1607" i="3"/>
  <c r="P525" i="3"/>
  <c r="P1790" i="3"/>
  <c r="P1520" i="3"/>
  <c r="P1076" i="3"/>
  <c r="P79" i="3"/>
  <c r="P972" i="3"/>
  <c r="P1687" i="3"/>
  <c r="P1606" i="3"/>
  <c r="P1436" i="3"/>
  <c r="P524" i="3"/>
  <c r="P1435" i="3"/>
  <c r="P1686" i="3"/>
  <c r="P1519" i="3"/>
  <c r="P29" i="3"/>
  <c r="P1249" i="3"/>
  <c r="P294" i="3"/>
  <c r="P1869" i="3"/>
  <c r="P48" i="3"/>
  <c r="P231" i="3"/>
  <c r="P1789" i="3"/>
  <c r="P1337" i="3"/>
  <c r="P523" i="3"/>
  <c r="P1685" i="3"/>
  <c r="P69" i="3"/>
  <c r="P160" i="3"/>
  <c r="P68" i="3"/>
  <c r="P126" i="3"/>
  <c r="P441" i="3"/>
  <c r="P712" i="3"/>
  <c r="P20" i="3"/>
  <c r="P1075" i="3"/>
  <c r="P1518" i="3"/>
  <c r="P624" i="3"/>
  <c r="P1684" i="3"/>
  <c r="P1605" i="3"/>
  <c r="P971" i="3"/>
  <c r="P1434" i="3"/>
  <c r="P1868" i="3"/>
  <c r="P1683" i="3"/>
  <c r="P623" i="3"/>
  <c r="P622" i="3"/>
  <c r="P1433" i="3"/>
  <c r="P1248" i="3"/>
  <c r="P522" i="3"/>
  <c r="P1788" i="3"/>
  <c r="P1432" i="3"/>
  <c r="P621" i="3"/>
  <c r="P1604" i="3"/>
  <c r="P1074" i="3"/>
  <c r="P1982" i="3"/>
  <c r="P1787" i="3"/>
  <c r="P1939" i="3"/>
  <c r="P109" i="3"/>
  <c r="P521" i="3"/>
  <c r="P806" i="3"/>
  <c r="P711" i="3"/>
  <c r="P1938" i="3"/>
  <c r="P339" i="3"/>
  <c r="P1336" i="3"/>
  <c r="P805" i="3"/>
  <c r="P620" i="3"/>
  <c r="P1179" i="3"/>
  <c r="P1786" i="3"/>
  <c r="P1785" i="3"/>
  <c r="P1867" i="3"/>
  <c r="P804" i="3"/>
  <c r="P1335" i="3"/>
  <c r="P619" i="3"/>
  <c r="P175" i="3"/>
  <c r="P1866" i="3"/>
  <c r="P1682" i="3"/>
  <c r="P95" i="3"/>
  <c r="P1865" i="3"/>
  <c r="P293" i="3"/>
  <c r="P33" i="3"/>
  <c r="P1937" i="3"/>
  <c r="P803" i="3"/>
  <c r="P1334" i="3"/>
  <c r="P1681" i="3"/>
  <c r="P1603" i="3"/>
  <c r="P1073" i="3"/>
  <c r="P1247" i="3"/>
  <c r="P1864" i="3"/>
  <c r="P1680" i="3"/>
  <c r="P618" i="3"/>
  <c r="P1602" i="3"/>
  <c r="P1178" i="3"/>
  <c r="P1333" i="3"/>
  <c r="P520" i="3"/>
  <c r="P1936" i="3"/>
  <c r="P338" i="3"/>
  <c r="P94" i="3"/>
  <c r="P1431" i="3"/>
  <c r="P519" i="3"/>
  <c r="P67" i="3"/>
  <c r="P1679" i="3"/>
  <c r="P802" i="3"/>
  <c r="P1177" i="3"/>
  <c r="P1678" i="3"/>
  <c r="P1246" i="3"/>
  <c r="P518" i="3"/>
  <c r="P1430" i="3"/>
  <c r="P337" i="3"/>
  <c r="P1677" i="3"/>
  <c r="P336" i="3"/>
  <c r="P517" i="3"/>
  <c r="P1429" i="3"/>
  <c r="P970" i="3"/>
  <c r="P1176" i="3"/>
  <c r="P516" i="3"/>
  <c r="P1981" i="3"/>
  <c r="P710" i="3"/>
  <c r="P1428" i="3"/>
  <c r="P617" i="3"/>
  <c r="P616" i="3"/>
  <c r="P801" i="3"/>
  <c r="P390" i="3"/>
  <c r="P389" i="3"/>
  <c r="P800" i="3"/>
  <c r="P1332" i="3"/>
  <c r="P1331" i="3"/>
  <c r="P1427" i="3"/>
  <c r="P1784" i="3"/>
  <c r="P255" i="3"/>
  <c r="P335" i="3"/>
  <c r="P1175" i="3"/>
  <c r="P615" i="3"/>
  <c r="P1517" i="3"/>
  <c r="P292" i="3"/>
  <c r="P1174" i="3"/>
  <c r="P1072" i="3"/>
  <c r="P1426" i="3"/>
  <c r="P882" i="3"/>
  <c r="P1330" i="3"/>
  <c r="P1935" i="3"/>
  <c r="P230" i="3"/>
  <c r="P1173" i="3"/>
  <c r="P1863" i="3"/>
  <c r="P1329" i="3"/>
  <c r="P334" i="3"/>
  <c r="P1783" i="3"/>
  <c r="P1425" i="3"/>
  <c r="P108" i="3"/>
  <c r="P1328" i="3"/>
  <c r="P1676" i="3"/>
  <c r="P1172" i="3"/>
  <c r="P614" i="3"/>
  <c r="P388" i="3"/>
  <c r="P1424" i="3"/>
  <c r="P1516" i="3"/>
  <c r="P78" i="3"/>
  <c r="P1934" i="3"/>
  <c r="P1171" i="3"/>
  <c r="P159" i="3"/>
  <c r="P291" i="3"/>
  <c r="P515" i="3"/>
  <c r="P1933" i="3"/>
  <c r="P440" i="3"/>
  <c r="P439" i="3"/>
  <c r="P1170" i="3"/>
  <c r="P1169" i="3"/>
  <c r="P1862" i="3"/>
  <c r="P1601" i="3"/>
  <c r="P1600" i="3"/>
  <c r="P438" i="3"/>
  <c r="P254" i="3"/>
  <c r="P1515" i="3"/>
  <c r="P1675" i="3"/>
  <c r="P881" i="3"/>
  <c r="P1861" i="3"/>
  <c r="P1860" i="3"/>
  <c r="P514" i="3"/>
  <c r="P1674" i="3"/>
  <c r="P1168" i="3"/>
  <c r="P513" i="3"/>
  <c r="P969" i="3"/>
  <c r="P1423" i="3"/>
  <c r="P613" i="3"/>
  <c r="P253" i="3"/>
  <c r="P1327" i="3"/>
  <c r="P387" i="3"/>
  <c r="P1167" i="3"/>
  <c r="P1932" i="3"/>
  <c r="P1599" i="3"/>
  <c r="P880" i="3"/>
  <c r="P1782" i="3"/>
  <c r="P1598" i="3"/>
  <c r="P1326" i="3"/>
  <c r="P512" i="3"/>
  <c r="P1166" i="3"/>
  <c r="P968" i="3"/>
  <c r="P1514" i="3"/>
  <c r="P1673" i="3"/>
  <c r="P1931" i="3"/>
  <c r="P967" i="3"/>
  <c r="P1165" i="3"/>
  <c r="P1597" i="3"/>
  <c r="P1980" i="3"/>
  <c r="P1071" i="3"/>
  <c r="P1164" i="3"/>
  <c r="P195" i="3"/>
  <c r="P1513" i="3"/>
  <c r="P799" i="3"/>
  <c r="P77" i="3"/>
  <c r="P1781" i="3"/>
  <c r="P798" i="3"/>
  <c r="P1163" i="3"/>
  <c r="P1325" i="3"/>
  <c r="P709" i="3"/>
  <c r="P1245" i="3"/>
  <c r="P1070" i="3"/>
  <c r="P1512" i="3"/>
  <c r="P1780" i="3"/>
  <c r="P1979" i="3"/>
  <c r="P708" i="3"/>
  <c r="P707" i="3"/>
  <c r="P158" i="3"/>
  <c r="P1422" i="3"/>
  <c r="P93" i="3"/>
  <c r="P511" i="3"/>
  <c r="P1162" i="3"/>
  <c r="P1779" i="3"/>
  <c r="P92" i="3"/>
  <c r="P437" i="3"/>
  <c r="P1161" i="3"/>
  <c r="P1160" i="3"/>
  <c r="P1069" i="3"/>
  <c r="P1324" i="3"/>
  <c r="P1323" i="3"/>
  <c r="P333" i="3"/>
  <c r="P1511" i="3"/>
  <c r="P1159" i="3"/>
  <c r="P1859" i="3"/>
  <c r="P1778" i="3"/>
  <c r="P1158" i="3"/>
  <c r="P1157" i="3"/>
  <c r="P60" i="3"/>
  <c r="P1777" i="3"/>
  <c r="P1244" i="3"/>
  <c r="P1068" i="3"/>
  <c r="P1858" i="3"/>
  <c r="P1067" i="3"/>
  <c r="P1421" i="3"/>
  <c r="P1672" i="3"/>
  <c r="P1776" i="3"/>
  <c r="P436" i="3"/>
  <c r="P612" i="3"/>
  <c r="P1596" i="3"/>
  <c r="P1322" i="3"/>
  <c r="P706" i="3"/>
  <c r="P194" i="3"/>
  <c r="P290" i="3"/>
  <c r="P8" i="3"/>
  <c r="P611" i="3"/>
  <c r="P83" i="3"/>
  <c r="P966" i="3"/>
  <c r="P289" i="3"/>
  <c r="P332" i="3"/>
  <c r="P1857" i="3"/>
  <c r="P510" i="3"/>
  <c r="P509" i="3"/>
  <c r="P1978" i="3"/>
  <c r="P91" i="3"/>
  <c r="P797" i="3"/>
  <c r="P1066" i="3"/>
  <c r="P1510" i="3"/>
  <c r="P1243" i="3"/>
  <c r="P508" i="3"/>
  <c r="P386" i="3"/>
  <c r="P1595" i="3"/>
  <c r="P1156" i="3"/>
  <c r="P879" i="3"/>
  <c r="P610" i="3"/>
  <c r="P1594" i="3"/>
  <c r="P507" i="3"/>
  <c r="P1930" i="3"/>
  <c r="P1321" i="3"/>
  <c r="P209" i="3"/>
  <c r="P115" i="3"/>
  <c r="P1065" i="3"/>
  <c r="P147" i="3"/>
  <c r="P17" i="3"/>
  <c r="P1155" i="3"/>
  <c r="P705" i="3"/>
  <c r="P288" i="3"/>
  <c r="P1775" i="3"/>
  <c r="P796" i="3"/>
  <c r="P878" i="3"/>
  <c r="P1420" i="3"/>
  <c r="P331" i="3"/>
  <c r="P1929" i="3"/>
  <c r="P1320" i="3"/>
  <c r="P1671" i="3"/>
  <c r="P287" i="3"/>
  <c r="P1064" i="3"/>
  <c r="P1670" i="3"/>
  <c r="P1242" i="3"/>
  <c r="P965" i="3"/>
  <c r="P1928" i="3"/>
  <c r="P208" i="3"/>
  <c r="P286" i="3"/>
  <c r="P964" i="3"/>
  <c r="P193" i="3"/>
  <c r="P963" i="3"/>
  <c r="P962" i="3"/>
  <c r="P609" i="3"/>
  <c r="P1927" i="3"/>
  <c r="P1593" i="3"/>
  <c r="P1592" i="3"/>
  <c r="P1669" i="3"/>
  <c r="P1509" i="3"/>
  <c r="P608" i="3"/>
  <c r="P330" i="3"/>
  <c r="P90" i="3"/>
  <c r="P1774" i="3"/>
  <c r="P1856" i="3"/>
  <c r="P107" i="3"/>
  <c r="P961" i="3"/>
  <c r="P385" i="3"/>
  <c r="P157" i="3"/>
  <c r="P1508" i="3"/>
  <c r="P1773" i="3"/>
  <c r="P1419" i="3"/>
  <c r="P506" i="3"/>
  <c r="P229" i="3"/>
  <c r="P384" i="3"/>
  <c r="P76" i="3"/>
  <c r="P228" i="3"/>
  <c r="P1319" i="3"/>
  <c r="P383" i="3"/>
  <c r="P382" i="3"/>
  <c r="P1772" i="3"/>
  <c r="P435" i="3"/>
  <c r="P434" i="3"/>
  <c r="P1771" i="3"/>
  <c r="P1241" i="3"/>
  <c r="P795" i="3"/>
  <c r="P285" i="3"/>
  <c r="P114" i="3"/>
  <c r="P1063" i="3"/>
  <c r="P1418" i="3"/>
  <c r="P1154" i="3"/>
  <c r="P1062" i="3"/>
  <c r="P1061" i="3"/>
  <c r="P704" i="3"/>
  <c r="P877" i="3"/>
  <c r="P1060" i="3"/>
  <c r="P505" i="3"/>
  <c r="P174" i="3"/>
  <c r="P794" i="3"/>
  <c r="P284" i="3"/>
  <c r="P125" i="3"/>
  <c r="P876" i="3"/>
  <c r="P703" i="3"/>
  <c r="P960" i="3"/>
  <c r="P252" i="3"/>
  <c r="P959" i="3"/>
  <c r="P702" i="3"/>
  <c r="P251" i="3"/>
  <c r="P1770" i="3"/>
  <c r="P1153" i="3"/>
  <c r="P1417" i="3"/>
  <c r="P329" i="3"/>
  <c r="P1591" i="3"/>
  <c r="P1590" i="3"/>
  <c r="P504" i="3"/>
  <c r="P503" i="3"/>
  <c r="P1926" i="3"/>
  <c r="P283" i="3"/>
  <c r="P701" i="3"/>
  <c r="P875" i="3"/>
  <c r="P1416" i="3"/>
  <c r="P89" i="3"/>
  <c r="P1925" i="3"/>
  <c r="P39" i="3"/>
  <c r="P1059" i="3"/>
  <c r="P433" i="3"/>
  <c r="P1058" i="3"/>
  <c r="P793" i="3"/>
  <c r="P958" i="3"/>
  <c r="P1977" i="3"/>
  <c r="P1415" i="3"/>
  <c r="P1924" i="3"/>
  <c r="P328" i="3"/>
  <c r="P1507" i="3"/>
  <c r="P792" i="3"/>
  <c r="P957" i="3"/>
  <c r="P1414" i="3"/>
  <c r="P700" i="3"/>
  <c r="P282" i="3"/>
  <c r="P1506" i="3"/>
  <c r="P1057" i="3"/>
  <c r="P1240" i="3"/>
  <c r="P327" i="3"/>
  <c r="P1056" i="3"/>
  <c r="P699" i="3"/>
  <c r="P698" i="3"/>
  <c r="P1923" i="3"/>
  <c r="P1413" i="3"/>
  <c r="P381" i="3"/>
  <c r="P250" i="3"/>
  <c r="P1318" i="3"/>
  <c r="P227" i="3"/>
  <c r="P502" i="3"/>
  <c r="P1152" i="3"/>
  <c r="P1317" i="3"/>
  <c r="P53" i="3"/>
  <c r="P1855" i="3"/>
  <c r="P1055" i="3"/>
  <c r="P1505" i="3"/>
  <c r="P1589" i="3"/>
  <c r="P1151" i="3"/>
  <c r="P956" i="3"/>
  <c r="P501" i="3"/>
  <c r="P874" i="3"/>
  <c r="P432" i="3"/>
  <c r="P697" i="3"/>
  <c r="P696" i="3"/>
  <c r="P873" i="3"/>
  <c r="P1668" i="3"/>
  <c r="P1588" i="3"/>
  <c r="P326" i="3"/>
  <c r="P1769" i="3"/>
  <c r="P607" i="3"/>
  <c r="P380" i="3"/>
  <c r="P1504" i="3"/>
  <c r="P431" i="3"/>
  <c r="P249" i="3"/>
  <c r="P106" i="3"/>
  <c r="P325" i="3"/>
  <c r="P1854" i="3"/>
  <c r="P1054" i="3"/>
  <c r="P872" i="3"/>
  <c r="P207" i="3"/>
  <c r="P791" i="3"/>
  <c r="P1853" i="3"/>
  <c r="P1852" i="3"/>
  <c r="P606" i="3"/>
  <c r="P1922" i="3"/>
  <c r="P1150" i="3"/>
  <c r="P192" i="3"/>
  <c r="P500" i="3"/>
  <c r="P9" i="3"/>
  <c r="P1412" i="3"/>
  <c r="P1411" i="3"/>
  <c r="P1921" i="3"/>
  <c r="P790" i="3"/>
  <c r="P695" i="3"/>
  <c r="P871" i="3"/>
  <c r="P1768" i="3"/>
  <c r="P789" i="3"/>
  <c r="P1149" i="3"/>
  <c r="P499" i="3"/>
  <c r="P788" i="3"/>
  <c r="P1316" i="3"/>
  <c r="P1587" i="3"/>
  <c r="P787" i="3"/>
  <c r="P1315" i="3"/>
  <c r="P786" i="3"/>
  <c r="P1053" i="3"/>
  <c r="P430" i="3"/>
  <c r="P870" i="3"/>
  <c r="P226" i="3"/>
  <c r="P281" i="3"/>
  <c r="P379" i="3"/>
  <c r="P1314" i="3"/>
  <c r="P605" i="3"/>
  <c r="P1851" i="3"/>
  <c r="P13" i="3"/>
  <c r="P378" i="3"/>
  <c r="P75" i="3"/>
  <c r="P124" i="3"/>
  <c r="P59" i="3"/>
  <c r="P1313" i="3"/>
  <c r="P869" i="3"/>
  <c r="P105" i="3"/>
  <c r="P955" i="3"/>
  <c r="P1767" i="3"/>
  <c r="P498" i="3"/>
  <c r="P1503" i="3"/>
  <c r="P66" i="3"/>
  <c r="P694" i="3"/>
  <c r="P954" i="3"/>
  <c r="P1766" i="3"/>
  <c r="P6" i="3"/>
  <c r="P1765" i="3"/>
  <c r="P1764" i="3"/>
  <c r="P1148" i="3"/>
  <c r="P1850" i="3"/>
  <c r="P785" i="3"/>
  <c r="P1147" i="3"/>
  <c r="P1502" i="3"/>
  <c r="P693" i="3"/>
  <c r="P784" i="3"/>
  <c r="P1667" i="3"/>
  <c r="P3" i="3"/>
  <c r="P1052" i="3"/>
  <c r="P1146" i="3"/>
  <c r="P604" i="3"/>
  <c r="P953" i="3"/>
  <c r="P429" i="3"/>
  <c r="P1586" i="3"/>
  <c r="P1585" i="3"/>
  <c r="P377" i="3"/>
  <c r="P868" i="3"/>
  <c r="P867" i="3"/>
  <c r="P1239" i="3"/>
  <c r="P603" i="3"/>
  <c r="P1145" i="3"/>
  <c r="P1501" i="3"/>
  <c r="P206" i="3"/>
  <c r="P602" i="3"/>
  <c r="P1500" i="3"/>
  <c r="P324" i="3"/>
  <c r="P1051" i="3"/>
  <c r="P692" i="3"/>
  <c r="P783" i="3"/>
  <c r="P191" i="3"/>
  <c r="P1920" i="3"/>
  <c r="P782" i="3"/>
  <c r="P1849" i="3"/>
  <c r="P1584" i="3"/>
  <c r="P1238" i="3"/>
  <c r="P190" i="3"/>
  <c r="P1499" i="3"/>
  <c r="P12" i="3"/>
  <c r="P1763" i="3"/>
  <c r="P1583" i="3"/>
  <c r="P1050" i="3"/>
  <c r="P1848" i="3"/>
  <c r="P1666" i="3"/>
  <c r="P376" i="3"/>
  <c r="P781" i="3"/>
  <c r="P1237" i="3"/>
  <c r="P1498" i="3"/>
  <c r="P866" i="3"/>
  <c r="P497" i="3"/>
  <c r="P428" i="3"/>
  <c r="P1582" i="3"/>
  <c r="P1312" i="3"/>
  <c r="P865" i="3"/>
  <c r="P864" i="3"/>
  <c r="P496" i="3"/>
  <c r="P1049" i="3"/>
  <c r="P225" i="3"/>
  <c r="P1236" i="3"/>
  <c r="P1497" i="3"/>
  <c r="P601" i="3"/>
  <c r="P600" i="3"/>
  <c r="P1311" i="3"/>
  <c r="P427" i="3"/>
  <c r="P1581" i="3"/>
  <c r="P863" i="3"/>
  <c r="P1496" i="3"/>
  <c r="P113" i="3"/>
  <c r="P599" i="3"/>
  <c r="P173" i="3"/>
  <c r="P1762" i="3"/>
  <c r="P1580" i="3"/>
  <c r="P598" i="3"/>
  <c r="P1579" i="3"/>
  <c r="P1761" i="3"/>
  <c r="P323" i="3"/>
  <c r="P1847" i="3"/>
  <c r="P691" i="3"/>
  <c r="P1410" i="3"/>
  <c r="P780" i="3"/>
  <c r="P1578" i="3"/>
  <c r="P1409" i="3"/>
  <c r="P1310" i="3"/>
  <c r="P1577" i="3"/>
  <c r="P1144" i="3"/>
  <c r="P426" i="3"/>
  <c r="P1919" i="3"/>
  <c r="P597" i="3"/>
  <c r="P28" i="3"/>
  <c r="P1846" i="3"/>
  <c r="P1918" i="3"/>
  <c r="P1048" i="3"/>
  <c r="P1408" i="3"/>
  <c r="P1407" i="3"/>
  <c r="P952" i="3"/>
  <c r="P951" i="3"/>
  <c r="P1976" i="3"/>
  <c r="P950" i="3"/>
  <c r="P146" i="3"/>
  <c r="P495" i="3"/>
  <c r="P1975" i="3"/>
  <c r="P779" i="3"/>
  <c r="P425" i="3"/>
  <c r="P1235" i="3"/>
  <c r="P1047" i="3"/>
  <c r="P494" i="3"/>
  <c r="P1760" i="3"/>
  <c r="P5" i="3"/>
  <c r="P1665" i="3"/>
  <c r="P949" i="3"/>
  <c r="P1406" i="3"/>
  <c r="P1046" i="3"/>
  <c r="P14" i="3"/>
  <c r="P1845" i="3"/>
  <c r="P596" i="3"/>
  <c r="P322" i="3"/>
  <c r="P172" i="3"/>
  <c r="P375" i="3"/>
  <c r="P690" i="3"/>
  <c r="P1234" i="3"/>
  <c r="P145" i="3"/>
  <c r="P280" i="3"/>
  <c r="P1309" i="3"/>
  <c r="P778" i="3"/>
  <c r="P777" i="3"/>
  <c r="P1143" i="3"/>
  <c r="P948" i="3"/>
  <c r="P595" i="3"/>
  <c r="P1844" i="3"/>
  <c r="P689" i="3"/>
  <c r="P248" i="3"/>
  <c r="P7" i="3"/>
  <c r="P1664" i="3"/>
  <c r="P1233" i="3"/>
  <c r="P947" i="3"/>
  <c r="P1759" i="3"/>
  <c r="P946" i="3"/>
  <c r="P1758" i="3"/>
  <c r="P1232" i="3"/>
  <c r="P1663" i="3"/>
  <c r="P247" i="3"/>
  <c r="P156" i="3"/>
  <c r="P279" i="3"/>
  <c r="P493" i="3"/>
  <c r="P594" i="3"/>
  <c r="P171" i="3"/>
  <c r="P776" i="3"/>
  <c r="P1045" i="3"/>
  <c r="P1044" i="3"/>
  <c r="P1495" i="3"/>
  <c r="P1231" i="3"/>
  <c r="P424" i="3"/>
  <c r="P945" i="3"/>
  <c r="P1043" i="3"/>
  <c r="P593" i="3"/>
  <c r="P144" i="3"/>
  <c r="P492" i="3"/>
  <c r="P862" i="3"/>
  <c r="P1917" i="3"/>
  <c r="P1042" i="3"/>
  <c r="P1041" i="3"/>
  <c r="P88" i="3"/>
  <c r="P423" i="3"/>
  <c r="P1494" i="3"/>
  <c r="P189" i="3"/>
  <c r="P944" i="3"/>
  <c r="P1040" i="3"/>
  <c r="P1843" i="3"/>
  <c r="P374" i="3"/>
  <c r="P943" i="3"/>
  <c r="P592" i="3"/>
  <c r="P688" i="3"/>
  <c r="P1493" i="3"/>
  <c r="P1308" i="3"/>
  <c r="P422" i="3"/>
  <c r="P1842" i="3"/>
  <c r="P1576" i="3"/>
  <c r="P861" i="3"/>
  <c r="P775" i="3"/>
  <c r="P1662" i="3"/>
  <c r="P112" i="3"/>
  <c r="P1841" i="3"/>
  <c r="P1405" i="3"/>
  <c r="P860" i="3"/>
  <c r="P491" i="3"/>
  <c r="P1840" i="3"/>
  <c r="P591" i="3"/>
  <c r="P1661" i="3"/>
  <c r="P1230" i="3"/>
  <c r="P942" i="3"/>
  <c r="P490" i="3"/>
  <c r="P373" i="3"/>
  <c r="P321" i="3"/>
  <c r="P205" i="3"/>
  <c r="P1492" i="3"/>
  <c r="P1660" i="3"/>
  <c r="P590" i="3"/>
  <c r="P224" i="3"/>
  <c r="P372" i="3"/>
  <c r="P1229" i="3"/>
  <c r="P143" i="3"/>
  <c r="P371" i="3"/>
  <c r="P1142" i="3"/>
  <c r="P65" i="3"/>
  <c r="P1757" i="3"/>
  <c r="P320" i="3"/>
  <c r="P142" i="3"/>
  <c r="P489" i="3"/>
  <c r="P589" i="3"/>
  <c r="P941" i="3"/>
  <c r="P940" i="3"/>
  <c r="P1228" i="3"/>
  <c r="P488" i="3"/>
  <c r="P246" i="3"/>
  <c r="P687" i="3"/>
  <c r="P1039" i="3"/>
  <c r="P223" i="3"/>
  <c r="P1974" i="3"/>
  <c r="P1839" i="3"/>
  <c r="P774" i="3"/>
  <c r="P319" i="3"/>
  <c r="P686" i="3"/>
  <c r="P939" i="3"/>
  <c r="P859" i="3"/>
  <c r="P1916" i="3"/>
  <c r="P37" i="3"/>
  <c r="P938" i="3"/>
  <c r="P1404" i="3"/>
  <c r="P421" i="3"/>
  <c r="P1227" i="3"/>
  <c r="P773" i="3"/>
  <c r="P1038" i="3"/>
  <c r="P858" i="3"/>
  <c r="P1141" i="3"/>
  <c r="P1659" i="3"/>
  <c r="P937" i="3"/>
  <c r="P370" i="3"/>
  <c r="P772" i="3"/>
  <c r="P369" i="3"/>
  <c r="P771" i="3"/>
  <c r="P1838" i="3"/>
  <c r="P1915" i="3"/>
  <c r="P1658" i="3"/>
  <c r="P245" i="3"/>
  <c r="P685" i="3"/>
  <c r="P222" i="3"/>
  <c r="P1837" i="3"/>
  <c r="P1403" i="3"/>
  <c r="P420" i="3"/>
  <c r="P278" i="3"/>
  <c r="P857" i="3"/>
  <c r="P1037" i="3"/>
  <c r="P1402" i="3"/>
  <c r="P1226" i="3"/>
  <c r="P487" i="3"/>
  <c r="P419" i="3"/>
  <c r="P684" i="3"/>
  <c r="P1401" i="3"/>
  <c r="P1491" i="3"/>
  <c r="P418" i="3"/>
  <c r="P770" i="3"/>
  <c r="P588" i="3"/>
  <c r="P1400" i="3"/>
  <c r="P1657" i="3"/>
  <c r="P1575" i="3"/>
  <c r="P1140" i="3"/>
  <c r="P1756" i="3"/>
  <c r="P417" i="3"/>
  <c r="P1656" i="3"/>
  <c r="P58" i="3"/>
  <c r="P1139" i="3"/>
  <c r="P1914" i="3"/>
  <c r="P486" i="3"/>
  <c r="P683" i="3"/>
  <c r="P104" i="3"/>
  <c r="P244" i="3"/>
  <c r="P318" i="3"/>
  <c r="P221" i="3"/>
  <c r="P64" i="3"/>
  <c r="P1574" i="3"/>
  <c r="P1490" i="3"/>
  <c r="P1399" i="3"/>
  <c r="P1036" i="3"/>
  <c r="P1655" i="3"/>
  <c r="P1225" i="3"/>
  <c r="P587" i="3"/>
  <c r="P1307" i="3"/>
  <c r="P586" i="3"/>
  <c r="P277" i="3"/>
  <c r="P1755" i="3"/>
  <c r="P1754" i="3"/>
  <c r="P682" i="3"/>
  <c r="P769" i="3"/>
  <c r="P1654" i="3"/>
  <c r="P768" i="3"/>
  <c r="P485" i="3"/>
  <c r="P1398" i="3"/>
  <c r="P46" i="3"/>
  <c r="P1397" i="3"/>
  <c r="P585" i="3"/>
  <c r="P1489" i="3"/>
  <c r="P1138" i="3"/>
  <c r="P681" i="3"/>
  <c r="P243" i="3"/>
  <c r="P1224" i="3"/>
  <c r="P1035" i="3"/>
  <c r="P368" i="3"/>
  <c r="P856" i="3"/>
  <c r="P1653" i="3"/>
  <c r="P276" i="3"/>
  <c r="P1488" i="3"/>
  <c r="P767" i="3"/>
  <c r="P204" i="3"/>
  <c r="P1034" i="3"/>
  <c r="P1487" i="3"/>
  <c r="P1913" i="3"/>
  <c r="P220" i="3"/>
  <c r="P1912" i="3"/>
  <c r="P1753" i="3"/>
  <c r="P680" i="3"/>
  <c r="P1752" i="3"/>
  <c r="P855" i="3"/>
  <c r="P74" i="3"/>
  <c r="P1033" i="3"/>
  <c r="P155" i="3"/>
  <c r="P1223" i="3"/>
  <c r="P416" i="3"/>
  <c r="P1222" i="3"/>
  <c r="P1652" i="3"/>
  <c r="P854" i="3"/>
  <c r="P1751" i="3"/>
  <c r="P188" i="3"/>
  <c r="P484" i="3"/>
  <c r="P1651" i="3"/>
  <c r="P679" i="3"/>
  <c r="P1836" i="3"/>
  <c r="P1650" i="3"/>
  <c r="P1032" i="3"/>
  <c r="P853" i="3"/>
  <c r="P1306" i="3"/>
  <c r="P1911" i="3"/>
  <c r="P584" i="3"/>
  <c r="P1835" i="3"/>
  <c r="P678" i="3"/>
  <c r="P1031" i="3"/>
  <c r="P1910" i="3"/>
  <c r="P1973" i="3"/>
  <c r="P483" i="3"/>
  <c r="P677" i="3"/>
  <c r="P766" i="3"/>
  <c r="P242" i="3"/>
  <c r="P1221" i="3"/>
  <c r="P1396" i="3"/>
  <c r="P765" i="3"/>
  <c r="P1305" i="3"/>
  <c r="P1909" i="3"/>
  <c r="P852" i="3"/>
  <c r="P676" i="3"/>
  <c r="P1486" i="3"/>
  <c r="P1137" i="3"/>
  <c r="P367" i="3"/>
  <c r="P936" i="3"/>
  <c r="P1136" i="3"/>
  <c r="P219" i="3"/>
  <c r="P1750" i="3"/>
  <c r="P1834" i="3"/>
  <c r="P1749" i="3"/>
  <c r="P851" i="3"/>
  <c r="P26" i="3"/>
  <c r="P1395" i="3"/>
  <c r="P1135" i="3"/>
  <c r="P850" i="3"/>
  <c r="P16" i="3"/>
  <c r="P1748" i="3"/>
  <c r="P141" i="3"/>
  <c r="P583" i="3"/>
  <c r="P170" i="3"/>
  <c r="P203" i="3"/>
  <c r="P935" i="3"/>
  <c r="P218" i="3"/>
  <c r="P241" i="3"/>
  <c r="P140" i="3"/>
  <c r="P415" i="3"/>
  <c r="P1649" i="3"/>
  <c r="P317" i="3"/>
  <c r="P1972" i="3"/>
  <c r="P582" i="3"/>
  <c r="P1971" i="3"/>
  <c r="P1394" i="3"/>
  <c r="P1393" i="3"/>
  <c r="P581" i="3"/>
  <c r="P1908" i="3"/>
  <c r="P1833" i="3"/>
  <c r="P366" i="3"/>
  <c r="P1485" i="3"/>
  <c r="P580" i="3"/>
  <c r="P365" i="3"/>
  <c r="P1832" i="3"/>
  <c r="P1392" i="3"/>
  <c r="P1304" i="3"/>
  <c r="P414" i="3"/>
  <c r="P139" i="3"/>
  <c r="P364" i="3"/>
  <c r="P1303" i="3"/>
  <c r="P363" i="3"/>
  <c r="P1970" i="3"/>
  <c r="P275" i="3"/>
  <c r="P57" i="3"/>
  <c r="P1302" i="3"/>
  <c r="P849" i="3"/>
  <c r="P848" i="3"/>
  <c r="P1747" i="3"/>
  <c r="P1134" i="3"/>
  <c r="P1746" i="3"/>
  <c r="P362" i="3"/>
  <c r="P1745" i="3"/>
  <c r="P1030" i="3"/>
  <c r="P847" i="3"/>
  <c r="P1484" i="3"/>
  <c r="P19" i="3"/>
  <c r="P123" i="3"/>
  <c r="P482" i="3"/>
  <c r="P1391" i="3"/>
  <c r="P579" i="3"/>
  <c r="P1969" i="3"/>
  <c r="P1573" i="3"/>
  <c r="P1968" i="3"/>
  <c r="P47" i="3"/>
  <c r="P764" i="3"/>
  <c r="P1133" i="3"/>
  <c r="P316" i="3"/>
  <c r="P361" i="3"/>
  <c r="P56" i="3"/>
  <c r="P481" i="3"/>
  <c r="P1744" i="3"/>
  <c r="P169" i="3"/>
  <c r="P1390" i="3"/>
  <c r="P1389" i="3"/>
  <c r="P1132" i="3"/>
  <c r="P360" i="3"/>
  <c r="P578" i="3"/>
  <c r="P1388" i="3"/>
  <c r="P1572" i="3"/>
  <c r="P1029" i="3"/>
  <c r="P1648" i="3"/>
  <c r="P480" i="3"/>
  <c r="P1483" i="3"/>
  <c r="P1831" i="3"/>
  <c r="P359" i="3"/>
  <c r="P1387" i="3"/>
  <c r="P577" i="3"/>
  <c r="P1028" i="3"/>
  <c r="P1027" i="3"/>
  <c r="P1571" i="3"/>
  <c r="P576" i="3"/>
  <c r="P32" i="3"/>
  <c r="P274" i="3"/>
  <c r="P934" i="3"/>
  <c r="P846" i="3"/>
  <c r="P1131" i="3"/>
  <c r="P1220" i="3"/>
  <c r="P933" i="3"/>
  <c r="P1026" i="3"/>
  <c r="P315" i="3"/>
  <c r="P763" i="3"/>
  <c r="P675" i="3"/>
  <c r="P1482" i="3"/>
  <c r="P575" i="3"/>
  <c r="P1301" i="3"/>
  <c r="P1130" i="3"/>
  <c r="P1570" i="3"/>
  <c r="P314" i="3"/>
  <c r="P217" i="3"/>
  <c r="P479" i="3"/>
  <c r="P1647" i="3"/>
  <c r="P674" i="3"/>
  <c r="P1129" i="3"/>
  <c r="P932" i="3"/>
  <c r="P574" i="3"/>
  <c r="P154" i="3"/>
  <c r="P931" i="3"/>
  <c r="P930" i="3"/>
  <c r="P1386" i="3"/>
  <c r="P573" i="3"/>
  <c r="P1830" i="3"/>
  <c r="P202" i="3"/>
  <c r="P572" i="3"/>
  <c r="P1481" i="3"/>
  <c r="P1569" i="3"/>
  <c r="P762" i="3"/>
  <c r="P313" i="3"/>
  <c r="P1743" i="3"/>
  <c r="P216" i="3"/>
  <c r="P1480" i="3"/>
  <c r="P1385" i="3"/>
  <c r="P1568" i="3"/>
  <c r="P1219" i="3"/>
  <c r="P1218" i="3"/>
  <c r="P761" i="3"/>
  <c r="P1479" i="3"/>
  <c r="P1384" i="3"/>
  <c r="P1383" i="3"/>
  <c r="P1382" i="3"/>
  <c r="P1646" i="3"/>
  <c r="P673" i="3"/>
  <c r="P571" i="3"/>
  <c r="P1829" i="3"/>
  <c r="P4" i="3"/>
  <c r="P929" i="3"/>
  <c r="P1300" i="3"/>
  <c r="P478" i="3"/>
  <c r="P760" i="3"/>
  <c r="P1478" i="3"/>
  <c r="P928" i="3"/>
  <c r="P87" i="3"/>
  <c r="P570" i="3"/>
  <c r="P358" i="3"/>
  <c r="P569" i="3"/>
  <c r="P1381" i="3"/>
  <c r="P22" i="3"/>
  <c r="P759" i="3"/>
  <c r="P1907" i="3"/>
  <c r="P357" i="3"/>
  <c r="P1025" i="3"/>
  <c r="P1217" i="3"/>
  <c r="P1742" i="3"/>
  <c r="P1128" i="3"/>
  <c r="P1567" i="3"/>
  <c r="P672" i="3"/>
  <c r="P1127" i="3"/>
  <c r="P568" i="3"/>
  <c r="P1828" i="3"/>
  <c r="P671" i="3"/>
  <c r="P1645" i="3"/>
  <c r="P413" i="3"/>
  <c r="P312" i="3"/>
  <c r="P138" i="3"/>
  <c r="P477" i="3"/>
  <c r="P1024" i="3"/>
  <c r="P476" i="3"/>
  <c r="P1023" i="3"/>
  <c r="P1906" i="3"/>
  <c r="P475" i="3"/>
  <c r="P567" i="3"/>
  <c r="P215" i="3"/>
  <c r="P1905" i="3"/>
  <c r="P214" i="3"/>
  <c r="P1967" i="3"/>
  <c r="P1126" i="3"/>
  <c r="P474" i="3"/>
  <c r="P1022" i="3"/>
  <c r="P1741" i="3"/>
  <c r="P1021" i="3"/>
  <c r="P670" i="3"/>
  <c r="P1566" i="3"/>
  <c r="P669" i="3"/>
  <c r="P566" i="3"/>
  <c r="P668" i="3"/>
  <c r="P412" i="3"/>
  <c r="P1125" i="3"/>
  <c r="P137" i="3"/>
  <c r="P1020" i="3"/>
  <c r="P1124" i="3"/>
  <c r="P927" i="3"/>
  <c r="P1740" i="3"/>
  <c r="P1123" i="3"/>
  <c r="P103" i="3"/>
  <c r="P758" i="3"/>
  <c r="P757" i="3"/>
  <c r="P1122" i="3"/>
  <c r="P1904" i="3"/>
  <c r="P756" i="3"/>
  <c r="P411" i="3"/>
  <c r="P1380" i="3"/>
  <c r="P356" i="3"/>
  <c r="P667" i="3"/>
  <c r="P666" i="3"/>
  <c r="P1379" i="3"/>
  <c r="P1019" i="3"/>
  <c r="P665" i="3"/>
  <c r="P1299" i="3"/>
  <c r="P111" i="3"/>
  <c r="P55" i="3"/>
  <c r="P1827" i="3"/>
  <c r="P664" i="3"/>
  <c r="P102" i="3"/>
  <c r="P273" i="3"/>
  <c r="P1565" i="3"/>
  <c r="P663" i="3"/>
  <c r="P473" i="3"/>
  <c r="P272" i="3"/>
  <c r="P311" i="3"/>
  <c r="P1826" i="3"/>
  <c r="P1018" i="3"/>
  <c r="P1298" i="3"/>
  <c r="P1477" i="3"/>
  <c r="P1017" i="3"/>
  <c r="P926" i="3"/>
  <c r="P1378" i="3"/>
  <c r="P1216" i="3"/>
  <c r="P1476" i="3"/>
  <c r="P45" i="3"/>
  <c r="P925" i="3"/>
  <c r="P44" i="3"/>
  <c r="P271" i="3"/>
  <c r="P1297" i="3"/>
  <c r="P1121" i="3"/>
  <c r="P1475" i="3"/>
  <c r="P1120" i="3"/>
  <c r="P1119" i="3"/>
  <c r="P1377" i="3"/>
  <c r="P565" i="3"/>
  <c r="P1739" i="3"/>
  <c r="P310" i="3"/>
  <c r="P1825" i="3"/>
  <c r="P240" i="3"/>
  <c r="P1738" i="3"/>
  <c r="P101" i="3"/>
  <c r="P1564" i="3"/>
  <c r="P472" i="3"/>
  <c r="P662" i="3"/>
  <c r="P1016" i="3"/>
  <c r="P845" i="3"/>
  <c r="P924" i="3"/>
  <c r="P309" i="3"/>
  <c r="P308" i="3"/>
  <c r="P307" i="3"/>
  <c r="P923" i="3"/>
  <c r="P1737" i="3"/>
  <c r="P10" i="3"/>
  <c r="P168" i="3"/>
  <c r="P1015" i="3"/>
  <c r="P1118" i="3"/>
  <c r="P1824" i="3"/>
  <c r="P1474" i="3"/>
  <c r="P661" i="3"/>
  <c r="P187" i="3"/>
  <c r="P1117" i="3"/>
  <c r="P755" i="3"/>
  <c r="P410" i="3"/>
  <c r="P754" i="3"/>
  <c r="P1563" i="3"/>
  <c r="P1562" i="3"/>
  <c r="P1736" i="3"/>
  <c r="P564" i="3"/>
  <c r="P1376" i="3"/>
  <c r="P270" i="3"/>
  <c r="P355" i="3"/>
  <c r="P1735" i="3"/>
  <c r="P1375" i="3"/>
  <c r="P354" i="3"/>
  <c r="P1734" i="3"/>
  <c r="P1116" i="3"/>
  <c r="P563" i="3"/>
  <c r="P31" i="3"/>
  <c r="P660" i="3"/>
  <c r="P201" i="3"/>
  <c r="P471" i="3"/>
  <c r="P1644" i="3"/>
  <c r="P753" i="3"/>
  <c r="P1966" i="3"/>
  <c r="P659" i="3"/>
  <c r="P409" i="3"/>
  <c r="P844" i="3"/>
  <c r="P1115" i="3"/>
  <c r="P658" i="3"/>
  <c r="P122" i="3"/>
  <c r="P73" i="3"/>
  <c r="P562" i="3"/>
  <c r="P167" i="3"/>
  <c r="P657" i="3"/>
  <c r="P470" i="3"/>
  <c r="P843" i="3"/>
  <c r="P561" i="3"/>
  <c r="P1733" i="3"/>
  <c r="P1014" i="3"/>
  <c r="P922" i="3"/>
  <c r="P842" i="3"/>
  <c r="P752" i="3"/>
  <c r="P656" i="3"/>
  <c r="P1114" i="3"/>
  <c r="P655" i="3"/>
  <c r="P408" i="3"/>
  <c r="P1732" i="3"/>
  <c r="P1823" i="3"/>
  <c r="P1296" i="3"/>
  <c r="P153" i="3"/>
  <c r="P269" i="3"/>
  <c r="P43" i="3"/>
  <c r="P1561" i="3"/>
  <c r="P1295" i="3"/>
  <c r="P1560" i="3"/>
  <c r="P1113" i="3"/>
  <c r="P1903" i="3"/>
  <c r="P921" i="3"/>
  <c r="P920" i="3"/>
  <c r="P1374" i="3"/>
  <c r="P166" i="3"/>
  <c r="P186" i="3"/>
  <c r="P1215" i="3"/>
  <c r="P1294" i="3"/>
  <c r="P1473" i="3"/>
  <c r="P1293" i="3"/>
  <c r="P1292" i="3"/>
  <c r="P1731" i="3"/>
  <c r="P1373" i="3"/>
  <c r="P751" i="3"/>
  <c r="P560" i="3"/>
  <c r="P1472" i="3"/>
  <c r="P1291" i="3"/>
  <c r="P1822" i="3"/>
  <c r="P268" i="3"/>
  <c r="P82" i="3"/>
  <c r="P1013" i="3"/>
  <c r="P1730" i="3"/>
  <c r="P1643" i="3"/>
  <c r="P1559" i="3"/>
  <c r="P919" i="3"/>
  <c r="P654" i="3"/>
  <c r="P1558" i="3"/>
  <c r="P1290" i="3"/>
  <c r="P653" i="3"/>
  <c r="P1214" i="3"/>
  <c r="P652" i="3"/>
  <c r="P1213" i="3"/>
  <c r="P52" i="3"/>
  <c r="P1471" i="3"/>
  <c r="P841" i="3"/>
  <c r="P750" i="3"/>
  <c r="P267" i="3"/>
  <c r="P1289" i="3"/>
  <c r="P1821" i="3"/>
  <c r="P559" i="3"/>
  <c r="P306" i="3"/>
  <c r="P1112" i="3"/>
  <c r="P1729" i="3"/>
  <c r="P305" i="3"/>
  <c r="P1902" i="3"/>
  <c r="P1901" i="3"/>
  <c r="P1557" i="3"/>
  <c r="P1111" i="3"/>
  <c r="P200" i="3"/>
  <c r="P1212" i="3"/>
  <c r="P1012" i="3"/>
  <c r="P110" i="3"/>
  <c r="P1728" i="3"/>
  <c r="P1211" i="3"/>
  <c r="P1011" i="3"/>
  <c r="P1470" i="3"/>
  <c r="P918" i="3"/>
  <c r="P1372" i="3"/>
  <c r="P1288" i="3"/>
  <c r="P1965" i="3"/>
  <c r="P558" i="3"/>
  <c r="P1642" i="3"/>
  <c r="P1010" i="3"/>
  <c r="P749" i="3"/>
  <c r="P1469" i="3"/>
  <c r="P1287" i="3"/>
  <c r="P469" i="3"/>
  <c r="P1641" i="3"/>
  <c r="P1468" i="3"/>
  <c r="P185" i="3"/>
  <c r="P1820" i="3"/>
  <c r="P184" i="3"/>
  <c r="P1819" i="3"/>
  <c r="P1286" i="3"/>
  <c r="P266" i="3"/>
  <c r="P468" i="3"/>
  <c r="P467" i="3"/>
  <c r="P1727" i="3"/>
  <c r="P1640" i="3"/>
  <c r="P1900" i="3"/>
  <c r="P1210" i="3"/>
  <c r="P1371" i="3"/>
  <c r="P1110" i="3"/>
  <c r="P1285" i="3"/>
  <c r="P239" i="3"/>
  <c r="P840" i="3"/>
  <c r="P748" i="3"/>
  <c r="P1556" i="3"/>
  <c r="P557" i="3"/>
  <c r="P1639" i="3"/>
  <c r="P651" i="3"/>
  <c r="P747" i="3"/>
  <c r="P917" i="3"/>
  <c r="P63" i="3"/>
  <c r="P407" i="3"/>
  <c r="P1638" i="3"/>
  <c r="P1899" i="3"/>
  <c r="P1370" i="3"/>
  <c r="P839" i="3"/>
  <c r="P1555" i="3"/>
  <c r="P1284" i="3"/>
  <c r="P838" i="3"/>
  <c r="P238" i="3"/>
  <c r="P1898" i="3"/>
  <c r="P1637" i="3"/>
  <c r="P1467" i="3"/>
  <c r="P650" i="3"/>
  <c r="AR11" i="4"/>
  <c r="AR8" i="4"/>
  <c r="AR9" i="4"/>
  <c r="AR12" i="4"/>
  <c r="AR10" i="4"/>
  <c r="U15" i="4"/>
  <c r="U16" i="4"/>
  <c r="U11" i="4"/>
  <c r="U12" i="4"/>
  <c r="U10" i="4"/>
  <c r="U9" i="4"/>
  <c r="U17" i="4"/>
  <c r="U13" i="4"/>
  <c r="U14" i="4"/>
</calcChain>
</file>

<file path=xl/sharedStrings.xml><?xml version="1.0" encoding="utf-8"?>
<sst xmlns="http://schemas.openxmlformats.org/spreadsheetml/2006/main" count="35397" uniqueCount="6991">
  <si>
    <t>Genre</t>
  </si>
  <si>
    <t>Budget (M USD)</t>
  </si>
  <si>
    <t>Lifetime Gross (M USD)</t>
  </si>
  <si>
    <t>Number of Screens</t>
  </si>
  <si>
    <t>Rotten Tomatoes Score</t>
  </si>
  <si>
    <t>Audience Reviews</t>
  </si>
  <si>
    <t>Marketing Budget (M USD)</t>
  </si>
  <si>
    <t>Hit or Flop</t>
  </si>
  <si>
    <t>Sci-Fi</t>
  </si>
  <si>
    <t>USA</t>
  </si>
  <si>
    <t>Thriller</t>
  </si>
  <si>
    <t>Telugu</t>
  </si>
  <si>
    <t>South Korea</t>
  </si>
  <si>
    <t>Action</t>
  </si>
  <si>
    <t>German</t>
  </si>
  <si>
    <t>India</t>
  </si>
  <si>
    <t>Korean</t>
  </si>
  <si>
    <t>Comedy</t>
  </si>
  <si>
    <t>French</t>
  </si>
  <si>
    <t>UK</t>
  </si>
  <si>
    <t>Drama</t>
  </si>
  <si>
    <t>Germany</t>
  </si>
  <si>
    <t>Horror</t>
  </si>
  <si>
    <t>Spanish</t>
  </si>
  <si>
    <t>Japan</t>
  </si>
  <si>
    <t>Adventure</t>
  </si>
  <si>
    <t>English</t>
  </si>
  <si>
    <t>France</t>
  </si>
  <si>
    <t>Romance</t>
  </si>
  <si>
    <t>Japanese</t>
  </si>
  <si>
    <t>Hindi</t>
  </si>
  <si>
    <t>China</t>
  </si>
  <si>
    <t>Animation</t>
  </si>
  <si>
    <t>Pirates of the Caribbean: At World's End</t>
  </si>
  <si>
    <t>Movie ID</t>
  </si>
  <si>
    <t>Production House</t>
  </si>
  <si>
    <t>Duration (mins)</t>
  </si>
  <si>
    <t>Opening Day Collection (M USD)</t>
  </si>
  <si>
    <t>Weekend Collection (M USD)</t>
  </si>
  <si>
    <t>IMAX/3D Available</t>
  </si>
  <si>
    <t>Domestic Collection (M USD)</t>
  </si>
  <si>
    <t>International Collection (M USD)</t>
  </si>
  <si>
    <t>Distribution Company</t>
  </si>
  <si>
    <t>MOV6137</t>
  </si>
  <si>
    <t>Paramount</t>
  </si>
  <si>
    <t>Yes</t>
  </si>
  <si>
    <t>Netflix</t>
  </si>
  <si>
    <t>MOV5332</t>
  </si>
  <si>
    <t>Sony Pictures</t>
  </si>
  <si>
    <t>No</t>
  </si>
  <si>
    <t>Warner Bros</t>
  </si>
  <si>
    <t>MOV2905</t>
  </si>
  <si>
    <t>Universal</t>
  </si>
  <si>
    <t>MOV9627</t>
  </si>
  <si>
    <t>Fox Studios</t>
  </si>
  <si>
    <t>Amazon Prime</t>
  </si>
  <si>
    <t>MOV6690</t>
  </si>
  <si>
    <t>MOV2104</t>
  </si>
  <si>
    <t>MOV3162</t>
  </si>
  <si>
    <t>MOV7315</t>
  </si>
  <si>
    <t>MOV6331</t>
  </si>
  <si>
    <t>Disney</t>
  </si>
  <si>
    <t>MOV7014</t>
  </si>
  <si>
    <t>MOV2414</t>
  </si>
  <si>
    <t>MOV7394</t>
  </si>
  <si>
    <t>MOV4920</t>
  </si>
  <si>
    <t>Netflix Originals</t>
  </si>
  <si>
    <t>MOV9191</t>
  </si>
  <si>
    <t>MOV1692</t>
  </si>
  <si>
    <t>MOV2348</t>
  </si>
  <si>
    <t>MOV2250</t>
  </si>
  <si>
    <t>MOV1835</t>
  </si>
  <si>
    <t>MOV5040</t>
  </si>
  <si>
    <t>MOV5226</t>
  </si>
  <si>
    <t>MOV5280</t>
  </si>
  <si>
    <t>MOV3552</t>
  </si>
  <si>
    <t>MOV6013</t>
  </si>
  <si>
    <t>MOV1935</t>
  </si>
  <si>
    <t>MOV7412</t>
  </si>
  <si>
    <t>MOV9221</t>
  </si>
  <si>
    <t>MOV4336</t>
  </si>
  <si>
    <t>MOV7929</t>
  </si>
  <si>
    <t>MOV6189</t>
  </si>
  <si>
    <t>MOV9009</t>
  </si>
  <si>
    <t>MOV9385</t>
  </si>
  <si>
    <t>MOV3345</t>
  </si>
  <si>
    <t>MOV2141</t>
  </si>
  <si>
    <t>MOV5454</t>
  </si>
  <si>
    <t>MOV7356</t>
  </si>
  <si>
    <t>MOV7984</t>
  </si>
  <si>
    <t>MOV5588</t>
  </si>
  <si>
    <t>MOV9907</t>
  </si>
  <si>
    <t>MOV3826</t>
  </si>
  <si>
    <t>MOV4721</t>
  </si>
  <si>
    <t>MOV1801</t>
  </si>
  <si>
    <t>MOV7131</t>
  </si>
  <si>
    <t>MOV9554</t>
  </si>
  <si>
    <t>MOV4424</t>
  </si>
  <si>
    <t>MOV3809</t>
  </si>
  <si>
    <t>MOV9923</t>
  </si>
  <si>
    <t>MOV4181</t>
  </si>
  <si>
    <t>MOV1496</t>
  </si>
  <si>
    <t>MOV3883</t>
  </si>
  <si>
    <t>MOV2432</t>
  </si>
  <si>
    <t>MOV3547</t>
  </si>
  <si>
    <t>MOV2339</t>
  </si>
  <si>
    <t>MOV7244</t>
  </si>
  <si>
    <t>MOV8287</t>
  </si>
  <si>
    <t>MOV4650</t>
  </si>
  <si>
    <t>MOV5394</t>
  </si>
  <si>
    <t>MOV9838</t>
  </si>
  <si>
    <t>MOV4692</t>
  </si>
  <si>
    <t>MOV3531</t>
  </si>
  <si>
    <t>MOV2873</t>
  </si>
  <si>
    <t>MOV8909</t>
  </si>
  <si>
    <t>MOV2482</t>
  </si>
  <si>
    <t>MOV3229</t>
  </si>
  <si>
    <t>MOV5089</t>
  </si>
  <si>
    <t>MOV2923</t>
  </si>
  <si>
    <t>MOV2724</t>
  </si>
  <si>
    <t>MOV4442</t>
  </si>
  <si>
    <t>MOV4697</t>
  </si>
  <si>
    <t>MOV2300</t>
  </si>
  <si>
    <t>MOV1135</t>
  </si>
  <si>
    <t>MOV3409</t>
  </si>
  <si>
    <t>MOV6283</t>
  </si>
  <si>
    <t>MOV3216</t>
  </si>
  <si>
    <t>MOV9753</t>
  </si>
  <si>
    <t>MOV4851</t>
  </si>
  <si>
    <t>MOV5218</t>
  </si>
  <si>
    <t>MOV6384</t>
  </si>
  <si>
    <t>MOV2945</t>
  </si>
  <si>
    <t>MOV1239</t>
  </si>
  <si>
    <t>MOV8823</t>
  </si>
  <si>
    <t>MOV8380</t>
  </si>
  <si>
    <t>MOV1012</t>
  </si>
  <si>
    <t>MOV2609</t>
  </si>
  <si>
    <t>MOV3572</t>
  </si>
  <si>
    <t>MOV4801</t>
  </si>
  <si>
    <t>MOV8545</t>
  </si>
  <si>
    <t>MOV3987</t>
  </si>
  <si>
    <t>MOV3404</t>
  </si>
  <si>
    <t>MOV2862</t>
  </si>
  <si>
    <t>MOV4188</t>
  </si>
  <si>
    <t>MOV2315</t>
  </si>
  <si>
    <t>MOV7418</t>
  </si>
  <si>
    <t>MOV6362</t>
  </si>
  <si>
    <t>MOV3055</t>
  </si>
  <si>
    <t>MOV2346</t>
  </si>
  <si>
    <t>MOV5713</t>
  </si>
  <si>
    <t>MOV8152</t>
  </si>
  <si>
    <t>MOV9681</t>
  </si>
  <si>
    <t>MOV9607</t>
  </si>
  <si>
    <t>MOV3677</t>
  </si>
  <si>
    <t>MOV9755</t>
  </si>
  <si>
    <t>MOV5770</t>
  </si>
  <si>
    <t>MOV7302</t>
  </si>
  <si>
    <t>MOV7937</t>
  </si>
  <si>
    <t>MOV9782</t>
  </si>
  <si>
    <t>MOV3462</t>
  </si>
  <si>
    <t>MOV4701</t>
  </si>
  <si>
    <t>MOV7990</t>
  </si>
  <si>
    <t>MOV7961</t>
  </si>
  <si>
    <t>MOV9595</t>
  </si>
  <si>
    <t>MOV6034</t>
  </si>
  <si>
    <t>MOV6019</t>
  </si>
  <si>
    <t>MOV4074</t>
  </si>
  <si>
    <t>MOV3942</t>
  </si>
  <si>
    <t>MOV4320</t>
  </si>
  <si>
    <t>MOV2060</t>
  </si>
  <si>
    <t>MOV1713</t>
  </si>
  <si>
    <t>MOV7926</t>
  </si>
  <si>
    <t>MOV1886</t>
  </si>
  <si>
    <t>MOV8794</t>
  </si>
  <si>
    <t>MOV2220</t>
  </si>
  <si>
    <t>MOV5593</t>
  </si>
  <si>
    <t>MOV9534</t>
  </si>
  <si>
    <t>MOV8807</t>
  </si>
  <si>
    <t>MOV5725</t>
  </si>
  <si>
    <t>MOV1510</t>
  </si>
  <si>
    <t>MOV7977</t>
  </si>
  <si>
    <t>MOV8106</t>
  </si>
  <si>
    <t>MOV3666</t>
  </si>
  <si>
    <t>MOV4313</t>
  </si>
  <si>
    <t>MOV6169</t>
  </si>
  <si>
    <t>MOV1336</t>
  </si>
  <si>
    <t>MOV7790</t>
  </si>
  <si>
    <t>MOV7110</t>
  </si>
  <si>
    <t>MOV8955</t>
  </si>
  <si>
    <t>MOV2987</t>
  </si>
  <si>
    <t>MOV6844</t>
  </si>
  <si>
    <t>MOV6939</t>
  </si>
  <si>
    <t>MOV2548</t>
  </si>
  <si>
    <t>MOV7426</t>
  </si>
  <si>
    <t>MOV7141</t>
  </si>
  <si>
    <t>MOV8746</t>
  </si>
  <si>
    <t>MOV7472</t>
  </si>
  <si>
    <t>MOV9935</t>
  </si>
  <si>
    <t>MOV6232</t>
  </si>
  <si>
    <t>MOV9287</t>
  </si>
  <si>
    <t>MOV5175</t>
  </si>
  <si>
    <t>MOV1781</t>
  </si>
  <si>
    <t>MOV1833</t>
  </si>
  <si>
    <t>MOV6941</t>
  </si>
  <si>
    <t>MOV6778</t>
  </si>
  <si>
    <t>MOV8308</t>
  </si>
  <si>
    <t>MOV8031</t>
  </si>
  <si>
    <t>MOV3517</t>
  </si>
  <si>
    <t>MOV4555</t>
  </si>
  <si>
    <t>MOV2893</t>
  </si>
  <si>
    <t>MOV4723</t>
  </si>
  <si>
    <t>MOV5088</t>
  </si>
  <si>
    <t>MOV5984</t>
  </si>
  <si>
    <t>MOV5400</t>
  </si>
  <si>
    <t>MOV3885</t>
  </si>
  <si>
    <t>MOV8078</t>
  </si>
  <si>
    <t>MOV2888</t>
  </si>
  <si>
    <t>MOV2506</t>
  </si>
  <si>
    <t>MOV6451</t>
  </si>
  <si>
    <t>MOV9571</t>
  </si>
  <si>
    <t>MOV3606</t>
  </si>
  <si>
    <t>MOV3742</t>
  </si>
  <si>
    <t>MOV4330</t>
  </si>
  <si>
    <t>MOV4044</t>
  </si>
  <si>
    <t>MOV5044</t>
  </si>
  <si>
    <t>MOV9137</t>
  </si>
  <si>
    <t>MOV1613</t>
  </si>
  <si>
    <t>MOV8153</t>
  </si>
  <si>
    <t>MOV7309</t>
  </si>
  <si>
    <t>MOV9956</t>
  </si>
  <si>
    <t>MOV9920</t>
  </si>
  <si>
    <t>MOV2623</t>
  </si>
  <si>
    <t>MOV8865</t>
  </si>
  <si>
    <t>MOV4681</t>
  </si>
  <si>
    <t>MOV9119</t>
  </si>
  <si>
    <t>MOV6424</t>
  </si>
  <si>
    <t>MOV7862</t>
  </si>
  <si>
    <t>MOV9789</t>
  </si>
  <si>
    <t>MOV8826</t>
  </si>
  <si>
    <t>MOV9581</t>
  </si>
  <si>
    <t>MOV5687</t>
  </si>
  <si>
    <t>MOV1265</t>
  </si>
  <si>
    <t>MOV6558</t>
  </si>
  <si>
    <t>MOV8819</t>
  </si>
  <si>
    <t>MOV8066</t>
  </si>
  <si>
    <t>MOV7304</t>
  </si>
  <si>
    <t>MOV8057</t>
  </si>
  <si>
    <t>MOV8723</t>
  </si>
  <si>
    <t>MOV2495</t>
  </si>
  <si>
    <t>MOV7612</t>
  </si>
  <si>
    <t>MOV1592</t>
  </si>
  <si>
    <t>MOV9146</t>
  </si>
  <si>
    <t>MOV1637</t>
  </si>
  <si>
    <t>MOV5732</t>
  </si>
  <si>
    <t>MOV2200</t>
  </si>
  <si>
    <t>MOV8357</t>
  </si>
  <si>
    <t>MOV5646</t>
  </si>
  <si>
    <t>MOV1037</t>
  </si>
  <si>
    <t>MOV5970</t>
  </si>
  <si>
    <t>MOV9796</t>
  </si>
  <si>
    <t>MOV3024</t>
  </si>
  <si>
    <t>MOV8364</t>
  </si>
  <si>
    <t>MOV6060</t>
  </si>
  <si>
    <t>MOV4947</t>
  </si>
  <si>
    <t>MOV3924</t>
  </si>
  <si>
    <t>MOV7484</t>
  </si>
  <si>
    <t>MOV9633</t>
  </si>
  <si>
    <t>MOV2858</t>
  </si>
  <si>
    <t>MOV8558</t>
  </si>
  <si>
    <t>MOV6015</t>
  </si>
  <si>
    <t>MOV1670</t>
  </si>
  <si>
    <t>MOV3427</t>
  </si>
  <si>
    <t>MOV5382</t>
  </si>
  <si>
    <t>MOV5428</t>
  </si>
  <si>
    <t>MOV1202</t>
  </si>
  <si>
    <t>MOV6412</t>
  </si>
  <si>
    <t>MOV6033</t>
  </si>
  <si>
    <t>MOV9897</t>
  </si>
  <si>
    <t>MOV3729</t>
  </si>
  <si>
    <t>MOV6782</t>
  </si>
  <si>
    <t>MOV8429</t>
  </si>
  <si>
    <t>MOV2425</t>
  </si>
  <si>
    <t>MOV5959</t>
  </si>
  <si>
    <t>MOV2555</t>
  </si>
  <si>
    <t>MOV8041</t>
  </si>
  <si>
    <t>MOV7248</t>
  </si>
  <si>
    <t>MOV8743</t>
  </si>
  <si>
    <t>MOV5974</t>
  </si>
  <si>
    <t>MOV1059</t>
  </si>
  <si>
    <t>MOV4888</t>
  </si>
  <si>
    <t>MOV3622</t>
  </si>
  <si>
    <t>MOV8614</t>
  </si>
  <si>
    <t>MOV3059</t>
  </si>
  <si>
    <t>MOV7756</t>
  </si>
  <si>
    <t>MOV2061</t>
  </si>
  <si>
    <t>MOV1661</t>
  </si>
  <si>
    <t>MOV1196</t>
  </si>
  <si>
    <t>MOV1417</t>
  </si>
  <si>
    <t>MOV9617</t>
  </si>
  <si>
    <t>MOV3827</t>
  </si>
  <si>
    <t>MOV4990</t>
  </si>
  <si>
    <t>MOV3161</t>
  </si>
  <si>
    <t>MOV7575</t>
  </si>
  <si>
    <t>MOV6292</t>
  </si>
  <si>
    <t>MOV7025</t>
  </si>
  <si>
    <t>MOV5350</t>
  </si>
  <si>
    <t>MOV8850</t>
  </si>
  <si>
    <t>MOV5131</t>
  </si>
  <si>
    <t>MOV2143</t>
  </si>
  <si>
    <t>MOV4527</t>
  </si>
  <si>
    <t>MOV9532</t>
  </si>
  <si>
    <t>MOV5215</t>
  </si>
  <si>
    <t>MOV5483</t>
  </si>
  <si>
    <t>MOV8852</t>
  </si>
  <si>
    <t>MOV1600</t>
  </si>
  <si>
    <t>MOV7488</t>
  </si>
  <si>
    <t>MOV8171</t>
  </si>
  <si>
    <t>MOV6791</t>
  </si>
  <si>
    <t>MOV8804</t>
  </si>
  <si>
    <t>MOV8079</t>
  </si>
  <si>
    <t>MOV1386</t>
  </si>
  <si>
    <t>MOV2050</t>
  </si>
  <si>
    <t>MOV1660</t>
  </si>
  <si>
    <t>MOV5370</t>
  </si>
  <si>
    <t>MOV1144</t>
  </si>
  <si>
    <t>MOV2051</t>
  </si>
  <si>
    <t>MOV4579</t>
  </si>
  <si>
    <t>MOV1898</t>
  </si>
  <si>
    <t>MOV8097</t>
  </si>
  <si>
    <t>MOV1377</t>
  </si>
  <si>
    <t>MOV2684</t>
  </si>
  <si>
    <t>MOV6303</t>
  </si>
  <si>
    <t>MOV3053</t>
  </si>
  <si>
    <t>MOV9808</t>
  </si>
  <si>
    <t>MOV7348</t>
  </si>
  <si>
    <t>MOV7159</t>
  </si>
  <si>
    <t>MOV3289</t>
  </si>
  <si>
    <t>MOV7165</t>
  </si>
  <si>
    <t>MOV1458</t>
  </si>
  <si>
    <t>MOV9604</t>
  </si>
  <si>
    <t>MOV2121</t>
  </si>
  <si>
    <t>MOV4289</t>
  </si>
  <si>
    <t>MOV3096</t>
  </si>
  <si>
    <t>MOV1120</t>
  </si>
  <si>
    <t>MOV4427</t>
  </si>
  <si>
    <t>MOV1871</t>
  </si>
  <si>
    <t>MOV1288</t>
  </si>
  <si>
    <t>MOV3418</t>
  </si>
  <si>
    <t>MOV3413</t>
  </si>
  <si>
    <t>MOV2894</t>
  </si>
  <si>
    <t>MOV3480</t>
  </si>
  <si>
    <t>MOV4334</t>
  </si>
  <si>
    <t>MOV2830</t>
  </si>
  <si>
    <t>MOV1618</t>
  </si>
  <si>
    <t>MOV4802</t>
  </si>
  <si>
    <t>MOV1922</t>
  </si>
  <si>
    <t>MOV6632</t>
  </si>
  <si>
    <t>MOV2750</t>
  </si>
  <si>
    <t>MOV4702</t>
  </si>
  <si>
    <t>MOV8120</t>
  </si>
  <si>
    <t>MOV9725</t>
  </si>
  <si>
    <t>MOV1319</t>
  </si>
  <si>
    <t>MOV9033</t>
  </si>
  <si>
    <t>MOV1860</t>
  </si>
  <si>
    <t>MOV2802</t>
  </si>
  <si>
    <t>MOV9278</t>
  </si>
  <si>
    <t>MOV7858</t>
  </si>
  <si>
    <t>MOV3200</t>
  </si>
  <si>
    <t>MOV5068</t>
  </si>
  <si>
    <t>MOV5473</t>
  </si>
  <si>
    <t>MOV8273</t>
  </si>
  <si>
    <t>MOV8585</t>
  </si>
  <si>
    <t>MOV9058</t>
  </si>
  <si>
    <t>MOV4060</t>
  </si>
  <si>
    <t>MOV8320</t>
  </si>
  <si>
    <t>MOV4072</t>
  </si>
  <si>
    <t>MOV9432</t>
  </si>
  <si>
    <t>MOV6604</t>
  </si>
  <si>
    <t>MOV3918</t>
  </si>
  <si>
    <t>MOV9601</t>
  </si>
  <si>
    <t>MOV3287</t>
  </si>
  <si>
    <t>MOV2159</t>
  </si>
  <si>
    <t>MOV7928</t>
  </si>
  <si>
    <t>MOV9525</t>
  </si>
  <si>
    <t>MOV6857</t>
  </si>
  <si>
    <t>MOV9447</t>
  </si>
  <si>
    <t>MOV2454</t>
  </si>
  <si>
    <t>MOV3595</t>
  </si>
  <si>
    <t>MOV7654</t>
  </si>
  <si>
    <t>MOV8179</t>
  </si>
  <si>
    <t>MOV7939</t>
  </si>
  <si>
    <t>MOV7785</t>
  </si>
  <si>
    <t>MOV7914</t>
  </si>
  <si>
    <t>MOV6796</t>
  </si>
  <si>
    <t>MOV6536</t>
  </si>
  <si>
    <t>MOV5622</t>
  </si>
  <si>
    <t>MOV4423</t>
  </si>
  <si>
    <t>MOV1967</t>
  </si>
  <si>
    <t>MOV7367</t>
  </si>
  <si>
    <t>MOV3214</t>
  </si>
  <si>
    <t>MOV8922</t>
  </si>
  <si>
    <t>MOV5876</t>
  </si>
  <si>
    <t>MOV7998</t>
  </si>
  <si>
    <t>MOV7225</t>
  </si>
  <si>
    <t>MOV5994</t>
  </si>
  <si>
    <t>MOV1477</t>
  </si>
  <si>
    <t>MOV9942</t>
  </si>
  <si>
    <t>MOV4547</t>
  </si>
  <si>
    <t>MOV4833</t>
  </si>
  <si>
    <t>MOV3221</t>
  </si>
  <si>
    <t>MOV3129</t>
  </si>
  <si>
    <t>MOV1266</t>
  </si>
  <si>
    <t>MOV4217</t>
  </si>
  <si>
    <t>MOV5043</t>
  </si>
  <si>
    <t>MOV2709</t>
  </si>
  <si>
    <t>MOV9936</t>
  </si>
  <si>
    <t>MOV1318</t>
  </si>
  <si>
    <t>MOV2390</t>
  </si>
  <si>
    <t>MOV7370</t>
  </si>
  <si>
    <t>MOV8857</t>
  </si>
  <si>
    <t>MOV8303</t>
  </si>
  <si>
    <t>MOV3799</t>
  </si>
  <si>
    <t>MOV8699</t>
  </si>
  <si>
    <t>MOV9429</t>
  </si>
  <si>
    <t>MOV3374</t>
  </si>
  <si>
    <t>MOV7408</t>
  </si>
  <si>
    <t>MOV1248</t>
  </si>
  <si>
    <t>MOV2594</t>
  </si>
  <si>
    <t>MOV7574</t>
  </si>
  <si>
    <t>MOV7474</t>
  </si>
  <si>
    <t>MOV2046</t>
  </si>
  <si>
    <t>MOV7836</t>
  </si>
  <si>
    <t>MOV6477</t>
  </si>
  <si>
    <t>MOV2821</t>
  </si>
  <si>
    <t>MOV8275</t>
  </si>
  <si>
    <t>MOV1096</t>
  </si>
  <si>
    <t>MOV9333</t>
  </si>
  <si>
    <t>MOV4630</t>
  </si>
  <si>
    <t>MOV9854</t>
  </si>
  <si>
    <t>MOV3518</t>
  </si>
  <si>
    <t>MOV1906</t>
  </si>
  <si>
    <t>MOV6259</t>
  </si>
  <si>
    <t>MOV3151</t>
  </si>
  <si>
    <t>MOV2092</t>
  </si>
  <si>
    <t>MOV9423</t>
  </si>
  <si>
    <t>MOV6513</t>
  </si>
  <si>
    <t>MOV7008</t>
  </si>
  <si>
    <t>MOV5627</t>
  </si>
  <si>
    <t>MOV7293</t>
  </si>
  <si>
    <t>MOV6706</t>
  </si>
  <si>
    <t>MOV8267</t>
  </si>
  <si>
    <t>MOV4667</t>
  </si>
  <si>
    <t>MOV5383</t>
  </si>
  <si>
    <t>MOV9491</t>
  </si>
  <si>
    <t>MOV2574</t>
  </si>
  <si>
    <t>MOV3513</t>
  </si>
  <si>
    <t>MOV1688</t>
  </si>
  <si>
    <t>MOV2337</t>
  </si>
  <si>
    <t>MOV1575</t>
  </si>
  <si>
    <t>MOV2384</t>
  </si>
  <si>
    <t>MOV1119</t>
  </si>
  <si>
    <t>MOV1685</t>
  </si>
  <si>
    <t>MOV9485</t>
  </si>
  <si>
    <t>MOV6923</t>
  </si>
  <si>
    <t>MOV1798</t>
  </si>
  <si>
    <t>MOV8563</t>
  </si>
  <si>
    <t>MOV7819</t>
  </si>
  <si>
    <t>MOV4405</t>
  </si>
  <si>
    <t>MOV4233</t>
  </si>
  <si>
    <t>MOV7664</t>
  </si>
  <si>
    <t>MOV9353</t>
  </si>
  <si>
    <t>MOV7832</t>
  </si>
  <si>
    <t>MOV7988</t>
  </si>
  <si>
    <t>MOV5737</t>
  </si>
  <si>
    <t>MOV9706</t>
  </si>
  <si>
    <t>MOV1884</t>
  </si>
  <si>
    <t>MOV3499</t>
  </si>
  <si>
    <t>MOV7377</t>
  </si>
  <si>
    <t>MOV4485</t>
  </si>
  <si>
    <t>MOV8986</t>
  </si>
  <si>
    <t>MOV6270</t>
  </si>
  <si>
    <t>MOV1454</t>
  </si>
  <si>
    <t>MOV6750</t>
  </si>
  <si>
    <t>MOV1701</t>
  </si>
  <si>
    <t>MOV6158</t>
  </si>
  <si>
    <t>MOV1918</t>
  </si>
  <si>
    <t>MOV9867</t>
  </si>
  <si>
    <t>MOV8522</t>
  </si>
  <si>
    <t>MOV8544</t>
  </si>
  <si>
    <t>MOV4187</t>
  </si>
  <si>
    <t>MOV3067</t>
  </si>
  <si>
    <t>MOV5338</t>
  </si>
  <si>
    <t>MOV6820</t>
  </si>
  <si>
    <t>MOV1797</t>
  </si>
  <si>
    <t>MOV9363</t>
  </si>
  <si>
    <t>MOV7730</t>
  </si>
  <si>
    <t>MOV2591</t>
  </si>
  <si>
    <t>MOV6403</t>
  </si>
  <si>
    <t>MOV7196</t>
  </si>
  <si>
    <t>MOV5718</t>
  </si>
  <si>
    <t>MOV9215</t>
  </si>
  <si>
    <t>MOV5643</t>
  </si>
  <si>
    <t>MOV8553</t>
  </si>
  <si>
    <t>MOV8788</t>
  </si>
  <si>
    <t>MOV3075</t>
  </si>
  <si>
    <t>MOV2301</t>
  </si>
  <si>
    <t>MOV6848</t>
  </si>
  <si>
    <t>MOV7070</t>
  </si>
  <si>
    <t>MOV5005</t>
  </si>
  <si>
    <t>MOV2742</t>
  </si>
  <si>
    <t>MOV6116</t>
  </si>
  <si>
    <t>MOV5256</t>
  </si>
  <si>
    <t>MOV3732</t>
  </si>
  <si>
    <t>MOV4199</t>
  </si>
  <si>
    <t>MOV2500</t>
  </si>
  <si>
    <t>MOV9638</t>
  </si>
  <si>
    <t>MOV4582</t>
  </si>
  <si>
    <t>MOV5183</t>
  </si>
  <si>
    <t>MOV2157</t>
  </si>
  <si>
    <t>MOV1771</t>
  </si>
  <si>
    <t>MOV7344</t>
  </si>
  <si>
    <t>MOV1630</t>
  </si>
  <si>
    <t>MOV2223</t>
  </si>
  <si>
    <t>MOV6731</t>
  </si>
  <si>
    <t>MOV3762</t>
  </si>
  <si>
    <t>MOV3528</t>
  </si>
  <si>
    <t>MOV9167</t>
  </si>
  <si>
    <t>MOV5017</t>
  </si>
  <si>
    <t>MOV8862</t>
  </si>
  <si>
    <t>MOV1189</t>
  </si>
  <si>
    <t>MOV5343</t>
  </si>
  <si>
    <t>MOV6942</t>
  </si>
  <si>
    <t>MOV7885</t>
  </si>
  <si>
    <t>MOV8381</t>
  </si>
  <si>
    <t>MOV7331</t>
  </si>
  <si>
    <t>MOV2371</t>
  </si>
  <si>
    <t>MOV5003</t>
  </si>
  <si>
    <t>MOV1667</t>
  </si>
  <si>
    <t>MOV5465</t>
  </si>
  <si>
    <t>MOV7171</t>
  </si>
  <si>
    <t>MOV7784</t>
  </si>
  <si>
    <t>MOV4099</t>
  </si>
  <si>
    <t>MOV2125</t>
  </si>
  <si>
    <t>MOV8033</t>
  </si>
  <si>
    <t>MOV9437</t>
  </si>
  <si>
    <t>MOV3876</t>
  </si>
  <si>
    <t>MOV1953</t>
  </si>
  <si>
    <t>MOV4293</t>
  </si>
  <si>
    <t>MOV2049</t>
  </si>
  <si>
    <t>MOV4811</t>
  </si>
  <si>
    <t>MOV5867</t>
  </si>
  <si>
    <t>MOV4475</t>
  </si>
  <si>
    <t>MOV3132</t>
  </si>
  <si>
    <t>MOV4089</t>
  </si>
  <si>
    <t>MOV2546</t>
  </si>
  <si>
    <t>MOV9376</t>
  </si>
  <si>
    <t>MOV3575</t>
  </si>
  <si>
    <t>MOV3423</t>
  </si>
  <si>
    <t>MOV2342</t>
  </si>
  <si>
    <t>MOV5188</t>
  </si>
  <si>
    <t>MOV4638</t>
  </si>
  <si>
    <t>MOV7064</t>
  </si>
  <si>
    <t>MOV8110</t>
  </si>
  <si>
    <t>MOV6093</t>
  </si>
  <si>
    <t>MOV3591</t>
  </si>
  <si>
    <t>MOV5508</t>
  </si>
  <si>
    <t>MOV6871</t>
  </si>
  <si>
    <t>MOV6865</t>
  </si>
  <si>
    <t>MOV8780</t>
  </si>
  <si>
    <t>MOV9106</t>
  </si>
  <si>
    <t>MOV3533</t>
  </si>
  <si>
    <t>MOV6081</t>
  </si>
  <si>
    <t>MOV5724</t>
  </si>
  <si>
    <t>MOV2003</t>
  </si>
  <si>
    <t>MOV1356</t>
  </si>
  <si>
    <t>MOV8455</t>
  </si>
  <si>
    <t>MOV9388</t>
  </si>
  <si>
    <t>MOV1457</t>
  </si>
  <si>
    <t>MOV5221</t>
  </si>
  <si>
    <t>MOV9439</t>
  </si>
  <si>
    <t>MOV9327</t>
  </si>
  <si>
    <t>MOV6302</t>
  </si>
  <si>
    <t>MOV4783</t>
  </si>
  <si>
    <t>MOV3164</t>
  </si>
  <si>
    <t>MOV1616</t>
  </si>
  <si>
    <t>MOV1823</t>
  </si>
  <si>
    <t>MOV8142</t>
  </si>
  <si>
    <t>MOV9013</t>
  </si>
  <si>
    <t>MOV2637</t>
  </si>
  <si>
    <t>MOV6445</t>
  </si>
  <si>
    <t>MOV5153</t>
  </si>
  <si>
    <t>MOV5927</t>
  </si>
  <si>
    <t>MOV4410</t>
  </si>
  <si>
    <t>MOV8529</t>
  </si>
  <si>
    <t>MOV6712</t>
  </si>
  <si>
    <t>MOV7661</t>
  </si>
  <si>
    <t>MOV8344</t>
  </si>
  <si>
    <t>MOV8766</t>
  </si>
  <si>
    <t>MOV4200</t>
  </si>
  <si>
    <t>MOV5843</t>
  </si>
  <si>
    <t>MOV8984</t>
  </si>
  <si>
    <t>MOV7957</t>
  </si>
  <si>
    <t>MOV7044</t>
  </si>
  <si>
    <t>MOV9132</t>
  </si>
  <si>
    <t>MOV1490</t>
  </si>
  <si>
    <t>MOV6339</t>
  </si>
  <si>
    <t>MOV4556</t>
  </si>
  <si>
    <t>MOV7192</t>
  </si>
  <si>
    <t>MOV5631</t>
  </si>
  <si>
    <t>MOV1866</t>
  </si>
  <si>
    <t>MOV6870</t>
  </si>
  <si>
    <t>MOV4093</t>
  </si>
  <si>
    <t>MOV6781</t>
  </si>
  <si>
    <t>MOV2685</t>
  </si>
  <si>
    <t>MOV4108</t>
  </si>
  <si>
    <t>MOV8475</t>
  </si>
  <si>
    <t>MOV3320</t>
  </si>
  <si>
    <t>MOV6683</t>
  </si>
  <si>
    <t>MOV2496</t>
  </si>
  <si>
    <t>MOV7445</t>
  </si>
  <si>
    <t>MOV6281</t>
  </si>
  <si>
    <t>MOV4720</t>
  </si>
  <si>
    <t>MOV4027</t>
  </si>
  <si>
    <t>MOV8190</t>
  </si>
  <si>
    <t>MOV1426</t>
  </si>
  <si>
    <t>MOV9791</t>
  </si>
  <si>
    <t>MOV9648</t>
  </si>
  <si>
    <t>MOV1936</t>
  </si>
  <si>
    <t>MOV3995</t>
  </si>
  <si>
    <t>MOV7835</t>
  </si>
  <si>
    <t>MOV6155</t>
  </si>
  <si>
    <t>MOV4983</t>
  </si>
  <si>
    <t>MOV7781</t>
  </si>
  <si>
    <t>MOV8245</t>
  </si>
  <si>
    <t>MOV7497</t>
  </si>
  <si>
    <t>MOV1576</t>
  </si>
  <si>
    <t>MOV2095</t>
  </si>
  <si>
    <t>MOV5901</t>
  </si>
  <si>
    <t>MOV4151</t>
  </si>
  <si>
    <t>MOV5548</t>
  </si>
  <si>
    <t>MOV6375</t>
  </si>
  <si>
    <t>MOV4241</t>
  </si>
  <si>
    <t>MOV6088</t>
  </si>
  <si>
    <t>MOV4007</t>
  </si>
  <si>
    <t>MOV2276</t>
  </si>
  <si>
    <t>MOV8409</t>
  </si>
  <si>
    <t>MOV5217</t>
  </si>
  <si>
    <t>MOV4861</t>
  </si>
  <si>
    <t>MOV4177</t>
  </si>
  <si>
    <t>MOV4142</t>
  </si>
  <si>
    <t>MOV9390</t>
  </si>
  <si>
    <t>MOV2860</t>
  </si>
  <si>
    <t>MOV8083</t>
  </si>
  <si>
    <t>MOV7643</t>
  </si>
  <si>
    <t>MOV4781</t>
  </si>
  <si>
    <t>MOV7554</t>
  </si>
  <si>
    <t>MOV1722</t>
  </si>
  <si>
    <t>MOV1002</t>
  </si>
  <si>
    <t>MOV2178</t>
  </si>
  <si>
    <t>MOV4562</t>
  </si>
  <si>
    <t>MOV8954</t>
  </si>
  <si>
    <t>MOV9145</t>
  </si>
  <si>
    <t>MOV3169</t>
  </si>
  <si>
    <t>MOV3644</t>
  </si>
  <si>
    <t>MOV7774</t>
  </si>
  <si>
    <t>MOV4728</t>
  </si>
  <si>
    <t>MOV9946</t>
  </si>
  <si>
    <t>MOV2630</t>
  </si>
  <si>
    <t>MOV9862</t>
  </si>
  <si>
    <t>MOV3003</t>
  </si>
  <si>
    <t>MOV9000</t>
  </si>
  <si>
    <t>MOV1807</t>
  </si>
  <si>
    <t>MOV8945</t>
  </si>
  <si>
    <t>MOV5709</t>
  </si>
  <si>
    <t>MOV7121</t>
  </si>
  <si>
    <t>MOV4077</t>
  </si>
  <si>
    <t>MOV6061</t>
  </si>
  <si>
    <t>MOV5928</t>
  </si>
  <si>
    <t>MOV7443</t>
  </si>
  <si>
    <t>MOV4800</t>
  </si>
  <si>
    <t>MOV4292</t>
  </si>
  <si>
    <t>MOV6548</t>
  </si>
  <si>
    <t>MOV4738</t>
  </si>
  <si>
    <t>MOV3139</t>
  </si>
  <si>
    <t>MOV5957</t>
  </si>
  <si>
    <t>MOV5403</t>
  </si>
  <si>
    <t>MOV1506</t>
  </si>
  <si>
    <t>MOV5553</t>
  </si>
  <si>
    <t>MOV2072</t>
  </si>
  <si>
    <t>MOV7704</t>
  </si>
  <si>
    <t>MOV8511</t>
  </si>
  <si>
    <t>MOV3912</t>
  </si>
  <si>
    <t>MOV4026</t>
  </si>
  <si>
    <t>MOV8039</t>
  </si>
  <si>
    <t>MOV3900</t>
  </si>
  <si>
    <t>MOV3638</t>
  </si>
  <si>
    <t>MOV1355</t>
  </si>
  <si>
    <t>MOV1078</t>
  </si>
  <si>
    <t>MOV1889</t>
  </si>
  <si>
    <t>MOV9989</t>
  </si>
  <si>
    <t>MOV1724</t>
  </si>
  <si>
    <t>MOV2613</t>
  </si>
  <si>
    <t>MOV8173</t>
  </si>
  <si>
    <t>MOV4532</t>
  </si>
  <si>
    <t>MOV4332</t>
  </si>
  <si>
    <t>MOV2718</t>
  </si>
  <si>
    <t>MOV4135</t>
  </si>
  <si>
    <t>MOV9541</t>
  </si>
  <si>
    <t>MOV7799</t>
  </si>
  <si>
    <t>MOV1194</t>
  </si>
  <si>
    <t>MOV5559</t>
  </si>
  <si>
    <t>MOV9674</t>
  </si>
  <si>
    <t>MOV4102</t>
  </si>
  <si>
    <t>MOV3015</t>
  </si>
  <si>
    <t>MOV5592</t>
  </si>
  <si>
    <t>MOV3946</t>
  </si>
  <si>
    <t>MOV9591</t>
  </si>
  <si>
    <t>MOV8595</t>
  </si>
  <si>
    <t>MOV5444</t>
  </si>
  <si>
    <t>MOV5844</t>
  </si>
  <si>
    <t>MOV9192</t>
  </si>
  <si>
    <t>MOV1509</t>
  </si>
  <si>
    <t>MOV7668</t>
  </si>
  <si>
    <t>MOV6310</t>
  </si>
  <si>
    <t>MOV1850</t>
  </si>
  <si>
    <t>MOV6056</t>
  </si>
  <si>
    <t>MOV2843</t>
  </si>
  <si>
    <t>MOV6605</t>
  </si>
  <si>
    <t>MOV9210</t>
  </si>
  <si>
    <t>MOV8541</t>
  </si>
  <si>
    <t>MOV4256</t>
  </si>
  <si>
    <t>MOV3327</t>
  </si>
  <si>
    <t>MOV9828</t>
  </si>
  <si>
    <t>MOV5164</t>
  </si>
  <si>
    <t>MOV3038</t>
  </si>
  <si>
    <t>MOV7313</t>
  </si>
  <si>
    <t>MOV2655</t>
  </si>
  <si>
    <t>MOV8555</t>
  </si>
  <si>
    <t>MOV8150</t>
  </si>
  <si>
    <t>MOV1165</t>
  </si>
  <si>
    <t>MOV3181</t>
  </si>
  <si>
    <t>MOV8895</t>
  </si>
  <si>
    <t>MOV7074</t>
  </si>
  <si>
    <t>MOV5336</t>
  </si>
  <si>
    <t>MOV2870</t>
  </si>
  <si>
    <t>MOV9654</t>
  </si>
  <si>
    <t>MOV2367</t>
  </si>
  <si>
    <t>MOV8043</t>
  </si>
  <si>
    <t>MOV8393</t>
  </si>
  <si>
    <t>MOV9768</t>
  </si>
  <si>
    <t>MOV1127</t>
  </si>
  <si>
    <t>MOV1895</t>
  </si>
  <si>
    <t>MOV9846</t>
  </si>
  <si>
    <t>MOV9479</t>
  </si>
  <si>
    <t>MOV5953</t>
  </si>
  <si>
    <t>MOV1421</t>
  </si>
  <si>
    <t>MOV8600</t>
  </si>
  <si>
    <t>MOV8832</t>
  </si>
  <si>
    <t>MOV9477</t>
  </si>
  <si>
    <t>MOV7745</t>
  </si>
  <si>
    <t>MOV8859</t>
  </si>
  <si>
    <t>MOV6145</t>
  </si>
  <si>
    <t>MOV5190</t>
  </si>
  <si>
    <t>MOV2663</t>
  </si>
  <si>
    <t>MOV3589</t>
  </si>
  <si>
    <t>MOV2993</t>
  </si>
  <si>
    <t>MOV8960</t>
  </si>
  <si>
    <t>MOV1597</t>
  </si>
  <si>
    <t>MOV9011</t>
  </si>
  <si>
    <t>MOV3914</t>
  </si>
  <si>
    <t>MOV2687</t>
  </si>
  <si>
    <t>MOV5607</t>
  </si>
  <si>
    <t>MOV2439</t>
  </si>
  <si>
    <t>MOV6247</t>
  </si>
  <si>
    <t>MOV2989</t>
  </si>
  <si>
    <t>MOV7463</t>
  </si>
  <si>
    <t>MOV2378</t>
  </si>
  <si>
    <t>MOV2014</t>
  </si>
  <si>
    <t>MOV5489</t>
  </si>
  <si>
    <t>MOV8744</t>
  </si>
  <si>
    <t>MOV1416</t>
  </si>
  <si>
    <t>MOV8472</t>
  </si>
  <si>
    <t>MOV7083</t>
  </si>
  <si>
    <t>MOV6411</t>
  </si>
  <si>
    <t>MOV8092</t>
  </si>
  <si>
    <t>MOV1238</t>
  </si>
  <si>
    <t>MOV3243</t>
  </si>
  <si>
    <t>MOV8871</t>
  </si>
  <si>
    <t>MOV4412</t>
  </si>
  <si>
    <t>MOV5790</t>
  </si>
  <si>
    <t>MOV4575</t>
  </si>
  <si>
    <t>MOV8864</t>
  </si>
  <si>
    <t>MOV3880</t>
  </si>
  <si>
    <t>MOV1872</t>
  </si>
  <si>
    <t>MOV5007</t>
  </si>
  <si>
    <t>MOV8811</t>
  </si>
  <si>
    <t>MOV7563</t>
  </si>
  <si>
    <t>MOV5777</t>
  </si>
  <si>
    <t>MOV3540</t>
  </si>
  <si>
    <t>MOV8228</t>
  </si>
  <si>
    <t>MOV4589</t>
  </si>
  <si>
    <t>MOV6178</t>
  </si>
  <si>
    <t>MOV3933</t>
  </si>
  <si>
    <t>MOV2644</t>
  </si>
  <si>
    <t>MOV1842</t>
  </si>
  <si>
    <t>MOV2024</t>
  </si>
  <si>
    <t>MOV5446</t>
  </si>
  <si>
    <t>MOV6900</t>
  </si>
  <si>
    <t>MOV9074</t>
  </si>
  <si>
    <t>MOV4632</t>
  </si>
  <si>
    <t>MOV1452</t>
  </si>
  <si>
    <t>MOV4844</t>
  </si>
  <si>
    <t>MOV2589</t>
  </si>
  <si>
    <t>MOV3674</t>
  </si>
  <si>
    <t>MOV6744</t>
  </si>
  <si>
    <t>MOV4321</t>
  </si>
  <si>
    <t>MOV7749</t>
  </si>
  <si>
    <t>MOV2650</t>
  </si>
  <si>
    <t>MOV6681</t>
  </si>
  <si>
    <t>MOV6244</t>
  </si>
  <si>
    <t>MOV5148</t>
  </si>
  <si>
    <t>MOV3749</t>
  </si>
  <si>
    <t>MOV4054</t>
  </si>
  <si>
    <t>MOV4703</t>
  </si>
  <si>
    <t>MOV5675</t>
  </si>
  <si>
    <t>MOV9794</t>
  </si>
  <si>
    <t>MOV9150</t>
  </si>
  <si>
    <t>MOV1573</t>
  </si>
  <si>
    <t>MOV4528</t>
  </si>
  <si>
    <t>MOV5776</t>
  </si>
  <si>
    <t>MOV4500</t>
  </si>
  <si>
    <t>MOV7327</t>
  </si>
  <si>
    <t>MOV5061</t>
  </si>
  <si>
    <t>MOV4880</t>
  </si>
  <si>
    <t>MOV2109</t>
  </si>
  <si>
    <t>MOV8213</t>
  </si>
  <si>
    <t>MOV8647</t>
  </si>
  <si>
    <t>MOV4184</t>
  </si>
  <si>
    <t>MOV4543</t>
  </si>
  <si>
    <t>MOV1813</t>
  </si>
  <si>
    <t>MOV4201</t>
  </si>
  <si>
    <t>MOV3235</t>
  </si>
  <si>
    <t>MOV7058</t>
  </si>
  <si>
    <t>MOV6797</t>
  </si>
  <si>
    <t>MOV6205</t>
  </si>
  <si>
    <t>MOV7003</t>
  </si>
  <si>
    <t>MOV5616</t>
  </si>
  <si>
    <t>MOV3406</t>
  </si>
  <si>
    <t>MOV8768</t>
  </si>
  <si>
    <t>MOV8592</t>
  </si>
  <si>
    <t>MOV5354</t>
  </si>
  <si>
    <t>MOV9045</t>
  </si>
  <si>
    <t>MOV9288</t>
  </si>
  <si>
    <t>MOV1325</t>
  </si>
  <si>
    <t>MOV3231</t>
  </si>
  <si>
    <t>MOV1495</t>
  </si>
  <si>
    <t>MOV5223</t>
  </si>
  <si>
    <t>MOV6810</t>
  </si>
  <si>
    <t>MOV2831</t>
  </si>
  <si>
    <t>MOV5603</t>
  </si>
  <si>
    <t>MOV2359</t>
  </si>
  <si>
    <t>MOV5054</t>
  </si>
  <si>
    <t>MOV5286</t>
  </si>
  <si>
    <t>MOV1588</t>
  </si>
  <si>
    <t>MOV7118</t>
  </si>
  <si>
    <t>MOV4463</t>
  </si>
  <si>
    <t>MOV8306</t>
  </si>
  <si>
    <t>MOV5780</t>
  </si>
  <si>
    <t>MOV2999</t>
  </si>
  <si>
    <t>MOV7395</t>
  </si>
  <si>
    <t>MOV8990</t>
  </si>
  <si>
    <t>MOV3886</t>
  </si>
  <si>
    <t>MOV4876</t>
  </si>
  <si>
    <t>MOV6442</t>
  </si>
  <si>
    <t>MOV7333</t>
  </si>
  <si>
    <t>MOV6097</t>
  </si>
  <si>
    <t>MOV9572</t>
  </si>
  <si>
    <t>MOV6699</t>
  </si>
  <si>
    <t>MOV3739</t>
  </si>
  <si>
    <t>MOV9010</t>
  </si>
  <si>
    <t>MOV6590</t>
  </si>
  <si>
    <t>MOV9847</t>
  </si>
  <si>
    <t>MOV1207</t>
  </si>
  <si>
    <t>MOV7967</t>
  </si>
  <si>
    <t>MOV1251</t>
  </si>
  <si>
    <t>MOV4303</t>
  </si>
  <si>
    <t>MOV2314</t>
  </si>
  <si>
    <t>MOV9938</t>
  </si>
  <si>
    <t>MOV3808</t>
  </si>
  <si>
    <t>MOV1957</t>
  </si>
  <si>
    <t>MOV2411</t>
  </si>
  <si>
    <t>MOV5321</t>
  </si>
  <si>
    <t>MOV3237</t>
  </si>
  <si>
    <t>MOV6747</t>
  </si>
  <si>
    <t>MOV6759</t>
  </si>
  <si>
    <t>MOV5095</t>
  </si>
  <si>
    <t>MOV8020</t>
  </si>
  <si>
    <t>MOV2691</t>
  </si>
  <si>
    <t>MOV9917</t>
  </si>
  <si>
    <t>MOV5480</t>
  </si>
  <si>
    <t>MOV9573</t>
  </si>
  <si>
    <t>MOV8554</t>
  </si>
  <si>
    <t>MOV2996</t>
  </si>
  <si>
    <t>MOV5079</t>
  </si>
  <si>
    <t>MOV8284</t>
  </si>
  <si>
    <t>MOV9975</t>
  </si>
  <si>
    <t>MOV6887</t>
  </si>
  <si>
    <t>MOV9990</t>
  </si>
  <si>
    <t>MOV2671</t>
  </si>
  <si>
    <t>MOV9381</t>
  </si>
  <si>
    <t>MOV5387</t>
  </si>
  <si>
    <t>MOV5308</t>
  </si>
  <si>
    <t>MOV4389</t>
  </si>
  <si>
    <t>MOV1112</t>
  </si>
  <si>
    <t>MOV3149</t>
  </si>
  <si>
    <t>MOV7604</t>
  </si>
  <si>
    <t>MOV6602</t>
  </si>
  <si>
    <t>MOV3379</t>
  </si>
  <si>
    <t>MOV2603</t>
  </si>
  <si>
    <t>MOV9850</t>
  </si>
  <si>
    <t>MOV7384</t>
  </si>
  <si>
    <t>MOV2007</t>
  </si>
  <si>
    <t>MOV7184</t>
  </si>
  <si>
    <t>MOV6241</t>
  </si>
  <si>
    <t>MOV9891</t>
  </si>
  <si>
    <t>MOV1046</t>
  </si>
  <si>
    <t>MOV1978</t>
  </si>
  <si>
    <t>MOV8741</t>
  </si>
  <si>
    <t>MOV2251</t>
  </si>
  <si>
    <t>MOV7944</t>
  </si>
  <si>
    <t>MOV3402</t>
  </si>
  <si>
    <t>MOV1245</t>
  </si>
  <si>
    <t>MOV3022</t>
  </si>
  <si>
    <t>MOV1641</t>
  </si>
  <si>
    <t>MOV3166</t>
  </si>
  <si>
    <t>MOV4774</t>
  </si>
  <si>
    <t>MOV2048</t>
  </si>
  <si>
    <t>MOV7591</t>
  </si>
  <si>
    <t>MOV7659</t>
  </si>
  <si>
    <t>MOV6017</t>
  </si>
  <si>
    <t>MOV8603</t>
  </si>
  <si>
    <t>MOV5975</t>
  </si>
  <si>
    <t>MOV2166</t>
  </si>
  <si>
    <t>MOV3585</t>
  </si>
  <si>
    <t>MOV6472</t>
  </si>
  <si>
    <t>MOV6787</t>
  </si>
  <si>
    <t>MOV3530</t>
  </si>
  <si>
    <t>MOV8896</t>
  </si>
  <si>
    <t>MOV8328</t>
  </si>
  <si>
    <t>MOV3081</t>
  </si>
  <si>
    <t>MOV4878</t>
  </si>
  <si>
    <t>MOV6963</t>
  </si>
  <si>
    <t>MOV4104</t>
  </si>
  <si>
    <t>MOV2616</t>
  </si>
  <si>
    <t>MOV6052</t>
  </si>
  <si>
    <t>MOV7421</t>
  </si>
  <si>
    <t>MOV8253</t>
  </si>
  <si>
    <t>MOV8761</t>
  </si>
  <si>
    <t>MOV1208</t>
  </si>
  <si>
    <t>MOV3340</t>
  </si>
  <si>
    <t>MOV1966</t>
  </si>
  <si>
    <t>MOV9890</t>
  </si>
  <si>
    <t>MOV2444</t>
  </si>
  <si>
    <t>MOV7655</t>
  </si>
  <si>
    <t>MOV4621</t>
  </si>
  <si>
    <t>MOV5425</t>
  </si>
  <si>
    <t>MOV9910</t>
  </si>
  <si>
    <t>MOV9734</t>
  </si>
  <si>
    <t>MOV4277</t>
  </si>
  <si>
    <t>MOV9442</t>
  </si>
  <si>
    <t>MOV4803</t>
  </si>
  <si>
    <t>MOV8707</t>
  </si>
  <si>
    <t>MOV7580</t>
  </si>
  <si>
    <t>MOV6836</t>
  </si>
  <si>
    <t>MOV7500</t>
  </si>
  <si>
    <t>MOV2383</t>
  </si>
  <si>
    <t>MOV4133</t>
  </si>
  <si>
    <t>MOV8492</t>
  </si>
  <si>
    <t>MOV5762</t>
  </si>
  <si>
    <t>MOV8721</t>
  </si>
  <si>
    <t>MOV3587</t>
  </si>
  <si>
    <t>MOV3752</t>
  </si>
  <si>
    <t>MOV2026</t>
  </si>
  <si>
    <t>MOV7229</t>
  </si>
  <si>
    <t>MOV7504</t>
  </si>
  <si>
    <t>MOV2345</t>
  </si>
  <si>
    <t>MOV1843</t>
  </si>
  <si>
    <t>MOV4028</t>
  </si>
  <si>
    <t>MOV5112</t>
  </si>
  <si>
    <t>MOV9071</t>
  </si>
  <si>
    <t>MOV4569</t>
  </si>
  <si>
    <t>MOV2885</t>
  </si>
  <si>
    <t>MOV5630</t>
  </si>
  <si>
    <t>MOV8612</t>
  </si>
  <si>
    <t>MOV6172</t>
  </si>
  <si>
    <t>MOV7810</t>
  </si>
  <si>
    <t>MOV2274</t>
  </si>
  <si>
    <t>MOV3451</t>
  </si>
  <si>
    <t>MOV1439</t>
  </si>
  <si>
    <t>MOV3778</t>
  </si>
  <si>
    <t>MOV4439</t>
  </si>
  <si>
    <t>MOV9961</t>
  </si>
  <si>
    <t>MOV2323</t>
  </si>
  <si>
    <t>MOV9169</t>
  </si>
  <si>
    <t>MOV8891</t>
  </si>
  <si>
    <t>MOV5890</t>
  </si>
  <si>
    <t>MOV1949</t>
  </si>
  <si>
    <t>MOV7559</t>
  </si>
  <si>
    <t>MOV3165</t>
  </si>
  <si>
    <t>MOV3477</t>
  </si>
  <si>
    <t>MOV8486</t>
  </si>
  <si>
    <t>MOV9263</t>
  </si>
  <si>
    <t>MOV8042</t>
  </si>
  <si>
    <t>MOV9239</t>
  </si>
  <si>
    <t>MOV8323</t>
  </si>
  <si>
    <t>MOV3613</t>
  </si>
  <si>
    <t>MOV8435</t>
  </si>
  <si>
    <t>MOV1000</t>
  </si>
  <si>
    <t>MOV2404</t>
  </si>
  <si>
    <t>MOV9643</t>
  </si>
  <si>
    <t>MOV8833</t>
  </si>
  <si>
    <t>MOV5676</t>
  </si>
  <si>
    <t>MOV9099</t>
  </si>
  <si>
    <t>MOV9344</t>
  </si>
  <si>
    <t>MOV3042</t>
  </si>
  <si>
    <t>MOV2173</t>
  </si>
  <si>
    <t>MOV6209</t>
  </si>
  <si>
    <t>MOV4653</t>
  </si>
  <si>
    <t>MOV6216</t>
  </si>
  <si>
    <t>MOV3317</t>
  </si>
  <si>
    <t>MOV5897</t>
  </si>
  <si>
    <t>MOV4816</t>
  </si>
  <si>
    <t>MOV3474</t>
  </si>
  <si>
    <t>MOV3684</t>
  </si>
  <si>
    <t>MOV1483</t>
  </si>
  <si>
    <t>MOV4877</t>
  </si>
  <si>
    <t>MOV9731</t>
  </si>
  <si>
    <t>MOV9017</t>
  </si>
  <si>
    <t>MOV8441</t>
  </si>
  <si>
    <t>MOV5922</t>
  </si>
  <si>
    <t>MOV8771</t>
  </si>
  <si>
    <t>MOV6897</t>
  </si>
  <si>
    <t>MOV5298</t>
  </si>
  <si>
    <t>MOV6305</t>
  </si>
  <si>
    <t>MOV4705</t>
  </si>
  <si>
    <t>MOV4711</t>
  </si>
  <si>
    <t>MOV2978</t>
  </si>
  <si>
    <t>MOV6542</t>
  </si>
  <si>
    <t>MOV7787</t>
  </si>
  <si>
    <t>MOV3520</t>
  </si>
  <si>
    <t>MOV9996</t>
  </si>
  <si>
    <t>MOV9219</t>
  </si>
  <si>
    <t>MOV7583</t>
  </si>
  <si>
    <t>MOV6273</t>
  </si>
  <si>
    <t>MOV7796</t>
  </si>
  <si>
    <t>MOV6348</t>
  </si>
  <si>
    <t>MOV5018</t>
  </si>
  <si>
    <t>MOV9177</t>
  </si>
  <si>
    <t>MOV5814</t>
  </si>
  <si>
    <t>MOV7204</t>
  </si>
  <si>
    <t>MOV6131</t>
  </si>
  <si>
    <t>MOV1555</t>
  </si>
  <si>
    <t>MOV2799</t>
  </si>
  <si>
    <t>MOV8926</t>
  </si>
  <si>
    <t>MOV9783</t>
  </si>
  <si>
    <t>MOV5408</t>
  </si>
  <si>
    <t>MOV8359</t>
  </si>
  <si>
    <t>MOV6949</t>
  </si>
  <si>
    <t>MOV9727</t>
  </si>
  <si>
    <t>MOV7149</t>
  </si>
  <si>
    <t>MOV2415</t>
  </si>
  <si>
    <t>MOV3311</t>
  </si>
  <si>
    <t>MOV1858</t>
  </si>
  <si>
    <t>MOV3255</t>
  </si>
  <si>
    <t>MOV6285</t>
  </si>
  <si>
    <t>MOV4226</t>
  </si>
  <si>
    <t>MOV7850</t>
  </si>
  <si>
    <t>MOV3265</t>
  </si>
  <si>
    <t>MOV8062</t>
  </si>
  <si>
    <t>MOV2882</t>
  </si>
  <si>
    <t>MOV6934</t>
  </si>
  <si>
    <t>MOV7380</t>
  </si>
  <si>
    <t>MOV6404</t>
  </si>
  <si>
    <t>MOV9548</t>
  </si>
  <si>
    <t>MOV3790</t>
  </si>
  <si>
    <t>MOV9646</t>
  </si>
  <si>
    <t>MOV5305</t>
  </si>
  <si>
    <t>MOV8881</t>
  </si>
  <si>
    <t>MOV7047</t>
  </si>
  <si>
    <t>MOV4098</t>
  </si>
  <si>
    <t>MOV1011</t>
  </si>
  <si>
    <t>MOV2171</t>
  </si>
  <si>
    <t>MOV5965</t>
  </si>
  <si>
    <t>MOV3106</t>
  </si>
  <si>
    <t>MOV7506</t>
  </si>
  <si>
    <t>MOV6788</t>
  </si>
  <si>
    <t>MOV7060</t>
  </si>
  <si>
    <t>MOV6250</t>
  </si>
  <si>
    <t>MOV4221</t>
  </si>
  <si>
    <t>MOV8713</t>
  </si>
  <si>
    <t>MOV2129</t>
  </si>
  <si>
    <t>MOV8158</t>
  </si>
  <si>
    <t>MOV2552</t>
  </si>
  <si>
    <t>MOV7255</t>
  </si>
  <si>
    <t>MOV5199</t>
  </si>
  <si>
    <t>MOV6415</t>
  </si>
  <si>
    <t>MOV1512</t>
  </si>
  <si>
    <t>MOV4344</t>
  </si>
  <si>
    <t>MOV5441</t>
  </si>
  <si>
    <t>MOV5749</t>
  </si>
  <si>
    <t>MOV1162</t>
  </si>
  <si>
    <t>MOV1809</t>
  </si>
  <si>
    <t>MOV7479</t>
  </si>
  <si>
    <t>MOV2130</t>
  </si>
  <si>
    <t>MOV8176</t>
  </si>
  <si>
    <t>MOV3104</t>
  </si>
  <si>
    <t>MOV8118</t>
  </si>
  <si>
    <t>MOV7274</t>
  </si>
  <si>
    <t>MOV2875</t>
  </si>
  <si>
    <t>MOV9020</t>
  </si>
  <si>
    <t>MOV9075</t>
  </si>
  <si>
    <t>MOV4856</t>
  </si>
  <si>
    <t>MOV5875</t>
  </si>
  <si>
    <t>MOV6661</t>
  </si>
  <si>
    <t>MOV7200</t>
  </si>
  <si>
    <t>MOV5575</t>
  </si>
  <si>
    <t>MOV3395</t>
  </si>
  <si>
    <t>MOV7511</t>
  </si>
  <si>
    <t>MOV7949</t>
  </si>
  <si>
    <t>MOV1744</t>
  </si>
  <si>
    <t>MOV1663</t>
  </si>
  <si>
    <t>MOV2498</t>
  </si>
  <si>
    <t>MOV5288</t>
  </si>
  <si>
    <t>MOV7403</t>
  </si>
  <si>
    <t>MOV5665</t>
  </si>
  <si>
    <t>MOV6529</t>
  </si>
  <si>
    <t>MOV7371</t>
  </si>
  <si>
    <t>MOV9873</t>
  </si>
  <si>
    <t>MOV3369</t>
  </si>
  <si>
    <t>MOV6126</t>
  </si>
  <si>
    <t>MOV6200</t>
  </si>
  <si>
    <t>MOV8827</t>
  </si>
  <si>
    <t>MOV5161</t>
  </si>
  <si>
    <t>MOV4627</t>
  </si>
  <si>
    <t>MOV3192</t>
  </si>
  <si>
    <t>MOV6729</t>
  </si>
  <si>
    <t>MOV5598</t>
  </si>
  <si>
    <t>MOV8412</t>
  </si>
  <si>
    <t>MOV3071</t>
  </si>
  <si>
    <t>MOV1184</t>
  </si>
  <si>
    <t>MOV5971</t>
  </si>
  <si>
    <t>MOV6465</t>
  </si>
  <si>
    <t>MOV1977</t>
  </si>
  <si>
    <t>MOV1006</t>
  </si>
  <si>
    <t>MOV2110</t>
  </si>
  <si>
    <t>MOV8477</t>
  </si>
  <si>
    <t>MOV2959</t>
  </si>
  <si>
    <t>MOV3945</t>
  </si>
  <si>
    <t>MOV9488</t>
  </si>
  <si>
    <t>MOV2368</t>
  </si>
  <si>
    <t>MOV9526</t>
  </si>
  <si>
    <t>MOV4937</t>
  </si>
  <si>
    <t>MOV2465</t>
  </si>
  <si>
    <t>MOV4541</t>
  </si>
  <si>
    <t>MOV7624</t>
  </si>
  <si>
    <t>MOV3959</t>
  </si>
  <si>
    <t>MOV6396</t>
  </si>
  <si>
    <t>MOV1225</t>
  </si>
  <si>
    <t>MOV2297</t>
  </si>
  <si>
    <t>MOV6038</t>
  </si>
  <si>
    <t>MOV3792</t>
  </si>
  <si>
    <t>MOV5103</t>
  </si>
  <si>
    <t>MOV5883</t>
  </si>
  <si>
    <t>MOV1838</t>
  </si>
  <si>
    <t>MOV1538</t>
  </si>
  <si>
    <t>MOV1805</t>
  </si>
  <si>
    <t>MOV4262</t>
  </si>
  <si>
    <t>MOV7267</t>
  </si>
  <si>
    <t>MOV4051</t>
  </si>
  <si>
    <t>MOV4769</t>
  </si>
  <si>
    <t>MOV1016</t>
  </si>
  <si>
    <t>MOV3721</t>
  </si>
  <si>
    <t>MOV1917</t>
  </si>
  <si>
    <t>MOV9857</t>
  </si>
  <si>
    <t>MOV5255</t>
  </si>
  <si>
    <t>MOV9893</t>
  </si>
  <si>
    <t>MOV7112</t>
  </si>
  <si>
    <t>MOV8315</t>
  </si>
  <si>
    <t>MOV2336</t>
  </si>
  <si>
    <t>MOV3463</t>
  </si>
  <si>
    <t>MOV3843</t>
  </si>
  <si>
    <t>MOV1525</t>
  </si>
  <si>
    <t>MOV5505</t>
  </si>
  <si>
    <t>MOV2228</t>
  </si>
  <si>
    <t>MOV9172</t>
  </si>
  <si>
    <t>MOV4250</t>
  </si>
  <si>
    <t>MOV2426</t>
  </si>
  <si>
    <t>MOV3994</t>
  </si>
  <si>
    <t>MOV9241</t>
  </si>
  <si>
    <t>MOV5165</t>
  </si>
  <si>
    <t>MOV2659</t>
  </si>
  <si>
    <t>MOV2746</t>
  </si>
  <si>
    <t>MOV7373</t>
  </si>
  <si>
    <t>MOV9504</t>
  </si>
  <si>
    <t>MOV4914</t>
  </si>
  <si>
    <t>MOV6040</t>
  </si>
  <si>
    <t>MOV2678</t>
  </si>
  <si>
    <t>MOV1090</t>
  </si>
  <si>
    <t>MOV5766</t>
  </si>
  <si>
    <t>MOV4275</t>
  </si>
  <si>
    <t>MOV2577</t>
  </si>
  <si>
    <t>MOV3086</t>
  </si>
  <si>
    <t>MOV2077</t>
  </si>
  <si>
    <t>MOV3905</t>
  </si>
  <si>
    <t>MOV9057</t>
  </si>
  <si>
    <t>MOV9498</t>
  </si>
  <si>
    <t>MOV2773</t>
  </si>
  <si>
    <t>MOV2176</t>
  </si>
  <si>
    <t>MOV8669</t>
  </si>
  <si>
    <t>MOV1794</t>
  </si>
  <si>
    <t>MOV5311</t>
  </si>
  <si>
    <t>MOV6645</t>
  </si>
  <si>
    <t>MOV3329</t>
  </si>
  <si>
    <t>MOV4909</t>
  </si>
  <si>
    <t>MOV6785</t>
  </si>
  <si>
    <t>MOV9848</t>
  </si>
  <si>
    <t>MOV1060</t>
  </si>
  <si>
    <t>MOV1849</t>
  </si>
  <si>
    <t>MOV1464</t>
  </si>
  <si>
    <t>MOV7779</t>
  </si>
  <si>
    <t>MOV6537</t>
  </si>
  <si>
    <t>MOV5096</t>
  </si>
  <si>
    <t>MOV9469</t>
  </si>
  <si>
    <t>MOV1610</t>
  </si>
  <si>
    <t>MOV3939</t>
  </si>
  <si>
    <t>MOV9716</t>
  </si>
  <si>
    <t>MOV2488</t>
  </si>
  <si>
    <t>MOV4526</t>
  </si>
  <si>
    <t>MOV9666</t>
  </si>
  <si>
    <t>MOV6359</t>
  </si>
  <si>
    <t>MOV8407</t>
  </si>
  <si>
    <t>MOV2257</t>
  </si>
  <si>
    <t>MOV2455</t>
  </si>
  <si>
    <t>MOV2018</t>
  </si>
  <si>
    <t>MOV3941</t>
  </si>
  <si>
    <t>MOV9148</t>
  </si>
  <si>
    <t>MOV1468</t>
  </si>
  <si>
    <t>MOV9538</t>
  </si>
  <si>
    <t>MOV2907</t>
  </si>
  <si>
    <t>MOV1418</t>
  </si>
  <si>
    <t>MOV9618</t>
  </si>
  <si>
    <t>MOV4315</t>
  </si>
  <si>
    <t>MOV1358</t>
  </si>
  <si>
    <t>MOV2409</t>
  </si>
  <si>
    <t>MOV9316</t>
  </si>
  <si>
    <t>MOV2563</t>
  </si>
  <si>
    <t>MOV2575</t>
  </si>
  <si>
    <t>MOV4328</t>
  </si>
  <si>
    <t>MOV2004</t>
  </si>
  <si>
    <t>MOV2215</t>
  </si>
  <si>
    <t>MOV2393</t>
  </si>
  <si>
    <t>MOV6163</t>
  </si>
  <si>
    <t>MOV5307</t>
  </si>
  <si>
    <t>MOV6572</t>
  </si>
  <si>
    <t>MOV9005</t>
  </si>
  <si>
    <t>MOV3583</t>
  </si>
  <si>
    <t>MOV4114</t>
  </si>
  <si>
    <t>MOV5078</t>
  </si>
  <si>
    <t>MOV6417</t>
  </si>
  <si>
    <t>MOV6195</t>
  </si>
  <si>
    <t>MOV7369</t>
  </si>
  <si>
    <t>MOV2078</t>
  </si>
  <si>
    <t>MOV3906</t>
  </si>
  <si>
    <t>MOV6933</t>
  </si>
  <si>
    <t>MOV4943</t>
  </si>
  <si>
    <t>MOV2289</t>
  </si>
  <si>
    <t>MOV8770</t>
  </si>
  <si>
    <t>MOV7671</t>
  </si>
  <si>
    <t>MOV8047</t>
  </si>
  <si>
    <t>MOV5149</t>
  </si>
  <si>
    <t>MOV7289</t>
  </si>
  <si>
    <t>MOV1647</t>
  </si>
  <si>
    <t>MOV4686</t>
  </si>
  <si>
    <t>MOV9744</t>
  </si>
  <si>
    <t>MOV2006</t>
  </si>
  <si>
    <t>MOV4640</t>
  </si>
  <si>
    <t>MOV2895</t>
  </si>
  <si>
    <t>MOV9675</t>
  </si>
  <si>
    <t>MOV5472</t>
  </si>
  <si>
    <t>MOV8972</t>
  </si>
  <si>
    <t>MOV9821</t>
  </si>
  <si>
    <t>MOV1124</t>
  </si>
  <si>
    <t>MOV9509</t>
  </si>
  <si>
    <t>MOV1031</t>
  </si>
  <si>
    <t>MOV7920</t>
  </si>
  <si>
    <t>MOV1504</t>
  </si>
  <si>
    <t>MOV5318</t>
  </si>
  <si>
    <t>MOV9187</t>
  </si>
  <si>
    <t>MOV6317</t>
  </si>
  <si>
    <t>MOV3429</t>
  </si>
  <si>
    <t>MOV4830</t>
  </si>
  <si>
    <t>MOV2256</t>
  </si>
  <si>
    <t>MOV1108</t>
  </si>
  <si>
    <t>MOV4962</t>
  </si>
  <si>
    <t>MOV2701</t>
  </si>
  <si>
    <t>MOV3923</t>
  </si>
  <si>
    <t>MOV5209</t>
  </si>
  <si>
    <t>MOV3256</t>
  </si>
  <si>
    <t>MOV7831</t>
  </si>
  <si>
    <t>MOV2117</t>
  </si>
  <si>
    <t>MOV2416</t>
  </si>
  <si>
    <t>MOV6669</t>
  </si>
  <si>
    <t>MOV7065</t>
  </si>
  <si>
    <t>MOV5380</t>
  </si>
  <si>
    <t>MOV8543</t>
  </si>
  <si>
    <t>MOV9616</t>
  </si>
  <si>
    <t>MOV4158</t>
  </si>
  <si>
    <t>MOV4893</t>
  </si>
  <si>
    <t>MOV7214</t>
  </si>
  <si>
    <t>MOV4215</t>
  </si>
  <si>
    <t>MOV6452</t>
  </si>
  <si>
    <t>MOV3424</t>
  </si>
  <si>
    <t>MOV8195</t>
  </si>
  <si>
    <t>MOV9904</t>
  </si>
  <si>
    <t>MOV9309</t>
  </si>
  <si>
    <t>MOV8961</t>
  </si>
  <si>
    <t>MOV8144</t>
  </si>
  <si>
    <t>MOV9083</t>
  </si>
  <si>
    <t>MOV4682</t>
  </si>
  <si>
    <t>MOV9294</t>
  </si>
  <si>
    <t>MOV3283</t>
  </si>
  <si>
    <t>MOV5359</t>
  </si>
  <si>
    <t>MOV6987</t>
  </si>
  <si>
    <t>MOV8999</t>
  </si>
  <si>
    <t>MOV5820</t>
  </si>
  <si>
    <t>MOV5315</t>
  </si>
  <si>
    <t>MOV5991</t>
  </si>
  <si>
    <t>MOV2809</t>
  </si>
  <si>
    <t>MOV8262</t>
  </si>
  <si>
    <t>MOV8151</t>
  </si>
  <si>
    <t>MOV1100</t>
  </si>
  <si>
    <t>MOV1974</t>
  </si>
  <si>
    <t>MOV7499</t>
  </si>
  <si>
    <t>MOV6466</t>
  </si>
  <si>
    <t>MOV9457</t>
  </si>
  <si>
    <t>MOV1321</t>
  </si>
  <si>
    <t>MOV6950</t>
  </si>
  <si>
    <t>MOV5722</t>
  </si>
  <si>
    <t>MOV6346</t>
  </si>
  <si>
    <t>MOV7330</t>
  </si>
  <si>
    <t>MOV6223</t>
  </si>
  <si>
    <t>MOV9051</t>
  </si>
  <si>
    <t>MOV1591</t>
  </si>
  <si>
    <t>MOV6187</t>
  </si>
  <si>
    <t>MOV7792</t>
  </si>
  <si>
    <t>MOV8423</t>
  </si>
  <si>
    <t>MOV7259</t>
  </si>
  <si>
    <t>MOV2052</t>
  </si>
  <si>
    <t>MOV7539</t>
  </si>
  <si>
    <t>MOV5554</t>
  </si>
  <si>
    <t>MOV7933</t>
  </si>
  <si>
    <t>MOV2793</t>
  </si>
  <si>
    <t>MOV1887</t>
  </si>
  <si>
    <t>MOV5485</t>
  </si>
  <si>
    <t>MOV9420</t>
  </si>
  <si>
    <t>MOV8331</t>
  </si>
  <si>
    <t>MOV6051</t>
  </si>
  <si>
    <t>MOV1789</t>
  </si>
  <si>
    <t>MOV8340</t>
  </si>
  <si>
    <t>MOV8014</t>
  </si>
  <si>
    <t>MOV4406</t>
  </si>
  <si>
    <t>MOV8411</t>
  </si>
  <si>
    <t>MOV4519</t>
  </si>
  <si>
    <t>MOV1878</t>
  </si>
  <si>
    <t>MOV9111</t>
  </si>
  <si>
    <t>MOV6043</t>
  </si>
  <si>
    <t>MOV4173</t>
  </si>
  <si>
    <t>MOV5523</t>
  </si>
  <si>
    <t>MOV9999</t>
  </si>
  <si>
    <t>MOV8329</t>
  </si>
  <si>
    <t>MOV6376</t>
  </si>
  <si>
    <t>MOV9296</t>
  </si>
  <si>
    <t>MOV9194</t>
  </si>
  <si>
    <t>MOV7715</t>
  </si>
  <si>
    <t>MOV8430</t>
  </si>
  <si>
    <t>MOV4921</t>
  </si>
  <si>
    <t>MOV5802</t>
  </si>
  <si>
    <t>MOV9800</t>
  </si>
  <si>
    <t>MOV9098</t>
  </si>
  <si>
    <t>MOV9030</t>
  </si>
  <si>
    <t>MOV9201</t>
  </si>
  <si>
    <t>MOV8559</t>
  </si>
  <si>
    <t>MOV5210</t>
  </si>
  <si>
    <t>MOV6482</t>
  </si>
  <si>
    <t>MOV1621</t>
  </si>
  <si>
    <t>MOV2135</t>
  </si>
  <si>
    <t>MOV6913</t>
  </si>
  <si>
    <t>MOV9133</t>
  </si>
  <si>
    <t>MOV9763</t>
  </si>
  <si>
    <t>MOV2791</t>
  </si>
  <si>
    <t>MOV1820</t>
  </si>
  <si>
    <t>MOV9068</t>
  </si>
  <si>
    <t>MOV7089</t>
  </si>
  <si>
    <t>MOV2794</t>
  </si>
  <si>
    <t>MOV1451</t>
  </si>
  <si>
    <t>MOV2716</t>
  </si>
  <si>
    <t>MOV9836</t>
  </si>
  <si>
    <t>MOV2399</t>
  </si>
  <si>
    <t>MOV7085</t>
  </si>
  <si>
    <t>MOV9876</t>
  </si>
  <si>
    <t>MOV9598</t>
  </si>
  <si>
    <t>MOV7299</t>
  </si>
  <si>
    <t>MOV8764</t>
  </si>
  <si>
    <t>MOV2876</t>
  </si>
  <si>
    <t>MOV4585</t>
  </si>
  <si>
    <t>MOV9250</t>
  </si>
  <si>
    <t>MOV1792</t>
  </si>
  <si>
    <t>MOV2475</t>
  </si>
  <si>
    <t>MOV7680</t>
  </si>
  <si>
    <t>MOV2567</t>
  </si>
  <si>
    <t>MOV4284</t>
  </si>
  <si>
    <t>MOV6289</t>
  </si>
  <si>
    <t>MOV4156</t>
  </si>
  <si>
    <t>MOV2016</t>
  </si>
  <si>
    <t>MOV7410</t>
  </si>
  <si>
    <t>MOV6072</t>
  </si>
  <si>
    <t>MOV9084</t>
  </si>
  <si>
    <t>MOV8358</t>
  </si>
  <si>
    <t>MOV2246</t>
  </si>
  <si>
    <t>MOV4691</t>
  </si>
  <si>
    <t>MOV1343</t>
  </si>
  <si>
    <t>MOV8879</t>
  </si>
  <si>
    <t>MOV8920</t>
  </si>
  <si>
    <t>MOV1089</t>
  </si>
  <si>
    <t>MOV1644</t>
  </si>
  <si>
    <t>MOV3325</t>
  </si>
  <si>
    <t>MOV3586</t>
  </si>
  <si>
    <t>MOV3714</t>
  </si>
  <si>
    <t>MOV3568</t>
  </si>
  <si>
    <t>MOV7404</t>
  </si>
  <si>
    <t>MOV1323</t>
  </si>
  <si>
    <t>MOV2124</t>
  </si>
  <si>
    <t>MOV6143</t>
  </si>
  <si>
    <t>MOV7433</t>
  </si>
  <si>
    <t>MOV8010</t>
  </si>
  <si>
    <t>MOV2621</t>
  </si>
  <si>
    <t>MOV6910</t>
  </si>
  <si>
    <t>MOV2962</t>
  </si>
  <si>
    <t>MOV1944</t>
  </si>
  <si>
    <t>MOV7434</t>
  </si>
  <si>
    <t>MOV8188</t>
  </si>
  <si>
    <t>MOV1279</t>
  </si>
  <si>
    <t>MOV8936</t>
  </si>
  <si>
    <t>MOV8295</t>
  </si>
  <si>
    <t>MOV1879</t>
  </si>
  <si>
    <t>MOV8140</t>
  </si>
  <si>
    <t>MOV5144</t>
  </si>
  <si>
    <t>MOV3498</t>
  </si>
  <si>
    <t>MOV1160</t>
  </si>
  <si>
    <t>MOV1768</t>
  </si>
  <si>
    <t>MOV8838</t>
  </si>
  <si>
    <t>MOV9709</t>
  </si>
  <si>
    <t>MOV4080</t>
  </si>
  <si>
    <t>MOV5225</t>
  </si>
  <si>
    <t>MOV2038</t>
  </si>
  <si>
    <t>MOV5417</t>
  </si>
  <si>
    <t>MOV7457</t>
  </si>
  <si>
    <t>MOV7906</t>
  </si>
  <si>
    <t>MOV1598</t>
  </si>
  <si>
    <t>MOV4959</t>
  </si>
  <si>
    <t>MOV7056</t>
  </si>
  <si>
    <t>MOV8209</t>
  </si>
  <si>
    <t>MOV3097</t>
  </si>
  <si>
    <t>MOV8180</t>
  </si>
  <si>
    <t>MOV8162</t>
  </si>
  <si>
    <t>MOV6372</t>
  </si>
  <si>
    <t>MOV9778</t>
  </si>
  <si>
    <t>MOV5239</t>
  </si>
  <si>
    <t>MOV8131</t>
  </si>
  <si>
    <t>MOV7728</t>
  </si>
  <si>
    <t>MOV5535</t>
  </si>
  <si>
    <t>MOV3746</t>
  </si>
  <si>
    <t>MOV2155</t>
  </si>
  <si>
    <t>MOV7884</t>
  </si>
  <si>
    <t>MOV4855</t>
  </si>
  <si>
    <t>MOV4246</t>
  </si>
  <si>
    <t>MOV3916</t>
  </si>
  <si>
    <t>MOV7342</t>
  </si>
  <si>
    <t>MOV5357</t>
  </si>
  <si>
    <t>MOV9335</t>
  </si>
  <si>
    <t>MOV2490</t>
  </si>
  <si>
    <t>MOV5956</t>
  </si>
  <si>
    <t>MOV3368</t>
  </si>
  <si>
    <t>MOV5057</t>
  </si>
  <si>
    <t>MOV2588</t>
  </si>
  <si>
    <t>MOV5645</t>
  </si>
  <si>
    <t>MOV8509</t>
  </si>
  <si>
    <t>MOV9837</t>
  </si>
  <si>
    <t>MOV6621</t>
  </si>
  <si>
    <t>MOV6448</t>
  </si>
  <si>
    <t>MOV3753</t>
  </si>
  <si>
    <t>MOV2030</t>
  </si>
  <si>
    <t>MOV3355</t>
  </si>
  <si>
    <t>MOV8674</t>
  </si>
  <si>
    <t>MOV1924</t>
  </si>
  <si>
    <t>MOV6859</t>
  </si>
  <si>
    <t>MOV8136</t>
  </si>
  <si>
    <t>MOV8540</t>
  </si>
  <si>
    <t>MOV5743</t>
  </si>
  <si>
    <t>MOV3122</t>
  </si>
  <si>
    <t>MOV4309</t>
  </si>
  <si>
    <t>MOV3717</t>
  </si>
  <si>
    <t>MOV6547</t>
  </si>
  <si>
    <t>MOV1129</t>
  </si>
  <si>
    <t>MOV2272</t>
  </si>
  <si>
    <t>MOV8645</t>
  </si>
  <si>
    <t>MOV7042</t>
  </si>
  <si>
    <t>MOV7793</t>
  </si>
  <si>
    <t>MOV8007</t>
  </si>
  <si>
    <t>MOV3324</t>
  </si>
  <si>
    <t>MOV7347</t>
  </si>
  <si>
    <t>MOV7049</t>
  </si>
  <si>
    <t>MOV1102</t>
  </si>
  <si>
    <t>MOV2826</t>
  </si>
  <si>
    <t>MOV2090</t>
  </si>
  <si>
    <t>MOV6293</t>
  </si>
  <si>
    <t>MOV9345</t>
  </si>
  <si>
    <t>MOV9205</t>
  </si>
  <si>
    <t>MOV4323</t>
  </si>
  <si>
    <t>MOV8758</t>
  </si>
  <si>
    <t>MOV6852</t>
  </si>
  <si>
    <t>MOV1639</t>
  </si>
  <si>
    <t>MOV4595</t>
  </si>
  <si>
    <t>MOV3614</t>
  </si>
  <si>
    <t>MOV7702</t>
  </si>
  <si>
    <t>MOV2881</t>
  </si>
  <si>
    <t>MOV7618</t>
  </si>
  <si>
    <t>MOV5459</t>
  </si>
  <si>
    <t>MOV4212</t>
  </si>
  <si>
    <t>MOV3974</t>
  </si>
  <si>
    <t>MOV4446</t>
  </si>
  <si>
    <t>MOV4155</t>
  </si>
  <si>
    <t>MOV4191</t>
  </si>
  <si>
    <t>MOV4574</t>
  </si>
  <si>
    <t>MOV5356</t>
  </si>
  <si>
    <t>MOV3135</t>
  </si>
  <si>
    <t>MOV9822</t>
  </si>
  <si>
    <t>MOV1126</t>
  </si>
  <si>
    <t>MOV4539</t>
  </si>
  <si>
    <t>MOV6582</t>
  </si>
  <si>
    <t>MOV7193</t>
  </si>
  <si>
    <t>MOV1022</t>
  </si>
  <si>
    <t>MOV9077</t>
  </si>
  <si>
    <t>MOV7986</t>
  </si>
  <si>
    <t>MOV8917</t>
  </si>
  <si>
    <t>MOV7925</t>
  </si>
  <si>
    <t>MOV4835</t>
  </si>
  <si>
    <t>MOV1995</t>
  </si>
  <si>
    <t>MOV3473</t>
  </si>
  <si>
    <t>MOV5376</t>
  </si>
  <si>
    <t>MOV8611</t>
  </si>
  <si>
    <t>MOV2261</t>
  </si>
  <si>
    <t>MOV9930</t>
  </si>
  <si>
    <t>MOV3747</t>
  </si>
  <si>
    <t>MOV6104</t>
  </si>
  <si>
    <t>MOV5716</t>
  </si>
  <si>
    <t>MOV3772</t>
  </si>
  <si>
    <t>MOV6005</t>
  </si>
  <si>
    <t>MOV3431</t>
  </si>
  <si>
    <t>MOV7699</t>
  </si>
  <si>
    <t>MOV4063</t>
  </si>
  <si>
    <t>MOV7409</t>
  </si>
  <si>
    <t>MOV3847</t>
  </si>
  <si>
    <t>MOV6631</t>
  </si>
  <si>
    <t>MOV2617</t>
  </si>
  <si>
    <t>MOV5496</t>
  </si>
  <si>
    <t>MOV3098</t>
  </si>
  <si>
    <t>MOV1767</t>
  </si>
  <si>
    <t>MOV3745</t>
  </si>
  <si>
    <t>MOV6079</t>
  </si>
  <si>
    <t>MOV9752</t>
  </si>
  <si>
    <t>MOV4183</t>
  </si>
  <si>
    <t>MOV3282</t>
  </si>
  <si>
    <t>MOV4710</t>
  </si>
  <si>
    <t>MOV3781</t>
  </si>
  <si>
    <t>MOV7441</t>
  </si>
  <si>
    <t>MOV1705</t>
  </si>
  <si>
    <t>MOV2293</t>
  </si>
  <si>
    <t>MOV6316</t>
  </si>
  <si>
    <t>MOV4956</t>
  </si>
  <si>
    <t>MOV6867</t>
  </si>
  <si>
    <t>MOV6978</t>
  </si>
  <si>
    <t>MOV4712</t>
  </si>
  <si>
    <t>MOV5494</t>
  </si>
  <si>
    <t>MOV7448</t>
  </si>
  <si>
    <t>MOV4216</t>
  </si>
  <si>
    <t>MOV1087</t>
  </si>
  <si>
    <t>MOV2350</t>
  </si>
  <si>
    <t>MOV2824</t>
  </si>
  <si>
    <t>MOV3811</t>
  </si>
  <si>
    <t>MOV2857</t>
  </si>
  <si>
    <t>MOV1066</t>
  </si>
  <si>
    <t>MOV4529</t>
  </si>
  <si>
    <t>MOV1125</t>
  </si>
  <si>
    <t>MOV3558</t>
  </si>
  <si>
    <t>MOV1015</t>
  </si>
  <si>
    <t>MOV9722</t>
  </si>
  <si>
    <t>MOV3979</t>
  </si>
  <si>
    <t>MOV5878</t>
  </si>
  <si>
    <t>MOV5999</t>
  </si>
  <si>
    <t>MOV6351</t>
  </si>
  <si>
    <t>MOV5531</t>
  </si>
  <si>
    <t>MOV6786</t>
  </si>
  <si>
    <t>MOV5798</t>
  </si>
  <si>
    <t>MOV8240</t>
  </si>
  <si>
    <t>MOV7320</t>
  </si>
  <si>
    <t>MOV1806</t>
  </si>
  <si>
    <t>MOV6215</t>
  </si>
  <si>
    <t>MOV9969</t>
  </si>
  <si>
    <t>MOV8837</t>
  </si>
  <si>
    <t>MOV9817</t>
  </si>
  <si>
    <t>MOV7067</t>
  </si>
  <si>
    <t>MOV5227</t>
  </si>
  <si>
    <t>MOV2774</t>
  </si>
  <si>
    <t>MOV9279</t>
  </si>
  <si>
    <t>MOV1052</t>
  </si>
  <si>
    <t>MOV5437</t>
  </si>
  <si>
    <t>MOV5599</t>
  </si>
  <si>
    <t>MOV1615</t>
  </si>
  <si>
    <t>MOV8709</t>
  </si>
  <si>
    <t>MOV1832</t>
  </si>
  <si>
    <t>MOV5198</t>
  </si>
  <si>
    <t>MOV6953</t>
  </si>
  <si>
    <t>MOV4561</t>
  </si>
  <si>
    <t>MOV8129</t>
  </si>
  <si>
    <t>MOV7754</t>
  </si>
  <si>
    <t>MOV5091</t>
  </si>
  <si>
    <t>MOV5673</t>
  </si>
  <si>
    <t>MOV1656</t>
  </si>
  <si>
    <t>MOV1605</t>
  </si>
  <si>
    <t>MOV2734</t>
  </si>
  <si>
    <t>MOV5395</t>
  </si>
  <si>
    <t>MOV4680</t>
  </si>
  <si>
    <t>MOV3694</t>
  </si>
  <si>
    <t>MOV8525</t>
  </si>
  <si>
    <t>MOV7873</t>
  </si>
  <si>
    <t>MOV5486</t>
  </si>
  <si>
    <t>MOV8239</t>
  </si>
  <si>
    <t>MOV2670</t>
  </si>
  <si>
    <t>MOV7092</t>
  </si>
  <si>
    <t>MOV6405</t>
  </si>
  <si>
    <t>MOV3625</t>
  </si>
  <si>
    <t>MOV4870</t>
  </si>
  <si>
    <t>MOV5182</t>
  </si>
  <si>
    <t>MOV1579</t>
  </si>
  <si>
    <t>MOV5866</t>
  </si>
  <si>
    <t>MOV3301</t>
  </si>
  <si>
    <t>MOV8673</t>
  </si>
  <si>
    <t>MOV4213</t>
  </si>
  <si>
    <t>MOV2942</t>
  </si>
  <si>
    <t>MOV9813</t>
  </si>
  <si>
    <t>MOV6675</t>
  </si>
  <si>
    <t>MOV1387</t>
  </si>
  <si>
    <t>MOV6135</t>
  </si>
  <si>
    <t>MOV2953</t>
  </si>
  <si>
    <t>MOV5729</t>
  </si>
  <si>
    <t>MOV8348</t>
  </si>
  <si>
    <t>MOV1961</t>
  </si>
  <si>
    <t>MOV9185</t>
  </si>
  <si>
    <t>MOV7306</t>
  </si>
  <si>
    <t>MOV7837</t>
  </si>
  <si>
    <t>MOV6850</t>
  </si>
  <si>
    <t>MOV6426</t>
  </si>
  <si>
    <t>MOV7842</t>
  </si>
  <si>
    <t>MOV8943</t>
  </si>
  <si>
    <t>MOV5213</t>
  </si>
  <si>
    <t>MOV1568</t>
  </si>
  <si>
    <t>MOV1398</t>
  </si>
  <si>
    <t>MOV2916</t>
  </si>
  <si>
    <t>MOV9476</t>
  </si>
  <si>
    <t>MOV2711</t>
  </si>
  <si>
    <t>MOV5690</t>
  </si>
  <si>
    <t>MOV4905</t>
  </si>
  <si>
    <t>MOV1915</t>
  </si>
  <si>
    <t>MOV4741</t>
  </si>
  <si>
    <t>MOV9180</t>
  </si>
  <si>
    <t>MOV7870</t>
  </si>
  <si>
    <t>MOV1492</t>
  </si>
  <si>
    <t>MOV3286</t>
  </si>
  <si>
    <t>MOV5151</t>
  </si>
  <si>
    <t>MOV4190</t>
  </si>
  <si>
    <t>MOV4425</t>
  </si>
  <si>
    <t>MOV8894</t>
  </si>
  <si>
    <t>MOV3554</t>
  </si>
  <si>
    <t>MOV2690</t>
  </si>
  <si>
    <t>MOV5899</t>
  </si>
  <si>
    <t>MOV1093</t>
  </si>
  <si>
    <t>MOV7663</t>
  </si>
  <si>
    <t>MOV1719</t>
  </si>
  <si>
    <t>MOV3347</t>
  </si>
  <si>
    <t>MOV4787</t>
  </si>
  <si>
    <t>MOV7473</t>
  </si>
  <si>
    <t>MOV2232</t>
  </si>
  <si>
    <t>MOV2179</t>
  </si>
  <si>
    <t>MOV9555</t>
  </si>
  <si>
    <t>MOV5034</t>
  </si>
  <si>
    <t>MOV9290</t>
  </si>
  <si>
    <t>MOV2035</t>
  </si>
  <si>
    <t>MOV4581</t>
  </si>
  <si>
    <t>MOV5273</t>
  </si>
  <si>
    <t>MOV1543</t>
  </si>
  <si>
    <t>MOV3668</t>
  </si>
  <si>
    <t>MOV3696</t>
  </si>
  <si>
    <t>MOV8373</t>
  </si>
  <si>
    <t>MOV2566</t>
  </si>
  <si>
    <t>MOV7636</t>
  </si>
  <si>
    <t>MOV7602</t>
  </si>
  <si>
    <t>MOV7791</t>
  </si>
  <si>
    <t>MOV4110</t>
  </si>
  <si>
    <t>MOV7812</t>
  </si>
  <si>
    <t>MOV8174</t>
  </si>
  <si>
    <t>MOV3448</t>
  </si>
  <si>
    <t>MOV5526</t>
  </si>
  <si>
    <t>MOV9053</t>
  </si>
  <si>
    <t>MOV6724</t>
  </si>
  <si>
    <t>MOV6395</t>
  </si>
  <si>
    <t>MOV5940</t>
  </si>
  <si>
    <t>MOV2676</t>
  </si>
  <si>
    <t>MOV2900</t>
  </si>
  <si>
    <t>MOV9580</t>
  </si>
  <si>
    <t>MOV3592</t>
  </si>
  <si>
    <t>MOV1774</t>
  </si>
  <si>
    <t>MOV9545</t>
  </si>
  <si>
    <t>MOV3621</t>
  </si>
  <si>
    <t>MOV7413</t>
  </si>
  <si>
    <t>MOV7569</t>
  </si>
  <si>
    <t>MOV1361</t>
  </si>
  <si>
    <t>MOV5407</t>
  </si>
  <si>
    <t>MOV5075</t>
  </si>
  <si>
    <t>MOV2268</t>
  </si>
  <si>
    <t>MOV2928</t>
  </si>
  <si>
    <t>MOV8668</t>
  </si>
  <si>
    <t>MOV5200</t>
  </si>
  <si>
    <t>MOV7848</t>
  </si>
  <si>
    <t>MOV4419</t>
  </si>
  <si>
    <t>MOV3321</t>
  </si>
  <si>
    <t>MOV7529</t>
  </si>
  <si>
    <t>MOV6282</t>
  </si>
  <si>
    <t>MOV9461</t>
  </si>
  <si>
    <t>MOV3019</t>
  </si>
  <si>
    <t>MOV8778</t>
  </si>
  <si>
    <t>MOV4234</t>
  </si>
  <si>
    <t>MOV2011</t>
  </si>
  <si>
    <t>MOV5333</t>
  </si>
  <si>
    <t>MOV4932</t>
  </si>
  <si>
    <t>MOV2266</t>
  </si>
  <si>
    <t>MOV1293</t>
  </si>
  <si>
    <t>MOV7109</t>
  </si>
  <si>
    <t>MOV3250</t>
  </si>
  <si>
    <t>MOV1846</t>
  </si>
  <si>
    <t>MOV2381</t>
  </si>
  <si>
    <t>MOV4392</t>
  </si>
  <si>
    <t>MOV5105</t>
  </si>
  <si>
    <t>MOV3460</t>
  </si>
  <si>
    <t>MOV9401</t>
  </si>
  <si>
    <t>MOV1593</t>
  </si>
  <si>
    <t>MOV4230</t>
  </si>
  <si>
    <t>MOV6177</t>
  </si>
  <si>
    <t>MOV8196</t>
  </si>
  <si>
    <t>MOV1816</t>
  </si>
  <si>
    <t>MOV4566</t>
  </si>
  <si>
    <t>MOV3060</t>
  </si>
  <si>
    <t>MOV5312</t>
  </si>
  <si>
    <t>MOV1892</t>
  </si>
  <si>
    <t>MOV6129</t>
  </si>
  <si>
    <t>MOV5903</t>
  </si>
  <si>
    <t>MOV3251</t>
  </si>
  <si>
    <t>MOV2397</t>
  </si>
  <si>
    <t>MOV9393</t>
  </si>
  <si>
    <t>MOV8866</t>
  </si>
  <si>
    <t>MOV7292</t>
  </si>
  <si>
    <t>MOV3852</t>
  </si>
  <si>
    <t>MOV6641</t>
  </si>
  <si>
    <t>MOV5760</t>
  </si>
  <si>
    <t>MOV6932</t>
  </si>
  <si>
    <t>MOV9542</t>
  </si>
  <si>
    <t>MOV8102</t>
  </si>
  <si>
    <t>MOV7343</t>
  </si>
  <si>
    <t>MOV2247</t>
  </si>
  <si>
    <t>MOV5830</t>
  </si>
  <si>
    <t>MOV8897</t>
  </si>
  <si>
    <t>MOV5892</t>
  </si>
  <si>
    <t>MOV8040</t>
  </si>
  <si>
    <t>MOV4592</t>
  </si>
  <si>
    <t>MOV4092</t>
  </si>
  <si>
    <t>MOV7772</t>
  </si>
  <si>
    <t>MOV7096</t>
  </si>
  <si>
    <t>MOV2652</t>
  </si>
  <si>
    <t>MOV5933</t>
  </si>
  <si>
    <t>MOV4363</t>
  </si>
  <si>
    <t>MOV2000</t>
  </si>
  <si>
    <t>MOV7461</t>
  </si>
  <si>
    <t>MOV8886</t>
  </si>
  <si>
    <t>MOV6874</t>
  </si>
  <si>
    <t>MOV6191</t>
  </si>
  <si>
    <t>MOV2163</t>
  </si>
  <si>
    <t>MOV9879</t>
  </si>
  <si>
    <t>MOV4963</t>
  </si>
  <si>
    <t>MOV7481</t>
  </si>
  <si>
    <t>MOV7953</t>
  </si>
  <si>
    <t>MOV1530</t>
  </si>
  <si>
    <t>MOV5026</t>
  </si>
  <si>
    <t>MOV1133</t>
  </si>
  <si>
    <t>MOV2081</t>
  </si>
  <si>
    <t>MOV1540</t>
  </si>
  <si>
    <t>MOV1732</t>
  </si>
  <si>
    <t>MOV6484</t>
  </si>
  <si>
    <t>MOV8661</t>
  </si>
  <si>
    <t>MOV6361</t>
  </si>
  <si>
    <t>MOV2494</t>
  </si>
  <si>
    <t>MOV9271</t>
  </si>
  <si>
    <t>MOV5728</t>
  </si>
  <si>
    <t>MOV3834</t>
  </si>
  <si>
    <t>MOV9612</t>
  </si>
  <si>
    <t>MOV1024</t>
  </si>
  <si>
    <t>MOV7493</t>
  </si>
  <si>
    <t>MOV6364</t>
  </si>
  <si>
    <t>MOV5397</t>
  </si>
  <si>
    <t>MOV8363</t>
  </si>
  <si>
    <t>MOV5126</t>
  </si>
  <si>
    <t>MOV6076</t>
  </si>
  <si>
    <t>MOV9711</t>
  </si>
  <si>
    <t>MOV9193</t>
  </si>
  <si>
    <t>MOV3993</t>
  </si>
  <si>
    <t>MOV2904</t>
  </si>
  <si>
    <t>MOV2341</t>
  </si>
  <si>
    <t>director_name</t>
  </si>
  <si>
    <t>movie_title</t>
  </si>
  <si>
    <t>language</t>
  </si>
  <si>
    <t>country</t>
  </si>
  <si>
    <t>imdb_score</t>
  </si>
  <si>
    <t>Profit</t>
  </si>
  <si>
    <t>Jay Roach</t>
  </si>
  <si>
    <t>Canada</t>
  </si>
  <si>
    <t>Cal Brunker</t>
  </si>
  <si>
    <t>Ericson Core</t>
  </si>
  <si>
    <t>Gavin O'Connor</t>
  </si>
  <si>
    <t>Sergio Leone</t>
  </si>
  <si>
    <t>Clint Eastwood</t>
  </si>
  <si>
    <t>Italian</t>
  </si>
  <si>
    <t>Italy</t>
  </si>
  <si>
    <t>Gregory Hoblit</t>
  </si>
  <si>
    <t>Kevin Bray</t>
  </si>
  <si>
    <t>Quentin Tarantino</t>
  </si>
  <si>
    <t>Griffin Dunne</t>
  </si>
  <si>
    <t>Kurt Wimmer</t>
  </si>
  <si>
    <t>Spike Lee</t>
  </si>
  <si>
    <t>Ridley Scott</t>
  </si>
  <si>
    <t>John Sayles</t>
  </si>
  <si>
    <t>Florian Henckel von Donnersmarck</t>
  </si>
  <si>
    <t>JosÃ© Luis Valenzuela</t>
  </si>
  <si>
    <t>John Ottman</t>
  </si>
  <si>
    <t>Andy Cadiff</t>
  </si>
  <si>
    <t>Michael Polish</t>
  </si>
  <si>
    <t>Tim Boxell</t>
  </si>
  <si>
    <t/>
  </si>
  <si>
    <t>David Robert Mitchell</t>
  </si>
  <si>
    <t>Steve Miner</t>
  </si>
  <si>
    <t>Nick Cassavetes</t>
  </si>
  <si>
    <t>Vincente Minnelli</t>
  </si>
  <si>
    <t>J.B. Rogers</t>
  </si>
  <si>
    <t>Edgar Wright</t>
  </si>
  <si>
    <t>Tim Chambers</t>
  </si>
  <si>
    <t>Hugh Wilson</t>
  </si>
  <si>
    <t>Simon Wincer</t>
  </si>
  <si>
    <t>Australia</t>
  </si>
  <si>
    <t>Wes Craven</t>
  </si>
  <si>
    <t>Johnnie To</t>
  </si>
  <si>
    <t>Cantonese</t>
  </si>
  <si>
    <t>Hong Kong</t>
  </si>
  <si>
    <t>E.L. Katz</t>
  </si>
  <si>
    <t>James L. Brooks</t>
  </si>
  <si>
    <t>F. Gary Gray</t>
  </si>
  <si>
    <t>Neil LaBute</t>
  </si>
  <si>
    <t>Roland Emmerich</t>
  </si>
  <si>
    <t>Tim Burton</t>
  </si>
  <si>
    <t>James Cameron</t>
  </si>
  <si>
    <t>Robert Luketic</t>
  </si>
  <si>
    <t>Terry Zwigoff</t>
  </si>
  <si>
    <t>Len Wiseman</t>
  </si>
  <si>
    <t>Robert B. Weide</t>
  </si>
  <si>
    <t>Sam Firstenberg</t>
  </si>
  <si>
    <t>Wayne Wang</t>
  </si>
  <si>
    <t>James Mangold</t>
  </si>
  <si>
    <t>Alex Smith</t>
  </si>
  <si>
    <t>Jaume BalaguerÃ³</t>
  </si>
  <si>
    <t>Anne Fontaine</t>
  </si>
  <si>
    <t>James Ivory</t>
  </si>
  <si>
    <t>David Mirkin</t>
  </si>
  <si>
    <t>Paul Feig</t>
  </si>
  <si>
    <t>Rick de Oliveira</t>
  </si>
  <si>
    <t>Eric Darnell</t>
  </si>
  <si>
    <t>David Slade</t>
  </si>
  <si>
    <t>Keenen Ivory Wayans</t>
  </si>
  <si>
    <t>Lee Tamahori</t>
  </si>
  <si>
    <t>John Gatins</t>
  </si>
  <si>
    <t>Rob Cohen</t>
  </si>
  <si>
    <t>Adam McKay</t>
  </si>
  <si>
    <t>Duncan Tucker</t>
  </si>
  <si>
    <t>William Brent Bell</t>
  </si>
  <si>
    <t>Joel Zwick</t>
  </si>
  <si>
    <t>Michael Moore</t>
  </si>
  <si>
    <t>Eric Styles</t>
  </si>
  <si>
    <t>Chris Miller</t>
  </si>
  <si>
    <t>M. Night Shyamalan</t>
  </si>
  <si>
    <t>D.J. Caruso</t>
  </si>
  <si>
    <t>Steven Soderbergh</t>
  </si>
  <si>
    <t>Andrew Fleming</t>
  </si>
  <si>
    <t>Keith Gordon</t>
  </si>
  <si>
    <t>Steve Antin</t>
  </si>
  <si>
    <t>George Clooney</t>
  </si>
  <si>
    <t>David Lynch</t>
  </si>
  <si>
    <t>Peter Chelsom</t>
  </si>
  <si>
    <t>Andrew Adamson</t>
  </si>
  <si>
    <t>Alex Kendrick</t>
  </si>
  <si>
    <t>Antoine Fuqua</t>
  </si>
  <si>
    <t>Marc Abraham</t>
  </si>
  <si>
    <t>Alex Craig Mann</t>
  </si>
  <si>
    <t>Jon Turteltaub</t>
  </si>
  <si>
    <t>Robert Wise</t>
  </si>
  <si>
    <t>Jessie Nelson</t>
  </si>
  <si>
    <t>Brian De Palma</t>
  </si>
  <si>
    <t>Colin Strause</t>
  </si>
  <si>
    <t>Rick Rosenthal</t>
  </si>
  <si>
    <t>John Hoffman</t>
  </si>
  <si>
    <t>Robert Moresco</t>
  </si>
  <si>
    <t>John Dahl</t>
  </si>
  <si>
    <t>Filipino</t>
  </si>
  <si>
    <t>Roger Spottiswoode</t>
  </si>
  <si>
    <t>Joe Dante</t>
  </si>
  <si>
    <t>Kate Barker-Froyland</t>
  </si>
  <si>
    <t>Brian Koppelman</t>
  </si>
  <si>
    <t>Martin Campbell</t>
  </si>
  <si>
    <t>Woody Allen</t>
  </si>
  <si>
    <t>David Cronenberg</t>
  </si>
  <si>
    <t>Michael Winterbottom</t>
  </si>
  <si>
    <t>James Wong</t>
  </si>
  <si>
    <t>Steve Buscemi</t>
  </si>
  <si>
    <t>Werner Herzog</t>
  </si>
  <si>
    <t>Tom Hanks</t>
  </si>
  <si>
    <t>Richard Loncraine</t>
  </si>
  <si>
    <t>Wes Anderson</t>
  </si>
  <si>
    <t>John McTiernan</t>
  </si>
  <si>
    <t>Tommy Wirkola</t>
  </si>
  <si>
    <t>Tom Kalin</t>
  </si>
  <si>
    <t>Spain</t>
  </si>
  <si>
    <t>Kevin Spacey</t>
  </si>
  <si>
    <t>Eddie O'Flaherty</t>
  </si>
  <si>
    <t>Chuck Russell</t>
  </si>
  <si>
    <t>Fred Wolf</t>
  </si>
  <si>
    <t>Brian Helgeland</t>
  </si>
  <si>
    <t>Jon Favreau</t>
  </si>
  <si>
    <t>Todd Graff</t>
  </si>
  <si>
    <t>Mark Waters</t>
  </si>
  <si>
    <t>Tim Robbins</t>
  </si>
  <si>
    <t>Phillip Noyce</t>
  </si>
  <si>
    <t>Raymond De Felitta</t>
  </si>
  <si>
    <t>Jon Hurwitz</t>
  </si>
  <si>
    <t>Joel Schumacher</t>
  </si>
  <si>
    <t>Donald Petrie</t>
  </si>
  <si>
    <t>Robert Zemeckis</t>
  </si>
  <si>
    <t>Doug Lefler</t>
  </si>
  <si>
    <t>P.J. Hogan</t>
  </si>
  <si>
    <t>Cameron Crowe</t>
  </si>
  <si>
    <t>Morten Tyldum</t>
  </si>
  <si>
    <t>Tom McCarthy</t>
  </si>
  <si>
    <t>Scott Derrickson</t>
  </si>
  <si>
    <t>Dick Richards</t>
  </si>
  <si>
    <t>Barbet Schroeder</t>
  </si>
  <si>
    <t>Hoyt Yeatman</t>
  </si>
  <si>
    <t>Gus Van Sant</t>
  </si>
  <si>
    <t>John Michael McDonagh</t>
  </si>
  <si>
    <t>Ireland</t>
  </si>
  <si>
    <t>Phil Lord</t>
  </si>
  <si>
    <t>John Waters</t>
  </si>
  <si>
    <t>Jason Bateman</t>
  </si>
  <si>
    <t>Olivier Megaton</t>
  </si>
  <si>
    <t>Jonathan Mostow</t>
  </si>
  <si>
    <t>Steven Brill</t>
  </si>
  <si>
    <t>Philip Saville</t>
  </si>
  <si>
    <t>Edward Zwick</t>
  </si>
  <si>
    <t>Richard Donner</t>
  </si>
  <si>
    <t>Steven Spielberg</t>
  </si>
  <si>
    <t>David O. Russell</t>
  </si>
  <si>
    <t>Dean Parisot</t>
  </si>
  <si>
    <t>John Schlesinger</t>
  </si>
  <si>
    <t>Jean-Pierre Jeunet</t>
  </si>
  <si>
    <t>Mathieu Kassovitz</t>
  </si>
  <si>
    <t>John A. Davis</t>
  </si>
  <si>
    <t>Ric Roman Waugh</t>
  </si>
  <si>
    <t>Yash Chopra</t>
  </si>
  <si>
    <t>Peter Weir</t>
  </si>
  <si>
    <t>Stephen Herek</t>
  </si>
  <si>
    <t>John Moore</t>
  </si>
  <si>
    <t>Peter Segal</t>
  </si>
  <si>
    <t>William Friedkin</t>
  </si>
  <si>
    <t>Don Michael Paul</t>
  </si>
  <si>
    <t>Tom Hooper</t>
  </si>
  <si>
    <t>Christian Duguay</t>
  </si>
  <si>
    <t>Jon M. Chu</t>
  </si>
  <si>
    <t>Gil Kenan</t>
  </si>
  <si>
    <t>Robert Rodriguez</t>
  </si>
  <si>
    <t>FranÃ§ois Girard</t>
  </si>
  <si>
    <t>Nicholas Hytner</t>
  </si>
  <si>
    <t>Costa-Gavras</t>
  </si>
  <si>
    <t>Lawrence Guterman</t>
  </si>
  <si>
    <t>Michael Chapman</t>
  </si>
  <si>
    <t>Mike Nichols</t>
  </si>
  <si>
    <t>Adam Shankman</t>
  </si>
  <si>
    <t>Martin Scorsese</t>
  </si>
  <si>
    <t>Kimberly Peirce</t>
  </si>
  <si>
    <t>Joseph Gordon-Levitt</t>
  </si>
  <si>
    <t>Mike Binder</t>
  </si>
  <si>
    <t>JosÃ© Padilha</t>
  </si>
  <si>
    <t>Neil Burger</t>
  </si>
  <si>
    <t>Mark Rydell</t>
  </si>
  <si>
    <t>Adam Goldberg</t>
  </si>
  <si>
    <t>George Gallo</t>
  </si>
  <si>
    <t>Will Finn</t>
  </si>
  <si>
    <t>Rod Lurie</t>
  </si>
  <si>
    <t>Andrea Di Stefano</t>
  </si>
  <si>
    <t>Patrick Hughes</t>
  </si>
  <si>
    <t>Frank LaLoggia</t>
  </si>
  <si>
    <t>Michael Dowse</t>
  </si>
  <si>
    <t>Jon Amiel</t>
  </si>
  <si>
    <t>Gabriele Muccino</t>
  </si>
  <si>
    <t>Nadine Labaki</t>
  </si>
  <si>
    <t>Arabic</t>
  </si>
  <si>
    <t>John Glen</t>
  </si>
  <si>
    <t>Robert Stromberg</t>
  </si>
  <si>
    <t>Angelina Jolie Pitt</t>
  </si>
  <si>
    <t>Lana Wachowski</t>
  </si>
  <si>
    <t>Robert Cary</t>
  </si>
  <si>
    <t>Sean Anders</t>
  </si>
  <si>
    <t>Michael Bay</t>
  </si>
  <si>
    <t>John Woo</t>
  </si>
  <si>
    <t>Michael Haneke</t>
  </si>
  <si>
    <t>David Ayer</t>
  </si>
  <si>
    <t>Terry Gilliam</t>
  </si>
  <si>
    <t>Michael Hoffman</t>
  </si>
  <si>
    <t>Randal Kleiser</t>
  </si>
  <si>
    <t>Kevin Smith</t>
  </si>
  <si>
    <t>Nick Gomez</t>
  </si>
  <si>
    <t>James McTeigue</t>
  </si>
  <si>
    <t>Michel Hazanavicius</t>
  </si>
  <si>
    <t>Wallace Wolodarsky</t>
  </si>
  <si>
    <t>Sylvain White</t>
  </si>
  <si>
    <t>Wolfgang Petersen</t>
  </si>
  <si>
    <t>Rowan Joffe</t>
  </si>
  <si>
    <t>Rob Marshall</t>
  </si>
  <si>
    <t>Sofia Coppola</t>
  </si>
  <si>
    <t>Betty Thomas</t>
  </si>
  <si>
    <t>Jaume Collet-Serra</t>
  </si>
  <si>
    <t>Forest Whitaker</t>
  </si>
  <si>
    <t>Don Bluth</t>
  </si>
  <si>
    <t>Adam Marcus</t>
  </si>
  <si>
    <t>Oliver Stone</t>
  </si>
  <si>
    <t>Glenn Ficarra</t>
  </si>
  <si>
    <t>Shawn Levy</t>
  </si>
  <si>
    <t>Jon Gunn</t>
  </si>
  <si>
    <t>Joel Gallen</t>
  </si>
  <si>
    <t>Simon West</t>
  </si>
  <si>
    <t>Malcolm D. Lee</t>
  </si>
  <si>
    <t>Sol Tryon</t>
  </si>
  <si>
    <t>Peter Jackson</t>
  </si>
  <si>
    <t>New Zealand</t>
  </si>
  <si>
    <t>Morgan Spurlock</t>
  </si>
  <si>
    <t>George Jackson</t>
  </si>
  <si>
    <t>John Erick Dowdle</t>
  </si>
  <si>
    <t>David Yates</t>
  </si>
  <si>
    <t>Marco Kreuzpaintner</t>
  </si>
  <si>
    <t>Tyler Perry</t>
  </si>
  <si>
    <t>Anna Boden</t>
  </si>
  <si>
    <t>Jez Butterworth</t>
  </si>
  <si>
    <t>Alex Zamm</t>
  </si>
  <si>
    <t>Jeff Tremaine</t>
  </si>
  <si>
    <t>Ron Howard</t>
  </si>
  <si>
    <t>Ramaa Mosley</t>
  </si>
  <si>
    <t>David Raynr</t>
  </si>
  <si>
    <t>Irwin Winkler</t>
  </si>
  <si>
    <t>Peter Sollett</t>
  </si>
  <si>
    <t>Robert Ben Garant</t>
  </si>
  <si>
    <t>Alex Gibney</t>
  </si>
  <si>
    <t>Jim Sheridan</t>
  </si>
  <si>
    <t>Brian Levant</t>
  </si>
  <si>
    <t>Renny Harlin</t>
  </si>
  <si>
    <t>Lance Hool</t>
  </si>
  <si>
    <t>Jan de Bont</t>
  </si>
  <si>
    <t>Christopher McQuarrie</t>
  </si>
  <si>
    <t>Brad Silberling</t>
  </si>
  <si>
    <t>Chris Stokes</t>
  </si>
  <si>
    <t>Nancy Meyers</t>
  </si>
  <si>
    <t>Martin Weisz</t>
  </si>
  <si>
    <t>Todd Haynes</t>
  </si>
  <si>
    <t>David Twohy</t>
  </si>
  <si>
    <t>Michael Martin</t>
  </si>
  <si>
    <t>Michael Cristofer</t>
  </si>
  <si>
    <t>Scott Stewart</t>
  </si>
  <si>
    <t>Ken Scott</t>
  </si>
  <si>
    <t>Tony Bancroft</t>
  </si>
  <si>
    <t>Peter Hewitt</t>
  </si>
  <si>
    <t>Christopher Erskin</t>
  </si>
  <si>
    <t>Etan Cohen</t>
  </si>
  <si>
    <t>Ang Lee</t>
  </si>
  <si>
    <t>Norman Ferguson</t>
  </si>
  <si>
    <t>Jonathan Dayton</t>
  </si>
  <si>
    <t>Tim Johnson</t>
  </si>
  <si>
    <t>Peter Farrelly</t>
  </si>
  <si>
    <t>Breck Eisner</t>
  </si>
  <si>
    <t>Josh Schwartz</t>
  </si>
  <si>
    <t>Enrique Begne</t>
  </si>
  <si>
    <t>Mexico</t>
  </si>
  <si>
    <t>Peter Atencio</t>
  </si>
  <si>
    <t>James Foley</t>
  </si>
  <si>
    <t>Norman Jewison</t>
  </si>
  <si>
    <t>Rand Ravich</t>
  </si>
  <si>
    <t>Tom Holland</t>
  </si>
  <si>
    <t>Charles Herman-Wurmfeld</t>
  </si>
  <si>
    <t>Paul Weitz</t>
  </si>
  <si>
    <t>Chris Weitz</t>
  </si>
  <si>
    <t>Rich Cowan</t>
  </si>
  <si>
    <t>Craig R. Baxley</t>
  </si>
  <si>
    <t>Dan Rush</t>
  </si>
  <si>
    <t>Russell Mulcahy</t>
  </si>
  <si>
    <t>Daniel Algrant</t>
  </si>
  <si>
    <t>Cody Cameron</t>
  </si>
  <si>
    <t>Guy Hamilton</t>
  </si>
  <si>
    <t>George Lucas</t>
  </si>
  <si>
    <t>John Whitesell</t>
  </si>
  <si>
    <t>Susanne Bier</t>
  </si>
  <si>
    <t>Julie Anne Robinson</t>
  </si>
  <si>
    <t>Mabrouk El Mechri</t>
  </si>
  <si>
    <t>Bille Woodruff</t>
  </si>
  <si>
    <t>Bryan Singer</t>
  </si>
  <si>
    <t>Marielle Heller</t>
  </si>
  <si>
    <t>Tobe Hooper</t>
  </si>
  <si>
    <t>Tomas Alfredson</t>
  </si>
  <si>
    <t>Daisy von Scherler Mayer</t>
  </si>
  <si>
    <t>Kirk Jones</t>
  </si>
  <si>
    <t>Stanley Kramer</t>
  </si>
  <si>
    <t>Richard Kwietniowski</t>
  </si>
  <si>
    <t>Zack Snyder</t>
  </si>
  <si>
    <t>Joe Nussbaum</t>
  </si>
  <si>
    <t>Sam Raimi</t>
  </si>
  <si>
    <t>Christopher Nolan</t>
  </si>
  <si>
    <t>Jonathan Caouette</t>
  </si>
  <si>
    <t>David F. Sandberg</t>
  </si>
  <si>
    <t>Christian Volckman</t>
  </si>
  <si>
    <t>J.J. Abrams</t>
  </si>
  <si>
    <t>Jason Alexander</t>
  </si>
  <si>
    <t>Wes Ball</t>
  </si>
  <si>
    <t>Tom Vaughan</t>
  </si>
  <si>
    <t>Charles Ferguson</t>
  </si>
  <si>
    <t>Jonathan Liebesman</t>
  </si>
  <si>
    <t>Kevin Reynolds</t>
  </si>
  <si>
    <t>Trey Parker</t>
  </si>
  <si>
    <t>Lewis Gilbert</t>
  </si>
  <si>
    <t>Robert Altman</t>
  </si>
  <si>
    <t>Marc Lawrence</t>
  </si>
  <si>
    <t>David Fincher</t>
  </si>
  <si>
    <t>Ron Underwood</t>
  </si>
  <si>
    <t>Josh Gordon</t>
  </si>
  <si>
    <t>Laurent Tirard</t>
  </si>
  <si>
    <t>Tom Shadyac</t>
  </si>
  <si>
    <t>Bobby Farrelly</t>
  </si>
  <si>
    <t>Stefan Ruzowitzky</t>
  </si>
  <si>
    <t>E. Elias Merhige</t>
  </si>
  <si>
    <t>Danny Cannon</t>
  </si>
  <si>
    <t>Guillermo del Toro</t>
  </si>
  <si>
    <t>John H. Lee</t>
  </si>
  <si>
    <t>Roger Donaldson</t>
  </si>
  <si>
    <t>Mark Steven Johnson</t>
  </si>
  <si>
    <t>John Madden</t>
  </si>
  <si>
    <t>Debra Granik</t>
  </si>
  <si>
    <t>Henry Selick</t>
  </si>
  <si>
    <t>Rob Bowman</t>
  </si>
  <si>
    <t>Nanette Burstein</t>
  </si>
  <si>
    <t>Todd Phillips</t>
  </si>
  <si>
    <t>Frederik Du Chau</t>
  </si>
  <si>
    <t>Marc Forster</t>
  </si>
  <si>
    <t>Bruce Campbell</t>
  </si>
  <si>
    <t>Robert Fontaine</t>
  </si>
  <si>
    <t>Paul Haggis</t>
  </si>
  <si>
    <t>Gore Verbinski</t>
  </si>
  <si>
    <t>Katsuhiro Ã”tomo</t>
  </si>
  <si>
    <t>Bob Clark</t>
  </si>
  <si>
    <t>Josh Trank</t>
  </si>
  <si>
    <t>Kelly Reichardt</t>
  </si>
  <si>
    <t>Mick Jackson</t>
  </si>
  <si>
    <t>Richard Glatzer</t>
  </si>
  <si>
    <t>Andrzej Bartkowiak</t>
  </si>
  <si>
    <t>McG</t>
  </si>
  <si>
    <t>David S. Goyer</t>
  </si>
  <si>
    <t>Tom Tykwer</t>
  </si>
  <si>
    <t>Ethan Coen</t>
  </si>
  <si>
    <t>Gillian Armstrong</t>
  </si>
  <si>
    <t>Zach Braff</t>
  </si>
  <si>
    <t>Frank Oz</t>
  </si>
  <si>
    <t>Gary Fleder</t>
  </si>
  <si>
    <t>Vincent Gallo</t>
  </si>
  <si>
    <t>S.R. Bindler</t>
  </si>
  <si>
    <t>Peter Cattaneo</t>
  </si>
  <si>
    <t>Richard Williams</t>
  </si>
  <si>
    <t>Benny Boom</t>
  </si>
  <si>
    <t>Allison Anders</t>
  </si>
  <si>
    <t>Matt Bettinelli-Olpin</t>
  </si>
  <si>
    <t>Joss Whedon</t>
  </si>
  <si>
    <t>Jun Falkenstein</t>
  </si>
  <si>
    <t>John Carl Buechler</t>
  </si>
  <si>
    <t>Melvin Van Peebles</t>
  </si>
  <si>
    <t>Brian Trenchard-Smith</t>
  </si>
  <si>
    <t>John Carpenter</t>
  </si>
  <si>
    <t>Francis Ford Coppola</t>
  </si>
  <si>
    <t>Sam Miller</t>
  </si>
  <si>
    <t>Scott Kalvert</t>
  </si>
  <si>
    <t>George A. Romero</t>
  </si>
  <si>
    <t>Mark Helfrich</t>
  </si>
  <si>
    <t>Damien O'Donnell</t>
  </si>
  <si>
    <t>Frank Marshall</t>
  </si>
  <si>
    <t>John Hamburg</t>
  </si>
  <si>
    <t>Paul W.S. Anderson</t>
  </si>
  <si>
    <t>Craig Gillespie</t>
  </si>
  <si>
    <t>Alejandro G. IÃ±Ã¡rritu</t>
  </si>
  <si>
    <t>Kerry Conran</t>
  </si>
  <si>
    <t>Irvin Kershner</t>
  </si>
  <si>
    <t>Gavin Hood</t>
  </si>
  <si>
    <t>Rob Minkoff</t>
  </si>
  <si>
    <t>Stiles White</t>
  </si>
  <si>
    <t>Roger Michell</t>
  </si>
  <si>
    <t>Paul Crowder</t>
  </si>
  <si>
    <t>John G. Avildsen</t>
  </si>
  <si>
    <t>Andrew Erwin</t>
  </si>
  <si>
    <t>Vincenzo Natali</t>
  </si>
  <si>
    <t>Mark Neveldine</t>
  </si>
  <si>
    <t>John Francis Daley</t>
  </si>
  <si>
    <t>Richard Benjamin</t>
  </si>
  <si>
    <t>Douglas McGrath</t>
  </si>
  <si>
    <t>Courtney Solomon</t>
  </si>
  <si>
    <t>Jee-woon Kim</t>
  </si>
  <si>
    <t>Barry Levinson</t>
  </si>
  <si>
    <t>Peter Hyams</t>
  </si>
  <si>
    <t>Lisa Cholodenko</t>
  </si>
  <si>
    <t>Chia-Liang Liu</t>
  </si>
  <si>
    <t>Mike McCoy</t>
  </si>
  <si>
    <t>Andrew Currie</t>
  </si>
  <si>
    <t>Harold Ramis</t>
  </si>
  <si>
    <t>Mike Newell</t>
  </si>
  <si>
    <t>Justin Chadwick</t>
  </si>
  <si>
    <t>Steve Martino</t>
  </si>
  <si>
    <t>Robert Redford</t>
  </si>
  <si>
    <t>Atom Egoyan</t>
  </si>
  <si>
    <t>Todd Solondz</t>
  </si>
  <si>
    <t>Corey Yuen</t>
  </si>
  <si>
    <t>Janusz Kaminski</t>
  </si>
  <si>
    <t>Mike Leigh</t>
  </si>
  <si>
    <t>David Wain</t>
  </si>
  <si>
    <t>David Jacobson</t>
  </si>
  <si>
    <t>Eric Brevig</t>
  </si>
  <si>
    <t>Ellory Elkayem</t>
  </si>
  <si>
    <t>Camille Delamarre</t>
  </si>
  <si>
    <t>Brett Ratner</t>
  </si>
  <si>
    <t>Michael Lehmann</t>
  </si>
  <si>
    <t>Jamie Blanks</t>
  </si>
  <si>
    <t>Carlos Carrera</t>
  </si>
  <si>
    <t>Luc Besson</t>
  </si>
  <si>
    <t>Tom Dey</t>
  </si>
  <si>
    <t>Gonzalo LÃ³pez-Gallego</t>
  </si>
  <si>
    <t>Perry Andelin Blake</t>
  </si>
  <si>
    <t>Craig Mazin</t>
  </si>
  <si>
    <t>Jonathan Kesselman</t>
  </si>
  <si>
    <t>Mark Sandrich</t>
  </si>
  <si>
    <t>Stephen Daldry</t>
  </si>
  <si>
    <t>David Koepp</t>
  </si>
  <si>
    <t>Phyllida Lloyd</t>
  </si>
  <si>
    <t>David R. Ellis</t>
  </si>
  <si>
    <t>Bob Saget</t>
  </si>
  <si>
    <t>Michel Gondry</t>
  </si>
  <si>
    <t>Judd Apatow</t>
  </si>
  <si>
    <t>Jesse Dylan</t>
  </si>
  <si>
    <t>Danny DeVito</t>
  </si>
  <si>
    <t>Nigel Cole</t>
  </si>
  <si>
    <t>Hugh Hudson</t>
  </si>
  <si>
    <t>Jonathan Levine</t>
  </si>
  <si>
    <t>David Zucker</t>
  </si>
  <si>
    <t>Patrice Leconte</t>
  </si>
  <si>
    <t>Rupert Wyatt</t>
  </si>
  <si>
    <t>Anne Fletcher</t>
  </si>
  <si>
    <t>Stephen Chbosky</t>
  </si>
  <si>
    <t>Jon Stewart</t>
  </si>
  <si>
    <t>Darren Aronofsky</t>
  </si>
  <si>
    <t>Martin McDonagh</t>
  </si>
  <si>
    <t>Florent-Emilio Siri</t>
  </si>
  <si>
    <t>Joseph Sargent</t>
  </si>
  <si>
    <t>Andrew Wilson</t>
  </si>
  <si>
    <t>Akiva Schaffer</t>
  </si>
  <si>
    <t>John Fortenberry</t>
  </si>
  <si>
    <t>George Roy Hill</t>
  </si>
  <si>
    <t>Kevin Costner</t>
  </si>
  <si>
    <t>John Pasquin</t>
  </si>
  <si>
    <t>Marc Webb</t>
  </si>
  <si>
    <t>Reginald Hudlin</t>
  </si>
  <si>
    <t>Belgium</t>
  </si>
  <si>
    <t>Oliver Parker</t>
  </si>
  <si>
    <t>James Bobin</t>
  </si>
  <si>
    <t>George Armitage</t>
  </si>
  <si>
    <t>Luke Greenfield</t>
  </si>
  <si>
    <t>Howard Zieff</t>
  </si>
  <si>
    <t>Finn Taylor</t>
  </si>
  <si>
    <t>Ken Kwapis</t>
  </si>
  <si>
    <t>Dennis Dugan</t>
  </si>
  <si>
    <t>James Gunn</t>
  </si>
  <si>
    <t>Mic Rodgers</t>
  </si>
  <si>
    <t>Bill Plympton</t>
  </si>
  <si>
    <t>Franco Zeffirelli</t>
  </si>
  <si>
    <t>Paolo Sorrentino</t>
  </si>
  <si>
    <t>Angelo Pizzo</t>
  </si>
  <si>
    <t>Patrick Tatopoulos</t>
  </si>
  <si>
    <t>Nora Ephron</t>
  </si>
  <si>
    <t>Neil Marshall</t>
  </si>
  <si>
    <t>Jonathan Kaplan</t>
  </si>
  <si>
    <t>Milos Forman</t>
  </si>
  <si>
    <t>David Bowers</t>
  </si>
  <si>
    <t>Richard Kelly</t>
  </si>
  <si>
    <t>Whit Stillman</t>
  </si>
  <si>
    <t>Xavier Gens</t>
  </si>
  <si>
    <t>Raja Gosnell</t>
  </si>
  <si>
    <t>Danny Leiner</t>
  </si>
  <si>
    <t>Ben Stiller</t>
  </si>
  <si>
    <t>Phil Joanou</t>
  </si>
  <si>
    <t>Rupert Wainwright</t>
  </si>
  <si>
    <t>Stephan Elliott</t>
  </si>
  <si>
    <t>Matthew O'Callaghan</t>
  </si>
  <si>
    <t>Juan JosÃ© Campanella</t>
  </si>
  <si>
    <t>Argentina</t>
  </si>
  <si>
    <t>Agnieszka Holland</t>
  </si>
  <si>
    <t>Harold Becker</t>
  </si>
  <si>
    <t>Julie Taymor</t>
  </si>
  <si>
    <t>Herbert Ross</t>
  </si>
  <si>
    <t>Dave Borthwick</t>
  </si>
  <si>
    <t>Andy Tennant</t>
  </si>
  <si>
    <t>Ruben Fleischer</t>
  </si>
  <si>
    <t>Thor Freudenthal</t>
  </si>
  <si>
    <t>Derrick Borte</t>
  </si>
  <si>
    <t>James Cox</t>
  </si>
  <si>
    <t>John Lasseter</t>
  </si>
  <si>
    <t>Lee Daniels</t>
  </si>
  <si>
    <t>CÃ©dric Klapisch</t>
  </si>
  <si>
    <t>Dave Green</t>
  </si>
  <si>
    <t>Ron Fricke</t>
  </si>
  <si>
    <t>None</t>
  </si>
  <si>
    <t>Larry Charles</t>
  </si>
  <si>
    <t>Lucky McKee</t>
  </si>
  <si>
    <t>George Tillman Jr.</t>
  </si>
  <si>
    <t>Richard LaGravenese</t>
  </si>
  <si>
    <t>John Singleton</t>
  </si>
  <si>
    <t>Michael Radford</t>
  </si>
  <si>
    <t>Wolfgang Becker</t>
  </si>
  <si>
    <t>Jim Sonzero</t>
  </si>
  <si>
    <t>Chris Koch</t>
  </si>
  <si>
    <t>Jonathan Frakes</t>
  </si>
  <si>
    <t>Jean-FranÃ§ois Richet</t>
  </si>
  <si>
    <t>Dito Montiel</t>
  </si>
  <si>
    <t>Carlos Saldanha</t>
  </si>
  <si>
    <t>Roger Avary</t>
  </si>
  <si>
    <t>Robert Schwentke</t>
  </si>
  <si>
    <t>Tom Brady</t>
  </si>
  <si>
    <t>Stephen Sommers</t>
  </si>
  <si>
    <t>Audrey Wells</t>
  </si>
  <si>
    <t>Sydney Pollack</t>
  </si>
  <si>
    <t>Aboriginal</t>
  </si>
  <si>
    <t>John Carney</t>
  </si>
  <si>
    <t>Ulu Grosbard</t>
  </si>
  <si>
    <t>Stephen Carpenter</t>
  </si>
  <si>
    <t>Paul Greengrass</t>
  </si>
  <si>
    <t>Stanley Kubrick</t>
  </si>
  <si>
    <t>Joe Camp</t>
  </si>
  <si>
    <t>Stephen Frears</t>
  </si>
  <si>
    <t>Beeban Kidron</t>
  </si>
  <si>
    <t>Ray Lawrence</t>
  </si>
  <si>
    <t>Pete Docter</t>
  </si>
  <si>
    <t>Ava DuVernay</t>
  </si>
  <si>
    <t>Brad Anderson</t>
  </si>
  <si>
    <t>Joe Berlinger</t>
  </si>
  <si>
    <t>Gareth Edwards</t>
  </si>
  <si>
    <t>Richard Lester</t>
  </si>
  <si>
    <t>Dennie Gordon</t>
  </si>
  <si>
    <t>Duncan Jones</t>
  </si>
  <si>
    <t>Bruce Beresford</t>
  </si>
  <si>
    <t>Tim McCanlies</t>
  </si>
  <si>
    <t>Allen Coulter</t>
  </si>
  <si>
    <t>David Frankel</t>
  </si>
  <si>
    <t>Joe Wright</t>
  </si>
  <si>
    <t>Tony Scott</t>
  </si>
  <si>
    <t>Dan Gilroy</t>
  </si>
  <si>
    <t>Gregory Widen</t>
  </si>
  <si>
    <t>Billy Ray</t>
  </si>
  <si>
    <t>Jafar Panahi</t>
  </si>
  <si>
    <t>Persian</t>
  </si>
  <si>
    <t>Iran</t>
  </si>
  <si>
    <t>Ivan Reitman</t>
  </si>
  <si>
    <t>NimrÃ³d Antal</t>
  </si>
  <si>
    <t>Ari Sandel</t>
  </si>
  <si>
    <t>Harry F. Millarde</t>
  </si>
  <si>
    <t>Des McAnuff</t>
  </si>
  <si>
    <t>Brandon Camp</t>
  </si>
  <si>
    <t>Hal Needham</t>
  </si>
  <si>
    <t>Don Coscarelli</t>
  </si>
  <si>
    <t>Darren Lynn Bousman</t>
  </si>
  <si>
    <t>David Dobkin</t>
  </si>
  <si>
    <t>J Blakeson</t>
  </si>
  <si>
    <t>Tomm Moore</t>
  </si>
  <si>
    <t>Terry George</t>
  </si>
  <si>
    <t>Trent Cooper</t>
  </si>
  <si>
    <t>Henry Alex Rubin</t>
  </si>
  <si>
    <t>Don Scardino</t>
  </si>
  <si>
    <t>Richard Linklater</t>
  </si>
  <si>
    <t>Walter Hill</t>
  </si>
  <si>
    <t>Barbra Streisand</t>
  </si>
  <si>
    <t>Jonathan Demme</t>
  </si>
  <si>
    <t>Alex Proyas</t>
  </si>
  <si>
    <t>Shekhar Kapur</t>
  </si>
  <si>
    <t>Stephen Hillenburg</t>
  </si>
  <si>
    <t>Brian Dannelly</t>
  </si>
  <si>
    <t>Patricia Riggen</t>
  </si>
  <si>
    <t>Jonathan Teplitzky</t>
  </si>
  <si>
    <t>Richard Fleischer</t>
  </si>
  <si>
    <t>Les Mayfield</t>
  </si>
  <si>
    <t>Tina Gordon Chism</t>
  </si>
  <si>
    <t>Mort Nathan</t>
  </si>
  <si>
    <t>David Nixon</t>
  </si>
  <si>
    <t>Michael Mann</t>
  </si>
  <si>
    <t>Lucio Fulci</t>
  </si>
  <si>
    <t>Isabel Coixet</t>
  </si>
  <si>
    <t>Taylor Hackford</t>
  </si>
  <si>
    <t>Bennett Miller</t>
  </si>
  <si>
    <t>Nick Love</t>
  </si>
  <si>
    <t>Barry Sonnenfeld</t>
  </si>
  <si>
    <t>Rich Moore</t>
  </si>
  <si>
    <t>Patrick Read Johnson</t>
  </si>
  <si>
    <t>Elizabeth Banks</t>
  </si>
  <si>
    <t>Matthew Vaughn</t>
  </si>
  <si>
    <t>Alexander Payne</t>
  </si>
  <si>
    <t>Brett Leonard</t>
  </si>
  <si>
    <t>Patrick Lussier</t>
  </si>
  <si>
    <t>Marc F. Adler</t>
  </si>
  <si>
    <t>Genndy Tartakovsky</t>
  </si>
  <si>
    <t>Rick Famuyiwa</t>
  </si>
  <si>
    <t>Carlos Saura</t>
  </si>
  <si>
    <t>Tony Goldwyn</t>
  </si>
  <si>
    <t>Ã‰mile Gaudreault</t>
  </si>
  <si>
    <t>Peter Kassovitz</t>
  </si>
  <si>
    <t>Baltasar KormÃ¡kur</t>
  </si>
  <si>
    <t>Morgan J. Freeman</t>
  </si>
  <si>
    <t>Dan Scanlon</t>
  </si>
  <si>
    <t>Tom Sanchez</t>
  </si>
  <si>
    <t>Anton Corbijn</t>
  </si>
  <si>
    <t>Michael Wadleigh</t>
  </si>
  <si>
    <t>Jonathan Lynn</t>
  </si>
  <si>
    <t>Paul Verhoeven</t>
  </si>
  <si>
    <t>Hart Bochner</t>
  </si>
  <si>
    <t>Michael Ritchie</t>
  </si>
  <si>
    <t>Gina Prince-Bythewood</t>
  </si>
  <si>
    <t>Alfred Hitchcock</t>
  </si>
  <si>
    <t>Lawrence Kasdan</t>
  </si>
  <si>
    <t>Dan Cutforth</t>
  </si>
  <si>
    <t>Arie Posin</t>
  </si>
  <si>
    <t>Hironobu Sakaguchi</t>
  </si>
  <si>
    <t>Pete Travis</t>
  </si>
  <si>
    <t>John McNaughton</t>
  </si>
  <si>
    <t>Louis Leterrier</t>
  </si>
  <si>
    <t>Greg Mottola</t>
  </si>
  <si>
    <t>Rodrigo CortÃ©s</t>
  </si>
  <si>
    <t>Gil Junger</t>
  </si>
  <si>
    <t>Kat Coiro</t>
  </si>
  <si>
    <t>Joe Swanberg</t>
  </si>
  <si>
    <t>Christopher Landon</t>
  </si>
  <si>
    <t>Matthew Diamond</t>
  </si>
  <si>
    <t>Will Gluck</t>
  </si>
  <si>
    <t>Ben Wheatley</t>
  </si>
  <si>
    <t>Alan Taylor</t>
  </si>
  <si>
    <t>Anna Muylaert</t>
  </si>
  <si>
    <t>Portuguese</t>
  </si>
  <si>
    <t>Brazil</t>
  </si>
  <si>
    <t>Salim Akil</t>
  </si>
  <si>
    <t>Billy Bob Thornton</t>
  </si>
  <si>
    <t>Hunter Richards</t>
  </si>
  <si>
    <t>Gary Ross</t>
  </si>
  <si>
    <t>Rachel Talalay</t>
  </si>
  <si>
    <t>Bart Freundlich</t>
  </si>
  <si>
    <t>William Dear</t>
  </si>
  <si>
    <t>Joseph Kahn</t>
  </si>
  <si>
    <t>Nick Hurran</t>
  </si>
  <si>
    <t>Benson Lee</t>
  </si>
  <si>
    <t>Peter Landesman</t>
  </si>
  <si>
    <t>Seth MacFarlane</t>
  </si>
  <si>
    <t>Iain Softley</t>
  </si>
  <si>
    <t>Bruce Hunt</t>
  </si>
  <si>
    <t>David Mamet</t>
  </si>
  <si>
    <t>Kevin Rodney Sullivan</t>
  </si>
  <si>
    <t>Chris Columbus</t>
  </si>
  <si>
    <t>Mary Lambert</t>
  </si>
  <si>
    <t>John Eng</t>
  </si>
  <si>
    <t>Victor Fleming</t>
  </si>
  <si>
    <t>Jean-Marc VallÃ©e</t>
  </si>
  <si>
    <t>Dean DeBlois</t>
  </si>
  <si>
    <t>Luis Valdez</t>
  </si>
  <si>
    <t>John Schultz</t>
  </si>
  <si>
    <t>Patrick Stettner</t>
  </si>
  <si>
    <t>Byron Howard</t>
  </si>
  <si>
    <t>Randall Miller</t>
  </si>
  <si>
    <t>Mickey Liddell</t>
  </si>
  <si>
    <t>Pat O'Connor</t>
  </si>
  <si>
    <t>Kirk De Micco</t>
  </si>
  <si>
    <t>John R. Leonetti</t>
  </si>
  <si>
    <t>Steve Trenbirth</t>
  </si>
  <si>
    <t>John Milius</t>
  </si>
  <si>
    <t>Victor Salva</t>
  </si>
  <si>
    <t>Andrew Dominik</t>
  </si>
  <si>
    <t>Jean-Marie PoirÃ©</t>
  </si>
  <si>
    <t>Alejandro Monteverde</t>
  </si>
  <si>
    <t>Rob Zombie</t>
  </si>
  <si>
    <t>Michael Cimino</t>
  </si>
  <si>
    <t>Roger Kumble</t>
  </si>
  <si>
    <t>Steve Carr</t>
  </si>
  <si>
    <t>Francis Lawrence</t>
  </si>
  <si>
    <t>Jerome Robbins</t>
  </si>
  <si>
    <t>Steven Quale</t>
  </si>
  <si>
    <t>Curtis Hanson</t>
  </si>
  <si>
    <t>Nicholas Stoller</t>
  </si>
  <si>
    <t>Guy Ritchie</t>
  </si>
  <si>
    <t>Jason Reitman</t>
  </si>
  <si>
    <t>James DeMonaco</t>
  </si>
  <si>
    <t>Kenneth Branagh</t>
  </si>
  <si>
    <t>Gary Sherman</t>
  </si>
  <si>
    <t>Michael Landon Jr.</t>
  </si>
  <si>
    <t>Preston A. Whitmore II</t>
  </si>
  <si>
    <t>John Frankenheimer</t>
  </si>
  <si>
    <t>Chuck Sheetz</t>
  </si>
  <si>
    <t>Dagur KÃ¡ri</t>
  </si>
  <si>
    <t>Iceland</t>
  </si>
  <si>
    <t>Terence Young</t>
  </si>
  <si>
    <t>Fina Torres</t>
  </si>
  <si>
    <t>Anthony Hemingway</t>
  </si>
  <si>
    <t>Mandarin</t>
  </si>
  <si>
    <t>Taiwan</t>
  </si>
  <si>
    <t>Marius A. Markevicius</t>
  </si>
  <si>
    <t>Theodore Melfi</t>
  </si>
  <si>
    <t>Peter Lord</t>
  </si>
  <si>
    <t>Rob Letterman</t>
  </si>
  <si>
    <t>Tate Taylor</t>
  </si>
  <si>
    <t>Khalid Mohamed</t>
  </si>
  <si>
    <t>Henry Joost</t>
  </si>
  <si>
    <t>David Kellogg</t>
  </si>
  <si>
    <t>Tamra Davis</t>
  </si>
  <si>
    <t>Jimmy Hayward</t>
  </si>
  <si>
    <t>Miranda July</t>
  </si>
  <si>
    <t>Michael Schultz</t>
  </si>
  <si>
    <t>Kevin Jordan</t>
  </si>
  <si>
    <t>Joseph Kosinski</t>
  </si>
  <si>
    <t>Brenda Chapman</t>
  </si>
  <si>
    <t>Vic Armstrong</t>
  </si>
  <si>
    <t>Paul Thomas Anderson</t>
  </si>
  <si>
    <t>Michael McCullers</t>
  </si>
  <si>
    <t>Jim Goddard</t>
  </si>
  <si>
    <t>Fenton Bailey</t>
  </si>
  <si>
    <t>Michael Mayer</t>
  </si>
  <si>
    <t>Frank Nissen</t>
  </si>
  <si>
    <t>Andrew Niccol</t>
  </si>
  <si>
    <t>Mike Nawrocki</t>
  </si>
  <si>
    <t>Neil Jordan</t>
  </si>
  <si>
    <t>Ol Parker</t>
  </si>
  <si>
    <t>Kevin Lima</t>
  </si>
  <si>
    <t>Colin Trevorrow</t>
  </si>
  <si>
    <t>Carl Franklin</t>
  </si>
  <si>
    <t>William Wyler</t>
  </si>
  <si>
    <t>Kevin Allen</t>
  </si>
  <si>
    <t>Mike Bigelow</t>
  </si>
  <si>
    <t>Joe Roth</t>
  </si>
  <si>
    <t>Jacques Perrin</t>
  </si>
  <si>
    <t>John Herzfeld</t>
  </si>
  <si>
    <t>Sean Penn</t>
  </si>
  <si>
    <t>Brad Furman</t>
  </si>
  <si>
    <t>Joshua Michael Stern</t>
  </si>
  <si>
    <t>Lasse HallstrÃ¶m</t>
  </si>
  <si>
    <t>Dennis Iliadis</t>
  </si>
  <si>
    <t>Stewart Hendler</t>
  </si>
  <si>
    <t>Shari Springer Berman</t>
  </si>
  <si>
    <t>Takashi Shimizu</t>
  </si>
  <si>
    <t>Jon Avnet</t>
  </si>
  <si>
    <t>Rob Reiner</t>
  </si>
  <si>
    <t>Jesse Vaughan</t>
  </si>
  <si>
    <t>Takeshi Kitano</t>
  </si>
  <si>
    <t>Maurice Joyce</t>
  </si>
  <si>
    <t>FranÃ§ois Ozon</t>
  </si>
  <si>
    <t>Sam Taylor-Johnson</t>
  </si>
  <si>
    <t>Frank Miller</t>
  </si>
  <si>
    <t>Mark Rosman</t>
  </si>
  <si>
    <t>Sergey Bodrov</t>
  </si>
  <si>
    <t>Anand Tucker</t>
  </si>
  <si>
    <t>Steve Pink</t>
  </si>
  <si>
    <t>Vondie Curtis-Hall</t>
  </si>
  <si>
    <t>Sam Weisman</t>
  </si>
  <si>
    <t>Mike Mills</t>
  </si>
  <si>
    <t>Larry Clark</t>
  </si>
  <si>
    <t>Jake Schreier</t>
  </si>
  <si>
    <t>Chris Noonan</t>
  </si>
  <si>
    <t>Gary Hardwick</t>
  </si>
  <si>
    <t>Susanna White</t>
  </si>
  <si>
    <t>Jeremy Degruson</t>
  </si>
  <si>
    <t>Alan Rudolph</t>
  </si>
  <si>
    <t>Lajos Koltai</t>
  </si>
  <si>
    <t>Hungarian</t>
  </si>
  <si>
    <t>Hungary</t>
  </si>
  <si>
    <t>Dario Argento</t>
  </si>
  <si>
    <t>Frank Darabont</t>
  </si>
  <si>
    <t>Jean-Jacques Annaud</t>
  </si>
  <si>
    <t>Jonas Elmer</t>
  </si>
  <si>
    <t>Mike Disa</t>
  </si>
  <si>
    <t>Uwe Boll</t>
  </si>
  <si>
    <t>Niki Caro</t>
  </si>
  <si>
    <t>Fernando Meirelles</t>
  </si>
  <si>
    <t>Michael Tiddes</t>
  </si>
  <si>
    <t>Benedikt Erlingsson</t>
  </si>
  <si>
    <t>Icelandic</t>
  </si>
  <si>
    <t>Ben Falcone</t>
  </si>
  <si>
    <t>Mark Dindal</t>
  </si>
  <si>
    <t>Jake Paltrow</t>
  </si>
  <si>
    <t>Damien Chazelle</t>
  </si>
  <si>
    <t>Eli Roth</t>
  </si>
  <si>
    <t>Martin Brest</t>
  </si>
  <si>
    <t>Miguel Arteta</t>
  </si>
  <si>
    <t>Francesca Gregorini</t>
  </si>
  <si>
    <t>Hans Canosa</t>
  </si>
  <si>
    <t>Carroll Ballard</t>
  </si>
  <si>
    <t>Andrew Douglas</t>
  </si>
  <si>
    <t>Kevin Donovan</t>
  </si>
  <si>
    <t>Damian Nieman</t>
  </si>
  <si>
    <t>Sam Mendes</t>
  </si>
  <si>
    <t>Anurag Basu</t>
  </si>
  <si>
    <t>Billy Wilder</t>
  </si>
  <si>
    <t>Robert Butler</t>
  </si>
  <si>
    <t>Joe Chappelle</t>
  </si>
  <si>
    <t>John Stockwell</t>
  </si>
  <si>
    <t>Shane Meadows</t>
  </si>
  <si>
    <t>Peter Hedges</t>
  </si>
  <si>
    <t>Brendan Malloy</t>
  </si>
  <si>
    <t>Jodie Foster</t>
  </si>
  <si>
    <t>Seth Gordon</t>
  </si>
  <si>
    <t>Nnegest LikkÃ©</t>
  </si>
  <si>
    <t>Ruggero Deodato</t>
  </si>
  <si>
    <t>Danny Boyle</t>
  </si>
  <si>
    <t>Ronny Yu</t>
  </si>
  <si>
    <t>Howard Deutch</t>
  </si>
  <si>
    <t>Jeff Nichols</t>
  </si>
  <si>
    <t>Baz Luhrmann</t>
  </si>
  <si>
    <t>Alan J. Pakula</t>
  </si>
  <si>
    <t>Doug Liman</t>
  </si>
  <si>
    <t>DJ Pooh</t>
  </si>
  <si>
    <t>Jesse Peretz</t>
  </si>
  <si>
    <t>James David Pasternak</t>
  </si>
  <si>
    <t>Alan Cohn</t>
  </si>
  <si>
    <t>Laurie Collyer</t>
  </si>
  <si>
    <t>Jason Zada</t>
  </si>
  <si>
    <t>Steven R. Monroe</t>
  </si>
  <si>
    <t>Burr Steers</t>
  </si>
  <si>
    <t>Tod Williams</t>
  </si>
  <si>
    <t>Brad Bird</t>
  </si>
  <si>
    <t>Demian Lichtenstein</t>
  </si>
  <si>
    <t>Chris Wedge</t>
  </si>
  <si>
    <t>Anthony Minghella</t>
  </si>
  <si>
    <t>Rodrigo GarcÃ­a</t>
  </si>
  <si>
    <t>Lucrecia Martel</t>
  </si>
  <si>
    <t>Chris Buck</t>
  </si>
  <si>
    <t>Tom McLoughlin</t>
  </si>
  <si>
    <t>Christopher Spencer</t>
  </si>
  <si>
    <t>Kazakh</t>
  </si>
  <si>
    <t>Kar-Wai Wong</t>
  </si>
  <si>
    <t>Claude Miller</t>
  </si>
  <si>
    <t>Uli Edel</t>
  </si>
  <si>
    <t>Mark Illsley</t>
  </si>
  <si>
    <t>David Lean</t>
  </si>
  <si>
    <t>Jeff Franklin</t>
  </si>
  <si>
    <t>Jeremy Saulnier</t>
  </si>
  <si>
    <t>Nancy Walker</t>
  </si>
  <si>
    <t>Ruba Nadda</t>
  </si>
  <si>
    <t>Garry Marshall</t>
  </si>
  <si>
    <t>Clark Gregg</t>
  </si>
  <si>
    <t>Robert Harmon</t>
  </si>
  <si>
    <t>Bille August</t>
  </si>
  <si>
    <t>Denmark</t>
  </si>
  <si>
    <t>Pascal Arnold</t>
  </si>
  <si>
    <t>Tim Hill</t>
  </si>
  <si>
    <t>Lars von Trier</t>
  </si>
  <si>
    <t>Daniel Barnz</t>
  </si>
  <si>
    <t>Michael D. Sellers</t>
  </si>
  <si>
    <t>Bob Dolman</t>
  </si>
  <si>
    <t>Rich Christiano</t>
  </si>
  <si>
    <t>Catherine Hardwicke</t>
  </si>
  <si>
    <t>Steve Oedekerk</t>
  </si>
  <si>
    <t>Alfonso CuarÃ³n</t>
  </si>
  <si>
    <t>Sam Peckinpah</t>
  </si>
  <si>
    <t>Edward Burns</t>
  </si>
  <si>
    <t>Mel Gibson</t>
  </si>
  <si>
    <t>Vincent Paronnaud</t>
  </si>
  <si>
    <t>Steve Rash</t>
  </si>
  <si>
    <t>Douglas Aarniokoski</t>
  </si>
  <si>
    <t>Marcos Siega</t>
  </si>
  <si>
    <t>Emma-Kate Croghan</t>
  </si>
  <si>
    <t>John Polson</t>
  </si>
  <si>
    <t>Dominic Sena</t>
  </si>
  <si>
    <t>Gary Shore</t>
  </si>
  <si>
    <t>Theodore Witcher</t>
  </si>
  <si>
    <t>Robin Budd</t>
  </si>
  <si>
    <t>Daniel Espinosa</t>
  </si>
  <si>
    <t>Andrew Haigh</t>
  </si>
  <si>
    <t>Sara Sugarman</t>
  </si>
  <si>
    <t>Michael Meredith</t>
  </si>
  <si>
    <t>Darren Stein</t>
  </si>
  <si>
    <t>Aki KaurismÃ¤ki</t>
  </si>
  <si>
    <t>Finland</t>
  </si>
  <si>
    <t>Frank Coraci</t>
  </si>
  <si>
    <t>Joe Johnston</t>
  </si>
  <si>
    <t>Alex Rivera</t>
  </si>
  <si>
    <t>David Moreau</t>
  </si>
  <si>
    <t>Mark Osborne</t>
  </si>
  <si>
    <t>Ted Demme</t>
  </si>
  <si>
    <t>Jay Russell</t>
  </si>
  <si>
    <t>Joe Carnahan</t>
  </si>
  <si>
    <t>Stephen Hopkins</t>
  </si>
  <si>
    <t>Mel Smith</t>
  </si>
  <si>
    <t>Andrew Davis</t>
  </si>
  <si>
    <t>Mark Brown</t>
  </si>
  <si>
    <t>Mel Brooks</t>
  </si>
  <si>
    <t>Kevin Greutert</t>
  </si>
  <si>
    <t>Hugh Johnson</t>
  </si>
  <si>
    <t>Bruce Paltrow</t>
  </si>
  <si>
    <t>Gurinder Chadha</t>
  </si>
  <si>
    <t>Vicente Amorim</t>
  </si>
  <si>
    <t>James Algar</t>
  </si>
  <si>
    <t>Lynne Ramsay</t>
  </si>
  <si>
    <t>Thomas Vinterberg</t>
  </si>
  <si>
    <t>Danish</t>
  </si>
  <si>
    <t>Peter Berg</t>
  </si>
  <si>
    <t>Michael Apted</t>
  </si>
  <si>
    <t>Jason Eisener</t>
  </si>
  <si>
    <t>Peyton Reed</t>
  </si>
  <si>
    <t>Jay Duplass</t>
  </si>
  <si>
    <t>Jill Sprecher</t>
  </si>
  <si>
    <t>Daniel Sackheim</t>
  </si>
  <si>
    <t>Robert Iscove</t>
  </si>
  <si>
    <t>Martin Lawrence</t>
  </si>
  <si>
    <t>Scott Cooper</t>
  </si>
  <si>
    <t>Ray Griggs</t>
  </si>
  <si>
    <t>Ralph Ziman</t>
  </si>
  <si>
    <t>South Africa</t>
  </si>
  <si>
    <t>Daniel Barber</t>
  </si>
  <si>
    <t>John Lee Hancock</t>
  </si>
  <si>
    <t>Jason Friedberg</t>
  </si>
  <si>
    <t>Geoffrey Sax</t>
  </si>
  <si>
    <t>Olivier Assayas</t>
  </si>
  <si>
    <t>Kirsten Sheridan</t>
  </si>
  <si>
    <t>Heidi Ewing</t>
  </si>
  <si>
    <t>Christine Jeffs</t>
  </si>
  <si>
    <t>Ole Bornedal</t>
  </si>
  <si>
    <t>Jerry Jameson</t>
  </si>
  <si>
    <t>Leslie Small</t>
  </si>
  <si>
    <t>Pierre Morel</t>
  </si>
  <si>
    <t>Daniel Lee</t>
  </si>
  <si>
    <t>David Silverman</t>
  </si>
  <si>
    <t>Akira Kurosawa</t>
  </si>
  <si>
    <t>Charles Martin Smith</t>
  </si>
  <si>
    <t>Michael Corrente</t>
  </si>
  <si>
    <t>Vicky Jenson</t>
  </si>
  <si>
    <t>Paul Bolger</t>
  </si>
  <si>
    <t>Tim Miller</t>
  </si>
  <si>
    <t>Johnny Remo</t>
  </si>
  <si>
    <t>Alexandre Aja</t>
  </si>
  <si>
    <t>Noel Marshall</t>
  </si>
  <si>
    <t>Claude Chabrol</t>
  </si>
  <si>
    <t>Gary Winick</t>
  </si>
  <si>
    <t>Giuseppe Tornatore</t>
  </si>
  <si>
    <t>Kevin Tancharoen</t>
  </si>
  <si>
    <t>David Sington</t>
  </si>
  <si>
    <t>Kenny Ortega</t>
  </si>
  <si>
    <t>Ryan Fleck</t>
  </si>
  <si>
    <t>George Miller</t>
  </si>
  <si>
    <t>Arjun Sablok</t>
  </si>
  <si>
    <t>Lloyd Bacon</t>
  </si>
  <si>
    <t>Boaz Yakin</t>
  </si>
  <si>
    <t>Huck Botko</t>
  </si>
  <si>
    <t>Chris Nahon</t>
  </si>
  <si>
    <t>Christian Carion</t>
  </si>
  <si>
    <t>Todd Lincoln</t>
  </si>
  <si>
    <t>David Gordon Green</t>
  </si>
  <si>
    <t>Youssef Delara</t>
  </si>
  <si>
    <t>James Bridges</t>
  </si>
  <si>
    <t>Troy Nixey</t>
  </si>
  <si>
    <t>Garth Jennings</t>
  </si>
  <si>
    <t>Chris Carter</t>
  </si>
  <si>
    <t>Gregory Poirier</t>
  </si>
  <si>
    <t>Eric Leighton</t>
  </si>
  <si>
    <t>Shana Feste</t>
  </si>
  <si>
    <t>Simon Wells</t>
  </si>
  <si>
    <t>Todd Field</t>
  </si>
  <si>
    <t>Steve Taylor</t>
  </si>
  <si>
    <t>Stuart Beattie</t>
  </si>
  <si>
    <t>Stig Bergqvist</t>
  </si>
  <si>
    <t>Diane Keaton</t>
  </si>
  <si>
    <t>Randall Wallace</t>
  </si>
  <si>
    <t>Jamie Babbit</t>
  </si>
  <si>
    <t>Gene Quintano</t>
  </si>
  <si>
    <t>Denys Arcand</t>
  </si>
  <si>
    <t>Mira Nair</t>
  </si>
  <si>
    <t>Richard Attenborough</t>
  </si>
  <si>
    <t>Peter Ho-Sun Chan</t>
  </si>
  <si>
    <t>Matt Reeves</t>
  </si>
  <si>
    <t>Tom Schulman</t>
  </si>
  <si>
    <t>CiarÃ¡n Foy</t>
  </si>
  <si>
    <t>Karey Kirkpatrick</t>
  </si>
  <si>
    <t>J.C. Chandor</t>
  </si>
  <si>
    <t>Adam Carolla</t>
  </si>
  <si>
    <t>Tommy O'Haver</t>
  </si>
  <si>
    <t>Brian Henson</t>
  </si>
  <si>
    <t>Mike Mitchell</t>
  </si>
  <si>
    <t>Rian Johnson</t>
  </si>
  <si>
    <t>Christopher Guest</t>
  </si>
  <si>
    <t>Sngmoo Lee</t>
  </si>
  <si>
    <t>Aaron Seltzer</t>
  </si>
  <si>
    <t>Richard Eyre</t>
  </si>
  <si>
    <t>Shane Black</t>
  </si>
  <si>
    <t>Ryan Coogler</t>
  </si>
  <si>
    <t>Alejandro Agresti</t>
  </si>
  <si>
    <t>Eric Nicholas</t>
  </si>
  <si>
    <t>Albert Hughes</t>
  </si>
  <si>
    <t>Dan Trachtenberg</t>
  </si>
  <si>
    <t>Jean-Paul Rappeneau</t>
  </si>
  <si>
    <t>Tony Kaye</t>
  </si>
  <si>
    <t>Kevin Munroe</t>
  </si>
  <si>
    <t>Kasi Lemmons</t>
  </si>
  <si>
    <t>Christopher Scott Cherot</t>
  </si>
  <si>
    <t>Craig Brewer</t>
  </si>
  <si>
    <t>Dewey Nicks</t>
  </si>
  <si>
    <t>Greece</t>
  </si>
  <si>
    <t>John Gray</t>
  </si>
  <si>
    <t>Anthony Russo</t>
  </si>
  <si>
    <t>David E. Talbert</t>
  </si>
  <si>
    <t>Sheldon Lettich</t>
  </si>
  <si>
    <t>Hayao Miyazaki</t>
  </si>
  <si>
    <t>Matty Rich</t>
  </si>
  <si>
    <t>Lena Dunham</t>
  </si>
  <si>
    <t>Henry Bean</t>
  </si>
  <si>
    <t>Ed Harris</t>
  </si>
  <si>
    <t>Dustin Hoffman</t>
  </si>
  <si>
    <t>Michael Caton-Jones</t>
  </si>
  <si>
    <t>Mitch Davis</t>
  </si>
  <si>
    <t>Dave Meyers</t>
  </si>
  <si>
    <t>Paul Schrader</t>
  </si>
  <si>
    <t>James Marsh</t>
  </si>
  <si>
    <t>Kiyoshi Kurosawa</t>
  </si>
  <si>
    <t>John Patrick Shanley</t>
  </si>
  <si>
    <t>Justin Lin</t>
  </si>
  <si>
    <t>Penny Marshall</t>
  </si>
  <si>
    <t>Ãlex de la Iglesia</t>
  </si>
  <si>
    <t>Paul Abascal</t>
  </si>
  <si>
    <t>RyÃ»hei Kitamura</t>
  </si>
  <si>
    <t>Joel Coen</t>
  </si>
  <si>
    <t>Dan Mazer</t>
  </si>
  <si>
    <t>MÃ¥ns MÃ¥rlind</t>
  </si>
  <si>
    <t>Zach Cregger</t>
  </si>
  <si>
    <t>Klaus Menzel</t>
  </si>
  <si>
    <t>Evan Goldberg</t>
  </si>
  <si>
    <t>Stephen Kay</t>
  </si>
  <si>
    <t>Roger Allers</t>
  </si>
  <si>
    <t>Mark L. Lester</t>
  </si>
  <si>
    <t>Sidney Lumet</t>
  </si>
  <si>
    <t>Tommy Lee Wallace</t>
  </si>
  <si>
    <t>James Mather</t>
  </si>
  <si>
    <t>Charles Robert Carner</t>
  </si>
  <si>
    <t>James Wan</t>
  </si>
  <si>
    <t>Patricia Rozema</t>
  </si>
  <si>
    <t>Piyush Dinker Pandya</t>
  </si>
  <si>
    <t>Jonathan Glazer</t>
  </si>
  <si>
    <t>Max Joseph</t>
  </si>
  <si>
    <t>Jim Hanon</t>
  </si>
  <si>
    <t>Derek Cianfrance</t>
  </si>
  <si>
    <t>Xavier Beauvois</t>
  </si>
  <si>
    <t>Clark Johnson</t>
  </si>
  <si>
    <t>AndrÃ© Ã˜vredal</t>
  </si>
  <si>
    <t>Norwegian</t>
  </si>
  <si>
    <t>Norway</t>
  </si>
  <si>
    <t>Cory Edwards</t>
  </si>
  <si>
    <t>Guillaume Canet</t>
  </si>
  <si>
    <t>Roland JoffÃ©</t>
  </si>
  <si>
    <t>Christian Alvart</t>
  </si>
  <si>
    <t>Brian Robbins</t>
  </si>
  <si>
    <t>James Watkins</t>
  </si>
  <si>
    <t>Carol Reed</t>
  </si>
  <si>
    <t>Leslye Headland</t>
  </si>
  <si>
    <t>John Hillcoat</t>
  </si>
  <si>
    <t>Elaine May</t>
  </si>
  <si>
    <t>Tony Richardson</t>
  </si>
  <si>
    <t>Chatrichalerm Yukol</t>
  </si>
  <si>
    <t>Thai</t>
  </si>
  <si>
    <t>Thailand</t>
  </si>
  <si>
    <t>Charles Stone III</t>
  </si>
  <si>
    <t>Neill Blomkamp</t>
  </si>
  <si>
    <t>C. Jay Cox</t>
  </si>
  <si>
    <t>Steve McQueen</t>
  </si>
  <si>
    <t>Jake Kasdan</t>
  </si>
  <si>
    <t>Bronwen Hughes</t>
  </si>
  <si>
    <t>Brandon Trost</t>
  </si>
  <si>
    <t>Kevin Macdonald</t>
  </si>
  <si>
    <t>John Maybury</t>
  </si>
  <si>
    <t>Marcus Dunstan</t>
  </si>
  <si>
    <t>Nicolas Winding Refn</t>
  </si>
  <si>
    <t>Jonathan Hensleigh</t>
  </si>
  <si>
    <t>Danny Pang</t>
  </si>
  <si>
    <t>FabiÃ¡n Bielinsky</t>
  </si>
  <si>
    <t>Mike Figgis</t>
  </si>
  <si>
    <t>Alejandro AmenÃ¡bar</t>
  </si>
  <si>
    <t>Jack Sholder</t>
  </si>
  <si>
    <t>Spike Jonze</t>
  </si>
  <si>
    <t>Steve James</t>
  </si>
  <si>
    <t>Eric Blakeney</t>
  </si>
  <si>
    <t>Harley Cokeliss</t>
  </si>
  <si>
    <t>Gregory Nava</t>
  </si>
  <si>
    <t>Ben Affleck</t>
  </si>
  <si>
    <t>Richard Dutcher</t>
  </si>
  <si>
    <t>Ron Maxwell</t>
  </si>
  <si>
    <t>Patricia Cardoso</t>
  </si>
  <si>
    <t>Ariel Vromen</t>
  </si>
  <si>
    <t>Alison Maclean</t>
  </si>
  <si>
    <t>Rob McKittrick</t>
  </si>
  <si>
    <t>Roger Nygard</t>
  </si>
  <si>
    <t>Kathryn Bigelow</t>
  </si>
  <si>
    <t>David Hackl</t>
  </si>
  <si>
    <t>Craig Zobel</t>
  </si>
  <si>
    <t>Denis Villeneuve</t>
  </si>
  <si>
    <t>Shane Acker</t>
  </si>
  <si>
    <t>Matthew Robbins</t>
  </si>
  <si>
    <t>Deon Taylor</t>
  </si>
  <si>
    <t>Eric Schaeffer</t>
  </si>
  <si>
    <t>Joseph Dorman</t>
  </si>
  <si>
    <t>Thomas Carter</t>
  </si>
  <si>
    <t>Harald Zwart</t>
  </si>
  <si>
    <t>Diane English</t>
  </si>
  <si>
    <t>Richard Marquand</t>
  </si>
  <si>
    <t>Kenneth Lonergan</t>
  </si>
  <si>
    <t>Nick Tomnay</t>
  </si>
  <si>
    <t>Ron Clements</t>
  </si>
  <si>
    <t>Yimou Zhang</t>
  </si>
  <si>
    <t>Jeff Wadlow</t>
  </si>
  <si>
    <t>Darnell Martin</t>
  </si>
  <si>
    <t>Ringo Lam</t>
  </si>
  <si>
    <t>Lynn Shelton</t>
  </si>
  <si>
    <t>Joe Cornish</t>
  </si>
  <si>
    <t>Paul Mazursky</t>
  </si>
  <si>
    <t>Mikael HÃ¥fstrÃ¶m</t>
  </si>
  <si>
    <t>Gary Rogers</t>
  </si>
  <si>
    <t>Adrienne Shelly</t>
  </si>
  <si>
    <t>Ernie Barbarash</t>
  </si>
  <si>
    <t>Andy Fickman</t>
  </si>
  <si>
    <t>Steve Bendelack</t>
  </si>
  <si>
    <t>Michel Leclerc</t>
  </si>
  <si>
    <t>Sidney J. Furie</t>
  </si>
  <si>
    <t>S.S. Rajamouli</t>
  </si>
  <si>
    <t>Bo Welch</t>
  </si>
  <si>
    <t>Antonio Banderas</t>
  </si>
  <si>
    <t>Alexander Witt</t>
  </si>
  <si>
    <t>Justin Zackham</t>
  </si>
  <si>
    <t>Alan Shapiro</t>
  </si>
  <si>
    <t>John Luessenhop</t>
  </si>
  <si>
    <t>Jerry Zucker</t>
  </si>
  <si>
    <t>Tom Gormican</t>
  </si>
  <si>
    <t>Damon Santostefano</t>
  </si>
  <si>
    <t>Steve Beck</t>
  </si>
  <si>
    <t>Pete Jones</t>
  </si>
  <si>
    <t>Joseph Ruben</t>
  </si>
  <si>
    <t>Clay Kaytis</t>
  </si>
  <si>
    <t>Grant Heslov</t>
  </si>
  <si>
    <t>Anthony Hickox</t>
  </si>
  <si>
    <t>Philip Kaufman</t>
  </si>
  <si>
    <t>Danny Steinmann</t>
  </si>
  <si>
    <t>Karan Johar</t>
  </si>
  <si>
    <t>David Boyd</t>
  </si>
  <si>
    <t>Warren Beatty</t>
  </si>
  <si>
    <t>Mark A.Z. DippÃ©</t>
  </si>
  <si>
    <t>Richard Curtis</t>
  </si>
  <si>
    <t>Simon Curtis</t>
  </si>
  <si>
    <t>Troy Miller</t>
  </si>
  <si>
    <t>Steven Seagal</t>
  </si>
  <si>
    <t>RZA</t>
  </si>
  <si>
    <t>Russ Meyer</t>
  </si>
  <si>
    <t>Davis Guggenheim</t>
  </si>
  <si>
    <t>Dan Harris</t>
  </si>
  <si>
    <t>Peter R. Hunt</t>
  </si>
  <si>
    <t>John Landis</t>
  </si>
  <si>
    <t>Terrence Malick</t>
  </si>
  <si>
    <t>Brian Baugh</t>
  </si>
  <si>
    <t>Hal Haberman</t>
  </si>
  <si>
    <t>Drew Barrymore</t>
  </si>
  <si>
    <t>Nicole Holofcener</t>
  </si>
  <si>
    <t>Maria Maggenti</t>
  </si>
  <si>
    <t>Angela Robinson</t>
  </si>
  <si>
    <t>Oren Peli</t>
  </si>
  <si>
    <t>Daniel Stamm</t>
  </si>
  <si>
    <t>Joseph L. Mankiewicz</t>
  </si>
  <si>
    <t>John Wells</t>
  </si>
  <si>
    <t>AndrÃ©s Muschietti</t>
  </si>
  <si>
    <t>Henry Koster</t>
  </si>
  <si>
    <t>Ritesh Batra</t>
  </si>
  <si>
    <t>Mark Tarlov</t>
  </si>
  <si>
    <t>Mark Pellington</t>
  </si>
  <si>
    <t>Floyd Mutrux</t>
  </si>
  <si>
    <t>William Malone</t>
  </si>
  <si>
    <t>Mike Judge</t>
  </si>
  <si>
    <t>Amy Heckerling</t>
  </si>
  <si>
    <t>Joey Lauren Adams</t>
  </si>
  <si>
    <t>Kenneth Johnson</t>
  </si>
  <si>
    <t>StÃ©phane Aubier</t>
  </si>
  <si>
    <t>Patty Jenkins</t>
  </si>
  <si>
    <t>Robert Stevenson</t>
  </si>
  <si>
    <t>Adam Rapp</t>
  </si>
  <si>
    <t>Chan-wook Park</t>
  </si>
  <si>
    <t>Charles Shyer</t>
  </si>
  <si>
    <t>Chris Paine</t>
  </si>
  <si>
    <t>Abel Ferrara</t>
  </si>
  <si>
    <t>Franklin J. Schaffner</t>
  </si>
  <si>
    <t>Rusty Cundieff</t>
  </si>
  <si>
    <t>Jim Field Smith</t>
  </si>
  <si>
    <t>Yarrow Cheney</t>
  </si>
  <si>
    <t>Mark Christopher</t>
  </si>
  <si>
    <t>Peter Ramsey</t>
  </si>
  <si>
    <t>Jean-Jacques Mantello</t>
  </si>
  <si>
    <t>Thomas Bezucha</t>
  </si>
  <si>
    <t>Scott Speer</t>
  </si>
  <si>
    <t>Prachya Pinkaew</t>
  </si>
  <si>
    <t>Graham Annable</t>
  </si>
  <si>
    <t>FranÃ§ois Truffaut</t>
  </si>
  <si>
    <t>Jon Lucas</t>
  </si>
  <si>
    <t>Jared Hess</t>
  </si>
  <si>
    <t>Lexi Alexander</t>
  </si>
  <si>
    <t>Mystery, Alaska </t>
  </si>
  <si>
    <t>Escape from Planet Earth </t>
  </si>
  <si>
    <t>Point Break </t>
  </si>
  <si>
    <t>Miracle </t>
  </si>
  <si>
    <t>A Fistful of Dollars </t>
  </si>
  <si>
    <t>Frequency </t>
  </si>
  <si>
    <t>Walking Tall </t>
  </si>
  <si>
    <t>Pulp Fiction </t>
  </si>
  <si>
    <t>Practical Magic </t>
  </si>
  <si>
    <t>Ultraviolet </t>
  </si>
  <si>
    <t>Malcolm X </t>
  </si>
  <si>
    <t>Black Hawk Down </t>
  </si>
  <si>
    <t>Lone Star </t>
  </si>
  <si>
    <t>The Tourist </t>
  </si>
  <si>
    <t>Luminarias </t>
  </si>
  <si>
    <t>Urban Legends: Final Cut </t>
  </si>
  <si>
    <t>Chasing Liberty </t>
  </si>
  <si>
    <t>Twin Falls Idaho </t>
  </si>
  <si>
    <t>Valley of the Heart's Delight </t>
  </si>
  <si>
    <t>It Follows </t>
  </si>
  <si>
    <t>Lake Placid </t>
  </si>
  <si>
    <t>John Q </t>
  </si>
  <si>
    <t>The Pirate </t>
  </si>
  <si>
    <t>Say It Isn't So </t>
  </si>
  <si>
    <t>Hot Fuzz </t>
  </si>
  <si>
    <t>The Mighty Macs </t>
  </si>
  <si>
    <t>Police Academy </t>
  </si>
  <si>
    <t>The Phantom </t>
  </si>
  <si>
    <t>A Nightmare on Elm Street </t>
  </si>
  <si>
    <t>Exiled </t>
  </si>
  <si>
    <t>Cheap Thrills </t>
  </si>
  <si>
    <t>How Do You Know </t>
  </si>
  <si>
    <t>Set It Off </t>
  </si>
  <si>
    <t>Nurse Betty </t>
  </si>
  <si>
    <t>White House Down </t>
  </si>
  <si>
    <t>Batman Returns </t>
  </si>
  <si>
    <t>Aliens </t>
  </si>
  <si>
    <t>Killers </t>
  </si>
  <si>
    <t>Bad Santa </t>
  </si>
  <si>
    <t>Underworld </t>
  </si>
  <si>
    <t>How to Lose Friends &amp; Alienate People </t>
  </si>
  <si>
    <t>American Ninja 2: The Confrontation </t>
  </si>
  <si>
    <t>Snow Flower and the Secret Fan </t>
  </si>
  <si>
    <t>Knight and Day </t>
  </si>
  <si>
    <t>The Slaughter Rule </t>
  </si>
  <si>
    <t>Darkness </t>
  </si>
  <si>
    <t>Adore </t>
  </si>
  <si>
    <t>The Remains of the Day </t>
  </si>
  <si>
    <t>Heartbreakers </t>
  </si>
  <si>
    <t>Ghostbusters </t>
  </si>
  <si>
    <t>The Real Cancun </t>
  </si>
  <si>
    <t>Madagascar: Escape 2 Africa </t>
  </si>
  <si>
    <t>The Twilight Saga: Eclipse </t>
  </si>
  <si>
    <t>A Low Down Dirty Shame </t>
  </si>
  <si>
    <t>Along Came a Spider </t>
  </si>
  <si>
    <t>Dreamer: Inspired by a True Story </t>
  </si>
  <si>
    <t>DragonHeart </t>
  </si>
  <si>
    <t>The Other Guys </t>
  </si>
  <si>
    <t>Transamerica </t>
  </si>
  <si>
    <t>The Boy </t>
  </si>
  <si>
    <t>My Big Fat Greek Wedding </t>
  </si>
  <si>
    <t>Roger &amp; Me </t>
  </si>
  <si>
    <t>Dreaming of Joseph Lees </t>
  </si>
  <si>
    <t>Shrek the Third </t>
  </si>
  <si>
    <t>The Visit </t>
  </si>
  <si>
    <t>Disturbia </t>
  </si>
  <si>
    <t>Ocean's Thirteen </t>
  </si>
  <si>
    <t>Hamlet 2 </t>
  </si>
  <si>
    <t>The Singing Detective </t>
  </si>
  <si>
    <t>Burlesque </t>
  </si>
  <si>
    <t>The Ides of March </t>
  </si>
  <si>
    <t>Dune </t>
  </si>
  <si>
    <t>Hannah Montana: The Movie </t>
  </si>
  <si>
    <t>The Chronicles of Narnia: Prince Caspian </t>
  </si>
  <si>
    <t>Facing the Giants </t>
  </si>
  <si>
    <t>The Equalizer </t>
  </si>
  <si>
    <t>Flash of Genius </t>
  </si>
  <si>
    <t>Detention of the Dead </t>
  </si>
  <si>
    <t>Instinct </t>
  </si>
  <si>
    <t>The Sound of Music </t>
  </si>
  <si>
    <t>Love the Coopers </t>
  </si>
  <si>
    <t>Scarface </t>
  </si>
  <si>
    <t>Aliens vs. Predator: Requiem </t>
  </si>
  <si>
    <t>Halloween: Resurrection </t>
  </si>
  <si>
    <t>Good Boy! </t>
  </si>
  <si>
    <t>10th &amp; Wolf </t>
  </si>
  <si>
    <t>The Great Raid </t>
  </si>
  <si>
    <t>The 6th Day </t>
  </si>
  <si>
    <t>Looney Tunes: Back in Action </t>
  </si>
  <si>
    <t>Song One </t>
  </si>
  <si>
    <t>Solitary Man </t>
  </si>
  <si>
    <t>The Mask of Zorro </t>
  </si>
  <si>
    <t>Anything Else </t>
  </si>
  <si>
    <t>A Dangerous Method </t>
  </si>
  <si>
    <t>The Black Dahlia </t>
  </si>
  <si>
    <t>Austin Powers: International Man of Mystery </t>
  </si>
  <si>
    <t>The Claim </t>
  </si>
  <si>
    <t>Dragonball: Evolution </t>
  </si>
  <si>
    <t>Trees Lounge </t>
  </si>
  <si>
    <t>Bad Lieutenant: Port of Call New Orleans </t>
  </si>
  <si>
    <t>That Thing You Do! </t>
  </si>
  <si>
    <t>Firewall </t>
  </si>
  <si>
    <t>Rushmore </t>
  </si>
  <si>
    <t>The Hunt for Red October </t>
  </si>
  <si>
    <t>Hansel &amp; Gretel: Witch Hunters </t>
  </si>
  <si>
    <t>Savage Grace </t>
  </si>
  <si>
    <t>Albino Alligator </t>
  </si>
  <si>
    <t>Fighting Tommy Riley </t>
  </si>
  <si>
    <t>The Mask </t>
  </si>
  <si>
    <t>The House Bunny </t>
  </si>
  <si>
    <t>Payback </t>
  </si>
  <si>
    <t>The Jungle Book </t>
  </si>
  <si>
    <t>Joyful Noise </t>
  </si>
  <si>
    <t>Mr. Popper's Penguins </t>
  </si>
  <si>
    <t>Cradle Will Rock </t>
  </si>
  <si>
    <t>The Quiet American </t>
  </si>
  <si>
    <t>City Island </t>
  </si>
  <si>
    <t>American Reunion </t>
  </si>
  <si>
    <t>Batman Forever </t>
  </si>
  <si>
    <t>Mystic Pizza </t>
  </si>
  <si>
    <t>Beowulf </t>
  </si>
  <si>
    <t>The Last Legion </t>
  </si>
  <si>
    <t>Shrek 2 </t>
  </si>
  <si>
    <t>My Best Friend's Wedding </t>
  </si>
  <si>
    <t>Elizabethtown </t>
  </si>
  <si>
    <t>The Imitation Game </t>
  </si>
  <si>
    <t>The Station Agent </t>
  </si>
  <si>
    <t>Sinister </t>
  </si>
  <si>
    <t>March or Die </t>
  </si>
  <si>
    <t>Murder by Numbers </t>
  </si>
  <si>
    <t>G-Force </t>
  </si>
  <si>
    <t>Gerry </t>
  </si>
  <si>
    <t>The Guard </t>
  </si>
  <si>
    <t>22 Jump Street </t>
  </si>
  <si>
    <t>Pink Flamingos </t>
  </si>
  <si>
    <t>Maid in Manhattan </t>
  </si>
  <si>
    <t>Bad Words </t>
  </si>
  <si>
    <t>Taken 2 </t>
  </si>
  <si>
    <t>Breakdown </t>
  </si>
  <si>
    <t>Little Nicky </t>
  </si>
  <si>
    <t>The Visual Bible: The Gospel of John </t>
  </si>
  <si>
    <t>Glory </t>
  </si>
  <si>
    <t>The Abyss </t>
  </si>
  <si>
    <t>Lethal Weapon 3 </t>
  </si>
  <si>
    <t>Indiana Jones and the Temple of Doom </t>
  </si>
  <si>
    <t>Three Kings </t>
  </si>
  <si>
    <t>Galaxy Quest </t>
  </si>
  <si>
    <t>The Next Best Thing </t>
  </si>
  <si>
    <t>AmÃ©lie </t>
  </si>
  <si>
    <t>The Ant Bully </t>
  </si>
  <si>
    <t>Snitch </t>
  </si>
  <si>
    <t>Veer-Zaara </t>
  </si>
  <si>
    <t>Dead Poets Society </t>
  </si>
  <si>
    <t>Rock Star </t>
  </si>
  <si>
    <t>War Horse </t>
  </si>
  <si>
    <t>Northfork </t>
  </si>
  <si>
    <t>Behind Enemy Lines </t>
  </si>
  <si>
    <t>My Fellow Americans </t>
  </si>
  <si>
    <t>Jade </t>
  </si>
  <si>
    <t>Half Past Dead </t>
  </si>
  <si>
    <t>The Limey </t>
  </si>
  <si>
    <t>The King's Speech </t>
  </si>
  <si>
    <t>The Art of War </t>
  </si>
  <si>
    <t>Justin Bieber: Never Say Never </t>
  </si>
  <si>
    <t>Monster House </t>
  </si>
  <si>
    <t>The Faculty </t>
  </si>
  <si>
    <t>The Red Violin </t>
  </si>
  <si>
    <t>Center Stage </t>
  </si>
  <si>
    <t>Amen. </t>
  </si>
  <si>
    <t>Son of the Mask </t>
  </si>
  <si>
    <t>The Clan of the Cave Bear </t>
  </si>
  <si>
    <t>Primary Colors </t>
  </si>
  <si>
    <t>A Walk to Remember </t>
  </si>
  <si>
    <t>Bringing Out the Dead </t>
  </si>
  <si>
    <t>Stop-Loss </t>
  </si>
  <si>
    <t>Reign Over Me </t>
  </si>
  <si>
    <t>RoboCop </t>
  </si>
  <si>
    <t>Divergent </t>
  </si>
  <si>
    <t>Saving Private Ryan </t>
  </si>
  <si>
    <t>The Rose </t>
  </si>
  <si>
    <t>I Love Your Work </t>
  </si>
  <si>
    <t>Double Take </t>
  </si>
  <si>
    <t>G.I. Joe: Retaliation </t>
  </si>
  <si>
    <t>Legends of Oz: Dorothy's Return </t>
  </si>
  <si>
    <t>Flags of Our Fathers </t>
  </si>
  <si>
    <t>The Last Castle </t>
  </si>
  <si>
    <t>Escobar: Paradise Lost </t>
  </si>
  <si>
    <t>The Expendables 3 </t>
  </si>
  <si>
    <t>Lady in White </t>
  </si>
  <si>
    <t>Take Me Home Tonight </t>
  </si>
  <si>
    <t>Entrapment </t>
  </si>
  <si>
    <t>Playing for Keeps </t>
  </si>
  <si>
    <t>Caramel </t>
  </si>
  <si>
    <t>Licence to Kill </t>
  </si>
  <si>
    <t>Maleficent </t>
  </si>
  <si>
    <t>The Matrix Reloaded </t>
  </si>
  <si>
    <t>Ira &amp; Abby </t>
  </si>
  <si>
    <t>Daddy's Home </t>
  </si>
  <si>
    <t>Pearl Harbor </t>
  </si>
  <si>
    <t>The Polar Express </t>
  </si>
  <si>
    <t>Broken Arrow </t>
  </si>
  <si>
    <t>Funny Games </t>
  </si>
  <si>
    <t>Harsh Times </t>
  </si>
  <si>
    <t>Brazil </t>
  </si>
  <si>
    <t>The Last Station </t>
  </si>
  <si>
    <t>White Fang </t>
  </si>
  <si>
    <t>Jersey Girl </t>
  </si>
  <si>
    <t>Drowning Mona </t>
  </si>
  <si>
    <t>Ninja Assassin </t>
  </si>
  <si>
    <t>The Artist </t>
  </si>
  <si>
    <t>Sorority Boys </t>
  </si>
  <si>
    <t>The Pacifier </t>
  </si>
  <si>
    <t>Stomp the Yard </t>
  </si>
  <si>
    <t>Poseidon </t>
  </si>
  <si>
    <t>Before I Go to Sleep </t>
  </si>
  <si>
    <t>Nine </t>
  </si>
  <si>
    <t>Lost in Translation </t>
  </si>
  <si>
    <t>Doctor Dolittle </t>
  </si>
  <si>
    <t>Run All Night </t>
  </si>
  <si>
    <t>Hope Floats </t>
  </si>
  <si>
    <t>Crocodile Dundee in Los Angeles </t>
  </si>
  <si>
    <t>Anastasia </t>
  </si>
  <si>
    <t>Jason Goes to Hell: The Final Friday </t>
  </si>
  <si>
    <t>World Trade Center </t>
  </si>
  <si>
    <t>Crazy, Stupid, Love. </t>
  </si>
  <si>
    <t>Stonewall </t>
  </si>
  <si>
    <t>Man of the House </t>
  </si>
  <si>
    <t>Real Steel </t>
  </si>
  <si>
    <t>Mercy Streets </t>
  </si>
  <si>
    <t>Not Another Teen Movie </t>
  </si>
  <si>
    <t>The General's Daughter </t>
  </si>
  <si>
    <t>Undercover Brother </t>
  </si>
  <si>
    <t>The Living Wake </t>
  </si>
  <si>
    <t>King Kong </t>
  </si>
  <si>
    <t>Super Size Me </t>
  </si>
  <si>
    <t>House Party 2 </t>
  </si>
  <si>
    <t>Mad City </t>
  </si>
  <si>
    <t>Quarantine </t>
  </si>
  <si>
    <t>Harry Potter and the Half-Blood Prince </t>
  </si>
  <si>
    <t>The Village </t>
  </si>
  <si>
    <t>The Lord of the Rings: The Two Towers </t>
  </si>
  <si>
    <t>Warlock </t>
  </si>
  <si>
    <t>Summer Storm </t>
  </si>
  <si>
    <t>A Very Long Engagement </t>
  </si>
  <si>
    <t>I Can Do Bad All by Myself </t>
  </si>
  <si>
    <t>It's Kind of a Funny Story </t>
  </si>
  <si>
    <t>Birthday Girl </t>
  </si>
  <si>
    <t>Chairman of the Board </t>
  </si>
  <si>
    <t>Bad Grandpa </t>
  </si>
  <si>
    <t>Splash </t>
  </si>
  <si>
    <t>The Brass Teapot </t>
  </si>
  <si>
    <t>Whatever It Takes </t>
  </si>
  <si>
    <t>At First Sight </t>
  </si>
  <si>
    <t>Freeheld </t>
  </si>
  <si>
    <t>Reno 911!: Miami </t>
  </si>
  <si>
    <t>Taxi to the Dark Side </t>
  </si>
  <si>
    <t>Brothers </t>
  </si>
  <si>
    <t>The Flintstones in Viva Rock Vegas </t>
  </si>
  <si>
    <t>Die Hard 2 </t>
  </si>
  <si>
    <t>Gremlins </t>
  </si>
  <si>
    <t>One Man's Hero </t>
  </si>
  <si>
    <t>The Counselor </t>
  </si>
  <si>
    <t>Speed 2: Cruise Control </t>
  </si>
  <si>
    <t>Mission: Impossible - Rogue Nation </t>
  </si>
  <si>
    <t>Independence Day: Resurgence </t>
  </si>
  <si>
    <t>Land of the Lost </t>
  </si>
  <si>
    <t>Cinderella Man </t>
  </si>
  <si>
    <t>You Got Served </t>
  </si>
  <si>
    <t>What Women Want </t>
  </si>
  <si>
    <t>The Hills Have Eyes II </t>
  </si>
  <si>
    <t>Fantastic Mr. Fox </t>
  </si>
  <si>
    <t>Far from Heaven </t>
  </si>
  <si>
    <t>The Chronicles of Riddick </t>
  </si>
  <si>
    <t>I Got the Hook Up </t>
  </si>
  <si>
    <t>The Longest Yard </t>
  </si>
  <si>
    <t>Original Sin </t>
  </si>
  <si>
    <t>Legion </t>
  </si>
  <si>
    <t>The Order </t>
  </si>
  <si>
    <t>Delivery Man </t>
  </si>
  <si>
    <t>Mulan </t>
  </si>
  <si>
    <t>Bill &amp; Ted's Bogus Journey </t>
  </si>
  <si>
    <t>The Lovely Bones </t>
  </si>
  <si>
    <t>Jack Reacher </t>
  </si>
  <si>
    <t>Johnson Family Vacation </t>
  </si>
  <si>
    <t>Get Hard </t>
  </si>
  <si>
    <t>Sense and Sensibility </t>
  </si>
  <si>
    <t>Pinocchio </t>
  </si>
  <si>
    <t>Little Miss Sunshine </t>
  </si>
  <si>
    <t>Home </t>
  </si>
  <si>
    <t>Dumb &amp; Dumber </t>
  </si>
  <si>
    <t>Sahara </t>
  </si>
  <si>
    <t>Fun Size </t>
  </si>
  <si>
    <t>Compadres </t>
  </si>
  <si>
    <t>Keanu </t>
  </si>
  <si>
    <t>Death Becomes Her </t>
  </si>
  <si>
    <t>Confidence </t>
  </si>
  <si>
    <t>Bogus </t>
  </si>
  <si>
    <t>The Sixth Sense </t>
  </si>
  <si>
    <t>The Astronaut's Wife </t>
  </si>
  <si>
    <t>Child's Play </t>
  </si>
  <si>
    <t>Finding Forrester </t>
  </si>
  <si>
    <t>The Hammer </t>
  </si>
  <si>
    <t>Batman &amp; Robin </t>
  </si>
  <si>
    <t>In Good Company </t>
  </si>
  <si>
    <t>The Golden Compass </t>
  </si>
  <si>
    <t>The Basket </t>
  </si>
  <si>
    <t>Action Jackson </t>
  </si>
  <si>
    <t>Everything Must Go </t>
  </si>
  <si>
    <t>The Shadow </t>
  </si>
  <si>
    <t>People I Know </t>
  </si>
  <si>
    <t>Cloudy with a Chance of Meatballs 2 </t>
  </si>
  <si>
    <t>Diamonds Are Forever </t>
  </si>
  <si>
    <t>Star Wars: Episode IV - A New Hope </t>
  </si>
  <si>
    <t>Tristram Shandy: A Cock and Bull Story </t>
  </si>
  <si>
    <t>Stealth </t>
  </si>
  <si>
    <t>Big Mommas: Like Father, Like Son </t>
  </si>
  <si>
    <t>Absolute Power </t>
  </si>
  <si>
    <t>Things We Lost in the Fire </t>
  </si>
  <si>
    <t>One for the Money </t>
  </si>
  <si>
    <t>The Cold Light of Day </t>
  </si>
  <si>
    <t>Honey </t>
  </si>
  <si>
    <t>The Usual Suspects </t>
  </si>
  <si>
    <t>War of the Worlds </t>
  </si>
  <si>
    <t>The Diary of a Teenage Girl </t>
  </si>
  <si>
    <t>Invaders from Mars </t>
  </si>
  <si>
    <t>Tinker Tailor Soldier Spy </t>
  </si>
  <si>
    <t>Woo </t>
  </si>
  <si>
    <t>Everybody's Fine </t>
  </si>
  <si>
    <t>It's a Mad, Mad, Mad, Mad World </t>
  </si>
  <si>
    <t>Owning Mahowny </t>
  </si>
  <si>
    <t>Dawn of the Dead </t>
  </si>
  <si>
    <t>Sleepover </t>
  </si>
  <si>
    <t>Spider-Man 3 </t>
  </si>
  <si>
    <t>Inception </t>
  </si>
  <si>
    <t>Tarnation </t>
  </si>
  <si>
    <t>Lights Out </t>
  </si>
  <si>
    <t>The Legend of Hercules </t>
  </si>
  <si>
    <t>Renaissance </t>
  </si>
  <si>
    <t>Mission: Impossible III </t>
  </si>
  <si>
    <t>Just Looking </t>
  </si>
  <si>
    <t>The Maze Runner </t>
  </si>
  <si>
    <t>What Happens in Vegas </t>
  </si>
  <si>
    <t>Time to Choose </t>
  </si>
  <si>
    <t>Teenage Mutant Ninja Turtles </t>
  </si>
  <si>
    <t>Waterworld </t>
  </si>
  <si>
    <t>South Park: Bigger Longer &amp; Uncut </t>
  </si>
  <si>
    <t>White Squall </t>
  </si>
  <si>
    <t>Rock of Ages </t>
  </si>
  <si>
    <t>Battle Los Angeles </t>
  </si>
  <si>
    <t>The Spy Who Loved Me </t>
  </si>
  <si>
    <t>Firefox </t>
  </si>
  <si>
    <t>Gosford Park </t>
  </si>
  <si>
    <t>Two Weeks Notice </t>
  </si>
  <si>
    <t>Hart's War </t>
  </si>
  <si>
    <t>Fight Club </t>
  </si>
  <si>
    <t>Tremors </t>
  </si>
  <si>
    <t>American Dreamz </t>
  </si>
  <si>
    <t>The Kid </t>
  </si>
  <si>
    <t>In the Heart of the Sea </t>
  </si>
  <si>
    <t>The Switch </t>
  </si>
  <si>
    <t>The Patriot </t>
  </si>
  <si>
    <t>MoliÃ¨re </t>
  </si>
  <si>
    <t>The Nutty Professor </t>
  </si>
  <si>
    <t>Stuck on You </t>
  </si>
  <si>
    <t>Anatomy </t>
  </si>
  <si>
    <t>Shadow of the Vampire </t>
  </si>
  <si>
    <t>I Still Know What You Did Last Summer </t>
  </si>
  <si>
    <t>Hellboy </t>
  </si>
  <si>
    <t>Operation Chromite </t>
  </si>
  <si>
    <t>Kingdom of Heaven </t>
  </si>
  <si>
    <t>The Bank Job </t>
  </si>
  <si>
    <t>Simon Birch </t>
  </si>
  <si>
    <t>Shakespeare in Love </t>
  </si>
  <si>
    <t>Winter's Bone </t>
  </si>
  <si>
    <t>Monkeybone </t>
  </si>
  <si>
    <t>Elektra </t>
  </si>
  <si>
    <t>Going the Distance </t>
  </si>
  <si>
    <t>The Hangover </t>
  </si>
  <si>
    <t>The Magic Sword: Quest for Camelot </t>
  </si>
  <si>
    <t>Ghost Rider </t>
  </si>
  <si>
    <t>Finding Neverland </t>
  </si>
  <si>
    <t>My Name Is Bruce </t>
  </si>
  <si>
    <t>Mi America </t>
  </si>
  <si>
    <t>The Next Three Days </t>
  </si>
  <si>
    <t>Pirates of the Caribbean: The Curse of the Black Pearl </t>
  </si>
  <si>
    <t>Akira </t>
  </si>
  <si>
    <t>Porky's </t>
  </si>
  <si>
    <t>Fantastic Four </t>
  </si>
  <si>
    <t>A Man Apart </t>
  </si>
  <si>
    <t>Old Joy </t>
  </si>
  <si>
    <t>Casino Royale </t>
  </si>
  <si>
    <t>Volcano </t>
  </si>
  <si>
    <t>QuinceaÃ±era </t>
  </si>
  <si>
    <t>Cradle 2 the Grave </t>
  </si>
  <si>
    <t>Charlie's Angels: Full Throttle </t>
  </si>
  <si>
    <t>The Unborn </t>
  </si>
  <si>
    <t>Close Encounters of the Third Kind </t>
  </si>
  <si>
    <t>Run Lola Run </t>
  </si>
  <si>
    <t>Hail, Caesar! </t>
  </si>
  <si>
    <t>Little Women </t>
  </si>
  <si>
    <t>Wish I Was Here </t>
  </si>
  <si>
    <t>The Texas Chainsaw Massacre: The Beginning </t>
  </si>
  <si>
    <t>In &amp; Out </t>
  </si>
  <si>
    <t>Impostor </t>
  </si>
  <si>
    <t>A Good Year </t>
  </si>
  <si>
    <t>Buffalo '66 </t>
  </si>
  <si>
    <t>Surfer, Dude </t>
  </si>
  <si>
    <t>The Brothers Grimm </t>
  </si>
  <si>
    <t>Lucky Break </t>
  </si>
  <si>
    <t>The Princess and the Cobbler </t>
  </si>
  <si>
    <t>Next Day Air </t>
  </si>
  <si>
    <t>Sugar Town </t>
  </si>
  <si>
    <t>Deterrence </t>
  </si>
  <si>
    <t>Devil's Due </t>
  </si>
  <si>
    <t>Avengers: Age of Ultron </t>
  </si>
  <si>
    <t>Legend </t>
  </si>
  <si>
    <t>The Tigger Movie </t>
  </si>
  <si>
    <t>Friday the 13th Part VII: The New Blood </t>
  </si>
  <si>
    <t>Sweet Sweetback's Baadasssss Song </t>
  </si>
  <si>
    <t>In Her Line of Fire </t>
  </si>
  <si>
    <t>Escape from New York </t>
  </si>
  <si>
    <t>The Outsiders </t>
  </si>
  <si>
    <t>Gangs of New York </t>
  </si>
  <si>
    <t>No Good Deed </t>
  </si>
  <si>
    <t>Deuces Wild </t>
  </si>
  <si>
    <t>Survival of the Dead </t>
  </si>
  <si>
    <t>Good Luck Chuck </t>
  </si>
  <si>
    <t>East Is East </t>
  </si>
  <si>
    <t>Eight Below </t>
  </si>
  <si>
    <t>Along Came Polly </t>
  </si>
  <si>
    <t>Pompeii </t>
  </si>
  <si>
    <t>Million Dollar Arm </t>
  </si>
  <si>
    <t>The Revenant </t>
  </si>
  <si>
    <t>Sky Captain and the World of Tomorrow </t>
  </si>
  <si>
    <t>Never Say Never Again </t>
  </si>
  <si>
    <t>Jane Got a Gun </t>
  </si>
  <si>
    <t>Rendition </t>
  </si>
  <si>
    <t>The World's End </t>
  </si>
  <si>
    <t>Mr. Peabody &amp; Sherman </t>
  </si>
  <si>
    <t>Ouija </t>
  </si>
  <si>
    <t>Morning Glory </t>
  </si>
  <si>
    <t>Once in a Lifetime: The Extraordinary Story of the New York Cosmos </t>
  </si>
  <si>
    <t>The Karate Kid </t>
  </si>
  <si>
    <t>Moms' Night Out </t>
  </si>
  <si>
    <t>Splice </t>
  </si>
  <si>
    <t>Gamer </t>
  </si>
  <si>
    <t>Vacation </t>
  </si>
  <si>
    <t>Midnight in Paris </t>
  </si>
  <si>
    <t>Almost Famous </t>
  </si>
  <si>
    <t>My Stepmother Is an Alien </t>
  </si>
  <si>
    <t>Nicholas Nickleby </t>
  </si>
  <si>
    <t>Getaway </t>
  </si>
  <si>
    <t>The Good, the Bad, the Weird </t>
  </si>
  <si>
    <t>Diner </t>
  </si>
  <si>
    <t>The Rocker </t>
  </si>
  <si>
    <t>Snake Eyes </t>
  </si>
  <si>
    <t>Catch Me If You Can </t>
  </si>
  <si>
    <t>End of Days </t>
  </si>
  <si>
    <t>I Heart Huckabees </t>
  </si>
  <si>
    <t>The Kids Are All Right </t>
  </si>
  <si>
    <t>The Legend of Drunken Master </t>
  </si>
  <si>
    <t>Act of Valor </t>
  </si>
  <si>
    <t>Fido </t>
  </si>
  <si>
    <t>Multiplicity </t>
  </si>
  <si>
    <t>Mr. Holland's Opus </t>
  </si>
  <si>
    <t>50 First Dates </t>
  </si>
  <si>
    <t>Four Weddings and a Funeral </t>
  </si>
  <si>
    <t>Mandela: Long Walk to Freedom </t>
  </si>
  <si>
    <t>Ice Age: Continental Drift </t>
  </si>
  <si>
    <t>The Horse Whisperer </t>
  </si>
  <si>
    <t>Man of the Year </t>
  </si>
  <si>
    <t>Chloe </t>
  </si>
  <si>
    <t>Cats &amp; Dogs </t>
  </si>
  <si>
    <t>Welcome to the Dollhouse </t>
  </si>
  <si>
    <t>DOA: Dead or Alive </t>
  </si>
  <si>
    <t>The Mummy: Tomb of the Dragon Emperor </t>
  </si>
  <si>
    <t>Lost Souls </t>
  </si>
  <si>
    <t>Topsy-Turvy </t>
  </si>
  <si>
    <t>Role Models </t>
  </si>
  <si>
    <t>Down in the Valley </t>
  </si>
  <si>
    <t>Yogi Bear </t>
  </si>
  <si>
    <t>Eight Legged Freaks </t>
  </si>
  <si>
    <t>The Transporter Refueled </t>
  </si>
  <si>
    <t>Rush Hour 2 </t>
  </si>
  <si>
    <t>Timeline </t>
  </si>
  <si>
    <t>Stuart Little </t>
  </si>
  <si>
    <t>Hudson Hawk </t>
  </si>
  <si>
    <t>Erin Brockovich </t>
  </si>
  <si>
    <t>Ghost World </t>
  </si>
  <si>
    <t>Urban Legend </t>
  </si>
  <si>
    <t>El crimen del padre Amaro </t>
  </si>
  <si>
    <t>The Messenger: The Story of Joan of Arc </t>
  </si>
  <si>
    <t>Spider </t>
  </si>
  <si>
    <t>Failure to Launch </t>
  </si>
  <si>
    <t>Apollo 18 </t>
  </si>
  <si>
    <t>Unfinished Business </t>
  </si>
  <si>
    <t>The Master of Disguise </t>
  </si>
  <si>
    <t>Superhero Movie </t>
  </si>
  <si>
    <t>Ed Wood </t>
  </si>
  <si>
    <t>Jurassic Park </t>
  </si>
  <si>
    <t>The Hebrew Hammer </t>
  </si>
  <si>
    <t>Superman </t>
  </si>
  <si>
    <t>Con Air </t>
  </si>
  <si>
    <t>Top Hat </t>
  </si>
  <si>
    <t>The Hours </t>
  </si>
  <si>
    <t>Crank: High Voltage </t>
  </si>
  <si>
    <t>Mortdecai </t>
  </si>
  <si>
    <t>Mamma Mia! </t>
  </si>
  <si>
    <t>Snakes on a Plane </t>
  </si>
  <si>
    <t>Dirty Work </t>
  </si>
  <si>
    <t>Dave Chappelle's Block Party </t>
  </si>
  <si>
    <t>Evan Almighty </t>
  </si>
  <si>
    <t>Panic Room </t>
  </si>
  <si>
    <t>This Is 40 </t>
  </si>
  <si>
    <t>How High </t>
  </si>
  <si>
    <t>Night at the Museum </t>
  </si>
  <si>
    <t>The Untouchables </t>
  </si>
  <si>
    <t>Thinner </t>
  </si>
  <si>
    <t>Hoffa </t>
  </si>
  <si>
    <t>Made in Dagenham </t>
  </si>
  <si>
    <t>I Dreamed of Africa </t>
  </si>
  <si>
    <t>50/50 </t>
  </si>
  <si>
    <t>My Boss's Daughter </t>
  </si>
  <si>
    <t>Bad Company </t>
  </si>
  <si>
    <t>The Widow of Saint-Pierre </t>
  </si>
  <si>
    <t>The Gambler </t>
  </si>
  <si>
    <t>Hot Pursuit </t>
  </si>
  <si>
    <t>The Perks of Being a Wallflower </t>
  </si>
  <si>
    <t>Rosewater </t>
  </si>
  <si>
    <t>Requiem for a Dream </t>
  </si>
  <si>
    <t>Cecil B. DeMented </t>
  </si>
  <si>
    <t>Seven Psychopaths </t>
  </si>
  <si>
    <t>Penguins of Madagascar </t>
  </si>
  <si>
    <t>Hostage </t>
  </si>
  <si>
    <t>Jaws: The Revenge </t>
  </si>
  <si>
    <t>The Wendell Baker Story </t>
  </si>
  <si>
    <t>The Watch </t>
  </si>
  <si>
    <t>A Night at the Roxbury </t>
  </si>
  <si>
    <t>The Sting </t>
  </si>
  <si>
    <t>Dances with Wolves </t>
  </si>
  <si>
    <t>The Santa Clause </t>
  </si>
  <si>
    <t>The Amazing Spider-Man </t>
  </si>
  <si>
    <t>Boomerang </t>
  </si>
  <si>
    <t>The Devil's Double </t>
  </si>
  <si>
    <t>The Importance of Being Earnest </t>
  </si>
  <si>
    <t>The Muppets </t>
  </si>
  <si>
    <t>The Big Bounce </t>
  </si>
  <si>
    <t>The Girl Next Door </t>
  </si>
  <si>
    <t>My Girl </t>
  </si>
  <si>
    <t>The Rock </t>
  </si>
  <si>
    <t>Dream with the Fishes </t>
  </si>
  <si>
    <t>The Sisterhood of the Traveling Pants </t>
  </si>
  <si>
    <t>Now You See Me 2 </t>
  </si>
  <si>
    <t>Grown Ups 2 </t>
  </si>
  <si>
    <t>Star Trek </t>
  </si>
  <si>
    <t>Super </t>
  </si>
  <si>
    <t>Universal Soldier: The Return </t>
  </si>
  <si>
    <t>I Married a Strange Person! </t>
  </si>
  <si>
    <t>2012 </t>
  </si>
  <si>
    <t>The Truman Show </t>
  </si>
  <si>
    <t>Tea with Mussolini </t>
  </si>
  <si>
    <t>The Great Beauty </t>
  </si>
  <si>
    <t>Step Brothers </t>
  </si>
  <si>
    <t>Babylon A.D. </t>
  </si>
  <si>
    <t>Indiana Jones and the Last Crusade </t>
  </si>
  <si>
    <t>Courage </t>
  </si>
  <si>
    <t>Underworld: Rise of the Lycans </t>
  </si>
  <si>
    <t>Lucky Numbers </t>
  </si>
  <si>
    <t>Doomsday </t>
  </si>
  <si>
    <t>The Dark Knight Rises</t>
  </si>
  <si>
    <t>Brokedown Palace </t>
  </si>
  <si>
    <t>One Flew Over the Cuckoo's Nest </t>
  </si>
  <si>
    <t>The Fifth Element </t>
  </si>
  <si>
    <t>The Departed </t>
  </si>
  <si>
    <t>Amores Perros </t>
  </si>
  <si>
    <t>Straight Outta Compton </t>
  </si>
  <si>
    <t>Astro Boy </t>
  </si>
  <si>
    <t>The Lord of the Rings: The Fellowship of the Ring </t>
  </si>
  <si>
    <t>Opal Dream </t>
  </si>
  <si>
    <t>My Big Fat Greek Wedding 2 </t>
  </si>
  <si>
    <t>The Box </t>
  </si>
  <si>
    <t>Exit Wounds </t>
  </si>
  <si>
    <t>Metropolitan </t>
  </si>
  <si>
    <t>Hitman </t>
  </si>
  <si>
    <t>Chronicle </t>
  </si>
  <si>
    <t>Big Momma's House </t>
  </si>
  <si>
    <t>Dude, Where's My Car? </t>
  </si>
  <si>
    <t>The Cable Guy </t>
  </si>
  <si>
    <t>Gridiron Gang </t>
  </si>
  <si>
    <t>Stigmata </t>
  </si>
  <si>
    <t>Jab Tak Hai Jaan </t>
  </si>
  <si>
    <t>Eye of the Beholder </t>
  </si>
  <si>
    <t>Apocalypse Now </t>
  </si>
  <si>
    <t>Curious George </t>
  </si>
  <si>
    <t>The Ice Storm </t>
  </si>
  <si>
    <t>Sabotage </t>
  </si>
  <si>
    <t>The Secret in Their Eyes </t>
  </si>
  <si>
    <t>Copying Beethoven </t>
  </si>
  <si>
    <t>Domestic Disturbance </t>
  </si>
  <si>
    <t>Across the Universe </t>
  </si>
  <si>
    <t>Footloose </t>
  </si>
  <si>
    <t>Casper </t>
  </si>
  <si>
    <t>Doogal </t>
  </si>
  <si>
    <t>Fool's Gold </t>
  </si>
  <si>
    <t>Gangster Squad </t>
  </si>
  <si>
    <t>Unbroken </t>
  </si>
  <si>
    <t>Be Kind Rewind </t>
  </si>
  <si>
    <t>Diary of a Wimpy Kid </t>
  </si>
  <si>
    <t>Lethal Weapon 4 </t>
  </si>
  <si>
    <t>The Joneses </t>
  </si>
  <si>
    <t>Guardians of the Galaxy </t>
  </si>
  <si>
    <t>Wonderland </t>
  </si>
  <si>
    <t>Air Force One </t>
  </si>
  <si>
    <t>A Bug's Life </t>
  </si>
  <si>
    <t>Precious </t>
  </si>
  <si>
    <t>When the Cat's Away </t>
  </si>
  <si>
    <t>Gremlins 2: The New Batch </t>
  </si>
  <si>
    <t>Earth to Echo </t>
  </si>
  <si>
    <t>Samsara </t>
  </si>
  <si>
    <t>The Dictator </t>
  </si>
  <si>
    <t>May </t>
  </si>
  <si>
    <t>Faster </t>
  </si>
  <si>
    <t>Groundhog Day </t>
  </si>
  <si>
    <t>No End in Sight </t>
  </si>
  <si>
    <t>Living Out Loud </t>
  </si>
  <si>
    <t>Abduction </t>
  </si>
  <si>
    <t>The Merchant of Venice </t>
  </si>
  <si>
    <t>Good Bye Lenin! </t>
  </si>
  <si>
    <t>Pulse </t>
  </si>
  <si>
    <t>Arachnophobia </t>
  </si>
  <si>
    <t>A Guy Thing </t>
  </si>
  <si>
    <t>Me, Myself &amp; Irene </t>
  </si>
  <si>
    <t>Clockstoppers </t>
  </si>
  <si>
    <t>Assault on Precinct 13 </t>
  </si>
  <si>
    <t>The Son of No One </t>
  </si>
  <si>
    <t>Ice Age: Dawn of the Dinosaurs </t>
  </si>
  <si>
    <t>Killing Zoe </t>
  </si>
  <si>
    <t>RED </t>
  </si>
  <si>
    <t>Bucky Larson: Born to Be a Star </t>
  </si>
  <si>
    <t>Where the Truth Lies </t>
  </si>
  <si>
    <t>The Adventures of Huck Finn </t>
  </si>
  <si>
    <t>Under the Tuscan Sun </t>
  </si>
  <si>
    <t>The Interpreter </t>
  </si>
  <si>
    <t>Begin Again </t>
  </si>
  <si>
    <t>The Deep End of the Ocean </t>
  </si>
  <si>
    <t>Soul Survivors </t>
  </si>
  <si>
    <t>Jason Bourne </t>
  </si>
  <si>
    <t>The Craft </t>
  </si>
  <si>
    <t>We Are Marshall </t>
  </si>
  <si>
    <t>Cars 2 </t>
  </si>
  <si>
    <t>2001: A Space Odyssey </t>
  </si>
  <si>
    <t>Benji </t>
  </si>
  <si>
    <t>High Fidelity </t>
  </si>
  <si>
    <t>The Fountain </t>
  </si>
  <si>
    <t>Bridget Jones: The Edge of Reason </t>
  </si>
  <si>
    <t>Alien: Resurrection </t>
  </si>
  <si>
    <t>Soldier </t>
  </si>
  <si>
    <t>Extremely Loud &amp; Incredibly Close </t>
  </si>
  <si>
    <t>Jindabyne </t>
  </si>
  <si>
    <t>Up </t>
  </si>
  <si>
    <t>Captain Phillips </t>
  </si>
  <si>
    <t>De-Lovely </t>
  </si>
  <si>
    <t>Scrooged </t>
  </si>
  <si>
    <t>Middle of Nowhere </t>
  </si>
  <si>
    <t>The Devil Inside </t>
  </si>
  <si>
    <t>Transsiberian </t>
  </si>
  <si>
    <t>R.I.P.D. </t>
  </si>
  <si>
    <t>Book of Shadows: Blair Witch 2 </t>
  </si>
  <si>
    <t>Monsters </t>
  </si>
  <si>
    <t>The Mighty Ducks </t>
  </si>
  <si>
    <t>A Hard Day's Night </t>
  </si>
  <si>
    <t>New York Minute </t>
  </si>
  <si>
    <t>Warcraft </t>
  </si>
  <si>
    <t>Driving Miss Daisy </t>
  </si>
  <si>
    <t>Secondhand Lions </t>
  </si>
  <si>
    <t>Remember Me </t>
  </si>
  <si>
    <t>Hope Springs </t>
  </si>
  <si>
    <t>Perfume: The Story of a Murderer </t>
  </si>
  <si>
    <t>Jefferson in Paris </t>
  </si>
  <si>
    <t>Pan </t>
  </si>
  <si>
    <t>Fun with Dick and Jane </t>
  </si>
  <si>
    <t>True Romance </t>
  </si>
  <si>
    <t>Double Jeopardy </t>
  </si>
  <si>
    <t>Nightcrawler </t>
  </si>
  <si>
    <t>Savages </t>
  </si>
  <si>
    <t>Sweet Home Alabama </t>
  </si>
  <si>
    <t>The Prophecy </t>
  </si>
  <si>
    <t>Shattered Glass </t>
  </si>
  <si>
    <t>The Circle </t>
  </si>
  <si>
    <t>Daylight </t>
  </si>
  <si>
    <t>Kindergarten Cop </t>
  </si>
  <si>
    <t>The Replacement Killers </t>
  </si>
  <si>
    <t>Predators </t>
  </si>
  <si>
    <t>The Sorcerer's Apprentice </t>
  </si>
  <si>
    <t>The DUFF </t>
  </si>
  <si>
    <t>Baby Boy </t>
  </si>
  <si>
    <t>Over the Hill to the Poorhouse </t>
  </si>
  <si>
    <t>Death Race </t>
  </si>
  <si>
    <t>The Adventures of Rocky &amp; Bullwinkle </t>
  </si>
  <si>
    <t>Love Happens </t>
  </si>
  <si>
    <t>Megaforce </t>
  </si>
  <si>
    <t>Phantasm II </t>
  </si>
  <si>
    <t>Saw III </t>
  </si>
  <si>
    <t>Side Effects </t>
  </si>
  <si>
    <t>Clay Pigeons </t>
  </si>
  <si>
    <t>The 5th Wave </t>
  </si>
  <si>
    <t>The Secret of Kells </t>
  </si>
  <si>
    <t>Hotel Rwanda </t>
  </si>
  <si>
    <t>Larry the Cable Guy: Health Inspector </t>
  </si>
  <si>
    <t>Murderball </t>
  </si>
  <si>
    <t>The Incredible Burt Wonderstone </t>
  </si>
  <si>
    <t>Monster's Ball </t>
  </si>
  <si>
    <t>Once </t>
  </si>
  <si>
    <t>Dazed and Confused </t>
  </si>
  <si>
    <t>Supernova </t>
  </si>
  <si>
    <t>Terminator 3: Rise of the Machines </t>
  </si>
  <si>
    <t>The Prince of Tides </t>
  </si>
  <si>
    <t>The Living Daylights </t>
  </si>
  <si>
    <t>The Mexican </t>
  </si>
  <si>
    <t>Philadelphia </t>
  </si>
  <si>
    <t>There's Something About Mary </t>
  </si>
  <si>
    <t>Gods of Egypt </t>
  </si>
  <si>
    <t>Elizabeth </t>
  </si>
  <si>
    <t>The SpongeBob SquarePants Movie </t>
  </si>
  <si>
    <t>Saved! </t>
  </si>
  <si>
    <t>Miracles from Heaven </t>
  </si>
  <si>
    <t>The Railway Man </t>
  </si>
  <si>
    <t>Minority Report </t>
  </si>
  <si>
    <t>Tora! Tora! Tora! </t>
  </si>
  <si>
    <t>Blue Streak </t>
  </si>
  <si>
    <t>Alvin and the Chipmunks: The Squeakquel </t>
  </si>
  <si>
    <t>Monty Python and the Holy Grail </t>
  </si>
  <si>
    <t>Peeples </t>
  </si>
  <si>
    <t>Boat Trip </t>
  </si>
  <si>
    <t>The Secret Life of Walter Mitty </t>
  </si>
  <si>
    <t>Letters to God </t>
  </si>
  <si>
    <t>Public Enemies </t>
  </si>
  <si>
    <t>Raging Bull </t>
  </si>
  <si>
    <t>The Beyond </t>
  </si>
  <si>
    <t>My Life Without Me </t>
  </si>
  <si>
    <t>Spanglish </t>
  </si>
  <si>
    <t>The Fast and the Furious </t>
  </si>
  <si>
    <t>Parker </t>
  </si>
  <si>
    <t>Because of Winn-Dixie </t>
  </si>
  <si>
    <t>21 </t>
  </si>
  <si>
    <t>Remember Me, My Love </t>
  </si>
  <si>
    <t>Pirates of the Caribbean: Dead Man's Chest </t>
  </si>
  <si>
    <t>Platoon </t>
  </si>
  <si>
    <t>Moneyball </t>
  </si>
  <si>
    <t>Big Fat Liar </t>
  </si>
  <si>
    <t>The Sweeney </t>
  </si>
  <si>
    <t>Men in Black 3 </t>
  </si>
  <si>
    <t>Wreck-It Ralph </t>
  </si>
  <si>
    <t>Spaced Invaders </t>
  </si>
  <si>
    <t>Movie 43 </t>
  </si>
  <si>
    <t>Kick-Ass </t>
  </si>
  <si>
    <t>Big Daddy </t>
  </si>
  <si>
    <t>About Schmidt </t>
  </si>
  <si>
    <t>The Lawnmower Man </t>
  </si>
  <si>
    <t>Dracula 2000 </t>
  </si>
  <si>
    <t>Grindhouse </t>
  </si>
  <si>
    <t>Delgo </t>
  </si>
  <si>
    <t>Duplex </t>
  </si>
  <si>
    <t>Hotel Transylvania </t>
  </si>
  <si>
    <t>Dope </t>
  </si>
  <si>
    <t>Tango </t>
  </si>
  <si>
    <t>A Walk on the Moon </t>
  </si>
  <si>
    <t>Mambo Italiano </t>
  </si>
  <si>
    <t>Jakob the Liar </t>
  </si>
  <si>
    <t>Contraband </t>
  </si>
  <si>
    <t>Desert Blue </t>
  </si>
  <si>
    <t>The Tempest </t>
  </si>
  <si>
    <t>Monsters University </t>
  </si>
  <si>
    <t>Oz the Great and Powerful </t>
  </si>
  <si>
    <t>Vampires </t>
  </si>
  <si>
    <t>The Knife of Don Juan </t>
  </si>
  <si>
    <t>A Most Wanted Man </t>
  </si>
  <si>
    <t>Woodstock </t>
  </si>
  <si>
    <t>The Whole Nine Yards </t>
  </si>
  <si>
    <t>The Color Purple </t>
  </si>
  <si>
    <t>Hollow Man </t>
  </si>
  <si>
    <t>Alice Through the Looking Glass </t>
  </si>
  <si>
    <t>Inside Llewyn Davis </t>
  </si>
  <si>
    <t>Brooklyn's Finest </t>
  </si>
  <si>
    <t>PCU </t>
  </si>
  <si>
    <t>Jersey Boys </t>
  </si>
  <si>
    <t>A Simple Wish </t>
  </si>
  <si>
    <t>A View to a Kill </t>
  </si>
  <si>
    <t>Beyond the Lights </t>
  </si>
  <si>
    <t>Psycho </t>
  </si>
  <si>
    <t>The Way of the Gun </t>
  </si>
  <si>
    <t>Dreamcatcher </t>
  </si>
  <si>
    <t>Good Night, and Good Luck. </t>
  </si>
  <si>
    <t>Katy Perry: Part of Me </t>
  </si>
  <si>
    <t>The Chumscrubber </t>
  </si>
  <si>
    <t>Final Fantasy: The Spirits Within </t>
  </si>
  <si>
    <t>Jackass 3D </t>
  </si>
  <si>
    <t>Dredd </t>
  </si>
  <si>
    <t>Wild Things </t>
  </si>
  <si>
    <t>Clash of the Titans </t>
  </si>
  <si>
    <t>Paul </t>
  </si>
  <si>
    <t>A Madea Christmas </t>
  </si>
  <si>
    <t>L'auberge espagnole </t>
  </si>
  <si>
    <t>xXx: State of the Union </t>
  </si>
  <si>
    <t>Buried </t>
  </si>
  <si>
    <t>The Judge </t>
  </si>
  <si>
    <t>10 Things I Hate About You </t>
  </si>
  <si>
    <t>L!fe Happens </t>
  </si>
  <si>
    <t>Happy Christmas </t>
  </si>
  <si>
    <t>Paranormal Activity: The Marked Ones </t>
  </si>
  <si>
    <t>The Oogieloves in the Big Balloon Adventure </t>
  </si>
  <si>
    <t>Annie </t>
  </si>
  <si>
    <t>Kill List </t>
  </si>
  <si>
    <t>Cheaper by the Dozen </t>
  </si>
  <si>
    <t>The White Countess </t>
  </si>
  <si>
    <t>Terminator Genisys </t>
  </si>
  <si>
    <t>Win a Date with Tad Hamilton! </t>
  </si>
  <si>
    <t>Alice in Wonderland </t>
  </si>
  <si>
    <t>The Second Mother </t>
  </si>
  <si>
    <t>Monster-in-Law </t>
  </si>
  <si>
    <t>Sparkle </t>
  </si>
  <si>
    <t>They Live </t>
  </si>
  <si>
    <t>Southland Tales </t>
  </si>
  <si>
    <t>Sling Blade </t>
  </si>
  <si>
    <t>The Lives of Others </t>
  </si>
  <si>
    <t>London </t>
  </si>
  <si>
    <t>The Hunger Games </t>
  </si>
  <si>
    <t>Rapa Nui </t>
  </si>
  <si>
    <t>Poetic Justice </t>
  </si>
  <si>
    <t>Funny People </t>
  </si>
  <si>
    <t>Tank Girl </t>
  </si>
  <si>
    <t>Catch That Kid </t>
  </si>
  <si>
    <t>The Perfect Game </t>
  </si>
  <si>
    <t>Torque </t>
  </si>
  <si>
    <t>Speed </t>
  </si>
  <si>
    <t>Little Black Book </t>
  </si>
  <si>
    <t>Battle of the Year </t>
  </si>
  <si>
    <t>Concussion </t>
  </si>
  <si>
    <t>Ted </t>
  </si>
  <si>
    <t>K-PAX </t>
  </si>
  <si>
    <t>The Cave </t>
  </si>
  <si>
    <t>Redbelt </t>
  </si>
  <si>
    <t>Alexander </t>
  </si>
  <si>
    <t>Team America: World Police </t>
  </si>
  <si>
    <t>Guess Who </t>
  </si>
  <si>
    <t>Home Alone </t>
  </si>
  <si>
    <t>Pet Sematary </t>
  </si>
  <si>
    <t>Last Action Hero </t>
  </si>
  <si>
    <t>Rugrats Go Wild </t>
  </si>
  <si>
    <t>Evil Dead II </t>
  </si>
  <si>
    <t>Gone with the Wind </t>
  </si>
  <si>
    <t>Dallas Buyers Club </t>
  </si>
  <si>
    <t>Lilo &amp; Stitch </t>
  </si>
  <si>
    <t>Amour </t>
  </si>
  <si>
    <t>La Bamba </t>
  </si>
  <si>
    <t>An Everlasting Piece </t>
  </si>
  <si>
    <t>All the Pretty Horses </t>
  </si>
  <si>
    <t>Big Trouble </t>
  </si>
  <si>
    <t>Drive Me Crazy </t>
  </si>
  <si>
    <t>Bottle Rocket </t>
  </si>
  <si>
    <t>The Night Listener </t>
  </si>
  <si>
    <t>Bolt </t>
  </si>
  <si>
    <t>Bottle Shock </t>
  </si>
  <si>
    <t>Head Over Heels </t>
  </si>
  <si>
    <t>The Covenant </t>
  </si>
  <si>
    <t>Before Sunset </t>
  </si>
  <si>
    <t>Little Fockers </t>
  </si>
  <si>
    <t>The Haunting of Molly Hartley </t>
  </si>
  <si>
    <t>Hall Pass </t>
  </si>
  <si>
    <t>School for Scoundrels </t>
  </si>
  <si>
    <t>Sweet November </t>
  </si>
  <si>
    <t>Get on the Bus </t>
  </si>
  <si>
    <t>The Croods </t>
  </si>
  <si>
    <t>Donnie Darko </t>
  </si>
  <si>
    <t>Blood Diamond </t>
  </si>
  <si>
    <t>Straw Dogs </t>
  </si>
  <si>
    <t>Flightplan </t>
  </si>
  <si>
    <t>Old School </t>
  </si>
  <si>
    <t>Mortal Kombat: Annihilation </t>
  </si>
  <si>
    <t>The Jungle Book 2 </t>
  </si>
  <si>
    <t>Jaws </t>
  </si>
  <si>
    <t>Conan the Barbarian </t>
  </si>
  <si>
    <t>The Virgin Suicides </t>
  </si>
  <si>
    <t>Dogma </t>
  </si>
  <si>
    <t>By the Sea </t>
  </si>
  <si>
    <t>Jeepers Creepers II </t>
  </si>
  <si>
    <t>Killing Them Softly </t>
  </si>
  <si>
    <t>27 Dresses </t>
  </si>
  <si>
    <t>Les visiteurs </t>
  </si>
  <si>
    <t>Little Boy </t>
  </si>
  <si>
    <t>Charlie Wilson's War </t>
  </si>
  <si>
    <t>The Proposal </t>
  </si>
  <si>
    <t>As Good as It Gets </t>
  </si>
  <si>
    <t>The Devil's Rejects </t>
  </si>
  <si>
    <t>Capote </t>
  </si>
  <si>
    <t>I Love You Phillip Morris </t>
  </si>
  <si>
    <t>Heaven's Gate </t>
  </si>
  <si>
    <t>Welcome Home, Roscoe Jenkins </t>
  </si>
  <si>
    <t>The Sweetest Thing </t>
  </si>
  <si>
    <t>Mission to Mars </t>
  </si>
  <si>
    <t>Next Friday </t>
  </si>
  <si>
    <t>Water for Elephants </t>
  </si>
  <si>
    <t>The Man </t>
  </si>
  <si>
    <t>Mr. Deeds </t>
  </si>
  <si>
    <t>West Side Story </t>
  </si>
  <si>
    <t>Into the Storm </t>
  </si>
  <si>
    <t>8 Mile </t>
  </si>
  <si>
    <t>Neighbors </t>
  </si>
  <si>
    <t>The Girl with the Dragon Tattoo </t>
  </si>
  <si>
    <t>Sherlock Holmes </t>
  </si>
  <si>
    <t>Young Adult </t>
  </si>
  <si>
    <t>Mo' Better Blues </t>
  </si>
  <si>
    <t>The Pink Panther </t>
  </si>
  <si>
    <t>The Purge </t>
  </si>
  <si>
    <t>Much Ado About Nothing </t>
  </si>
  <si>
    <t>Poltergeist III </t>
  </si>
  <si>
    <t>The Last Sin Eater </t>
  </si>
  <si>
    <t>This Christmas </t>
  </si>
  <si>
    <t>The Other Woman </t>
  </si>
  <si>
    <t>Death to Smoochy </t>
  </si>
  <si>
    <t>The Island of Dr. Moreau </t>
  </si>
  <si>
    <t>Proof of Life </t>
  </si>
  <si>
    <t>Recess: School's Out </t>
  </si>
  <si>
    <t>The Good Heart </t>
  </si>
  <si>
    <t>The Walk </t>
  </si>
  <si>
    <t>From Russia with Love </t>
  </si>
  <si>
    <t>Woman on Top </t>
  </si>
  <si>
    <t>Miss Congeniality </t>
  </si>
  <si>
    <t>Red Tails </t>
  </si>
  <si>
    <t>City of Angels </t>
  </si>
  <si>
    <t>Crouching Tiger, Hidden Dragon </t>
  </si>
  <si>
    <t>The 40-Year-Old Virgin </t>
  </si>
  <si>
    <t>The Other Dream Team </t>
  </si>
  <si>
    <t>Johnny English Reborn </t>
  </si>
  <si>
    <t>The 13th Warrior </t>
  </si>
  <si>
    <t>St. Vincent </t>
  </si>
  <si>
    <t>Texas Rangers </t>
  </si>
  <si>
    <t>Scream </t>
  </si>
  <si>
    <t>Chicken Run </t>
  </si>
  <si>
    <t>Goosebumps </t>
  </si>
  <si>
    <t>Get on Up </t>
  </si>
  <si>
    <t>Fiza </t>
  </si>
  <si>
    <t>Paranormal Activity 3 </t>
  </si>
  <si>
    <t>Inspector Gadget </t>
  </si>
  <si>
    <t>Half Baked </t>
  </si>
  <si>
    <t>Free Birds </t>
  </si>
  <si>
    <t>Me and You and Everyone We Know </t>
  </si>
  <si>
    <t>Big Miracle </t>
  </si>
  <si>
    <t>The Last Dragon </t>
  </si>
  <si>
    <t>Wyatt Earp </t>
  </si>
  <si>
    <t>Clerks II </t>
  </si>
  <si>
    <t>Watchmen </t>
  </si>
  <si>
    <t>Smiling Fish &amp; Goat on Fire </t>
  </si>
  <si>
    <t>Interview with the Assassin </t>
  </si>
  <si>
    <t>The Hateful Eight </t>
  </si>
  <si>
    <t>The Conspirator </t>
  </si>
  <si>
    <t>Outbreak </t>
  </si>
  <si>
    <t>Oblivion </t>
  </si>
  <si>
    <t>The Prince of Egypt </t>
  </si>
  <si>
    <t>Stone Cold </t>
  </si>
  <si>
    <t>Osmosis Jones </t>
  </si>
  <si>
    <t>Left Behind </t>
  </si>
  <si>
    <t>The Bounty Hunter </t>
  </si>
  <si>
    <t>Hellboy II: The Golden Army </t>
  </si>
  <si>
    <t>Crooklyn </t>
  </si>
  <si>
    <t>Punch-Drunk Love </t>
  </si>
  <si>
    <t>Baby Mama </t>
  </si>
  <si>
    <t>The Hurricane </t>
  </si>
  <si>
    <t>Shanghai Surprise </t>
  </si>
  <si>
    <t>Inside Deep Throat </t>
  </si>
  <si>
    <t>Independence Day </t>
  </si>
  <si>
    <t>Flicka </t>
  </si>
  <si>
    <t>Pooh's Heffalump Movie </t>
  </si>
  <si>
    <t>Lord of War </t>
  </si>
  <si>
    <t>Jonah: A VeggieTales Movie </t>
  </si>
  <si>
    <t>Top Gun </t>
  </si>
  <si>
    <t>Meet the Fockers </t>
  </si>
  <si>
    <t>Unknown </t>
  </si>
  <si>
    <t>Happy Gilmore </t>
  </si>
  <si>
    <t>Mindhunters </t>
  </si>
  <si>
    <t>Michael Collins </t>
  </si>
  <si>
    <t>Imagine Me &amp; You </t>
  </si>
  <si>
    <t>102 Dalmatians </t>
  </si>
  <si>
    <t>Jurassic World </t>
  </si>
  <si>
    <t>Random Hearts </t>
  </si>
  <si>
    <t>Hackers </t>
  </si>
  <si>
    <t>One True Thing </t>
  </si>
  <si>
    <t>Madea's Family Reunion </t>
  </si>
  <si>
    <t>The Best Years of Our Lives </t>
  </si>
  <si>
    <t>The Big Tease </t>
  </si>
  <si>
    <t>Law Abiding Citizen </t>
  </si>
  <si>
    <t>Deuce Bigalow: European Gigolo </t>
  </si>
  <si>
    <t>America's Sweethearts </t>
  </si>
  <si>
    <t>Oceans </t>
  </si>
  <si>
    <t>15 Minutes </t>
  </si>
  <si>
    <t>Zoom </t>
  </si>
  <si>
    <t>Ted 2 </t>
  </si>
  <si>
    <t>3:10 to Yuma </t>
  </si>
  <si>
    <t>The Pledge </t>
  </si>
  <si>
    <t>Runner Runner </t>
  </si>
  <si>
    <t>Swing Vote </t>
  </si>
  <si>
    <t>Dear John </t>
  </si>
  <si>
    <t>Silverado </t>
  </si>
  <si>
    <t>Mortal Kombat </t>
  </si>
  <si>
    <t>The Last House on the Left </t>
  </si>
  <si>
    <t>Sorority Row </t>
  </si>
  <si>
    <t>The Extra Man </t>
  </si>
  <si>
    <t>The Grudge </t>
  </si>
  <si>
    <t>Halloween II </t>
  </si>
  <si>
    <t>88 Minutes </t>
  </si>
  <si>
    <t>When Harry Met Sally... </t>
  </si>
  <si>
    <t>Juwanna Mann </t>
  </si>
  <si>
    <t>Brother </t>
  </si>
  <si>
    <t>Doug's 1st Movie </t>
  </si>
  <si>
    <t>Envy </t>
  </si>
  <si>
    <t>8 Women </t>
  </si>
  <si>
    <t>Percy Jackson &amp; the Olympians: The Lightning Thief </t>
  </si>
  <si>
    <t>Snow Day </t>
  </si>
  <si>
    <t>Gladiator </t>
  </si>
  <si>
    <t>Flight of the Phoenix </t>
  </si>
  <si>
    <t>A Sound of Thunder </t>
  </si>
  <si>
    <t>Fifty Shades of Grey </t>
  </si>
  <si>
    <t>Sin City: A Dame to Kill For </t>
  </si>
  <si>
    <t>Event Horizon </t>
  </si>
  <si>
    <t>The Perfect Man </t>
  </si>
  <si>
    <t>Crimson Tide </t>
  </si>
  <si>
    <t>Seventh Son </t>
  </si>
  <si>
    <t>When Did You Last See Your Father? </t>
  </si>
  <si>
    <t>Hot Tub Time Machine 2 </t>
  </si>
  <si>
    <t>Spider-Man </t>
  </si>
  <si>
    <t>Glitter </t>
  </si>
  <si>
    <t>A Nightmare on Elm Street 3: Dream Warriors </t>
  </si>
  <si>
    <t>Swept Away </t>
  </si>
  <si>
    <t>Marmaduke </t>
  </si>
  <si>
    <t>Dickie Roberts: Former Child Star </t>
  </si>
  <si>
    <t>A Perfect Getaway </t>
  </si>
  <si>
    <t>Thumbsucker </t>
  </si>
  <si>
    <t>Kids </t>
  </si>
  <si>
    <t>The Crying Game </t>
  </si>
  <si>
    <t>Back to the Future Part III </t>
  </si>
  <si>
    <t>Indiana Jones and the Kingdom of the Crystal Skull </t>
  </si>
  <si>
    <t>The Manchurian Candidate </t>
  </si>
  <si>
    <t>Robot &amp; Frank </t>
  </si>
  <si>
    <t>Babe </t>
  </si>
  <si>
    <t>The Brothers </t>
  </si>
  <si>
    <t>Last Vegas </t>
  </si>
  <si>
    <t>Nanny McPhee Returns </t>
  </si>
  <si>
    <t>Thunder and the House of Magic </t>
  </si>
  <si>
    <t>Love &amp; Other Drugs </t>
  </si>
  <si>
    <t>Breakfast of Champions </t>
  </si>
  <si>
    <t>Elizabeth: The Golden Age </t>
  </si>
  <si>
    <t>Fateless </t>
  </si>
  <si>
    <t>Cast Away </t>
  </si>
  <si>
    <t>Vantage Point </t>
  </si>
  <si>
    <t>Planet of the Apes </t>
  </si>
  <si>
    <t>Two Evil Eyes </t>
  </si>
  <si>
    <t>The Spiderwick Chronicles </t>
  </si>
  <si>
    <t>The Majestic </t>
  </si>
  <si>
    <t>Enemy at the Gates </t>
  </si>
  <si>
    <t>New in Town </t>
  </si>
  <si>
    <t>Hoodwinked Too! Hood vs. Evil </t>
  </si>
  <si>
    <t>American Gangster </t>
  </si>
  <si>
    <t>Jonah Hex </t>
  </si>
  <si>
    <t>Poltergeist </t>
  </si>
  <si>
    <t>Crash </t>
  </si>
  <si>
    <t>Tusk </t>
  </si>
  <si>
    <t>In the Name of the King: A Dungeon Siege Tale </t>
  </si>
  <si>
    <t>Scream 2 </t>
  </si>
  <si>
    <t>Small Soldiers </t>
  </si>
  <si>
    <t>The Monuments Men </t>
  </si>
  <si>
    <t>Richard III </t>
  </si>
  <si>
    <t>McFarland, USA </t>
  </si>
  <si>
    <t>Blindness </t>
  </si>
  <si>
    <t>Serial Mom </t>
  </si>
  <si>
    <t>A Haunted House </t>
  </si>
  <si>
    <t>Superman II </t>
  </si>
  <si>
    <t>Of Horses and Men </t>
  </si>
  <si>
    <t>Tammy </t>
  </si>
  <si>
    <t>The Emperor's New Groove </t>
  </si>
  <si>
    <t>Knowing </t>
  </si>
  <si>
    <t>Jerry Maguire </t>
  </si>
  <si>
    <t>The Good Night </t>
  </si>
  <si>
    <t>Whiplash </t>
  </si>
  <si>
    <t>Hostel: Part II </t>
  </si>
  <si>
    <t>Meet Joe Black </t>
  </si>
  <si>
    <t>Insurgent </t>
  </si>
  <si>
    <t>Alexander and the Terrible, Horrible, No Good, Very Bad Day </t>
  </si>
  <si>
    <t>Tanner Hall </t>
  </si>
  <si>
    <t>Conversations with Other Women </t>
  </si>
  <si>
    <t>Duma </t>
  </si>
  <si>
    <t>The Amityville Horror </t>
  </si>
  <si>
    <t>The Tuxedo </t>
  </si>
  <si>
    <t>Toy Story </t>
  </si>
  <si>
    <t>Shade </t>
  </si>
  <si>
    <t>Skyfall </t>
  </si>
  <si>
    <t>Kill Bill: Vol. 2 </t>
  </si>
  <si>
    <t>Kites </t>
  </si>
  <si>
    <t>Some Like It Hot </t>
  </si>
  <si>
    <t>Still Alice </t>
  </si>
  <si>
    <t>Mean Girls </t>
  </si>
  <si>
    <t>Turbulence </t>
  </si>
  <si>
    <t>Halloween: The Curse of Michael Myers </t>
  </si>
  <si>
    <t>Crazy/Beautiful </t>
  </si>
  <si>
    <t>Dead Man's Shoes </t>
  </si>
  <si>
    <t>Django Unchained </t>
  </si>
  <si>
    <t>Pieces of April </t>
  </si>
  <si>
    <t>Out Cold </t>
  </si>
  <si>
    <t>Chocolat </t>
  </si>
  <si>
    <t>Hard Candy </t>
  </si>
  <si>
    <t>Dragonfly </t>
  </si>
  <si>
    <t>DysFunktional Family </t>
  </si>
  <si>
    <t>Friends with Benefits </t>
  </si>
  <si>
    <t>The Exorcism of Emily Rose </t>
  </si>
  <si>
    <t>The Weather Man </t>
  </si>
  <si>
    <t>Home for the Holidays </t>
  </si>
  <si>
    <t>Horrible Bosses </t>
  </si>
  <si>
    <t>Phat Girlz </t>
  </si>
  <si>
    <t>The Barbarians </t>
  </si>
  <si>
    <t>Big Eyes </t>
  </si>
  <si>
    <t>28 Days Later... </t>
  </si>
  <si>
    <t>Warriors of Virtue </t>
  </si>
  <si>
    <t>The Whole Ten Yards </t>
  </si>
  <si>
    <t>Shallow Hal </t>
  </si>
  <si>
    <t>Take Shelter </t>
  </si>
  <si>
    <t>Moulin Rouge! </t>
  </si>
  <si>
    <t>The In Crowd </t>
  </si>
  <si>
    <t>The Pelican Brief </t>
  </si>
  <si>
    <t>The Doors </t>
  </si>
  <si>
    <t>Fair Game </t>
  </si>
  <si>
    <t>Freddy's Dead: The Final Nightmare </t>
  </si>
  <si>
    <t>The Shallows </t>
  </si>
  <si>
    <t>3 Strikes </t>
  </si>
  <si>
    <t>Neighbors 2: Sorority Rising </t>
  </si>
  <si>
    <t>First Love, Last Rites </t>
  </si>
  <si>
    <t>Mission: Impossible II </t>
  </si>
  <si>
    <t>Certifiably Jonathan </t>
  </si>
  <si>
    <t>Road Trip </t>
  </si>
  <si>
    <t>Hanna </t>
  </si>
  <si>
    <t>Marilyn Hotchkiss' Ballroom Dancing and Charm School </t>
  </si>
  <si>
    <t>Exodus: Gods and Kings </t>
  </si>
  <si>
    <t>American Outlaws </t>
  </si>
  <si>
    <t>Lady in the Water </t>
  </si>
  <si>
    <t>Dead Man on Campus </t>
  </si>
  <si>
    <t>Sherrybaby </t>
  </si>
  <si>
    <t>As Above, So Below </t>
  </si>
  <si>
    <t>To Rome with Love </t>
  </si>
  <si>
    <t>The Forest </t>
  </si>
  <si>
    <t>I Spit on Your Grave </t>
  </si>
  <si>
    <t>Four Brothers </t>
  </si>
  <si>
    <t>Chariots of Fire </t>
  </si>
  <si>
    <t>Igby Goes Down </t>
  </si>
  <si>
    <t>21 Grams </t>
  </si>
  <si>
    <t>Jack Ryan: Shadow Recruit </t>
  </si>
  <si>
    <t>Paranormal Activity 2 </t>
  </si>
  <si>
    <t>Freedom Writers </t>
  </si>
  <si>
    <t>Sleepers </t>
  </si>
  <si>
    <t>Spotlight </t>
  </si>
  <si>
    <t>We're No Angels </t>
  </si>
  <si>
    <t>Blades of Glory </t>
  </si>
  <si>
    <t>Mission: Impossible - Ghost Protocol </t>
  </si>
  <si>
    <t>Oscar and Lucinda </t>
  </si>
  <si>
    <t>3000 Miles to Graceland </t>
  </si>
  <si>
    <t>Ice Age </t>
  </si>
  <si>
    <t>The English Patient </t>
  </si>
  <si>
    <t>Mother and Child </t>
  </si>
  <si>
    <t>The Holy Girl </t>
  </si>
  <si>
    <t>Thor: The Dark World </t>
  </si>
  <si>
    <t>Kicking &amp; Screaming </t>
  </si>
  <si>
    <t>Kiss the Girls </t>
  </si>
  <si>
    <t>Frozen </t>
  </si>
  <si>
    <t>Jason Lives: Friday the 13th Part VI </t>
  </si>
  <si>
    <t>Son of God </t>
  </si>
  <si>
    <t>Nomad: The Warrior </t>
  </si>
  <si>
    <t>Step Up </t>
  </si>
  <si>
    <t>2046 </t>
  </si>
  <si>
    <t>Alias Betty </t>
  </si>
  <si>
    <t>The Little Vampire </t>
  </si>
  <si>
    <t>The Day the Earth Stood Still </t>
  </si>
  <si>
    <t>Happy, Texas </t>
  </si>
  <si>
    <t>Lawrence of Arabia </t>
  </si>
  <si>
    <t>Love Stinks </t>
  </si>
  <si>
    <t>Coco Before Chanel </t>
  </si>
  <si>
    <t>The Princess Bride </t>
  </si>
  <si>
    <t>Blue Ruin </t>
  </si>
  <si>
    <t>Can't Stop the Music </t>
  </si>
  <si>
    <t>Halloween </t>
  </si>
  <si>
    <t>Transformers </t>
  </si>
  <si>
    <t>Inescapable </t>
  </si>
  <si>
    <t>The Princess Diaries </t>
  </si>
  <si>
    <t>The Guilt Trip </t>
  </si>
  <si>
    <t>Choke </t>
  </si>
  <si>
    <t>They </t>
  </si>
  <si>
    <t>Smilla's Sense of Snow </t>
  </si>
  <si>
    <t>Legal Eagles </t>
  </si>
  <si>
    <t>Lee Daniels' The Butler </t>
  </si>
  <si>
    <t>One to Another </t>
  </si>
  <si>
    <t>Max Keeble's Big Move </t>
  </si>
  <si>
    <t>Melancholia </t>
  </si>
  <si>
    <t>Beastly </t>
  </si>
  <si>
    <t>Eye of the Dolphin </t>
  </si>
  <si>
    <t>The Banger Sisters </t>
  </si>
  <si>
    <t>Time Changer </t>
  </si>
  <si>
    <t>Twilight </t>
  </si>
  <si>
    <t>Sunshine State </t>
  </si>
  <si>
    <t>Ace Ventura: When Nature Calls </t>
  </si>
  <si>
    <t>Children of Men </t>
  </si>
  <si>
    <t>Raising Cain </t>
  </si>
  <si>
    <t>Welcome to Mooseport </t>
  </si>
  <si>
    <t>Major Dundee </t>
  </si>
  <si>
    <t>Newlyweds </t>
  </si>
  <si>
    <t>Braveheart </t>
  </si>
  <si>
    <t>The Godfather: Part III </t>
  </si>
  <si>
    <t>The Final Destination </t>
  </si>
  <si>
    <t>Persepolis </t>
  </si>
  <si>
    <t>Held Up </t>
  </si>
  <si>
    <t>Highlander: Endgame </t>
  </si>
  <si>
    <t>The Rules of Attraction </t>
  </si>
  <si>
    <t>The Long Kiss Goodnight </t>
  </si>
  <si>
    <t>Goodfellas </t>
  </si>
  <si>
    <t>Underclassman </t>
  </si>
  <si>
    <t>Love and Other Catastrophes </t>
  </si>
  <si>
    <t>Terminator 2: Judgment Day </t>
  </si>
  <si>
    <t>Hide and Seek </t>
  </si>
  <si>
    <t>Madea's Witness Protection </t>
  </si>
  <si>
    <t>Swordfish </t>
  </si>
  <si>
    <t>90 Minutes in Heaven </t>
  </si>
  <si>
    <t>Dark Shadows </t>
  </si>
  <si>
    <t>Dracula Untold </t>
  </si>
  <si>
    <t>The Assassination of Jesse James by the Coward Robert Ford </t>
  </si>
  <si>
    <t>Love Jones </t>
  </si>
  <si>
    <t>Dancer in the Dark </t>
  </si>
  <si>
    <t>Return to Never Land </t>
  </si>
  <si>
    <t>Safe House </t>
  </si>
  <si>
    <t>Ronin </t>
  </si>
  <si>
    <t>Romeo + Juliet </t>
  </si>
  <si>
    <t>Weekend </t>
  </si>
  <si>
    <t>Confessions of a Teenage Drama Queen </t>
  </si>
  <si>
    <t>The Open Road </t>
  </si>
  <si>
    <t>Jawbreaker </t>
  </si>
  <si>
    <t>The Princess Diaries 2: Royal Engagement </t>
  </si>
  <si>
    <t>Le Havre </t>
  </si>
  <si>
    <t>Click </t>
  </si>
  <si>
    <t>Hidalgo </t>
  </si>
  <si>
    <t>Sleep Dealer </t>
  </si>
  <si>
    <t>Sphere </t>
  </si>
  <si>
    <t>The Specials </t>
  </si>
  <si>
    <t>The Eye </t>
  </si>
  <si>
    <t>The Little Prince </t>
  </si>
  <si>
    <t>Blow </t>
  </si>
  <si>
    <t>Lucy </t>
  </si>
  <si>
    <t>My Dog Skip </t>
  </si>
  <si>
    <t>Kung Fu Panda </t>
  </si>
  <si>
    <t>The Grey </t>
  </si>
  <si>
    <t>The Reaping </t>
  </si>
  <si>
    <t>High Heels and Low Lifes </t>
  </si>
  <si>
    <t>A History of Violence </t>
  </si>
  <si>
    <t>The Fugitive </t>
  </si>
  <si>
    <t>Two Can Play That Game </t>
  </si>
  <si>
    <t>Young Frankenstein </t>
  </si>
  <si>
    <t>Premium Rush </t>
  </si>
  <si>
    <t>Transformers: Revenge of the Fallen </t>
  </si>
  <si>
    <t>Saw 3D: The Final Chapter </t>
  </si>
  <si>
    <t>Mary Reilly </t>
  </si>
  <si>
    <t>Chill Factor </t>
  </si>
  <si>
    <t>An Unfinished Life </t>
  </si>
  <si>
    <t>Duets </t>
  </si>
  <si>
    <t>Bride &amp; Prejudice </t>
  </si>
  <si>
    <t>Good </t>
  </si>
  <si>
    <t>Match Point </t>
  </si>
  <si>
    <t>Fantasia 2000 </t>
  </si>
  <si>
    <t>Iron Man </t>
  </si>
  <si>
    <t>The Last Airbender </t>
  </si>
  <si>
    <t>We Need to Talk About Kevin </t>
  </si>
  <si>
    <t>The Celebration </t>
  </si>
  <si>
    <t>The Kingdom </t>
  </si>
  <si>
    <t>Chasing Mavericks </t>
  </si>
  <si>
    <t>The White Ribbon </t>
  </si>
  <si>
    <t>Hobo with a Shotgun </t>
  </si>
  <si>
    <t>Risen </t>
  </si>
  <si>
    <t>The Queen </t>
  </si>
  <si>
    <t>Ant-Man </t>
  </si>
  <si>
    <t>A Cinderella Story </t>
  </si>
  <si>
    <t>Haywire </t>
  </si>
  <si>
    <t>Bicentennial Man </t>
  </si>
  <si>
    <t>Maurice </t>
  </si>
  <si>
    <t>Mumford </t>
  </si>
  <si>
    <t>Cyrus </t>
  </si>
  <si>
    <t>The Rainmaker </t>
  </si>
  <si>
    <t>Thirteen Conversations About One Thing </t>
  </si>
  <si>
    <t>The Glass House </t>
  </si>
  <si>
    <t>Black or White </t>
  </si>
  <si>
    <t>She's All That </t>
  </si>
  <si>
    <t>A Thin Line Between Love and Hate </t>
  </si>
  <si>
    <t>Crazy Heart </t>
  </si>
  <si>
    <t>Red Riding Hood </t>
  </si>
  <si>
    <t>I Want Your Money </t>
  </si>
  <si>
    <t>Austin Powers in Goldmember </t>
  </si>
  <si>
    <t>Gangster's Paradise: Jerusalema </t>
  </si>
  <si>
    <t>Harry Brown </t>
  </si>
  <si>
    <t>How to Lose a Guy in 10 Days </t>
  </si>
  <si>
    <t>Saving Mr. Banks </t>
  </si>
  <si>
    <t>Epic Movie </t>
  </si>
  <si>
    <t>Transporter 2 </t>
  </si>
  <si>
    <t>Kiss of Death </t>
  </si>
  <si>
    <t>Alex Rider: Operation Stormbreaker </t>
  </si>
  <si>
    <t>Epic </t>
  </si>
  <si>
    <t>Ondine </t>
  </si>
  <si>
    <t>Australia </t>
  </si>
  <si>
    <t>Enemy of the State </t>
  </si>
  <si>
    <t>Paris, je t'aime </t>
  </si>
  <si>
    <t>Bloody Sunday </t>
  </si>
  <si>
    <t>August Rush </t>
  </si>
  <si>
    <t>Religulous </t>
  </si>
  <si>
    <t>The Score </t>
  </si>
  <si>
    <t>Austin Powers: The Spy Who Shagged Me </t>
  </si>
  <si>
    <t>Freakonomics </t>
  </si>
  <si>
    <t>All or Nothing </t>
  </si>
  <si>
    <t>Wild Target </t>
  </si>
  <si>
    <t>BrÃ¼no </t>
  </si>
  <si>
    <t>Sunshine Cleaning </t>
  </si>
  <si>
    <t>The Possession </t>
  </si>
  <si>
    <t>Captive </t>
  </si>
  <si>
    <t>Madagascar 3: Europe's Most Wanted </t>
  </si>
  <si>
    <t>Kevin Hart: Let Me Explain </t>
  </si>
  <si>
    <t>The Gunman </t>
  </si>
  <si>
    <t>Money Talks </t>
  </si>
  <si>
    <t>Eagle Eye </t>
  </si>
  <si>
    <t>Naked Gun 33 1/3: The Final Insult </t>
  </si>
  <si>
    <t>Dragon Blade </t>
  </si>
  <si>
    <t>V for Vendetta </t>
  </si>
  <si>
    <t>The Simpsons Movie </t>
  </si>
  <si>
    <t>Seven Samurai </t>
  </si>
  <si>
    <t>Street Fighter: The Legend of Chun-Li </t>
  </si>
  <si>
    <t>The Matrix Revolutions </t>
  </si>
  <si>
    <t>Me and Orson Welles </t>
  </si>
  <si>
    <t>Star Wars: Episode III - Revenge of the Sith </t>
  </si>
  <si>
    <t>Spy Game </t>
  </si>
  <si>
    <t>Dolphin Tale 2 </t>
  </si>
  <si>
    <t>Brooklyn Rules </t>
  </si>
  <si>
    <t>Wall Street: Money Never Sleeps </t>
  </si>
  <si>
    <t>Post Grad </t>
  </si>
  <si>
    <t>Sgt. Bilko </t>
  </si>
  <si>
    <t>Happily N'Ever After </t>
  </si>
  <si>
    <t>Deadpool </t>
  </si>
  <si>
    <t>Something's Gotta Give </t>
  </si>
  <si>
    <t>Rocky </t>
  </si>
  <si>
    <t>Philomena </t>
  </si>
  <si>
    <t>Hardflip </t>
  </si>
  <si>
    <t>The Hills Have Eyes </t>
  </si>
  <si>
    <t>In Bruges </t>
  </si>
  <si>
    <t>Marley &amp; Me </t>
  </si>
  <si>
    <t>Roar </t>
  </si>
  <si>
    <t>The Swindle </t>
  </si>
  <si>
    <t>13 Going on 30 </t>
  </si>
  <si>
    <t>The Best Offer </t>
  </si>
  <si>
    <t>Fame </t>
  </si>
  <si>
    <t>Mud </t>
  </si>
  <si>
    <t>Good Will Hunting </t>
  </si>
  <si>
    <t>In the Shadow of the Moon </t>
  </si>
  <si>
    <t>Men of Honor </t>
  </si>
  <si>
    <t>Gigli </t>
  </si>
  <si>
    <t>This Is It </t>
  </si>
  <si>
    <t>The History Boys </t>
  </si>
  <si>
    <t>Amadeus </t>
  </si>
  <si>
    <t>Half Nelson </t>
  </si>
  <si>
    <t>Mad Max Beyond Thunderdome </t>
  </si>
  <si>
    <t>My Super Ex-Girlfriend </t>
  </si>
  <si>
    <t>25th Hour </t>
  </si>
  <si>
    <t>Neal 'N' Nikki </t>
  </si>
  <si>
    <t>42nd Street </t>
  </si>
  <si>
    <t>Doom </t>
  </si>
  <si>
    <t>The World Is Not Enough </t>
  </si>
  <si>
    <t>Tears of the Sun </t>
  </si>
  <si>
    <t>Assassins </t>
  </si>
  <si>
    <t>Live Free or Die Hard </t>
  </si>
  <si>
    <t>Lone Survivor </t>
  </si>
  <si>
    <t>Remember the Titans </t>
  </si>
  <si>
    <t>The Virginity Hit </t>
  </si>
  <si>
    <t>Kiss of the Dragon </t>
  </si>
  <si>
    <t>Joyeux Noel </t>
  </si>
  <si>
    <t>Six Days Seven Nights </t>
  </si>
  <si>
    <t>Hercules </t>
  </si>
  <si>
    <t>Eternal Sunshine of the Spotless Mind </t>
  </si>
  <si>
    <t>All About the Benjamins </t>
  </si>
  <si>
    <t>The Apparition </t>
  </si>
  <si>
    <t>Full Frontal </t>
  </si>
  <si>
    <t>Chicago </t>
  </si>
  <si>
    <t>White Chicks </t>
  </si>
  <si>
    <t>Joe </t>
  </si>
  <si>
    <t>Filly Brown </t>
  </si>
  <si>
    <t>Bright Lights, Big City </t>
  </si>
  <si>
    <t>Charlie and the Chocolate Factory </t>
  </si>
  <si>
    <t>Safe </t>
  </si>
  <si>
    <t>The Avengers </t>
  </si>
  <si>
    <t>The One </t>
  </si>
  <si>
    <t>Don't Be Afraid of the Dark </t>
  </si>
  <si>
    <t>The Hitchhiker's Guide to the Galaxy </t>
  </si>
  <si>
    <t>The X Files: I Want to Believe </t>
  </si>
  <si>
    <t>Flawless </t>
  </si>
  <si>
    <t>Tomcats </t>
  </si>
  <si>
    <t>The Twilight Saga: New Moon </t>
  </si>
  <si>
    <t>Man of Steel </t>
  </si>
  <si>
    <t>Homefront </t>
  </si>
  <si>
    <t>The Big Short </t>
  </si>
  <si>
    <t>Dinosaur </t>
  </si>
  <si>
    <t>Endless Love </t>
  </si>
  <si>
    <t>Tomorrow Never Dies </t>
  </si>
  <si>
    <t>The Time Machine </t>
  </si>
  <si>
    <t>Moonraker </t>
  </si>
  <si>
    <t>Little Children </t>
  </si>
  <si>
    <t>Blue Like Jazz </t>
  </si>
  <si>
    <t>2 Fast 2 Furious </t>
  </si>
  <si>
    <t>Taking Woodstock </t>
  </si>
  <si>
    <t>The Cotton Club </t>
  </si>
  <si>
    <t>Windtalkers </t>
  </si>
  <si>
    <t>I, Frankenstein </t>
  </si>
  <si>
    <t>Rugrats in Paris: The Movie </t>
  </si>
  <si>
    <t>Ocean's Eleven </t>
  </si>
  <si>
    <t>Raising Victor Vargas </t>
  </si>
  <si>
    <t>Hanging Up </t>
  </si>
  <si>
    <t>The Three Musketeers </t>
  </si>
  <si>
    <t>Letters to Juliet </t>
  </si>
  <si>
    <t>Revolutionary Road </t>
  </si>
  <si>
    <t>Heaven Is for Real </t>
  </si>
  <si>
    <t>The Story of Us </t>
  </si>
  <si>
    <t>North Country </t>
  </si>
  <si>
    <t>But I'm a Cheerleader </t>
  </si>
  <si>
    <t>The Master </t>
  </si>
  <si>
    <t>The Fisher King </t>
  </si>
  <si>
    <t>The Terminator </t>
  </si>
  <si>
    <t>Fiddler on the Roof </t>
  </si>
  <si>
    <t>Loaded Weapon 1 </t>
  </si>
  <si>
    <t>The Barbarian Invasions </t>
  </si>
  <si>
    <t>Kama Sutra: A Tale of Love </t>
  </si>
  <si>
    <t>X-Men Origins: Wolverine </t>
  </si>
  <si>
    <t>Shadowlands </t>
  </si>
  <si>
    <t>Ghost Town </t>
  </si>
  <si>
    <t>The Warlords </t>
  </si>
  <si>
    <t>Cloverfield </t>
  </si>
  <si>
    <t>Something Borrowed </t>
  </si>
  <si>
    <t>End of Watch </t>
  </si>
  <si>
    <t>8 Heads in a Duffel Bag </t>
  </si>
  <si>
    <t>Sinister 2 </t>
  </si>
  <si>
    <t>Imagine That </t>
  </si>
  <si>
    <t>All Is Lost </t>
  </si>
  <si>
    <t>Road Hard </t>
  </si>
  <si>
    <t>Harry Potter and the Order of the Phoenix </t>
  </si>
  <si>
    <t>Legally Blonde 2: Red, White &amp; Blonde </t>
  </si>
  <si>
    <t>Ella Enchanted </t>
  </si>
  <si>
    <t>Southpaw </t>
  </si>
  <si>
    <t>The Muppet Christmas Carol </t>
  </si>
  <si>
    <t>Sky High </t>
  </si>
  <si>
    <t>The Purge: Election Year </t>
  </si>
  <si>
    <t>Man on Fire </t>
  </si>
  <si>
    <t>The American President </t>
  </si>
  <si>
    <t>Get Over It </t>
  </si>
  <si>
    <t>The Brothers Bloom </t>
  </si>
  <si>
    <t>For Your Consideration </t>
  </si>
  <si>
    <t>The Warrior's Way </t>
  </si>
  <si>
    <t>Date Movie </t>
  </si>
  <si>
    <t>Big Trouble in Little China </t>
  </si>
  <si>
    <t>Slumdog Millionaire </t>
  </si>
  <si>
    <t>Notes on a Scandal </t>
  </si>
  <si>
    <t>Iron Man 3 </t>
  </si>
  <si>
    <t>Secretariat </t>
  </si>
  <si>
    <t>Fruitvale Station </t>
  </si>
  <si>
    <t>The Lake House </t>
  </si>
  <si>
    <t>Alone with Her </t>
  </si>
  <si>
    <t>The Book of Eli </t>
  </si>
  <si>
    <t>Dangerous Liaisons </t>
  </si>
  <si>
    <t>The Forbidden Kingdom </t>
  </si>
  <si>
    <t>Dante's Peak </t>
  </si>
  <si>
    <t>Once Upon a Time in Mexico </t>
  </si>
  <si>
    <t>10 Cloverfield Lane </t>
  </si>
  <si>
    <t>Paper Towns </t>
  </si>
  <si>
    <t>The Stepford Wives </t>
  </si>
  <si>
    <t>Bon voyage </t>
  </si>
  <si>
    <t>American History X </t>
  </si>
  <si>
    <t>Cellular </t>
  </si>
  <si>
    <t>Dylan Dog: Dead of Night </t>
  </si>
  <si>
    <t>Anonymous </t>
  </si>
  <si>
    <t>Talk Radio </t>
  </si>
  <si>
    <t>Black Nativity </t>
  </si>
  <si>
    <t>Spaceballs </t>
  </si>
  <si>
    <t>Hav Plenty </t>
  </si>
  <si>
    <t>Four Rooms </t>
  </si>
  <si>
    <t>21 Jump Street </t>
  </si>
  <si>
    <t>Black Snake Moan </t>
  </si>
  <si>
    <t>Get Smart </t>
  </si>
  <si>
    <t>Slackers </t>
  </si>
  <si>
    <t>Midnight Special </t>
  </si>
  <si>
    <t>Anywhere But Here </t>
  </si>
  <si>
    <t>A Room with a View </t>
  </si>
  <si>
    <t>The Glimmer Man </t>
  </si>
  <si>
    <t>Welcome to Collinwood </t>
  </si>
  <si>
    <t>Baggage Claim </t>
  </si>
  <si>
    <t>The Spy Next Door </t>
  </si>
  <si>
    <t>Crank </t>
  </si>
  <si>
    <t>Only the Strong </t>
  </si>
  <si>
    <t>I Am Legend </t>
  </si>
  <si>
    <t>Spirited Away </t>
  </si>
  <si>
    <t>Nanny McPhee </t>
  </si>
  <si>
    <t>Memoirs of a Geisha </t>
  </si>
  <si>
    <t>The Island </t>
  </si>
  <si>
    <t>Over the Hedge </t>
  </si>
  <si>
    <t>Beyond the Sea </t>
  </si>
  <si>
    <t>The Curse of the Jade Scorpion </t>
  </si>
  <si>
    <t>Tower Heist </t>
  </si>
  <si>
    <t>Straight Out of Brooklyn </t>
  </si>
  <si>
    <t>Devil </t>
  </si>
  <si>
    <t>Tiny Furniture </t>
  </si>
  <si>
    <t>The Believer </t>
  </si>
  <si>
    <t>I Am Number Four </t>
  </si>
  <si>
    <t>Pollock </t>
  </si>
  <si>
    <t>Kung Pow: Enter the Fist </t>
  </si>
  <si>
    <t>High Crimes </t>
  </si>
  <si>
    <t>Let's Be Cops </t>
  </si>
  <si>
    <t>Jeepers Creepers </t>
  </si>
  <si>
    <t>The Help </t>
  </si>
  <si>
    <t>Quartet </t>
  </si>
  <si>
    <t>Saving Silverman </t>
  </si>
  <si>
    <t>Basic Instinct 2 </t>
  </si>
  <si>
    <t>The Other Side of Heaven </t>
  </si>
  <si>
    <t>The Flintstones </t>
  </si>
  <si>
    <t>Moonrise Kingdom </t>
  </si>
  <si>
    <t>Foolish </t>
  </si>
  <si>
    <t>City Hall </t>
  </si>
  <si>
    <t>Auto Focus </t>
  </si>
  <si>
    <t>Brokeback Mountain </t>
  </si>
  <si>
    <t>Man on Wire </t>
  </si>
  <si>
    <t>The Cure </t>
  </si>
  <si>
    <t>The Best of Me </t>
  </si>
  <si>
    <t>The Peanuts Movie </t>
  </si>
  <si>
    <t>The Fog </t>
  </si>
  <si>
    <t>Doubt </t>
  </si>
  <si>
    <t>Hurricane Streets </t>
  </si>
  <si>
    <t>Blast from the Past </t>
  </si>
  <si>
    <t>Fast Five </t>
  </si>
  <si>
    <t>Renaissance Man </t>
  </si>
  <si>
    <t>The Oxford Murders </t>
  </si>
  <si>
    <t>I Love You, Beth Cooper </t>
  </si>
  <si>
    <t>The World's Fastest Indian </t>
  </si>
  <si>
    <t>Paparazzi </t>
  </si>
  <si>
    <t>The Bourne Identity </t>
  </si>
  <si>
    <t>Friday </t>
  </si>
  <si>
    <t>Transformers: Age of Extinction </t>
  </si>
  <si>
    <t>The Midnight Meat Train </t>
  </si>
  <si>
    <t>The Hudsucker Proxy </t>
  </si>
  <si>
    <t>Men in Black </t>
  </si>
  <si>
    <t>Dirty Grandpa </t>
  </si>
  <si>
    <t>Clean </t>
  </si>
  <si>
    <t>Underworld: Awakening </t>
  </si>
  <si>
    <t>RocknRolla </t>
  </si>
  <si>
    <t>Miss March </t>
  </si>
  <si>
    <t>Fascination </t>
  </si>
  <si>
    <t>Hotel Transylvania 2 </t>
  </si>
  <si>
    <t>Friday the 13th Part 2 </t>
  </si>
  <si>
    <t>Enough </t>
  </si>
  <si>
    <t>Blade: Trinity </t>
  </si>
  <si>
    <t>This Is the End </t>
  </si>
  <si>
    <t>Baby's Day Out </t>
  </si>
  <si>
    <t>Dream House </t>
  </si>
  <si>
    <t>Get Carter </t>
  </si>
  <si>
    <t>The Lion King </t>
  </si>
  <si>
    <t>Code 46 </t>
  </si>
  <si>
    <t>Wrath of the Titans </t>
  </si>
  <si>
    <t>Firestarter </t>
  </si>
  <si>
    <t>The Haunting </t>
  </si>
  <si>
    <t>Just Visiting </t>
  </si>
  <si>
    <t>Steamboy </t>
  </si>
  <si>
    <t>Domino </t>
  </si>
  <si>
    <t>Looper </t>
  </si>
  <si>
    <t>The Wiz </t>
  </si>
  <si>
    <t>Halloween III: Season of the Witch </t>
  </si>
  <si>
    <t>Lockout </t>
  </si>
  <si>
    <t>Witless Protection </t>
  </si>
  <si>
    <t>The Conjuring </t>
  </si>
  <si>
    <t>Kit Kittredge: An American Girl </t>
  </si>
  <si>
    <t>American Desi </t>
  </si>
  <si>
    <t>How to Train Your Dragon </t>
  </si>
  <si>
    <t>Birth </t>
  </si>
  <si>
    <t>We Are Your Friends </t>
  </si>
  <si>
    <t>Interview with the Vampire: The Vampire Chronicles </t>
  </si>
  <si>
    <t>End of the Spear </t>
  </si>
  <si>
    <t>The Place Beyond the Pines </t>
  </si>
  <si>
    <t>Crossover </t>
  </si>
  <si>
    <t>The Imaginarium of Doctor Parnassus </t>
  </si>
  <si>
    <t>Of Gods and Men </t>
  </si>
  <si>
    <t>Resident Evil </t>
  </si>
  <si>
    <t>Bringing Down the House </t>
  </si>
  <si>
    <t>The Sentinel </t>
  </si>
  <si>
    <t>The Devil Wears Prada </t>
  </si>
  <si>
    <t>Trollhunter </t>
  </si>
  <si>
    <t>Jack and Jill </t>
  </si>
  <si>
    <t>Hoodwinked! </t>
  </si>
  <si>
    <t>Safe Haven </t>
  </si>
  <si>
    <t>Blood Ties </t>
  </si>
  <si>
    <t>Showgirls </t>
  </si>
  <si>
    <t>The Scarlet Letter </t>
  </si>
  <si>
    <t>Away We Go </t>
  </si>
  <si>
    <t>Ghosts of Mississippi </t>
  </si>
  <si>
    <t>The Statement </t>
  </si>
  <si>
    <t>Pandorum </t>
  </si>
  <si>
    <t>Ready to Rumble </t>
  </si>
  <si>
    <t>The Thomas Crown Affair </t>
  </si>
  <si>
    <t>Best in Show </t>
  </si>
  <si>
    <t>Admission </t>
  </si>
  <si>
    <t>Freaky Friday </t>
  </si>
  <si>
    <t>Bride of Chucky </t>
  </si>
  <si>
    <t>Fear and Loathing in Las Vegas </t>
  </si>
  <si>
    <t>Les couloirs du temps: Les visiteurs II </t>
  </si>
  <si>
    <t>The Woman in Black </t>
  </si>
  <si>
    <t>Speed Racer </t>
  </si>
  <si>
    <t>Oliver! </t>
  </si>
  <si>
    <t>The Insider </t>
  </si>
  <si>
    <t>Bachelorette </t>
  </si>
  <si>
    <t>Flight </t>
  </si>
  <si>
    <t>Zathura: A Space Adventure </t>
  </si>
  <si>
    <t>The Proposition </t>
  </si>
  <si>
    <t>Ishtar </t>
  </si>
  <si>
    <t>The Hotel New Hampshire </t>
  </si>
  <si>
    <t>The Musketeer </t>
  </si>
  <si>
    <t>The Hangover Part II </t>
  </si>
  <si>
    <t>You Will Meet a Tall Dark Stranger </t>
  </si>
  <si>
    <t>Meet the Spartans </t>
  </si>
  <si>
    <t>Lock, Stock and Two Smoking Barrels </t>
  </si>
  <si>
    <t>Don Jon </t>
  </si>
  <si>
    <t>The Legend of Suriyothai </t>
  </si>
  <si>
    <t>2 Guns </t>
  </si>
  <si>
    <t>Juno </t>
  </si>
  <si>
    <t>Toy Story 2 </t>
  </si>
  <si>
    <t>The Soloist </t>
  </si>
  <si>
    <t>Mr 3000 </t>
  </si>
  <si>
    <t>The Contender </t>
  </si>
  <si>
    <t>Chappie </t>
  </si>
  <si>
    <t>Latter Days </t>
  </si>
  <si>
    <t>Time Bandits </t>
  </si>
  <si>
    <t>The Conjuring 2 </t>
  </si>
  <si>
    <t>Conspiracy Theory </t>
  </si>
  <si>
    <t>Shame </t>
  </si>
  <si>
    <t>Bad Teacher </t>
  </si>
  <si>
    <t>S.W.A.T. </t>
  </si>
  <si>
    <t>Here Comes the Boom </t>
  </si>
  <si>
    <t>Stranger Than Fiction </t>
  </si>
  <si>
    <t>The Taking of Pelham 1 2 3 </t>
  </si>
  <si>
    <t>Better Luck Tomorrow </t>
  </si>
  <si>
    <t>Harriet the Spy </t>
  </si>
  <si>
    <t>The FP </t>
  </si>
  <si>
    <t>Superbabies: Baby Geniuses 2 </t>
  </si>
  <si>
    <t>The Devil's Advocate </t>
  </si>
  <si>
    <t>The Last King of Scotland </t>
  </si>
  <si>
    <t>Final Destination 5 </t>
  </si>
  <si>
    <t>The Jacket </t>
  </si>
  <si>
    <t>Black Mass </t>
  </si>
  <si>
    <t>The Collection </t>
  </si>
  <si>
    <t>Ponyo </t>
  </si>
  <si>
    <t>The Spanish Prisoner </t>
  </si>
  <si>
    <t>Only God Forgives </t>
  </si>
  <si>
    <t>Down to Earth </t>
  </si>
  <si>
    <t>Warrior </t>
  </si>
  <si>
    <t>Wild </t>
  </si>
  <si>
    <t>Ordinary People </t>
  </si>
  <si>
    <t>The Punisher </t>
  </si>
  <si>
    <t>Grosse Pointe Blank </t>
  </si>
  <si>
    <t>Menace II Society </t>
  </si>
  <si>
    <t>Bangkok Dangerous </t>
  </si>
  <si>
    <t>Nine Queens </t>
  </si>
  <si>
    <t>American Pie 2 </t>
  </si>
  <si>
    <t>Leaving Las Vegas </t>
  </si>
  <si>
    <t>Agora </t>
  </si>
  <si>
    <t>An American Carol </t>
  </si>
  <si>
    <t>A Nightmare on Elm Street 2: Freddy's Revenge </t>
  </si>
  <si>
    <t>Being John Malkovich </t>
  </si>
  <si>
    <t>Prefontaine </t>
  </si>
  <si>
    <t>The Internship </t>
  </si>
  <si>
    <t>National Treasure </t>
  </si>
  <si>
    <t>Gun Shy </t>
  </si>
  <si>
    <t>Malone </t>
  </si>
  <si>
    <t>Selena </t>
  </si>
  <si>
    <t>The Out-of-Towners </t>
  </si>
  <si>
    <t>Argo </t>
  </si>
  <si>
    <t>Brigham City </t>
  </si>
  <si>
    <t>Lonesome Jim </t>
  </si>
  <si>
    <t>Olympus Has Fallen </t>
  </si>
  <si>
    <t>Gods and Generals </t>
  </si>
  <si>
    <t>Vanilla Sky </t>
  </si>
  <si>
    <t>Days of Thunder </t>
  </si>
  <si>
    <t>Real Women Have Curves </t>
  </si>
  <si>
    <t>The Scorch Trials </t>
  </si>
  <si>
    <t>Puss in Boots </t>
  </si>
  <si>
    <t>Raiders of the Lost Ark </t>
  </si>
  <si>
    <t>Moon </t>
  </si>
  <si>
    <t>Triple 9 </t>
  </si>
  <si>
    <t>Rise of the Planet of the Apes </t>
  </si>
  <si>
    <t>The American </t>
  </si>
  <si>
    <t>Flight of the Intruder </t>
  </si>
  <si>
    <t>Hook </t>
  </si>
  <si>
    <t>Magnolia </t>
  </si>
  <si>
    <t>Criminal </t>
  </si>
  <si>
    <t>Inside Out </t>
  </si>
  <si>
    <t>Jesus' Son </t>
  </si>
  <si>
    <t>Waiting... </t>
  </si>
  <si>
    <t>Things to Do in Denver When You're Dead </t>
  </si>
  <si>
    <t>Promised Land </t>
  </si>
  <si>
    <t>The Last Stand </t>
  </si>
  <si>
    <t>Jack the Giant Slayer </t>
  </si>
  <si>
    <t>The Losers </t>
  </si>
  <si>
    <t>Trekkies </t>
  </si>
  <si>
    <t>Smokin' Aces </t>
  </si>
  <si>
    <t>K-19: The Widowmaker </t>
  </si>
  <si>
    <t>Ray </t>
  </si>
  <si>
    <t>Space Cowboys </t>
  </si>
  <si>
    <t>Disaster Movie </t>
  </si>
  <si>
    <t>The Core </t>
  </si>
  <si>
    <t>Saw V </t>
  </si>
  <si>
    <t>Lara Croft: Tomb Raider </t>
  </si>
  <si>
    <t>Blood In, Blood Out </t>
  </si>
  <si>
    <t>The Naked Gun 2½: The Smell of Fear </t>
  </si>
  <si>
    <t>Harley Davidson and the Marlboro Man </t>
  </si>
  <si>
    <t>Compliance </t>
  </si>
  <si>
    <t>El Mariachi </t>
  </si>
  <si>
    <t>Ender's Game </t>
  </si>
  <si>
    <t>Prisoners </t>
  </si>
  <si>
    <t>Boyhood </t>
  </si>
  <si>
    <t>Marie Antoinette </t>
  </si>
  <si>
    <t>The Wedding Planner </t>
  </si>
  <si>
    <t>9 </t>
  </si>
  <si>
    <t>Dragonslayer </t>
  </si>
  <si>
    <t>Flushed Away </t>
  </si>
  <si>
    <t>Riding in Cars with Boys </t>
  </si>
  <si>
    <t>Die Hard </t>
  </si>
  <si>
    <t>Chain Letter </t>
  </si>
  <si>
    <t>Never Again </t>
  </si>
  <si>
    <t>Ace Ventura: Pet Detective </t>
  </si>
  <si>
    <t>RED 2 </t>
  </si>
  <si>
    <t>The Last of the Mohicans </t>
  </si>
  <si>
    <t>Sholem Aleichem: Laughing in the Darkness </t>
  </si>
  <si>
    <t>Coach Carter </t>
  </si>
  <si>
    <t>Agent Cody Banks </t>
  </si>
  <si>
    <t>The Women </t>
  </si>
  <si>
    <t>Timecop </t>
  </si>
  <si>
    <t>The Godfather </t>
  </si>
  <si>
    <t>Super 8 </t>
  </si>
  <si>
    <t>The Notebook </t>
  </si>
  <si>
    <t>Shaft </t>
  </si>
  <si>
    <t>Star Wars: Episode VI - Return of the Jedi </t>
  </si>
  <si>
    <t>Desperado </t>
  </si>
  <si>
    <t>Margaret </t>
  </si>
  <si>
    <t>The Perfect Host </t>
  </si>
  <si>
    <t>Serenity </t>
  </si>
  <si>
    <t>The Princess and the Frog </t>
  </si>
  <si>
    <t>House of Flying Daggers </t>
  </si>
  <si>
    <t>Kick-Ass 2 </t>
  </si>
  <si>
    <t>Cadillac Records </t>
  </si>
  <si>
    <t>Maximum Risk </t>
  </si>
  <si>
    <t>Cold Mountain </t>
  </si>
  <si>
    <t>The Holiday </t>
  </si>
  <si>
    <t>Winged Migration </t>
  </si>
  <si>
    <t>Your Sister's Sister </t>
  </si>
  <si>
    <t>Attack the Block </t>
  </si>
  <si>
    <t>The Chronicles of Narnia: The Voyage of the Dawn Treader </t>
  </si>
  <si>
    <t>The Good Thief </t>
  </si>
  <si>
    <t>Runaway Bride </t>
  </si>
  <si>
    <t>The Beach </t>
  </si>
  <si>
    <t>Glee: The 3D Concert Movie </t>
  </si>
  <si>
    <t>Boys and Girls </t>
  </si>
  <si>
    <t>Faithful </t>
  </si>
  <si>
    <t>Dr. No </t>
  </si>
  <si>
    <t>The Rite </t>
  </si>
  <si>
    <t>The Book of Mormon Movie, Volume 1: The Journey </t>
  </si>
  <si>
    <t>Waitress </t>
  </si>
  <si>
    <t>Falcon Rising </t>
  </si>
  <si>
    <t>She's the Man </t>
  </si>
  <si>
    <t>Mr. Bean's Holiday </t>
  </si>
  <si>
    <t>The Names of Love </t>
  </si>
  <si>
    <t>Howl's Moving Castle </t>
  </si>
  <si>
    <t>The Infiltrator </t>
  </si>
  <si>
    <t>Superman IV: The Quest for Peace </t>
  </si>
  <si>
    <t>Baahubali: The Beginning </t>
  </si>
  <si>
    <t>Peggy Sue Got Married </t>
  </si>
  <si>
    <t>The Cat in the Hat </t>
  </si>
  <si>
    <t>Crazy in Alabama </t>
  </si>
  <si>
    <t>Labor Day </t>
  </si>
  <si>
    <t>Saw II </t>
  </si>
  <si>
    <t>My Bloody Valentine </t>
  </si>
  <si>
    <t>To Die For </t>
  </si>
  <si>
    <t>Resident Evil: Apocalypse </t>
  </si>
  <si>
    <t>The Big Wedding </t>
  </si>
  <si>
    <t>Army of Darkness </t>
  </si>
  <si>
    <t>What's Eating Gilbert Grape </t>
  </si>
  <si>
    <t>Joe Dirt </t>
  </si>
  <si>
    <t>Flipper </t>
  </si>
  <si>
    <t>U-571 </t>
  </si>
  <si>
    <t>Texas Chainsaw 3D </t>
  </si>
  <si>
    <t>Zero Dark Thirty </t>
  </si>
  <si>
    <t>A Knight's Tale </t>
  </si>
  <si>
    <t>Shrek Forever After </t>
  </si>
  <si>
    <t>Garden State </t>
  </si>
  <si>
    <t>Deliver Us from Evil </t>
  </si>
  <si>
    <t>Rat Race </t>
  </si>
  <si>
    <t>That Awkward Moment </t>
  </si>
  <si>
    <t>The Newton Boys </t>
  </si>
  <si>
    <t>Three to Tango </t>
  </si>
  <si>
    <t>Ghost Ship </t>
  </si>
  <si>
    <t>Romeo Must Die </t>
  </si>
  <si>
    <t>Stolen Summer </t>
  </si>
  <si>
    <t>Money Train </t>
  </si>
  <si>
    <t>The Color of Money </t>
  </si>
  <si>
    <t>Yes Man </t>
  </si>
  <si>
    <t>Our Family Wedding </t>
  </si>
  <si>
    <t>Man on the Moon </t>
  </si>
  <si>
    <t>The Angry Birds Movie </t>
  </si>
  <si>
    <t>The Men Who Stare at Goats </t>
  </si>
  <si>
    <t>Beyond Borders </t>
  </si>
  <si>
    <t>Warlock: The Armageddon </t>
  </si>
  <si>
    <t>Somewhere </t>
  </si>
  <si>
    <t>The Right Stuff </t>
  </si>
  <si>
    <t>Spy Kids </t>
  </si>
  <si>
    <t>Shorts </t>
  </si>
  <si>
    <t>Friday the 13th: A New Beginning </t>
  </si>
  <si>
    <t>Friday the 13th Part III </t>
  </si>
  <si>
    <t>3 Days to Kill </t>
  </si>
  <si>
    <t>Kabhi Alvida Naa Kehna </t>
  </si>
  <si>
    <t>Formula 51 </t>
  </si>
  <si>
    <t>Home Run </t>
  </si>
  <si>
    <t>X-Men: Apocalypse </t>
  </si>
  <si>
    <t>Dick Tracy </t>
  </si>
  <si>
    <t>Tomorrowland </t>
  </si>
  <si>
    <t>Spawn </t>
  </si>
  <si>
    <t>Eastern Promises </t>
  </si>
  <si>
    <t>About Time </t>
  </si>
  <si>
    <t>Woman in Gold </t>
  </si>
  <si>
    <t>Dumb and Dumberer: When Harry Met Lloyd </t>
  </si>
  <si>
    <t>Robin Hood </t>
  </si>
  <si>
    <t>On Deadly Ground </t>
  </si>
  <si>
    <t>The Man with the Iron Fists </t>
  </si>
  <si>
    <t>Go </t>
  </si>
  <si>
    <t>Bulworth </t>
  </si>
  <si>
    <t>Thunderbirds </t>
  </si>
  <si>
    <t>Like Mike </t>
  </si>
  <si>
    <t>Beyond the Valley of the Dolls </t>
  </si>
  <si>
    <t>Gracie </t>
  </si>
  <si>
    <t>E.T. the Extra-Terrestrial </t>
  </si>
  <si>
    <t>Megiddo: The Omega Code 2 </t>
  </si>
  <si>
    <t>Cop Out </t>
  </si>
  <si>
    <t>Imaginary Heroes </t>
  </si>
  <si>
    <t>The Great Gatsby </t>
  </si>
  <si>
    <t>On Her Majesty's Secret Service </t>
  </si>
  <si>
    <t>Beverly Hills Cop III </t>
  </si>
  <si>
    <t>The Thin Red Line </t>
  </si>
  <si>
    <t>Serendipity </t>
  </si>
  <si>
    <t>Stay Alive </t>
  </si>
  <si>
    <t>The Bone Collector </t>
  </si>
  <si>
    <t>He Got Game </t>
  </si>
  <si>
    <t>To Save a Life </t>
  </si>
  <si>
    <t>Tumbleweeds </t>
  </si>
  <si>
    <t>Race to Witch Mountain </t>
  </si>
  <si>
    <t>The Adventures of Sharkboy and Lavagirl 3-D </t>
  </si>
  <si>
    <t>Alex Cross </t>
  </si>
  <si>
    <t>Special </t>
  </si>
  <si>
    <t>A Passage to India </t>
  </si>
  <si>
    <t>Whip It </t>
  </si>
  <si>
    <t>Walking and Talking </t>
  </si>
  <si>
    <t>The Lord of the Rings: The Return of the King </t>
  </si>
  <si>
    <t>Grown Ups </t>
  </si>
  <si>
    <t>The Incredibly True Adventure of Two Girls in Love </t>
  </si>
  <si>
    <t>D.E.B.S. </t>
  </si>
  <si>
    <t>Beverly Hills Cop II </t>
  </si>
  <si>
    <t>Batman v Superman: Dawn of Justice </t>
  </si>
  <si>
    <t>Kiss the Bride </t>
  </si>
  <si>
    <t>Scream 4 </t>
  </si>
  <si>
    <t>Bill &amp; Ted's Excellent Adventure </t>
  </si>
  <si>
    <t>Knocked Up </t>
  </si>
  <si>
    <t>Borat: Cultural Learnings of America for Make Benefit Glorious Nation of Kazakhstan </t>
  </si>
  <si>
    <t>The Reader </t>
  </si>
  <si>
    <t>The Brothers McMullen </t>
  </si>
  <si>
    <t>Mrs. Doubtfire </t>
  </si>
  <si>
    <t>Paranormal Activity </t>
  </si>
  <si>
    <t>The Last Exorcism </t>
  </si>
  <si>
    <t>Are We There Yet? </t>
  </si>
  <si>
    <t>Cleopatra </t>
  </si>
  <si>
    <t>August: Osage County </t>
  </si>
  <si>
    <t>TRON: Legacy </t>
  </si>
  <si>
    <t>Titanic </t>
  </si>
  <si>
    <t>Mama </t>
  </si>
  <si>
    <t>The Robe </t>
  </si>
  <si>
    <t>Frankenweenie </t>
  </si>
  <si>
    <t>The Lunchbox </t>
  </si>
  <si>
    <t>Simply Irresistible </t>
  </si>
  <si>
    <t>The First Wives Club </t>
  </si>
  <si>
    <t>Arlington Road </t>
  </si>
  <si>
    <t>There Goes My Baby </t>
  </si>
  <si>
    <t>Superbad </t>
  </si>
  <si>
    <t>House on Haunted Hill </t>
  </si>
  <si>
    <t>Beavis and Butt-Head Do America </t>
  </si>
  <si>
    <t>Marci X </t>
  </si>
  <si>
    <t>Horrible Bosses 2 </t>
  </si>
  <si>
    <t>Loser </t>
  </si>
  <si>
    <t>Bedtime Stories </t>
  </si>
  <si>
    <t>My Best Friend's Girl </t>
  </si>
  <si>
    <t>Come Early Morning </t>
  </si>
  <si>
    <t>Pushing Tin </t>
  </si>
  <si>
    <t>Steel </t>
  </si>
  <si>
    <t>Ernest &amp; Celestine </t>
  </si>
  <si>
    <t>Monster </t>
  </si>
  <si>
    <t>Rio 2 </t>
  </si>
  <si>
    <t>Mary Poppins </t>
  </si>
  <si>
    <t>Winter Passing </t>
  </si>
  <si>
    <t>Shanghai Noon </t>
  </si>
  <si>
    <t>Final Destination </t>
  </si>
  <si>
    <t>500 Days of Summer </t>
  </si>
  <si>
    <t>P.S. I Love You </t>
  </si>
  <si>
    <t>The Smurfs 2 </t>
  </si>
  <si>
    <t>Lady Vengeance </t>
  </si>
  <si>
    <t>The Tree of Life </t>
  </si>
  <si>
    <t>Alfie </t>
  </si>
  <si>
    <t>After the Sunset </t>
  </si>
  <si>
    <t>Next Stop Wonderland </t>
  </si>
  <si>
    <t>Who Killed the Electric Car? </t>
  </si>
  <si>
    <t>Into the Blue </t>
  </si>
  <si>
    <t>The Funeral </t>
  </si>
  <si>
    <t>Iris </t>
  </si>
  <si>
    <t>Sphinx </t>
  </si>
  <si>
    <t>Tales from the Hood </t>
  </si>
  <si>
    <t>Night at the Museum: Battle of the Smithsonian </t>
  </si>
  <si>
    <t>Malibu's Most Wanted </t>
  </si>
  <si>
    <t>School Daze </t>
  </si>
  <si>
    <t>Lakeview Terrace </t>
  </si>
  <si>
    <t>Life as a House </t>
  </si>
  <si>
    <t>The Giver </t>
  </si>
  <si>
    <t>She's Out of My League </t>
  </si>
  <si>
    <t>Life or Something Like It </t>
  </si>
  <si>
    <t>The Secret Life of Pets </t>
  </si>
  <si>
    <t>Love &amp; Basketball </t>
  </si>
  <si>
    <t>Date Night </t>
  </si>
  <si>
    <t>Teenage Mutant Ninja Turtles: Out of the Shadows </t>
  </si>
  <si>
    <t>54 </t>
  </si>
  <si>
    <t>Daddy Day Care </t>
  </si>
  <si>
    <t>Rise of the Guardians </t>
  </si>
  <si>
    <t>Dolphins and Whales 3D: Tribes of the Ocean </t>
  </si>
  <si>
    <t>The Family Stone </t>
  </si>
  <si>
    <t>Highlander </t>
  </si>
  <si>
    <t>Vanity Fair </t>
  </si>
  <si>
    <t>Lucky You </t>
  </si>
  <si>
    <t>Donnie Brasco </t>
  </si>
  <si>
    <t>Step Up Revolution </t>
  </si>
  <si>
    <t>Equilibrium </t>
  </si>
  <si>
    <t>The Ladies Man </t>
  </si>
  <si>
    <t>The Mirror Has Two Faces </t>
  </si>
  <si>
    <t>Deuce Bigalow: Male Gigolo </t>
  </si>
  <si>
    <t>The Protector </t>
  </si>
  <si>
    <t>The Fighter </t>
  </si>
  <si>
    <t>The Boxtrolls </t>
  </si>
  <si>
    <t>The Haunted Mansion </t>
  </si>
  <si>
    <t>We Were Soldiers </t>
  </si>
  <si>
    <t>Private Benjamin </t>
  </si>
  <si>
    <t>Bridesmaids </t>
  </si>
  <si>
    <t>Mississippi Mermaid </t>
  </si>
  <si>
    <t>Grease </t>
  </si>
  <si>
    <t>Bad Moms </t>
  </si>
  <si>
    <t>The Corruptor </t>
  </si>
  <si>
    <t>Napoleon Dynamite </t>
  </si>
  <si>
    <t>Thor </t>
  </si>
  <si>
    <t>Walk the Line </t>
  </si>
  <si>
    <t>Skyline </t>
  </si>
  <si>
    <t>Blue Jasmine </t>
  </si>
  <si>
    <t>Barbershop 2: Back in Business </t>
  </si>
  <si>
    <t>Two Brothers </t>
  </si>
  <si>
    <t>Punisher: War Zone </t>
  </si>
  <si>
    <t>Lincoln </t>
  </si>
  <si>
    <t>Larry Crowne </t>
  </si>
  <si>
    <t>What's the Worst That Could Happen? </t>
  </si>
  <si>
    <t>A Haunted House 2 </t>
  </si>
  <si>
    <t>Just Married </t>
  </si>
  <si>
    <t>Elite Squad </t>
  </si>
  <si>
    <t>Ride with the Devil </t>
  </si>
  <si>
    <t>Coraline </t>
  </si>
  <si>
    <t>Nothing to Lose </t>
  </si>
  <si>
    <t>What Planet Are You From? </t>
  </si>
  <si>
    <t>Kundun </t>
  </si>
  <si>
    <t>The Quick and the Dead </t>
  </si>
  <si>
    <t>Row Labels</t>
  </si>
  <si>
    <t>Grand Total</t>
  </si>
  <si>
    <t>Sum of imdb_score</t>
  </si>
  <si>
    <t>Amile Gaudreault</t>
  </si>
  <si>
    <t>TOP 5 DIRECTORS BASED ON IMDB vs TOP 5 DIRECTORS BASED ON LIFETIME COLLECTION</t>
  </si>
  <si>
    <t>Sum of Lifetime Gross (M USD)</t>
  </si>
  <si>
    <t>Sum of Profit or Loss</t>
  </si>
  <si>
    <t>Sum of Budget (M USD)</t>
  </si>
  <si>
    <t>Percentage of loss</t>
  </si>
  <si>
    <t>Movie name</t>
  </si>
  <si>
    <t>Loss</t>
  </si>
  <si>
    <t>PERCENTAGE OF LOSS BASED ON MOVIE BUDGET</t>
  </si>
  <si>
    <t>Director name</t>
  </si>
  <si>
    <t>IMDB Score</t>
  </si>
  <si>
    <t>Lifetime Collection</t>
  </si>
  <si>
    <t>Budget</t>
  </si>
  <si>
    <t>Profit or loss</t>
  </si>
  <si>
    <t>Sum of Profit</t>
  </si>
  <si>
    <t>TOP 5 COUNTRIES BASED ON BUDGET vs PROFIT</t>
  </si>
  <si>
    <t>Countries</t>
  </si>
  <si>
    <t>N/A</t>
  </si>
  <si>
    <t>Column Index</t>
  </si>
  <si>
    <t>ROTTEN TOMATOES SCORE BASED ON MOVIE ID USING VLOOK UP</t>
  </si>
  <si>
    <t>Sum of International Collection (M USD)</t>
  </si>
  <si>
    <t>Sum of Domestic Collection (M USD)</t>
  </si>
  <si>
    <t>INTERNATIONAL COLLECTION vs DOMESTIC COLLECTION</t>
  </si>
  <si>
    <t>Production company</t>
  </si>
  <si>
    <t>International collection</t>
  </si>
  <si>
    <t>Domestic collection</t>
  </si>
  <si>
    <t>Percentage of dom coll</t>
  </si>
  <si>
    <t>percentage of int coll</t>
  </si>
  <si>
    <t>Count of Movie ID</t>
  </si>
  <si>
    <t>Sum of Number of Screens</t>
  </si>
  <si>
    <t>BASIC ANALYSIS OF BOX OFFICE COLLECTION</t>
  </si>
  <si>
    <t>Year</t>
  </si>
  <si>
    <t>14-12-1975</t>
  </si>
  <si>
    <t>09-01-1970</t>
  </si>
  <si>
    <t>16-06-2003</t>
  </si>
  <si>
    <t>24-11-2005</t>
  </si>
  <si>
    <t>21-05-2007</t>
  </si>
  <si>
    <t>20-08-1996</t>
  </si>
  <si>
    <t>21-06-2015</t>
  </si>
  <si>
    <t>14-02-2005</t>
  </si>
  <si>
    <t>25-04-2000</t>
  </si>
  <si>
    <t>21-11-1999</t>
  </si>
  <si>
    <t>23-04-1955</t>
  </si>
  <si>
    <t>02-05-1989</t>
  </si>
  <si>
    <t>18-06-1985</t>
  </si>
  <si>
    <t>09-03-1974</t>
  </si>
  <si>
    <t>07-02-2006</t>
  </si>
  <si>
    <t>30-07-1962</t>
  </si>
  <si>
    <t>09-11-1976</t>
  </si>
  <si>
    <t>31-08-1951</t>
  </si>
  <si>
    <t>07-10-1969</t>
  </si>
  <si>
    <t>25-12-1959</t>
  </si>
  <si>
    <t>29-07-2002</t>
  </si>
  <si>
    <t>06-12-1972</t>
  </si>
  <si>
    <t>07-10-1957</t>
  </si>
  <si>
    <t>08-01-1960</t>
  </si>
  <si>
    <t>30-08-2004</t>
  </si>
  <si>
    <t>28-02-1963</t>
  </si>
  <si>
    <t>13-03-2002</t>
  </si>
  <si>
    <t>24-11-1965</t>
  </si>
  <si>
    <t>14-08-2004</t>
  </si>
  <si>
    <t>09-10-1993</t>
  </si>
  <si>
    <t>31-03-1971</t>
  </si>
  <si>
    <t>11-04-1982</t>
  </si>
  <si>
    <t>05-12-2010</t>
  </si>
  <si>
    <t>19-02-1990</t>
  </si>
  <si>
    <t>19-10-1957</t>
  </si>
  <si>
    <t>24-08-2013</t>
  </si>
  <si>
    <t>12-06-1979</t>
  </si>
  <si>
    <t>11-12-1954</t>
  </si>
  <si>
    <t>12-10-1990</t>
  </si>
  <si>
    <t>08-05-1967</t>
  </si>
  <si>
    <t>24-08-1974</t>
  </si>
  <si>
    <t>01-03-1954</t>
  </si>
  <si>
    <t>12-04-1983</t>
  </si>
  <si>
    <t>07-02-1987</t>
  </si>
  <si>
    <t>28-10-2008</t>
  </si>
  <si>
    <t>17-09-1966</t>
  </si>
  <si>
    <t>02-05-1963</t>
  </si>
  <si>
    <t>22-01-1991</t>
  </si>
  <si>
    <t>08-07-2009</t>
  </si>
  <si>
    <t>28-03-1959</t>
  </si>
  <si>
    <t>16-04-1989</t>
  </si>
  <si>
    <t>16-01-1983</t>
  </si>
  <si>
    <t>23-05-2008</t>
  </si>
  <si>
    <t>18-08-1950</t>
  </si>
  <si>
    <t>13-09-1988</t>
  </si>
  <si>
    <t>23-06-1969</t>
  </si>
  <si>
    <t>22-12-2012</t>
  </si>
  <si>
    <t>29-05-1980</t>
  </si>
  <si>
    <t>17-03-1953</t>
  </si>
  <si>
    <t>03-02-1956</t>
  </si>
  <si>
    <t>06-03-2009</t>
  </si>
  <si>
    <t>26-11-1976</t>
  </si>
  <si>
    <t>30-08-1992</t>
  </si>
  <si>
    <t>08-09-1956</t>
  </si>
  <si>
    <t>05-05-1954</t>
  </si>
  <si>
    <t>15-11-2015</t>
  </si>
  <si>
    <t>26-06-1992</t>
  </si>
  <si>
    <t>25-04-1964</t>
  </si>
  <si>
    <t>18-10-1972</t>
  </si>
  <si>
    <t>22-12-1965</t>
  </si>
  <si>
    <t>23-04-1967</t>
  </si>
  <si>
    <t>30-10-1996</t>
  </si>
  <si>
    <t>19-03-1983</t>
  </si>
  <si>
    <t>23-10-1992</t>
  </si>
  <si>
    <t>01-02-2010</t>
  </si>
  <si>
    <t>15-04-1954</t>
  </si>
  <si>
    <t>03-11-1998</t>
  </si>
  <si>
    <t>25-01-1980</t>
  </si>
  <si>
    <t>22-05-1955</t>
  </si>
  <si>
    <t>16-02-2007</t>
  </si>
  <si>
    <t>28-02-1995</t>
  </si>
  <si>
    <t>11-11-2003</t>
  </si>
  <si>
    <t>10-11-2006</t>
  </si>
  <si>
    <t>25-06-1977</t>
  </si>
  <si>
    <t>16-11-2002</t>
  </si>
  <si>
    <t>06-06-2011</t>
  </si>
  <si>
    <t>28-03-1982</t>
  </si>
  <si>
    <t>10-08-1960</t>
  </si>
  <si>
    <t>09-03-1964</t>
  </si>
  <si>
    <t>01-05-1984</t>
  </si>
  <si>
    <t>04-11-1953</t>
  </si>
  <si>
    <t>22-04-2009</t>
  </si>
  <si>
    <t>20-05-1982</t>
  </si>
  <si>
    <t>15-01-1984</t>
  </si>
  <si>
    <t>22-12-2009</t>
  </si>
  <si>
    <t>19-12-1988</t>
  </si>
  <si>
    <t>26-08-2014</t>
  </si>
  <si>
    <t>05-09-1985</t>
  </si>
  <si>
    <t>11-03-1953</t>
  </si>
  <si>
    <t>12-05-2003</t>
  </si>
  <si>
    <t>02-07-1999</t>
  </si>
  <si>
    <t>15-11-1953</t>
  </si>
  <si>
    <t>26-01-1965</t>
  </si>
  <si>
    <t>08-05-1991</t>
  </si>
  <si>
    <t>01-06-2003</t>
  </si>
  <si>
    <t>20-02-2001</t>
  </si>
  <si>
    <t>08-11-2006</t>
  </si>
  <si>
    <t>09-10-1975</t>
  </si>
  <si>
    <t>20-07-1950</t>
  </si>
  <si>
    <t>30-09-1968</t>
  </si>
  <si>
    <t>05-12-1994</t>
  </si>
  <si>
    <t>11-09-1957</t>
  </si>
  <si>
    <t>04-05-2007</t>
  </si>
  <si>
    <t>10-06-1956</t>
  </si>
  <si>
    <t>19-12-1954</t>
  </si>
  <si>
    <t>30-10-1979</t>
  </si>
  <si>
    <t>13-01-2003</t>
  </si>
  <si>
    <t>19-07-2006</t>
  </si>
  <si>
    <t>08-12-2004</t>
  </si>
  <si>
    <t>20-08-1994</t>
  </si>
  <si>
    <t>16-12-1952</t>
  </si>
  <si>
    <t>25-12-1953</t>
  </si>
  <si>
    <t>15-04-1987</t>
  </si>
  <si>
    <t>19-06-1975</t>
  </si>
  <si>
    <t>21-01-1960</t>
  </si>
  <si>
    <t>12-06-1978</t>
  </si>
  <si>
    <t>07-02-1976</t>
  </si>
  <si>
    <t>10-02-2011</t>
  </si>
  <si>
    <t>15-07-1969</t>
  </si>
  <si>
    <t>13-12-1954</t>
  </si>
  <si>
    <t>13-10-1992</t>
  </si>
  <si>
    <t>03-09-2012</t>
  </si>
  <si>
    <t>15-08-1977</t>
  </si>
  <si>
    <t>25-06-1994</t>
  </si>
  <si>
    <t>17-09-1984</t>
  </si>
  <si>
    <t>01-12-1953</t>
  </si>
  <si>
    <t>23-04-2003</t>
  </si>
  <si>
    <t>20-04-1976</t>
  </si>
  <si>
    <t>26-11-1963</t>
  </si>
  <si>
    <t>11-01-1995</t>
  </si>
  <si>
    <t>08-02-1979</t>
  </si>
  <si>
    <t>27-11-1986</t>
  </si>
  <si>
    <t>16-11-2015</t>
  </si>
  <si>
    <t>29-10-1962</t>
  </si>
  <si>
    <t>01-02-1987</t>
  </si>
  <si>
    <t>18-03-1980</t>
  </si>
  <si>
    <t>02-09-1959</t>
  </si>
  <si>
    <t>04-11-2006</t>
  </si>
  <si>
    <t>19-07-1998</t>
  </si>
  <si>
    <t>12-01-2003</t>
  </si>
  <si>
    <t>03-01-1998</t>
  </si>
  <si>
    <t>16-01-2004</t>
  </si>
  <si>
    <t>07-11-1998</t>
  </si>
  <si>
    <t>30-04-1980</t>
  </si>
  <si>
    <t>09-10-2006</t>
  </si>
  <si>
    <t>13-06-1993</t>
  </si>
  <si>
    <t>29-02-1996</t>
  </si>
  <si>
    <t>26-10-1966</t>
  </si>
  <si>
    <t>14-02-1953</t>
  </si>
  <si>
    <t>23-06-1991</t>
  </si>
  <si>
    <t>02-11-2013</t>
  </si>
  <si>
    <t>07-08-1996</t>
  </si>
  <si>
    <t>01-04-1982</t>
  </si>
  <si>
    <t>27-03-1998</t>
  </si>
  <si>
    <t>14-01-1963</t>
  </si>
  <si>
    <t>03-07-1981</t>
  </si>
  <si>
    <t>09-01-1980</t>
  </si>
  <si>
    <t>29-07-1968</t>
  </si>
  <si>
    <t>03-06-2001</t>
  </si>
  <si>
    <t>08-03-1965</t>
  </si>
  <si>
    <t>06-10-1993</t>
  </si>
  <si>
    <t>07-12-1968</t>
  </si>
  <si>
    <t>22-10-2015</t>
  </si>
  <si>
    <t>16-02-2008</t>
  </si>
  <si>
    <t>21-06-1972</t>
  </si>
  <si>
    <t>06-06-1992</t>
  </si>
  <si>
    <t>20-06-1965</t>
  </si>
  <si>
    <t>23-10-2007</t>
  </si>
  <si>
    <t>28-05-2001</t>
  </si>
  <si>
    <t>01-06-1992</t>
  </si>
  <si>
    <t>24-06-1968</t>
  </si>
  <si>
    <t>27-07-1965</t>
  </si>
  <si>
    <t>20-07-1952</t>
  </si>
  <si>
    <t>28-02-1970</t>
  </si>
  <si>
    <t>26-01-1982</t>
  </si>
  <si>
    <t>10-08-2001</t>
  </si>
  <si>
    <t>03-10-1985</t>
  </si>
  <si>
    <t>02-04-1990</t>
  </si>
  <si>
    <t>28-01-1951</t>
  </si>
  <si>
    <t>26-07-1950</t>
  </si>
  <si>
    <t>04-03-1994</t>
  </si>
  <si>
    <t>07-02-1969</t>
  </si>
  <si>
    <t>04-05-1960</t>
  </si>
  <si>
    <t>20-01-1996</t>
  </si>
  <si>
    <t>17-02-1956</t>
  </si>
  <si>
    <t>22-03-1975</t>
  </si>
  <si>
    <t>18-05-1992</t>
  </si>
  <si>
    <t>22-10-2002</t>
  </si>
  <si>
    <t>11-10-1985</t>
  </si>
  <si>
    <t>04-05-1987</t>
  </si>
  <si>
    <t>07-12-1962</t>
  </si>
  <si>
    <t>07-04-1962</t>
  </si>
  <si>
    <t>24-03-2003</t>
  </si>
  <si>
    <t>13-03-2011</t>
  </si>
  <si>
    <t>03-12-1982</t>
  </si>
  <si>
    <t>16-12-1997</t>
  </si>
  <si>
    <t>04-06-1967</t>
  </si>
  <si>
    <t>10-10-1990</t>
  </si>
  <si>
    <t>29-05-1957</t>
  </si>
  <si>
    <t>21-02-2000</t>
  </si>
  <si>
    <t>01-01-2005</t>
  </si>
  <si>
    <t>05-12-1978</t>
  </si>
  <si>
    <t>08-05-2004</t>
  </si>
  <si>
    <t>17-08-2008</t>
  </si>
  <si>
    <t>28-07-1952</t>
  </si>
  <si>
    <t>19-04-1995</t>
  </si>
  <si>
    <t>07-12-2009</t>
  </si>
  <si>
    <t>05-11-1982</t>
  </si>
  <si>
    <t>16-05-1961</t>
  </si>
  <si>
    <t>22-10-2014</t>
  </si>
  <si>
    <t>13-07-1956</t>
  </si>
  <si>
    <t>26-05-1991</t>
  </si>
  <si>
    <t>31-07-1975</t>
  </si>
  <si>
    <t>12-05-1951</t>
  </si>
  <si>
    <t>13-03-1984</t>
  </si>
  <si>
    <t>28-09-2006</t>
  </si>
  <si>
    <t>27-05-1985</t>
  </si>
  <si>
    <t>28-06-1951</t>
  </si>
  <si>
    <t>14-07-1961</t>
  </si>
  <si>
    <t>12-05-1961</t>
  </si>
  <si>
    <t>14-02-1999</t>
  </si>
  <si>
    <t>03-02-1991</t>
  </si>
  <si>
    <t>13-08-1972</t>
  </si>
  <si>
    <t>08-02-1984</t>
  </si>
  <si>
    <t>15-06-1963</t>
  </si>
  <si>
    <t>17-12-1965</t>
  </si>
  <si>
    <t>27-06-1983</t>
  </si>
  <si>
    <t>24-03-2006</t>
  </si>
  <si>
    <t>11-03-2007</t>
  </si>
  <si>
    <t>28-05-1995</t>
  </si>
  <si>
    <t>02-04-1973</t>
  </si>
  <si>
    <t>03-11-1994</t>
  </si>
  <si>
    <t>22-10-1978</t>
  </si>
  <si>
    <t>21-11-1993</t>
  </si>
  <si>
    <t>04-09-1982</t>
  </si>
  <si>
    <t>13-06-1968</t>
  </si>
  <si>
    <t>10-09-1989</t>
  </si>
  <si>
    <t>05-05-1981</t>
  </si>
  <si>
    <t>06-09-1956</t>
  </si>
  <si>
    <t>23-06-1975</t>
  </si>
  <si>
    <t>16-11-1999</t>
  </si>
  <si>
    <t>21-11-1985</t>
  </si>
  <si>
    <t>12-12-1976</t>
  </si>
  <si>
    <t>19-12-1996</t>
  </si>
  <si>
    <t>13-03-2005</t>
  </si>
  <si>
    <t>07-04-1955</t>
  </si>
  <si>
    <t>02-07-1968</t>
  </si>
  <si>
    <t>15-12-1955</t>
  </si>
  <si>
    <t>18-08-1990</t>
  </si>
  <si>
    <t>27-06-1954</t>
  </si>
  <si>
    <t>14-08-1990</t>
  </si>
  <si>
    <t>20-09-1974</t>
  </si>
  <si>
    <t>26-05-2009</t>
  </si>
  <si>
    <t>15-12-1986</t>
  </si>
  <si>
    <t>03-01-1950</t>
  </si>
  <si>
    <t>13-11-1974</t>
  </si>
  <si>
    <t>20-10-1968</t>
  </si>
  <si>
    <t>24-07-1961</t>
  </si>
  <si>
    <t>15-12-1988</t>
  </si>
  <si>
    <t>21-04-2015</t>
  </si>
  <si>
    <t>16-04-2011</t>
  </si>
  <si>
    <t>21-08-2010</t>
  </si>
  <si>
    <t>14-08-1973</t>
  </si>
  <si>
    <t>24-08-1998</t>
  </si>
  <si>
    <t>19-06-1969</t>
  </si>
  <si>
    <t>17-07-1982</t>
  </si>
  <si>
    <t>07-04-1969</t>
  </si>
  <si>
    <t>03-05-2000</t>
  </si>
  <si>
    <t>27-12-1970</t>
  </si>
  <si>
    <t>17-02-1969</t>
  </si>
  <si>
    <t>07-01-1954</t>
  </si>
  <si>
    <t>25-07-1973</t>
  </si>
  <si>
    <t>26-09-1995</t>
  </si>
  <si>
    <t>10-10-1993</t>
  </si>
  <si>
    <t>02-10-1973</t>
  </si>
  <si>
    <t>13-02-1959</t>
  </si>
  <si>
    <t>28-12-1964</t>
  </si>
  <si>
    <t>06-08-2004</t>
  </si>
  <si>
    <t>30-09-2010</t>
  </si>
  <si>
    <t>05-12-1966</t>
  </si>
  <si>
    <t>03-04-1986</t>
  </si>
  <si>
    <t>31-10-1996</t>
  </si>
  <si>
    <t>07-11-1978</t>
  </si>
  <si>
    <t>25-11-1983</t>
  </si>
  <si>
    <t>07-02-2015</t>
  </si>
  <si>
    <t>26-02-1963</t>
  </si>
  <si>
    <t>18-11-1984</t>
  </si>
  <si>
    <t>05-07-1994</t>
  </si>
  <si>
    <t>10-09-2007</t>
  </si>
  <si>
    <t>16-04-1958</t>
  </si>
  <si>
    <t>25-08-2006</t>
  </si>
  <si>
    <t>28-05-2008</t>
  </si>
  <si>
    <t>30-12-2010</t>
  </si>
  <si>
    <t>31-12-1996</t>
  </si>
  <si>
    <t>11-09-1953</t>
  </si>
  <si>
    <t>05-08-1963</t>
  </si>
  <si>
    <t>22-07-2000</t>
  </si>
  <si>
    <t>27-12-2011</t>
  </si>
  <si>
    <t>29-04-2012</t>
  </si>
  <si>
    <t>12-07-2005</t>
  </si>
  <si>
    <t>10-02-1958</t>
  </si>
  <si>
    <t>03-09-1994</t>
  </si>
  <si>
    <t>22-03-1951</t>
  </si>
  <si>
    <t>04-07-1988</t>
  </si>
  <si>
    <t>23-12-2002</t>
  </si>
  <si>
    <t>01-09-1986</t>
  </si>
  <si>
    <t>19-12-2012</t>
  </si>
  <si>
    <t>11-06-2006</t>
  </si>
  <si>
    <t>02-03-1993</t>
  </si>
  <si>
    <t>25-06-2005</t>
  </si>
  <si>
    <t>31-08-2003</t>
  </si>
  <si>
    <t>23-11-1968</t>
  </si>
  <si>
    <t>21-01-1978</t>
  </si>
  <si>
    <t>12-06-1988</t>
  </si>
  <si>
    <t>10-02-1974</t>
  </si>
  <si>
    <t>15-09-1980</t>
  </si>
  <si>
    <t>16-06-1979</t>
  </si>
  <si>
    <t>28-03-1991</t>
  </si>
  <si>
    <t>28-04-2012</t>
  </si>
  <si>
    <t>03-11-2000</t>
  </si>
  <si>
    <t>12-10-1979</t>
  </si>
  <si>
    <t>15-08-1954</t>
  </si>
  <si>
    <t>07-12-1998</t>
  </si>
  <si>
    <t>30-07-1982</t>
  </si>
  <si>
    <t>07-01-1956</t>
  </si>
  <si>
    <t>17-02-1978</t>
  </si>
  <si>
    <t>17-01-1971</t>
  </si>
  <si>
    <t>01-05-2010</t>
  </si>
  <si>
    <t>24-10-2003</t>
  </si>
  <si>
    <t>15-01-1988</t>
  </si>
  <si>
    <t>19-11-1973</t>
  </si>
  <si>
    <t>05-06-1957</t>
  </si>
  <si>
    <t>26-12-1983</t>
  </si>
  <si>
    <t>17-02-2000</t>
  </si>
  <si>
    <t>20-04-1994</t>
  </si>
  <si>
    <t>01-06-1969</t>
  </si>
  <si>
    <t>31-08-1996</t>
  </si>
  <si>
    <t>02-08-1977</t>
  </si>
  <si>
    <t>23-11-2002</t>
  </si>
  <si>
    <t>22-08-1993</t>
  </si>
  <si>
    <t>07-04-1980</t>
  </si>
  <si>
    <t>10-06-2011</t>
  </si>
  <si>
    <t>16-03-2005</t>
  </si>
  <si>
    <t>31-03-2009</t>
  </si>
  <si>
    <t>12-04-1955</t>
  </si>
  <si>
    <t>20-02-1992</t>
  </si>
  <si>
    <t>20-08-1967</t>
  </si>
  <si>
    <t>27-07-1957</t>
  </si>
  <si>
    <t>27-01-1996</t>
  </si>
  <si>
    <t>02-02-1984</t>
  </si>
  <si>
    <t>09-03-1991</t>
  </si>
  <si>
    <t>03-11-1965</t>
  </si>
  <si>
    <t>07-09-1963</t>
  </si>
  <si>
    <t>12-03-1960</t>
  </si>
  <si>
    <t>07-12-1957</t>
  </si>
  <si>
    <t>21-10-1984</t>
  </si>
  <si>
    <t>13-03-1964</t>
  </si>
  <si>
    <t>12-06-2000</t>
  </si>
  <si>
    <t>25-06-1950</t>
  </si>
  <si>
    <t>12-11-2007</t>
  </si>
  <si>
    <t>19-10-1992</t>
  </si>
  <si>
    <t>12-07-1966</t>
  </si>
  <si>
    <t>16-11-2006</t>
  </si>
  <si>
    <t>03-03-2012</t>
  </si>
  <si>
    <t>09-11-1973</t>
  </si>
  <si>
    <t>26-07-1967</t>
  </si>
  <si>
    <t>21-05-2012</t>
  </si>
  <si>
    <t>10-07-1972</t>
  </si>
  <si>
    <t>15-09-1992</t>
  </si>
  <si>
    <t>14-10-1984</t>
  </si>
  <si>
    <t>18-12-2003</t>
  </si>
  <si>
    <t>12-02-1962</t>
  </si>
  <si>
    <t>17-12-1959</t>
  </si>
  <si>
    <t>16-04-1970</t>
  </si>
  <si>
    <t>12-10-1992</t>
  </si>
  <si>
    <t>09-02-2004</t>
  </si>
  <si>
    <t>08-12-1959</t>
  </si>
  <si>
    <t>11-01-2008</t>
  </si>
  <si>
    <t>26-01-1953</t>
  </si>
  <si>
    <t>24-10-1965</t>
  </si>
  <si>
    <t>25-09-1954</t>
  </si>
  <si>
    <t>04-04-1952</t>
  </si>
  <si>
    <t>19-06-2011</t>
  </si>
  <si>
    <t>18-03-1982</t>
  </si>
  <si>
    <t>22-12-1970</t>
  </si>
  <si>
    <t>20-01-2007</t>
  </si>
  <si>
    <t>28-09-1997</t>
  </si>
  <si>
    <t>15-12-1979</t>
  </si>
  <si>
    <t>07-11-1958</t>
  </si>
  <si>
    <t>14-12-1955</t>
  </si>
  <si>
    <t>11-11-1987</t>
  </si>
  <si>
    <t>23-03-2013</t>
  </si>
  <si>
    <t>08-06-2006</t>
  </si>
  <si>
    <t>18-12-1981</t>
  </si>
  <si>
    <t>14-12-1971</t>
  </si>
  <si>
    <t>03-10-1980</t>
  </si>
  <si>
    <t>11-09-1975</t>
  </si>
  <si>
    <t>01-05-1982</t>
  </si>
  <si>
    <t>16-03-2013</t>
  </si>
  <si>
    <t>23-04-2011</t>
  </si>
  <si>
    <t>21-10-2003</t>
  </si>
  <si>
    <t>27-01-1990</t>
  </si>
  <si>
    <t>28-02-1997</t>
  </si>
  <si>
    <t>12-09-1995</t>
  </si>
  <si>
    <t>16-03-1989</t>
  </si>
  <si>
    <t>15-10-1954</t>
  </si>
  <si>
    <t>31-07-1955</t>
  </si>
  <si>
    <t>16-03-2014</t>
  </si>
  <si>
    <t>30-10-2007</t>
  </si>
  <si>
    <t>13-07-1950</t>
  </si>
  <si>
    <t>01-05-1991</t>
  </si>
  <si>
    <t>05-12-2004</t>
  </si>
  <si>
    <t>13-11-2002</t>
  </si>
  <si>
    <t>29-12-1979</t>
  </si>
  <si>
    <t>19-07-1974</t>
  </si>
  <si>
    <t>12-04-1975</t>
  </si>
  <si>
    <t>26-05-1977</t>
  </si>
  <si>
    <t>24-07-1969</t>
  </si>
  <si>
    <t>26-11-1966</t>
  </si>
  <si>
    <t>12-05-1962</t>
  </si>
  <si>
    <t>22-11-1981</t>
  </si>
  <si>
    <t>24-05-1991</t>
  </si>
  <si>
    <t>24-09-2010</t>
  </si>
  <si>
    <t>06-10-1978</t>
  </si>
  <si>
    <t>14-12-1988</t>
  </si>
  <si>
    <t>09-10-2001</t>
  </si>
  <si>
    <t>30-11-2005</t>
  </si>
  <si>
    <t>13-08-1973</t>
  </si>
  <si>
    <t>03-05-1985</t>
  </si>
  <si>
    <t>05-05-1990</t>
  </si>
  <si>
    <t>01-05-1993</t>
  </si>
  <si>
    <t>15-05-1969</t>
  </si>
  <si>
    <t>29-04-2001</t>
  </si>
  <si>
    <t>18-06-1959</t>
  </si>
  <si>
    <t>04-02-1954</t>
  </si>
  <si>
    <t>21-07-1999</t>
  </si>
  <si>
    <t>22-12-1951</t>
  </si>
  <si>
    <t>02-03-1963</t>
  </si>
  <si>
    <t>03-11-1977</t>
  </si>
  <si>
    <t>04-11-1958</t>
  </si>
  <si>
    <t>12-02-1994</t>
  </si>
  <si>
    <t>26-03-1956</t>
  </si>
  <si>
    <t>11-04-1967</t>
  </si>
  <si>
    <t>12-12-2005</t>
  </si>
  <si>
    <t>26-05-1974</t>
  </si>
  <si>
    <t>19-08-2002</t>
  </si>
  <si>
    <t>22-11-1997</t>
  </si>
  <si>
    <t>20-10-1952</t>
  </si>
  <si>
    <t>22-08-1952</t>
  </si>
  <si>
    <t>27-08-1960</t>
  </si>
  <si>
    <t>22-11-1962</t>
  </si>
  <si>
    <t>14-06-2009</t>
  </si>
  <si>
    <t>25-04-2011</t>
  </si>
  <si>
    <t>01-09-1976</t>
  </si>
  <si>
    <t>21-07-1985</t>
  </si>
  <si>
    <t>05-01-1987</t>
  </si>
  <si>
    <t>19-06-1992</t>
  </si>
  <si>
    <t>19-03-2004</t>
  </si>
  <si>
    <t>31-03-1990</t>
  </si>
  <si>
    <t>04-04-1991</t>
  </si>
  <si>
    <t>24-02-1975</t>
  </si>
  <si>
    <t>30-01-1969</t>
  </si>
  <si>
    <t>25-01-1993</t>
  </si>
  <si>
    <t>01-07-1979</t>
  </si>
  <si>
    <t>31-08-1961</t>
  </si>
  <si>
    <t>13-05-2012</t>
  </si>
  <si>
    <t>10-07-1963</t>
  </si>
  <si>
    <t>27-03-2015</t>
  </si>
  <si>
    <t>11-10-1976</t>
  </si>
  <si>
    <t>16-12-2008</t>
  </si>
  <si>
    <t>12-10-2003</t>
  </si>
  <si>
    <t>01-10-1974</t>
  </si>
  <si>
    <t>12-05-1984</t>
  </si>
  <si>
    <t>07-03-1957</t>
  </si>
  <si>
    <t>09-07-1952</t>
  </si>
  <si>
    <t>28-11-1992</t>
  </si>
  <si>
    <t>11-08-1996</t>
  </si>
  <si>
    <t>30-12-2001</t>
  </si>
  <si>
    <t>16-01-2009</t>
  </si>
  <si>
    <t>22-08-1976</t>
  </si>
  <si>
    <t>02-01-1956</t>
  </si>
  <si>
    <t>13-08-1985</t>
  </si>
  <si>
    <t>18-11-2001</t>
  </si>
  <si>
    <t>22-06-1975</t>
  </si>
  <si>
    <t>03-12-1987</t>
  </si>
  <si>
    <t>22-11-2004</t>
  </si>
  <si>
    <t>31-10-1972</t>
  </si>
  <si>
    <t>30-09-1990</t>
  </si>
  <si>
    <t>02-03-1995</t>
  </si>
  <si>
    <t>16-11-1984</t>
  </si>
  <si>
    <t>25-03-2012</t>
  </si>
  <si>
    <t>06-07-1994</t>
  </si>
  <si>
    <t>15-03-1981</t>
  </si>
  <si>
    <t>17-05-2007</t>
  </si>
  <si>
    <t>01-06-2010</t>
  </si>
  <si>
    <t>24-07-1986</t>
  </si>
  <si>
    <t>16-03-1975</t>
  </si>
  <si>
    <t>10-05-1993</t>
  </si>
  <si>
    <t>10-10-1980</t>
  </si>
  <si>
    <t>02-05-1957</t>
  </si>
  <si>
    <t>30-03-1964</t>
  </si>
  <si>
    <t>25-09-2011</t>
  </si>
  <si>
    <t>08-07-1995</t>
  </si>
  <si>
    <t>16-07-2007</t>
  </si>
  <si>
    <t>24-05-1954</t>
  </si>
  <si>
    <t>25-06-1962</t>
  </si>
  <si>
    <t>04-11-2012</t>
  </si>
  <si>
    <t>18-07-1967</t>
  </si>
  <si>
    <t>15-02-1967</t>
  </si>
  <si>
    <t>04-11-1975</t>
  </si>
  <si>
    <t>18-01-1995</t>
  </si>
  <si>
    <t>08-06-1972</t>
  </si>
  <si>
    <t>05-09-2014</t>
  </si>
  <si>
    <t>27-05-2004</t>
  </si>
  <si>
    <t>12-07-1979</t>
  </si>
  <si>
    <t>09-02-1991</t>
  </si>
  <si>
    <t>08-04-2011</t>
  </si>
  <si>
    <t>02-07-1993</t>
  </si>
  <si>
    <t>05-10-2008</t>
  </si>
  <si>
    <t>24-07-1984</t>
  </si>
  <si>
    <t>03-10-2010</t>
  </si>
  <si>
    <t>29-03-1987</t>
  </si>
  <si>
    <t>29-01-1978</t>
  </si>
  <si>
    <t>26-12-1957</t>
  </si>
  <si>
    <t>07-05-2005</t>
  </si>
  <si>
    <t>02-09-1967</t>
  </si>
  <si>
    <t>11-01-1959</t>
  </si>
  <si>
    <t>24-11-1976</t>
  </si>
  <si>
    <t>20-02-1968</t>
  </si>
  <si>
    <t>11-04-2002</t>
  </si>
  <si>
    <t>16-07-1953</t>
  </si>
  <si>
    <t>25-10-1956</t>
  </si>
  <si>
    <t>10-05-1953</t>
  </si>
  <si>
    <t>22-12-1964</t>
  </si>
  <si>
    <t>26-03-1988</t>
  </si>
  <si>
    <t>22-11-2002</t>
  </si>
  <si>
    <t>21-02-1989</t>
  </si>
  <si>
    <t>10-11-2014</t>
  </si>
  <si>
    <t>10-07-1971</t>
  </si>
  <si>
    <t>25-06-2007</t>
  </si>
  <si>
    <t>17-10-1989</t>
  </si>
  <si>
    <t>25-07-1953</t>
  </si>
  <si>
    <t>09-11-1995</t>
  </si>
  <si>
    <t>02-05-1985</t>
  </si>
  <si>
    <t>24-06-1997</t>
  </si>
  <si>
    <t>11-01-2009</t>
  </si>
  <si>
    <t>22-01-1959</t>
  </si>
  <si>
    <t>25-11-1952</t>
  </si>
  <si>
    <t>16-01-1982</t>
  </si>
  <si>
    <t>29-01-1987</t>
  </si>
  <si>
    <t>26-02-1970</t>
  </si>
  <si>
    <t>15-11-1967</t>
  </si>
  <si>
    <t>04-09-1963</t>
  </si>
  <si>
    <t>25-12-1994</t>
  </si>
  <si>
    <t>14-04-1988</t>
  </si>
  <si>
    <t>16-12-1976</t>
  </si>
  <si>
    <t>24-05-1982</t>
  </si>
  <si>
    <t>19-04-1960</t>
  </si>
  <si>
    <t>12-03-1971</t>
  </si>
  <si>
    <t>11-11-1981</t>
  </si>
  <si>
    <t>26-02-2009</t>
  </si>
  <si>
    <t>18-05-2009</t>
  </si>
  <si>
    <t>17-09-2005</t>
  </si>
  <si>
    <t>16-03-1980</t>
  </si>
  <si>
    <t>11-09-1988</t>
  </si>
  <si>
    <t>25-07-1972</t>
  </si>
  <si>
    <t>13-10-1999</t>
  </si>
  <si>
    <t>30-10-1982</t>
  </si>
  <si>
    <t>09-02-1995</t>
  </si>
  <si>
    <t>14-07-2004</t>
  </si>
  <si>
    <t>04-08-1952</t>
  </si>
  <si>
    <t>03-03-2015</t>
  </si>
  <si>
    <t>27-05-1995</t>
  </si>
  <si>
    <t>17-03-1954</t>
  </si>
  <si>
    <t>29-01-1975</t>
  </si>
  <si>
    <t>10-08-1990</t>
  </si>
  <si>
    <t>19-05-1964</t>
  </si>
  <si>
    <t>05-03-1969</t>
  </si>
  <si>
    <t>28-12-2015</t>
  </si>
  <si>
    <t>21-06-1969</t>
  </si>
  <si>
    <t>25-02-1969</t>
  </si>
  <si>
    <t>08-12-2012</t>
  </si>
  <si>
    <t>02-01-1977</t>
  </si>
  <si>
    <t>03-10-1991</t>
  </si>
  <si>
    <t>04-08-1956</t>
  </si>
  <si>
    <t>15-03-1974</t>
  </si>
  <si>
    <t>03-12-1956</t>
  </si>
  <si>
    <t>06-02-1993</t>
  </si>
  <si>
    <t>21-08-1989</t>
  </si>
  <si>
    <t>14-04-1953</t>
  </si>
  <si>
    <t>27-01-2001</t>
  </si>
  <si>
    <t>10-08-1970</t>
  </si>
  <si>
    <t>06-10-2011</t>
  </si>
  <si>
    <t>03-05-1995</t>
  </si>
  <si>
    <t>02-04-1974</t>
  </si>
  <si>
    <t>06-11-1961</t>
  </si>
  <si>
    <t>02-12-1992</t>
  </si>
  <si>
    <t>11-04-1976</t>
  </si>
  <si>
    <t>14-07-1955</t>
  </si>
  <si>
    <t>14-10-1996</t>
  </si>
  <si>
    <t>27-06-1975</t>
  </si>
  <si>
    <t>13-09-1970</t>
  </si>
  <si>
    <t>22-08-2000</t>
  </si>
  <si>
    <t>02-10-2012</t>
  </si>
  <si>
    <t>24-03-1955</t>
  </si>
  <si>
    <t>26-10-1977</t>
  </si>
  <si>
    <t>13-12-1951</t>
  </si>
  <si>
    <t>22-02-2005</t>
  </si>
  <si>
    <t>13-05-1991</t>
  </si>
  <si>
    <t>17-02-1959</t>
  </si>
  <si>
    <t>09-10-1965</t>
  </si>
  <si>
    <t>30-06-1967</t>
  </si>
  <si>
    <t>28-07-1976</t>
  </si>
  <si>
    <t>23-01-1967</t>
  </si>
  <si>
    <t>22-05-1954</t>
  </si>
  <si>
    <t>07-08-1992</t>
  </si>
  <si>
    <t>03-05-1990</t>
  </si>
  <si>
    <t>25-03-2013</t>
  </si>
  <si>
    <t>06-09-2009</t>
  </si>
  <si>
    <t>20-12-2015</t>
  </si>
  <si>
    <t>03-10-1969</t>
  </si>
  <si>
    <t>11-01-1977</t>
  </si>
  <si>
    <t>06-08-1968</t>
  </si>
  <si>
    <t>22-02-2001</t>
  </si>
  <si>
    <t>04-12-1952</t>
  </si>
  <si>
    <t>27-08-1957</t>
  </si>
  <si>
    <t>17-10-1999</t>
  </si>
  <si>
    <t>25-03-1995</t>
  </si>
  <si>
    <t>09-08-1999</t>
  </si>
  <si>
    <t>06-02-1961</t>
  </si>
  <si>
    <t>25-11-1991</t>
  </si>
  <si>
    <t>14-08-1952</t>
  </si>
  <si>
    <t>17-02-2012</t>
  </si>
  <si>
    <t>02-04-2001</t>
  </si>
  <si>
    <t>15-09-1979</t>
  </si>
  <si>
    <t>02-12-1991</t>
  </si>
  <si>
    <t>02-07-1981</t>
  </si>
  <si>
    <t>01-07-1962</t>
  </si>
  <si>
    <t>07-05-1957</t>
  </si>
  <si>
    <t>27-09-1980</t>
  </si>
  <si>
    <t>01-10-2013</t>
  </si>
  <si>
    <t>17-08-1985</t>
  </si>
  <si>
    <t>14-02-2004</t>
  </si>
  <si>
    <t>23-06-1953</t>
  </si>
  <si>
    <t>05-02-1954</t>
  </si>
  <si>
    <t>04-04-1995</t>
  </si>
  <si>
    <t>25-10-1994</t>
  </si>
  <si>
    <t>08-12-1986</t>
  </si>
  <si>
    <t>04-08-1964</t>
  </si>
  <si>
    <t>16-09-1981</t>
  </si>
  <si>
    <t>11-08-1960</t>
  </si>
  <si>
    <t>12-10-1968</t>
  </si>
  <si>
    <t>18-08-1978</t>
  </si>
  <si>
    <t>24-03-1984</t>
  </si>
  <si>
    <t>13-12-1972</t>
  </si>
  <si>
    <t>02-01-1993</t>
  </si>
  <si>
    <t>28-09-1954</t>
  </si>
  <si>
    <t>11-12-1975</t>
  </si>
  <si>
    <t>25-09-1971</t>
  </si>
  <si>
    <t>08-12-1953</t>
  </si>
  <si>
    <t>20-12-2001</t>
  </si>
  <si>
    <t>06-08-1990</t>
  </si>
  <si>
    <t>16-04-1985</t>
  </si>
  <si>
    <t>02-11-2001</t>
  </si>
  <si>
    <t>04-04-1985</t>
  </si>
  <si>
    <t>20-11-1970</t>
  </si>
  <si>
    <t>05-07-2000</t>
  </si>
  <si>
    <t>29-07-2010</t>
  </si>
  <si>
    <t>20-05-2005</t>
  </si>
  <si>
    <t>25-05-1965</t>
  </si>
  <si>
    <t>29-11-1987</t>
  </si>
  <si>
    <t>17-04-1975</t>
  </si>
  <si>
    <t>07-07-1996</t>
  </si>
  <si>
    <t>02-05-1999</t>
  </si>
  <si>
    <t>05-01-2004</t>
  </si>
  <si>
    <t>19-10-1998</t>
  </si>
  <si>
    <t>05-05-1964</t>
  </si>
  <si>
    <t>16-11-1972</t>
  </si>
  <si>
    <t>08-09-1967</t>
  </si>
  <si>
    <t>15-12-1984</t>
  </si>
  <si>
    <t>07-03-2008</t>
  </si>
  <si>
    <t>17-09-1989</t>
  </si>
  <si>
    <t>06-02-2003</t>
  </si>
  <si>
    <t>02-08-2006</t>
  </si>
  <si>
    <t>28-02-1982</t>
  </si>
  <si>
    <t>19-04-1979</t>
  </si>
  <si>
    <t>23-10-1990</t>
  </si>
  <si>
    <t>01-12-2015</t>
  </si>
  <si>
    <t>20-10-1959</t>
  </si>
  <si>
    <t>24-05-2013</t>
  </si>
  <si>
    <t>29-05-1971</t>
  </si>
  <si>
    <t>13-12-2004</t>
  </si>
  <si>
    <t>21-10-1989</t>
  </si>
  <si>
    <t>30-03-1965</t>
  </si>
  <si>
    <t>18-08-1957</t>
  </si>
  <si>
    <t>15-05-1964</t>
  </si>
  <si>
    <t>27-12-2001</t>
  </si>
  <si>
    <t>08-05-1998</t>
  </si>
  <si>
    <t>16-06-1964</t>
  </si>
  <si>
    <t>15-06-1976</t>
  </si>
  <si>
    <t>18-01-2007</t>
  </si>
  <si>
    <t>19-02-1952</t>
  </si>
  <si>
    <t>28-03-1985</t>
  </si>
  <si>
    <t>21-02-1984</t>
  </si>
  <si>
    <t>10-08-1996</t>
  </si>
  <si>
    <t>01-04-1970</t>
  </si>
  <si>
    <t>14-12-1983</t>
  </si>
  <si>
    <t>05-08-2011</t>
  </si>
  <si>
    <t>19-05-2008</t>
  </si>
  <si>
    <t>05-08-1956</t>
  </si>
  <si>
    <t>16-08-1966</t>
  </si>
  <si>
    <t>26-11-1994</t>
  </si>
  <si>
    <t>07-05-2003</t>
  </si>
  <si>
    <t>03-08-2013</t>
  </si>
  <si>
    <t>24-06-2001</t>
  </si>
  <si>
    <t>08-01-1972</t>
  </si>
  <si>
    <t>18-05-1961</t>
  </si>
  <si>
    <t>26-11-2015</t>
  </si>
  <si>
    <t>24-09-2000</t>
  </si>
  <si>
    <t>25-09-1956</t>
  </si>
  <si>
    <t>08-04-2007</t>
  </si>
  <si>
    <t>10-03-2005</t>
  </si>
  <si>
    <t>25-08-2005</t>
  </si>
  <si>
    <t>20-06-1969</t>
  </si>
  <si>
    <t>17-04-2000</t>
  </si>
  <si>
    <t>06-02-1990</t>
  </si>
  <si>
    <t>21-07-1952</t>
  </si>
  <si>
    <t>26-10-1991</t>
  </si>
  <si>
    <t>10-06-1957</t>
  </si>
  <si>
    <t>18-01-2013</t>
  </si>
  <si>
    <t>29-10-1979</t>
  </si>
  <si>
    <t>11-02-2008</t>
  </si>
  <si>
    <t>09-04-2000</t>
  </si>
  <si>
    <t>10-11-1978</t>
  </si>
  <si>
    <t>12-05-1968</t>
  </si>
  <si>
    <t>28-06-1990</t>
  </si>
  <si>
    <t>25-12-2004</t>
  </si>
  <si>
    <t>11-05-1972</t>
  </si>
  <si>
    <t>28-01-1956</t>
  </si>
  <si>
    <t>27-11-2012</t>
  </si>
  <si>
    <t>30-08-1996</t>
  </si>
  <si>
    <t>18-01-1981</t>
  </si>
  <si>
    <t>26-11-2003</t>
  </si>
  <si>
    <t>17-10-2010</t>
  </si>
  <si>
    <t>22-01-1994</t>
  </si>
  <si>
    <t>29-10-1956</t>
  </si>
  <si>
    <t>29-12-1976</t>
  </si>
  <si>
    <t>15-01-2002</t>
  </si>
  <si>
    <t>20-05-1971</t>
  </si>
  <si>
    <t>25-02-1988</t>
  </si>
  <si>
    <t>11-12-1979</t>
  </si>
  <si>
    <t>27-12-1990</t>
  </si>
  <si>
    <t>23-11-2008</t>
  </si>
  <si>
    <t>08-11-1955</t>
  </si>
  <si>
    <t>20-10-2005</t>
  </si>
  <si>
    <t>06-04-2002</t>
  </si>
  <si>
    <t>26-11-1975</t>
  </si>
  <si>
    <t>02-11-1963</t>
  </si>
  <si>
    <t>14-01-1975</t>
  </si>
  <si>
    <t>03-07-2005</t>
  </si>
  <si>
    <t>05-04-1980</t>
  </si>
  <si>
    <t>23-05-1981</t>
  </si>
  <si>
    <t>15-11-1996</t>
  </si>
  <si>
    <t>10-11-1988</t>
  </si>
  <si>
    <t>05-08-2004</t>
  </si>
  <si>
    <t>13-01-1996</t>
  </si>
  <si>
    <t>09-05-1991</t>
  </si>
  <si>
    <t>01-02-1959</t>
  </si>
  <si>
    <t>06-02-2011</t>
  </si>
  <si>
    <t>13-10-1952</t>
  </si>
  <si>
    <t>12-11-1966</t>
  </si>
  <si>
    <t>23-12-1951</t>
  </si>
  <si>
    <t>02-06-2009</t>
  </si>
  <si>
    <t>11-01-2014</t>
  </si>
  <si>
    <t>14-08-1955</t>
  </si>
  <si>
    <t>29-05-1962</t>
  </si>
  <si>
    <t>04-02-1977</t>
  </si>
  <si>
    <t>07-01-1959</t>
  </si>
  <si>
    <t>16-10-1973</t>
  </si>
  <si>
    <t>05-10-2011</t>
  </si>
  <si>
    <t>13-09-2004</t>
  </si>
  <si>
    <t>05-02-2004</t>
  </si>
  <si>
    <t>15-11-2009</t>
  </si>
  <si>
    <t>23-05-1964</t>
  </si>
  <si>
    <t>08-08-2010</t>
  </si>
  <si>
    <t>13-11-2015</t>
  </si>
  <si>
    <t>09-05-1952</t>
  </si>
  <si>
    <t>23-01-1974</t>
  </si>
  <si>
    <t>23-05-1986</t>
  </si>
  <si>
    <t>24-11-1960</t>
  </si>
  <si>
    <t>10-12-2014</t>
  </si>
  <si>
    <t>20-03-1979</t>
  </si>
  <si>
    <t>23-06-1989</t>
  </si>
  <si>
    <t>19-10-1959</t>
  </si>
  <si>
    <t>14-04-1965</t>
  </si>
  <si>
    <t>16-01-2014</t>
  </si>
  <si>
    <t>29-05-1987</t>
  </si>
  <si>
    <t>09-05-2014</t>
  </si>
  <si>
    <t>06-09-1966</t>
  </si>
  <si>
    <t>10-06-1959</t>
  </si>
  <si>
    <t>04-05-1969</t>
  </si>
  <si>
    <t>20-09-1953</t>
  </si>
  <si>
    <t>18-08-1956</t>
  </si>
  <si>
    <t>12-03-1983</t>
  </si>
  <si>
    <t>01-05-1953</t>
  </si>
  <si>
    <t>07-10-1983</t>
  </si>
  <si>
    <t>28-12-1978</t>
  </si>
  <si>
    <t>03-08-1957</t>
  </si>
  <si>
    <t>21-01-1969</t>
  </si>
  <si>
    <t>20-10-1958</t>
  </si>
  <si>
    <t>14-04-1950</t>
  </si>
  <si>
    <t>28-08-1954</t>
  </si>
  <si>
    <t>22-12-2011</t>
  </si>
  <si>
    <t>22-12-1969</t>
  </si>
  <si>
    <t>10-06-1989</t>
  </si>
  <si>
    <t>02-04-1977</t>
  </si>
  <si>
    <t>09-09-2005</t>
  </si>
  <si>
    <t>12-05-1980</t>
  </si>
  <si>
    <t>19-07-1989</t>
  </si>
  <si>
    <t>20-06-1958</t>
  </si>
  <si>
    <t>01-03-1991</t>
  </si>
  <si>
    <t>21-04-1985</t>
  </si>
  <si>
    <t>17-07-1952</t>
  </si>
  <si>
    <t>29-12-2012</t>
  </si>
  <si>
    <t>01-06-2011</t>
  </si>
  <si>
    <t>12-07-1957</t>
  </si>
  <si>
    <t>18-10-1975</t>
  </si>
  <si>
    <t>15-08-1973</t>
  </si>
  <si>
    <t>01-01-1954</t>
  </si>
  <si>
    <t>07-09-1980</t>
  </si>
  <si>
    <t>17-01-2011</t>
  </si>
  <si>
    <t>13-10-2003</t>
  </si>
  <si>
    <t>23-01-1962</t>
  </si>
  <si>
    <t>08-02-1961</t>
  </si>
  <si>
    <t>06-01-2014</t>
  </si>
  <si>
    <t>29-06-1995</t>
  </si>
  <si>
    <t>17-11-2015</t>
  </si>
  <si>
    <t>01-11-1974</t>
  </si>
  <si>
    <t>30-06-1963</t>
  </si>
  <si>
    <t>09-11-1979</t>
  </si>
  <si>
    <t>01-07-1992</t>
  </si>
  <si>
    <t>28-06-1969</t>
  </si>
  <si>
    <t>21-10-2006</t>
  </si>
  <si>
    <t>26-07-1962</t>
  </si>
  <si>
    <t>10-10-2007</t>
  </si>
  <si>
    <t>12-02-1974</t>
  </si>
  <si>
    <t>07-08-2013</t>
  </si>
  <si>
    <t>02-01-2004</t>
  </si>
  <si>
    <t>22-03-2003</t>
  </si>
  <si>
    <t>21-03-1976</t>
  </si>
  <si>
    <t>27-10-1990</t>
  </si>
  <si>
    <t>23-11-1952</t>
  </si>
  <si>
    <t>22-07-2014</t>
  </si>
  <si>
    <t>08-08-1979</t>
  </si>
  <si>
    <t>28-10-1987</t>
  </si>
  <si>
    <t>24-11-2014</t>
  </si>
  <si>
    <t>24-09-1974</t>
  </si>
  <si>
    <t>06-01-1970</t>
  </si>
  <si>
    <t>21-08-1990</t>
  </si>
  <si>
    <t>30-09-1973</t>
  </si>
  <si>
    <t>21-11-1978</t>
  </si>
  <si>
    <t>27-04-1983</t>
  </si>
  <si>
    <t>16-02-1995</t>
  </si>
  <si>
    <t>02-05-1951</t>
  </si>
  <si>
    <t>29-01-1960</t>
  </si>
  <si>
    <t>16-08-1994</t>
  </si>
  <si>
    <t>15-09-1990</t>
  </si>
  <si>
    <t>15-01-1989</t>
  </si>
  <si>
    <t>09-03-1975</t>
  </si>
  <si>
    <t>10-10-1958</t>
  </si>
  <si>
    <t>26-11-2002</t>
  </si>
  <si>
    <t>24-06-1954</t>
  </si>
  <si>
    <t>25-08-1998</t>
  </si>
  <si>
    <t>11-03-2012</t>
  </si>
  <si>
    <t>06-01-1956</t>
  </si>
  <si>
    <t>07-03-2003</t>
  </si>
  <si>
    <t>09-05-2011</t>
  </si>
  <si>
    <t>25-07-2007</t>
  </si>
  <si>
    <t>09-04-2010</t>
  </si>
  <si>
    <t>05-03-2011</t>
  </si>
  <si>
    <t>27-09-1991</t>
  </si>
  <si>
    <t>31-03-1983</t>
  </si>
  <si>
    <t>11-09-1961</t>
  </si>
  <si>
    <t>29-12-1965</t>
  </si>
  <si>
    <t>16-08-1996</t>
  </si>
  <si>
    <t>14-07-1998</t>
  </si>
  <si>
    <t>01-02-1988</t>
  </si>
  <si>
    <t>16-10-1980</t>
  </si>
  <si>
    <t>23-05-1970</t>
  </si>
  <si>
    <t>07-02-1954</t>
  </si>
  <si>
    <t>17-03-1975</t>
  </si>
  <si>
    <t>11-11-1956</t>
  </si>
  <si>
    <t>11-09-1989</t>
  </si>
  <si>
    <t>03-06-1980</t>
  </si>
  <si>
    <t>30-08-1988</t>
  </si>
  <si>
    <t>09-06-1962</t>
  </si>
  <si>
    <t>31-08-1974</t>
  </si>
  <si>
    <t>29-10-1997</t>
  </si>
  <si>
    <t>11-03-1986</t>
  </si>
  <si>
    <t>01-03-1986</t>
  </si>
  <si>
    <t>15-10-1976</t>
  </si>
  <si>
    <t>16-06-1972</t>
  </si>
  <si>
    <t>29-10-1975</t>
  </si>
  <si>
    <t>07-04-1976</t>
  </si>
  <si>
    <t>05-07-1967</t>
  </si>
  <si>
    <t>15-05-1975</t>
  </si>
  <si>
    <t>30-03-1969</t>
  </si>
  <si>
    <t>06-07-1957</t>
  </si>
  <si>
    <t>26-08-1980</t>
  </si>
  <si>
    <t>03-03-1990</t>
  </si>
  <si>
    <t>06-12-2009</t>
  </si>
  <si>
    <t>21-09-1978</t>
  </si>
  <si>
    <t>26-06-1991</t>
  </si>
  <si>
    <t>24-02-1966</t>
  </si>
  <si>
    <t>04-03-1981</t>
  </si>
  <si>
    <t>12-07-1983</t>
  </si>
  <si>
    <t>26-04-1997</t>
  </si>
  <si>
    <t>11-02-1961</t>
  </si>
  <si>
    <t>04-10-1958</t>
  </si>
  <si>
    <t>11-08-1981</t>
  </si>
  <si>
    <t>18-10-1994</t>
  </si>
  <si>
    <t>31-12-1973</t>
  </si>
  <si>
    <t>10-07-1981</t>
  </si>
  <si>
    <t>21-03-1994</t>
  </si>
  <si>
    <t>14-10-2011</t>
  </si>
  <si>
    <t>28-05-1976</t>
  </si>
  <si>
    <t>16-04-1959</t>
  </si>
  <si>
    <t>03-06-1958</t>
  </si>
  <si>
    <t>09-12-2004</t>
  </si>
  <si>
    <t>26-02-2003</t>
  </si>
  <si>
    <t>24-04-2009</t>
  </si>
  <si>
    <t>11-02-1987</t>
  </si>
  <si>
    <t>04-03-1972</t>
  </si>
  <si>
    <t>10-07-2004</t>
  </si>
  <si>
    <t>21-03-2002</t>
  </si>
  <si>
    <t>06-05-1992</t>
  </si>
  <si>
    <t>18-11-1955</t>
  </si>
  <si>
    <t>19-07-2004</t>
  </si>
  <si>
    <t>24-01-1950</t>
  </si>
  <si>
    <t>20-06-1970</t>
  </si>
  <si>
    <t>10-02-1967</t>
  </si>
  <si>
    <t>29-04-2008</t>
  </si>
  <si>
    <t>13-08-2013</t>
  </si>
  <si>
    <t>24-09-1951</t>
  </si>
  <si>
    <t>18-09-1997</t>
  </si>
  <si>
    <t>25-10-2010</t>
  </si>
  <si>
    <t>27-05-1964</t>
  </si>
  <si>
    <t>13-11-1963</t>
  </si>
  <si>
    <t>19-06-1982</t>
  </si>
  <si>
    <t>03-07-2001</t>
  </si>
  <si>
    <t>25-11-1994</t>
  </si>
  <si>
    <t>08-04-1982</t>
  </si>
  <si>
    <t>01-10-1952</t>
  </si>
  <si>
    <t>21-07-1978</t>
  </si>
  <si>
    <t>08-12-1960</t>
  </si>
  <si>
    <t>28-04-1953</t>
  </si>
  <si>
    <t>27-03-2007</t>
  </si>
  <si>
    <t>14-02-2007</t>
  </si>
  <si>
    <t>27-06-1992</t>
  </si>
  <si>
    <t>07-08-1993</t>
  </si>
  <si>
    <t>10-05-1996</t>
  </si>
  <si>
    <t>06-03-1989</t>
  </si>
  <si>
    <t>28-04-1976</t>
  </si>
  <si>
    <t>25-04-1990</t>
  </si>
  <si>
    <t>16-11-1965</t>
  </si>
  <si>
    <t>16-02-1963</t>
  </si>
  <si>
    <t>22-05-2014</t>
  </si>
  <si>
    <t>06-03-1994</t>
  </si>
  <si>
    <t>04-08-1955</t>
  </si>
  <si>
    <t>25-06-1988</t>
  </si>
  <si>
    <t>17-01-1983</t>
  </si>
  <si>
    <t>03-08-2000</t>
  </si>
  <si>
    <t>06-02-1952</t>
  </si>
  <si>
    <t>28-04-2011</t>
  </si>
  <si>
    <t>11-12-1995</t>
  </si>
  <si>
    <t>13-12-1984</t>
  </si>
  <si>
    <t>10-02-1981</t>
  </si>
  <si>
    <t>23-10-1965</t>
  </si>
  <si>
    <t>07-12-1950</t>
  </si>
  <si>
    <t>10-09-1984</t>
  </si>
  <si>
    <t>12-02-1972</t>
  </si>
  <si>
    <t>09-07-1961</t>
  </si>
  <si>
    <t>22-08-1995</t>
  </si>
  <si>
    <t>02-09-1993</t>
  </si>
  <si>
    <t>16-10-1953</t>
  </si>
  <si>
    <t>11-10-1989</t>
  </si>
  <si>
    <t>05-02-1951</t>
  </si>
  <si>
    <t>28-12-1984</t>
  </si>
  <si>
    <t>02-11-1961</t>
  </si>
  <si>
    <t>20-06-1960</t>
  </si>
  <si>
    <t>21-03-1954</t>
  </si>
  <si>
    <t>09-10-2014</t>
  </si>
  <si>
    <t>09-08-2003</t>
  </si>
  <si>
    <t>03-05-1987</t>
  </si>
  <si>
    <t>12-02-1984</t>
  </si>
  <si>
    <t>20-01-1968</t>
  </si>
  <si>
    <t>05-01-1974</t>
  </si>
  <si>
    <t>29-06-1978</t>
  </si>
  <si>
    <t>28-11-1984</t>
  </si>
  <si>
    <t>24-01-1962</t>
  </si>
  <si>
    <t>25-07-1962</t>
  </si>
  <si>
    <t>24-02-2008</t>
  </si>
  <si>
    <t>15-12-1989</t>
  </si>
  <si>
    <t>17-04-2008</t>
  </si>
  <si>
    <t>20-08-1965</t>
  </si>
  <si>
    <t>14-05-2007</t>
  </si>
  <si>
    <t>30-05-1977</t>
  </si>
  <si>
    <t>07-01-1957</t>
  </si>
  <si>
    <t>09-01-1992</t>
  </si>
  <si>
    <t>19-07-1972</t>
  </si>
  <si>
    <t>08-08-1981</t>
  </si>
  <si>
    <t>20-12-1971</t>
  </si>
  <si>
    <t>04-05-1981</t>
  </si>
  <si>
    <t>03-02-1958</t>
  </si>
  <si>
    <t>21-10-1980</t>
  </si>
  <si>
    <t>07-07-1985</t>
  </si>
  <si>
    <t>12-12-2012</t>
  </si>
  <si>
    <t>06-12-2004</t>
  </si>
  <si>
    <t>21-09-1991</t>
  </si>
  <si>
    <t>25-11-2006</t>
  </si>
  <si>
    <t>10-10-1963</t>
  </si>
  <si>
    <t>22-05-2004</t>
  </si>
  <si>
    <t>28-05-1964</t>
  </si>
  <si>
    <t>19-10-1977</t>
  </si>
  <si>
    <t>25-10-1989</t>
  </si>
  <si>
    <t>28-12-2012</t>
  </si>
  <si>
    <t>21-09-1966</t>
  </si>
  <si>
    <t>08-10-1956</t>
  </si>
  <si>
    <t>04-09-2007</t>
  </si>
  <si>
    <t>13-06-1964</t>
  </si>
  <si>
    <t>21-01-1999</t>
  </si>
  <si>
    <t>28-11-1975</t>
  </si>
  <si>
    <t>11-01-1999</t>
  </si>
  <si>
    <t>10-04-1995</t>
  </si>
  <si>
    <t>27-10-1984</t>
  </si>
  <si>
    <t>09-06-1957</t>
  </si>
  <si>
    <t>20-11-1981</t>
  </si>
  <si>
    <t>04-11-1956</t>
  </si>
  <si>
    <t>15-12-1976</t>
  </si>
  <si>
    <t>02-05-1964</t>
  </si>
  <si>
    <t>04-07-2011</t>
  </si>
  <si>
    <t>09-06-1974</t>
  </si>
  <si>
    <t>14-01-1956</t>
  </si>
  <si>
    <t>07-11-2001</t>
  </si>
  <si>
    <t>09-04-1980</t>
  </si>
  <si>
    <t>23-09-1990</t>
  </si>
  <si>
    <t>17-10-1983</t>
  </si>
  <si>
    <t>13-12-1991</t>
  </si>
  <si>
    <t>12-11-2008</t>
  </si>
  <si>
    <t>20-03-2015</t>
  </si>
  <si>
    <t>18-02-1981</t>
  </si>
  <si>
    <t>02-07-1973</t>
  </si>
  <si>
    <t>15-05-1959</t>
  </si>
  <si>
    <t>29-11-1988</t>
  </si>
  <si>
    <t>08-10-2007</t>
  </si>
  <si>
    <t>30-12-1978</t>
  </si>
  <si>
    <t>19-09-1966</t>
  </si>
  <si>
    <t>01-11-2013</t>
  </si>
  <si>
    <t>21-03-1995</t>
  </si>
  <si>
    <t>23-02-1952</t>
  </si>
  <si>
    <t>15-01-2001</t>
  </si>
  <si>
    <t>30-11-1998</t>
  </si>
  <si>
    <t>12-09-1959</t>
  </si>
  <si>
    <t>01-10-1957</t>
  </si>
  <si>
    <t>10-08-2004</t>
  </si>
  <si>
    <t>11-10-1970</t>
  </si>
  <si>
    <t>06-04-1987</t>
  </si>
  <si>
    <t>29-08-1976</t>
  </si>
  <si>
    <t>05-10-1982</t>
  </si>
  <si>
    <t>06-09-1977</t>
  </si>
  <si>
    <t>01-10-1976</t>
  </si>
  <si>
    <t>22-05-1970</t>
  </si>
  <si>
    <t>25-11-1977</t>
  </si>
  <si>
    <t>11-04-1990</t>
  </si>
  <si>
    <t>20-09-1968</t>
  </si>
  <si>
    <t>11-06-2008</t>
  </si>
  <si>
    <t>01-12-2002</t>
  </si>
  <si>
    <t>18-05-1966</t>
  </si>
  <si>
    <t>24-03-2005</t>
  </si>
  <si>
    <t>11-12-2014</t>
  </si>
  <si>
    <t>27-07-2002</t>
  </si>
  <si>
    <t>10-03-1998</t>
  </si>
  <si>
    <t>19-05-1996</t>
  </si>
  <si>
    <t>03-09-1973</t>
  </si>
  <si>
    <t>14-10-1983</t>
  </si>
  <si>
    <t>21-11-2011</t>
  </si>
  <si>
    <t>29-08-2015</t>
  </si>
  <si>
    <t>13-07-1977</t>
  </si>
  <si>
    <t>21-01-1997</t>
  </si>
  <si>
    <t>10-06-2012</t>
  </si>
  <si>
    <t>07-05-2011</t>
  </si>
  <si>
    <t>09-09-1952</t>
  </si>
  <si>
    <t>23-10-1954</t>
  </si>
  <si>
    <t>09-07-1983</t>
  </si>
  <si>
    <t>21-10-2008</t>
  </si>
  <si>
    <t>06-11-2015</t>
  </si>
  <si>
    <t>22-06-1973</t>
  </si>
  <si>
    <t>23-07-2006</t>
  </si>
  <si>
    <t>26-11-1955</t>
  </si>
  <si>
    <t>09-12-1974</t>
  </si>
  <si>
    <t>19-08-1998</t>
  </si>
  <si>
    <t>02-09-1998</t>
  </si>
  <si>
    <t>06-02-1960</t>
  </si>
  <si>
    <t>05-05-1993</t>
  </si>
  <si>
    <t>22-09-1996</t>
  </si>
  <si>
    <t>01-01-1996</t>
  </si>
  <si>
    <t>16-05-1963</t>
  </si>
  <si>
    <t>31-03-1962</t>
  </si>
  <si>
    <t>15-04-1965</t>
  </si>
  <si>
    <t>04-11-1990</t>
  </si>
  <si>
    <t>17-09-1963</t>
  </si>
  <si>
    <t>22-07-2011</t>
  </si>
  <si>
    <t>26-01-1959</t>
  </si>
  <si>
    <t>17-09-1967</t>
  </si>
  <si>
    <t>28-01-1975</t>
  </si>
  <si>
    <t>14-11-1959</t>
  </si>
  <si>
    <t>22-04-1958</t>
  </si>
  <si>
    <t>18-09-2000</t>
  </si>
  <si>
    <t>27-07-1961</t>
  </si>
  <si>
    <t>26-12-1980</t>
  </si>
  <si>
    <t>01-01-1967</t>
  </si>
  <si>
    <t>28-08-1963</t>
  </si>
  <si>
    <t>09-04-1981</t>
  </si>
  <si>
    <t>23-05-1990</t>
  </si>
  <si>
    <t>10-01-2010</t>
  </si>
  <si>
    <t>26-07-2000</t>
  </si>
  <si>
    <t>25-08-1960</t>
  </si>
  <si>
    <t>25-08-1974</t>
  </si>
  <si>
    <t>21-12-1990</t>
  </si>
  <si>
    <t>18-01-1965</t>
  </si>
  <si>
    <t>14-12-1973</t>
  </si>
  <si>
    <t>09-11-1985</t>
  </si>
  <si>
    <t>23-05-2011</t>
  </si>
  <si>
    <t>29-08-1996</t>
  </si>
  <si>
    <t>27-05-2013</t>
  </si>
  <si>
    <t>30-01-2005</t>
  </si>
  <si>
    <t>30-03-1967</t>
  </si>
  <si>
    <t>26-12-2008</t>
  </si>
  <si>
    <t>19-08-2006</t>
  </si>
  <si>
    <t>30-07-1978</t>
  </si>
  <si>
    <t>18-07-1993</t>
  </si>
  <si>
    <t>22-02-1981</t>
  </si>
  <si>
    <t>06-12-2002</t>
  </si>
  <si>
    <t>07-10-1975</t>
  </si>
  <si>
    <t>08-05-2014</t>
  </si>
  <si>
    <t>21-09-2013</t>
  </si>
  <si>
    <t>12-02-1986</t>
  </si>
  <si>
    <t>17-12-1987</t>
  </si>
  <si>
    <t>04-12-1958</t>
  </si>
  <si>
    <t>22-08-1957</t>
  </si>
  <si>
    <t>06-11-2014</t>
  </si>
  <si>
    <t>01-07-2014</t>
  </si>
  <si>
    <t>14-12-1998</t>
  </si>
  <si>
    <t>04-12-1985</t>
  </si>
  <si>
    <t>12-07-1960</t>
  </si>
  <si>
    <t>09-10-1994</t>
  </si>
  <si>
    <t>22-11-1955</t>
  </si>
  <si>
    <t>23-04-1987</t>
  </si>
  <si>
    <t>02-03-1952</t>
  </si>
  <si>
    <t>15-08-1995</t>
  </si>
  <si>
    <t>06-05-1958</t>
  </si>
  <si>
    <t>06-06-2003</t>
  </si>
  <si>
    <t>09-03-1955</t>
  </si>
  <si>
    <t>15-07-1966</t>
  </si>
  <si>
    <t>22-04-1971</t>
  </si>
  <si>
    <t>08-10-1961</t>
  </si>
  <si>
    <t>23-06-1956</t>
  </si>
  <si>
    <t>29-04-1966</t>
  </si>
  <si>
    <t>06-06-1977</t>
  </si>
  <si>
    <t>19-09-1975</t>
  </si>
  <si>
    <t>01-10-1969</t>
  </si>
  <si>
    <t>15-02-2007</t>
  </si>
  <si>
    <t>14-09-1970</t>
  </si>
  <si>
    <t>28-08-1960</t>
  </si>
  <si>
    <t>01-02-1985</t>
  </si>
  <si>
    <t>28-08-1973</t>
  </si>
  <si>
    <t>05-06-1978</t>
  </si>
  <si>
    <t>02-09-1968</t>
  </si>
  <si>
    <t>26-07-1986</t>
  </si>
  <si>
    <t>23-04-1988</t>
  </si>
  <si>
    <t>09-01-1958</t>
  </si>
  <si>
    <t>17-02-1952</t>
  </si>
  <si>
    <t>27-09-1966</t>
  </si>
  <si>
    <t>22-12-1993</t>
  </si>
  <si>
    <t>31-01-1956</t>
  </si>
  <si>
    <t>19-01-1958</t>
  </si>
  <si>
    <t>15-12-1996</t>
  </si>
  <si>
    <t>06-04-1994</t>
  </si>
  <si>
    <t>22-01-1964</t>
  </si>
  <si>
    <t>19-10-1966</t>
  </si>
  <si>
    <t>03-08-1960</t>
  </si>
  <si>
    <t>15-11-1970</t>
  </si>
  <si>
    <t>27-02-1958</t>
  </si>
  <si>
    <t>10-12-2009</t>
  </si>
  <si>
    <t>04-04-2000</t>
  </si>
  <si>
    <t>08-01-1991</t>
  </si>
  <si>
    <t>28-03-1977</t>
  </si>
  <si>
    <t>13-09-1976</t>
  </si>
  <si>
    <t>11-01-1957</t>
  </si>
  <si>
    <t>26-06-2010</t>
  </si>
  <si>
    <t>19-09-1995</t>
  </si>
  <si>
    <t>21-06-1953</t>
  </si>
  <si>
    <t>31-07-1953</t>
  </si>
  <si>
    <t>03-05-1989</t>
  </si>
  <si>
    <t>06-09-1965</t>
  </si>
  <si>
    <t>01-08-1984</t>
  </si>
  <si>
    <t>26-04-1954</t>
  </si>
  <si>
    <t>21-12-2013</t>
  </si>
  <si>
    <t>30-04-1958</t>
  </si>
  <si>
    <t>10-03-1986</t>
  </si>
  <si>
    <t>25-01-1973</t>
  </si>
  <si>
    <t>06-06-1960</t>
  </si>
  <si>
    <t>12-08-1978</t>
  </si>
  <si>
    <t>19-11-1995</t>
  </si>
  <si>
    <t>02-04-1972</t>
  </si>
  <si>
    <t>29-04-1970</t>
  </si>
  <si>
    <t>18-11-2005</t>
  </si>
  <si>
    <t>14-11-1972</t>
  </si>
  <si>
    <t>25-12-1966</t>
  </si>
  <si>
    <t>22-07-2003</t>
  </si>
  <si>
    <t>16-07-1985</t>
  </si>
  <si>
    <t>23-04-1956</t>
  </si>
  <si>
    <t>26-04-1998</t>
  </si>
  <si>
    <t>24-08-1963</t>
  </si>
  <si>
    <t>04-08-1982</t>
  </si>
  <si>
    <t>08-03-1983</t>
  </si>
  <si>
    <t>18-11-1993</t>
  </si>
  <si>
    <t>03-06-1964</t>
  </si>
  <si>
    <t>27-08-2010</t>
  </si>
  <si>
    <t>09-01-2008</t>
  </si>
  <si>
    <t>20-06-2005</t>
  </si>
  <si>
    <t>11-05-1973</t>
  </si>
  <si>
    <t>12-05-1982</t>
  </si>
  <si>
    <t>09-10-1998</t>
  </si>
  <si>
    <t>05-03-1996</t>
  </si>
  <si>
    <t>26-12-1962</t>
  </si>
  <si>
    <t>24-09-1986</t>
  </si>
  <si>
    <t>08-01-1990</t>
  </si>
  <si>
    <t>23-05-1997</t>
  </si>
  <si>
    <t>21-01-1989</t>
  </si>
  <si>
    <t>29-05-1991</t>
  </si>
  <si>
    <t>15-08-1953</t>
  </si>
  <si>
    <t>30-08-1990</t>
  </si>
  <si>
    <t>15-07-2003</t>
  </si>
  <si>
    <t>24-12-2003</t>
  </si>
  <si>
    <t>04-04-1970</t>
  </si>
  <si>
    <t>26-09-1984</t>
  </si>
  <si>
    <t>08-09-1971</t>
  </si>
  <si>
    <t>26-08-1954</t>
  </si>
  <si>
    <t>02-01-2008</t>
  </si>
  <si>
    <t>23-12-2006</t>
  </si>
  <si>
    <t>02-06-1965</t>
  </si>
  <si>
    <t>13-11-1985</t>
  </si>
  <si>
    <t>13-08-1990</t>
  </si>
  <si>
    <t>30-10-1956</t>
  </si>
  <si>
    <t>21-04-1956</t>
  </si>
  <si>
    <t>21-03-1985</t>
  </si>
  <si>
    <t>06-09-1954</t>
  </si>
  <si>
    <t>24-10-1995</t>
  </si>
  <si>
    <t>18-07-1969</t>
  </si>
  <si>
    <t>12-05-1985</t>
  </si>
  <si>
    <t>07-08-1956</t>
  </si>
  <si>
    <t>11-11-1962</t>
  </si>
  <si>
    <t>26-05-2000</t>
  </si>
  <si>
    <t>01-10-1991</t>
  </si>
  <si>
    <t>10-02-1993</t>
  </si>
  <si>
    <t>12-11-1980</t>
  </si>
  <si>
    <t>29-09-1992</t>
  </si>
  <si>
    <t>05-10-1986</t>
  </si>
  <si>
    <t>20-01-1967</t>
  </si>
  <si>
    <t>20-08-1977</t>
  </si>
  <si>
    <t>31-01-1979</t>
  </si>
  <si>
    <t>20-12-1991</t>
  </si>
  <si>
    <t>26-07-1993</t>
  </si>
  <si>
    <t>24-06-2013</t>
  </si>
  <si>
    <t>20-09-2015</t>
  </si>
  <si>
    <t>21-04-1987</t>
  </si>
  <si>
    <t>04-03-1985</t>
  </si>
  <si>
    <t>27-08-2005</t>
  </si>
  <si>
    <t>10-07-2014</t>
  </si>
  <si>
    <t>29-11-1995</t>
  </si>
  <si>
    <t>18-07-2005</t>
  </si>
  <si>
    <t>15-01-1993</t>
  </si>
  <si>
    <t>22-04-2013</t>
  </si>
  <si>
    <t>23-10-1977</t>
  </si>
  <si>
    <t>02-03-1970</t>
  </si>
  <si>
    <t>11-01-2003</t>
  </si>
  <si>
    <t>03-05-1961</t>
  </si>
  <si>
    <t>26-01-1985</t>
  </si>
  <si>
    <t>27-09-1977</t>
  </si>
  <si>
    <t>21-09-1957</t>
  </si>
  <si>
    <t>08-12-1951</t>
  </si>
  <si>
    <t>23-04-1995</t>
  </si>
  <si>
    <t>04-05-2000</t>
  </si>
  <si>
    <t>12-11-1999</t>
  </si>
  <si>
    <t>06-10-1991</t>
  </si>
  <si>
    <t>20-01-1999</t>
  </si>
  <si>
    <t>25-04-1971</t>
  </si>
  <si>
    <t>29-05-1953</t>
  </si>
  <si>
    <t>02-03-1999</t>
  </si>
  <si>
    <t>02-07-1984</t>
  </si>
  <si>
    <t>30-04-1985</t>
  </si>
  <si>
    <t>04-08-2013</t>
  </si>
  <si>
    <t>25-02-1968</t>
  </si>
  <si>
    <t>15-05-2010</t>
  </si>
  <si>
    <t>03-08-1991</t>
  </si>
  <si>
    <t>13-08-1998</t>
  </si>
  <si>
    <t>20-11-2001</t>
  </si>
  <si>
    <t>13-07-1952</t>
  </si>
  <si>
    <t>10-09-1953</t>
  </si>
  <si>
    <t>18-05-2007</t>
  </si>
  <si>
    <t>30-08-1983</t>
  </si>
  <si>
    <t>05-01-1988</t>
  </si>
  <si>
    <t>31-10-1953</t>
  </si>
  <si>
    <t>14-06-2008</t>
  </si>
  <si>
    <t>17-03-1981</t>
  </si>
  <si>
    <t>06-07-1981</t>
  </si>
  <si>
    <t>22-01-1980</t>
  </si>
  <si>
    <t>15-02-2011</t>
  </si>
  <si>
    <t>15-02-1988</t>
  </si>
  <si>
    <t>16-02-1982</t>
  </si>
  <si>
    <t>01-11-1968</t>
  </si>
  <si>
    <t>10-11-1989</t>
  </si>
  <si>
    <t>05-04-1970</t>
  </si>
  <si>
    <t>03-02-1977</t>
  </si>
  <si>
    <t>24-07-1994</t>
  </si>
  <si>
    <t>17-06-1993</t>
  </si>
  <si>
    <t>23-02-1960</t>
  </si>
  <si>
    <t>15-02-1952</t>
  </si>
  <si>
    <t>11-06-2007</t>
  </si>
  <si>
    <t>25-04-1986</t>
  </si>
  <si>
    <t>27-08-1992</t>
  </si>
  <si>
    <t>24-08-2011</t>
  </si>
  <si>
    <t>30-04-2004</t>
  </si>
  <si>
    <t>03-06-1956</t>
  </si>
  <si>
    <t>23-10-1980</t>
  </si>
  <si>
    <t>04-04-2004</t>
  </si>
  <si>
    <t>24-01-1954</t>
  </si>
  <si>
    <t>20-06-2014</t>
  </si>
  <si>
    <t>16-10-1983</t>
  </si>
  <si>
    <t>09-12-2009</t>
  </si>
  <si>
    <t>26-09-1992</t>
  </si>
  <si>
    <t>07-01-1951</t>
  </si>
  <si>
    <t>22-08-2002</t>
  </si>
  <si>
    <t>30-04-1988</t>
  </si>
  <si>
    <t>28-07-1971</t>
  </si>
  <si>
    <t>25-02-1977</t>
  </si>
  <si>
    <t>21-03-2005</t>
  </si>
  <si>
    <t>24-10-1951</t>
  </si>
  <si>
    <t>20-03-2001</t>
  </si>
  <si>
    <t>11-10-1974</t>
  </si>
  <si>
    <t>25-09-1985</t>
  </si>
  <si>
    <t>30-03-1952</t>
  </si>
  <si>
    <t>27-10-2003</t>
  </si>
  <si>
    <t>19-05-1974</t>
  </si>
  <si>
    <t>09-10-2008</t>
  </si>
  <si>
    <t>07-05-1958</t>
  </si>
  <si>
    <t>30-12-1961</t>
  </si>
  <si>
    <t>18-04-2009</t>
  </si>
  <si>
    <t>14-10-1951</t>
  </si>
  <si>
    <t>22-11-1967</t>
  </si>
  <si>
    <t>15-03-2001</t>
  </si>
  <si>
    <t>19-11-1981</t>
  </si>
  <si>
    <t>12-02-1964</t>
  </si>
  <si>
    <t>30-10-1952</t>
  </si>
  <si>
    <t>30-07-1955</t>
  </si>
  <si>
    <t>20-02-1973</t>
  </si>
  <si>
    <t>08-11-2011</t>
  </si>
  <si>
    <t>30-11-1953</t>
  </si>
  <si>
    <t>06-04-2010</t>
  </si>
  <si>
    <t>09-06-1985</t>
  </si>
  <si>
    <t>07-08-1980</t>
  </si>
  <si>
    <t>30-12-1959</t>
  </si>
  <si>
    <t>14-09-2010</t>
  </si>
  <si>
    <t>31-08-1952</t>
  </si>
  <si>
    <t>26-11-1981</t>
  </si>
  <si>
    <t>21-06-1986</t>
  </si>
  <si>
    <t>06-05-1967</t>
  </si>
  <si>
    <t>14-06-2010</t>
  </si>
  <si>
    <t>24-04-1967</t>
  </si>
  <si>
    <t>02-09-1990</t>
  </si>
  <si>
    <t>12-12-1987</t>
  </si>
  <si>
    <t>08-03-1991</t>
  </si>
  <si>
    <t>16-03-1988</t>
  </si>
  <si>
    <t>18-05-1978</t>
  </si>
  <si>
    <t>03-05-1996</t>
  </si>
  <si>
    <t>24-11-1994</t>
  </si>
  <si>
    <t>21-03-2012</t>
  </si>
  <si>
    <t>27-06-2013</t>
  </si>
  <si>
    <t>17-09-2006</t>
  </si>
  <si>
    <t>15-09-2015</t>
  </si>
  <si>
    <t>27-02-2012</t>
  </si>
  <si>
    <t>27-12-1962</t>
  </si>
  <si>
    <t>03-07-1968</t>
  </si>
  <si>
    <t>26-04-1986</t>
  </si>
  <si>
    <t>29-04-1975</t>
  </si>
  <si>
    <t>16-06-1952</t>
  </si>
  <si>
    <t>25-03-1999</t>
  </si>
  <si>
    <t>29-12-1980</t>
  </si>
  <si>
    <t>23-11-2011</t>
  </si>
  <si>
    <t>26-10-1996</t>
  </si>
  <si>
    <t>13-05-1971</t>
  </si>
  <si>
    <t>20-09-1962</t>
  </si>
  <si>
    <t>17-11-1964</t>
  </si>
  <si>
    <t>10-01-2014</t>
  </si>
  <si>
    <t>18-02-1961</t>
  </si>
  <si>
    <t>19-08-1994</t>
  </si>
  <si>
    <t>28-11-1998</t>
  </si>
  <si>
    <t>18-10-2006</t>
  </si>
  <si>
    <t>22-11-1974</t>
  </si>
  <si>
    <t>28-12-2008</t>
  </si>
  <si>
    <t>14-05-2001</t>
  </si>
  <si>
    <t>09-10-1974</t>
  </si>
  <si>
    <t>25-08-1988</t>
  </si>
  <si>
    <t>02-02-1987</t>
  </si>
  <si>
    <t>08-10-1984</t>
  </si>
  <si>
    <t>10-01-1964</t>
  </si>
  <si>
    <t>18-11-1980</t>
  </si>
  <si>
    <t>05-04-1977</t>
  </si>
  <si>
    <t>30-01-1976</t>
  </si>
  <si>
    <t>17-05-1985</t>
  </si>
  <si>
    <t>19-10-1953</t>
  </si>
  <si>
    <t>27-11-1998</t>
  </si>
  <si>
    <t>17-01-2002</t>
  </si>
  <si>
    <t>03-12-2014</t>
  </si>
  <si>
    <t>18-04-1969</t>
  </si>
  <si>
    <t>15-10-1961</t>
  </si>
  <si>
    <t>13-04-2014</t>
  </si>
  <si>
    <t>30-04-2011</t>
  </si>
  <si>
    <t>16-09-2013</t>
  </si>
  <si>
    <t>08-04-1985</t>
  </si>
  <si>
    <t>16-12-1999</t>
  </si>
  <si>
    <t>26-01-1983</t>
  </si>
  <si>
    <t>13-11-1953</t>
  </si>
  <si>
    <t>13-04-2005</t>
  </si>
  <si>
    <t>03-05-1977</t>
  </si>
  <si>
    <t>09-05-1996</t>
  </si>
  <si>
    <t>13-01-1954</t>
  </si>
  <si>
    <t>09-03-2010</t>
  </si>
  <si>
    <t>19-07-2010</t>
  </si>
  <si>
    <t>06-04-2008</t>
  </si>
  <si>
    <t>02-09-1989</t>
  </si>
  <si>
    <t>21-04-1965</t>
  </si>
  <si>
    <t>26-02-1954</t>
  </si>
  <si>
    <t>15-11-1961</t>
  </si>
  <si>
    <t>21-03-1997</t>
  </si>
  <si>
    <t>01-04-1984</t>
  </si>
  <si>
    <t>21-12-2001</t>
  </si>
  <si>
    <t>23-10-1955</t>
  </si>
  <si>
    <t>22-01-1997</t>
  </si>
  <si>
    <t>20-01-1986</t>
  </si>
  <si>
    <t>15-06-2009</t>
  </si>
  <si>
    <t>14-11-2012</t>
  </si>
  <si>
    <t>01-02-1980</t>
  </si>
  <si>
    <t>31-10-1959</t>
  </si>
  <si>
    <t>03-04-2007</t>
  </si>
  <si>
    <t>10-11-1965</t>
  </si>
  <si>
    <t>11-06-1973</t>
  </si>
  <si>
    <t>26-04-1968</t>
  </si>
  <si>
    <t>30-07-1998</t>
  </si>
  <si>
    <t>23-02-2007</t>
  </si>
  <si>
    <t>05-04-1994</t>
  </si>
  <si>
    <t>22-11-1970</t>
  </si>
  <si>
    <t>03-05-1959</t>
  </si>
  <si>
    <t>30-12-1982</t>
  </si>
  <si>
    <t>10-02-1975</t>
  </si>
  <si>
    <t>10-12-1950</t>
  </si>
  <si>
    <t>13-06-1956</t>
  </si>
  <si>
    <t>11-10-1964</t>
  </si>
  <si>
    <t>25-11-1985</t>
  </si>
  <si>
    <t>03-05-1986</t>
  </si>
  <si>
    <t>23-08-2011</t>
  </si>
  <si>
    <t>14-10-2003</t>
  </si>
  <si>
    <t>03-03-2008</t>
  </si>
  <si>
    <t>29-05-1985</t>
  </si>
  <si>
    <t>15-12-1952</t>
  </si>
  <si>
    <t>19-11-1996</t>
  </si>
  <si>
    <t>20-09-1999</t>
  </si>
  <si>
    <t>07-02-1955</t>
  </si>
  <si>
    <t>13-06-2010</t>
  </si>
  <si>
    <t>17-11-1984</t>
  </si>
  <si>
    <t>08-05-1993</t>
  </si>
  <si>
    <t>13-01-2004</t>
  </si>
  <si>
    <t>11-03-1967</t>
  </si>
  <si>
    <t>21-11-1998</t>
  </si>
  <si>
    <t>09-03-1995</t>
  </si>
  <si>
    <t>26-06-2005</t>
  </si>
  <si>
    <t>09-12-1962</t>
  </si>
  <si>
    <t>21-12-1969</t>
  </si>
  <si>
    <t>17-12-1990</t>
  </si>
  <si>
    <t>20-10-1966</t>
  </si>
  <si>
    <t>08-01-1967</t>
  </si>
  <si>
    <t>20-04-1962</t>
  </si>
  <si>
    <t>15-07-2010</t>
  </si>
  <si>
    <t>06-07-2013</t>
  </si>
  <si>
    <t>19-10-1996</t>
  </si>
  <si>
    <t>06-05-1978</t>
  </si>
  <si>
    <t>23-10-2008</t>
  </si>
  <si>
    <t>29-07-1991</t>
  </si>
  <si>
    <t>07-05-1989</t>
  </si>
  <si>
    <t>04-08-1970</t>
  </si>
  <si>
    <t>07-01-1984</t>
  </si>
  <si>
    <t>13-09-1954</t>
  </si>
  <si>
    <t>14-03-1983</t>
  </si>
  <si>
    <t>09-02-2000</t>
  </si>
  <si>
    <t>23-03-1991</t>
  </si>
  <si>
    <t>06-11-1992</t>
  </si>
  <si>
    <t>10-04-1968</t>
  </si>
  <si>
    <t>22-04-1960</t>
  </si>
  <si>
    <t>27-06-1979</t>
  </si>
  <si>
    <t>23-03-2005</t>
  </si>
  <si>
    <t>16-02-1981</t>
  </si>
  <si>
    <t>30-12-1955</t>
  </si>
  <si>
    <t>24-01-1958</t>
  </si>
  <si>
    <t>30-09-1952</t>
  </si>
  <si>
    <t>29-06-1996</t>
  </si>
  <si>
    <t>05-02-1994</t>
  </si>
  <si>
    <t>09-02-1988</t>
  </si>
  <si>
    <t>03-12-1955</t>
  </si>
  <si>
    <t>18-11-1997</t>
  </si>
  <si>
    <t>13-05-1977</t>
  </si>
  <si>
    <t>26-10-1990</t>
  </si>
  <si>
    <t>06-10-2014</t>
  </si>
  <si>
    <t>28-03-1971</t>
  </si>
  <si>
    <t>01-10-1999</t>
  </si>
  <si>
    <t>07-08-1982</t>
  </si>
  <si>
    <t>02-12-1960</t>
  </si>
  <si>
    <t>12-03-1988</t>
  </si>
  <si>
    <t>26-05-1993</t>
  </si>
  <si>
    <t>13-07-2012</t>
  </si>
  <si>
    <t>26-07-1996</t>
  </si>
  <si>
    <t>11-11-1950</t>
  </si>
  <si>
    <t>20-12-1990</t>
  </si>
  <si>
    <t>13-12-1969</t>
  </si>
  <si>
    <t>14-05-1978</t>
  </si>
  <si>
    <t>21-11-1966</t>
  </si>
  <si>
    <t>17-01-1967</t>
  </si>
  <si>
    <t>14-01-1998</t>
  </si>
  <si>
    <t>15-08-1970</t>
  </si>
  <si>
    <t>12-05-1994</t>
  </si>
  <si>
    <t>03-06-1991</t>
  </si>
  <si>
    <t>18-03-1959</t>
  </si>
  <si>
    <t>24-03-1992</t>
  </si>
  <si>
    <t>29-08-2009</t>
  </si>
  <si>
    <t>30-04-1975</t>
  </si>
  <si>
    <t>28-01-1979</t>
  </si>
  <si>
    <t>30-05-2003</t>
  </si>
  <si>
    <t>14-06-2007</t>
  </si>
  <si>
    <t>23-08-1989</t>
  </si>
  <si>
    <t>28-03-1963</t>
  </si>
  <si>
    <t>28-03-1968</t>
  </si>
  <si>
    <t>14-11-1978</t>
  </si>
  <si>
    <t>30-04-1976</t>
  </si>
  <si>
    <t>04-08-1992</t>
  </si>
  <si>
    <t>05-07-2010</t>
  </si>
  <si>
    <t>16-07-1974</t>
  </si>
  <si>
    <t>13-07-1983</t>
  </si>
  <si>
    <t>21-10-1995</t>
  </si>
  <si>
    <t>31-05-1978</t>
  </si>
  <si>
    <t>28-04-1963</t>
  </si>
  <si>
    <t>05-03-1975</t>
  </si>
  <si>
    <t>21-01-1959</t>
  </si>
  <si>
    <t>05-09-2004</t>
  </si>
  <si>
    <t>12-03-1991</t>
  </si>
  <si>
    <t>12-02-1978</t>
  </si>
  <si>
    <t>08-05-2002</t>
  </si>
  <si>
    <t>09-09-1963</t>
  </si>
  <si>
    <t>04-01-2006</t>
  </si>
  <si>
    <t>01-08-2014</t>
  </si>
  <si>
    <t>06-10-1983</t>
  </si>
  <si>
    <t>09-07-1966</t>
  </si>
  <si>
    <t>21-04-1958</t>
  </si>
  <si>
    <t>13-06-1990</t>
  </si>
  <si>
    <t>16-09-2005</t>
  </si>
  <si>
    <t>26-05-2010</t>
  </si>
  <si>
    <t>08-08-1994</t>
  </si>
  <si>
    <t>09-05-2005</t>
  </si>
  <si>
    <t>09-03-2015</t>
  </si>
  <si>
    <t>18-06-1997</t>
  </si>
  <si>
    <t>12-08-2000</t>
  </si>
  <si>
    <t>02-04-1983</t>
  </si>
  <si>
    <t>23-09-1952</t>
  </si>
  <si>
    <t>05-12-2001</t>
  </si>
  <si>
    <t>14-08-2008</t>
  </si>
  <si>
    <t>21-12-2004</t>
  </si>
  <si>
    <t>03-02-2013</t>
  </si>
  <si>
    <t>29-12-1962</t>
  </si>
  <si>
    <t>02-02-1993</t>
  </si>
  <si>
    <t>27-08-1972</t>
  </si>
  <si>
    <t>01-03-1980</t>
  </si>
  <si>
    <t>19-02-1956</t>
  </si>
  <si>
    <t>03-02-2006</t>
  </si>
  <si>
    <t>08-12-1970</t>
  </si>
  <si>
    <t>20-03-1971</t>
  </si>
  <si>
    <t>22-08-1970</t>
  </si>
  <si>
    <t>10-05-1984</t>
  </si>
  <si>
    <t>01-11-1991</t>
  </si>
  <si>
    <t>17-05-1962</t>
  </si>
  <si>
    <t>25-11-2013</t>
  </si>
  <si>
    <t>19-11-1977</t>
  </si>
  <si>
    <t>16-04-1977</t>
  </si>
  <si>
    <t>06-07-1963</t>
  </si>
  <si>
    <t>23-01-1981</t>
  </si>
  <si>
    <t>03-12-1986</t>
  </si>
  <si>
    <t>14-10-1992</t>
  </si>
  <si>
    <t>09-01-1987</t>
  </si>
  <si>
    <t>05-10-1959</t>
  </si>
  <si>
    <t>11-07-1964</t>
  </si>
  <si>
    <t>10-10-1972</t>
  </si>
  <si>
    <t>03-01-1952</t>
  </si>
  <si>
    <t>18-02-1958</t>
  </si>
  <si>
    <t>12-10-1965</t>
  </si>
  <si>
    <t>29-01-2013</t>
  </si>
  <si>
    <t>31-08-1969</t>
  </si>
  <si>
    <t>02-12-1951</t>
  </si>
  <si>
    <t>31-12-1989</t>
  </si>
  <si>
    <t>16-01-1951</t>
  </si>
  <si>
    <t>09-09-2003</t>
  </si>
  <si>
    <t>11-03-1974</t>
  </si>
  <si>
    <t>29-05-1993</t>
  </si>
  <si>
    <t>13-04-1986</t>
  </si>
  <si>
    <t>18-06-2007</t>
  </si>
  <si>
    <t>29-04-1994</t>
  </si>
  <si>
    <t>21-07-1993</t>
  </si>
  <si>
    <t>03-11-1950</t>
  </si>
  <si>
    <t>30-06-1982</t>
  </si>
  <si>
    <t>22-08-2014</t>
  </si>
  <si>
    <t>14-06-1961</t>
  </si>
  <si>
    <t>13-01-1950</t>
  </si>
  <si>
    <t>02-03-2008</t>
  </si>
  <si>
    <t>06-11-2004</t>
  </si>
  <si>
    <t>01-12-1985</t>
  </si>
  <si>
    <t>23-07-1950</t>
  </si>
  <si>
    <t>30-05-1950</t>
  </si>
  <si>
    <t>18-07-2008</t>
  </si>
  <si>
    <t>18-09-1977</t>
  </si>
  <si>
    <t>24-04-1990</t>
  </si>
  <si>
    <t>15-07-1959</t>
  </si>
  <si>
    <t>17-04-1964</t>
  </si>
  <si>
    <t>12-07-1981</t>
  </si>
  <si>
    <t>14-12-1969</t>
  </si>
  <si>
    <t>15-12-1962</t>
  </si>
  <si>
    <t>10-12-1997</t>
  </si>
  <si>
    <t>24-01-2013</t>
  </si>
  <si>
    <t>11-03-1968</t>
  </si>
  <si>
    <t>09-07-1960</t>
  </si>
  <si>
    <t>07-10-1962</t>
  </si>
  <si>
    <t>20-08-2006</t>
  </si>
  <si>
    <t>15-08-2010</t>
  </si>
  <si>
    <t>10-08-1994</t>
  </si>
  <si>
    <t>03-08-1968</t>
  </si>
  <si>
    <t>12-11-1961</t>
  </si>
  <si>
    <t>07-02-1980</t>
  </si>
  <si>
    <t>08-09-1950</t>
  </si>
  <si>
    <t>21-04-1992</t>
  </si>
  <si>
    <t>21-09-1962</t>
  </si>
  <si>
    <t>04-02-1952</t>
  </si>
  <si>
    <t>24-05-1972</t>
  </si>
  <si>
    <t>08-09-2011</t>
  </si>
  <si>
    <t>23-01-1966</t>
  </si>
  <si>
    <t>22-07-2006</t>
  </si>
  <si>
    <t>30-11-1979</t>
  </si>
  <si>
    <t>27-10-1970</t>
  </si>
  <si>
    <t>07-10-1988</t>
  </si>
  <si>
    <t>30-12-2000</t>
  </si>
  <si>
    <t>25-01-1986</t>
  </si>
  <si>
    <t>02-12-1957</t>
  </si>
  <si>
    <t>17-01-1992</t>
  </si>
  <si>
    <t>09-07-1971</t>
  </si>
  <si>
    <t>15-11-1962</t>
  </si>
  <si>
    <t>27-02-2004</t>
  </si>
  <si>
    <t>23-05-1956</t>
  </si>
  <si>
    <t>31-12-1972</t>
  </si>
  <si>
    <t>10-05-1978</t>
  </si>
  <si>
    <t>28-12-1999</t>
  </si>
  <si>
    <t>10-07-1951</t>
  </si>
  <si>
    <t>02-02-2012</t>
  </si>
  <si>
    <t>19-05-2014</t>
  </si>
  <si>
    <t>18-09-2001</t>
  </si>
  <si>
    <t>06-11-2008</t>
  </si>
  <si>
    <t>31-10-1956</t>
  </si>
  <si>
    <t>23-08-1990</t>
  </si>
  <si>
    <t>05-04-1966</t>
  </si>
  <si>
    <t>20-10-1988</t>
  </si>
  <si>
    <t>27-03-1977</t>
  </si>
  <si>
    <t>01-01-1955</t>
  </si>
  <si>
    <t>13-09-1992</t>
  </si>
  <si>
    <t>29-05-1964</t>
  </si>
  <si>
    <t>07-08-1983</t>
  </si>
  <si>
    <t>05-07-1971</t>
  </si>
  <si>
    <t>12-04-1970</t>
  </si>
  <si>
    <t>21-08-2008</t>
  </si>
  <si>
    <t>18-06-1999</t>
  </si>
  <si>
    <t>06-06-2009</t>
  </si>
  <si>
    <t>17-07-1976</t>
  </si>
  <si>
    <t>02-08-1950</t>
  </si>
  <si>
    <t>24-08-2006</t>
  </si>
  <si>
    <t>13-12-1997</t>
  </si>
  <si>
    <t>15-06-1967</t>
  </si>
  <si>
    <t>25-09-2012</t>
  </si>
  <si>
    <t>07-06-1992</t>
  </si>
  <si>
    <t>11-05-1954</t>
  </si>
  <si>
    <t>26-02-2015</t>
  </si>
  <si>
    <t>10-07-1954</t>
  </si>
  <si>
    <t>03-06-1973</t>
  </si>
  <si>
    <t>10-10-1984</t>
  </si>
  <si>
    <t>29-10-2001</t>
  </si>
  <si>
    <t>07-11-1979</t>
  </si>
  <si>
    <t>19-10-1981</t>
  </si>
  <si>
    <t>16-09-1992</t>
  </si>
  <si>
    <t>01-03-1993</t>
  </si>
  <si>
    <t>13-08-1976</t>
  </si>
  <si>
    <t>12-02-2009</t>
  </si>
  <si>
    <t>07-10-1977</t>
  </si>
  <si>
    <t>30-11-1982</t>
  </si>
  <si>
    <t>23-09-1989</t>
  </si>
  <si>
    <t>09-03-2014</t>
  </si>
  <si>
    <t>26-04-1976</t>
  </si>
  <si>
    <t>10-01-1973</t>
  </si>
  <si>
    <t>29-07-1956</t>
  </si>
  <si>
    <t>15-04-1969</t>
  </si>
  <si>
    <t>24-02-1979</t>
  </si>
  <si>
    <t>08-07-1992</t>
  </si>
  <si>
    <t>04-05-2012</t>
  </si>
  <si>
    <t>07-04-2015</t>
  </si>
  <si>
    <t>22-09-1977</t>
  </si>
  <si>
    <t>03-04-1973</t>
  </si>
  <si>
    <t>14-02-1958</t>
  </si>
  <si>
    <t>10-08-1980</t>
  </si>
  <si>
    <t>18-12-1980</t>
  </si>
  <si>
    <t>23-12-1995</t>
  </si>
  <si>
    <t>23-08-1992</t>
  </si>
  <si>
    <t>08-12-2003</t>
  </si>
  <si>
    <t>02-08-1989</t>
  </si>
  <si>
    <t>28-05-2005</t>
  </si>
  <si>
    <t>04-10-1966</t>
  </si>
  <si>
    <t>23-08-2006</t>
  </si>
  <si>
    <t>08-01-1970</t>
  </si>
  <si>
    <t>27-11-2015</t>
  </si>
  <si>
    <t>02-06-2000</t>
  </si>
  <si>
    <t>18-06-1956</t>
  </si>
  <si>
    <t>13-12-1952</t>
  </si>
  <si>
    <t>03-09-1966</t>
  </si>
  <si>
    <t>09-01-1979</t>
  </si>
  <si>
    <t>08-07-2003</t>
  </si>
  <si>
    <t>22-02-1962</t>
  </si>
  <si>
    <t>19-02-1971</t>
  </si>
  <si>
    <t>15-02-1975</t>
  </si>
  <si>
    <t>21-12-2003</t>
  </si>
  <si>
    <t>29-01-1976</t>
  </si>
  <si>
    <t>08-06-2005</t>
  </si>
  <si>
    <t>11-01-2010</t>
  </si>
  <si>
    <t>19-02-1951</t>
  </si>
  <si>
    <t>22-05-2011</t>
  </si>
  <si>
    <t>17-12-1994</t>
  </si>
  <si>
    <t>17-03-2009</t>
  </si>
  <si>
    <t>20-02-1989</t>
  </si>
  <si>
    <t>21-12-2006</t>
  </si>
  <si>
    <t>24-10-2004</t>
  </si>
  <si>
    <t>06-02-1977</t>
  </si>
  <si>
    <t>18-09-1969</t>
  </si>
  <si>
    <t>18-10-1996</t>
  </si>
  <si>
    <t>28-11-1962</t>
  </si>
  <si>
    <t>08-07-1968</t>
  </si>
  <si>
    <t>25-01-1994</t>
  </si>
  <si>
    <t>13-05-2014</t>
  </si>
  <si>
    <t>19-04-2009</t>
  </si>
  <si>
    <t>25-12-2009</t>
  </si>
  <si>
    <t>31-07-1999</t>
  </si>
  <si>
    <t>20-11-1999</t>
  </si>
  <si>
    <t>14-04-1986</t>
  </si>
  <si>
    <t>28-07-2010</t>
  </si>
  <si>
    <t>24-07-1987</t>
  </si>
  <si>
    <t>21-04-1971</t>
  </si>
  <si>
    <t>15-02-1951</t>
  </si>
  <si>
    <t>11-04-1955</t>
  </si>
  <si>
    <t>07-05-1956</t>
  </si>
  <si>
    <t>16-06-1992</t>
  </si>
  <si>
    <t>17-01-1955</t>
  </si>
  <si>
    <t>18-02-1972</t>
  </si>
  <si>
    <t>23-06-2001</t>
  </si>
  <si>
    <t>18-10-1959</t>
  </si>
  <si>
    <t>25-05-2012</t>
  </si>
  <si>
    <t>04-08-1979</t>
  </si>
  <si>
    <t>09-02-2009</t>
  </si>
  <si>
    <t>15-07-2001</t>
  </si>
  <si>
    <t>08-01-1953</t>
  </si>
  <si>
    <t>03-11-1985</t>
  </si>
  <si>
    <t>10-07-2015</t>
  </si>
  <si>
    <t>03-03-1960</t>
  </si>
  <si>
    <t>24-07-1962</t>
  </si>
  <si>
    <t>17-05-1980</t>
  </si>
  <si>
    <t>29-09-1989</t>
  </si>
  <si>
    <t>28-12-1959</t>
  </si>
  <si>
    <t>07-03-1963</t>
  </si>
  <si>
    <t>22-07-1997</t>
  </si>
  <si>
    <t>15-02-2014</t>
  </si>
  <si>
    <t>10-01-1991</t>
  </si>
  <si>
    <t>01-04-1996</t>
  </si>
  <si>
    <t>03-05-2004</t>
  </si>
  <si>
    <t>29-05-1975</t>
  </si>
  <si>
    <t>12-06-1996</t>
  </si>
  <si>
    <t>05-11-1959</t>
  </si>
  <si>
    <t>05-08-1950</t>
  </si>
  <si>
    <t>14-09-1950</t>
  </si>
  <si>
    <t>27-06-1976</t>
  </si>
  <si>
    <t>31-12-1959</t>
  </si>
  <si>
    <t>18-07-1999</t>
  </si>
  <si>
    <t>26-08-1951</t>
  </si>
  <si>
    <t>11-07-1976</t>
  </si>
  <si>
    <t>14-11-1982</t>
  </si>
  <si>
    <t>31-12-1966</t>
  </si>
  <si>
    <t>14-12-1987</t>
  </si>
  <si>
    <t>13-01-1989</t>
  </si>
  <si>
    <t>13-09-2008</t>
  </si>
  <si>
    <t>30-04-1957</t>
  </si>
  <si>
    <t>27-10-2010</t>
  </si>
  <si>
    <t>14-08-1995</t>
  </si>
  <si>
    <t>15-07-2012</t>
  </si>
  <si>
    <t>09-06-2006</t>
  </si>
  <si>
    <t>09-09-1987</t>
  </si>
  <si>
    <t>21-06-2009</t>
  </si>
  <si>
    <t>01-10-2001</t>
  </si>
  <si>
    <t>19-10-2010</t>
  </si>
  <si>
    <t>12-10-1998</t>
  </si>
  <si>
    <t>11-06-1970</t>
  </si>
  <si>
    <t>28-10-1974</t>
  </si>
  <si>
    <t>27-04-2004</t>
  </si>
  <si>
    <t>22-12-1979</t>
  </si>
  <si>
    <t>06-01-2013</t>
  </si>
  <si>
    <t>30-07-1979</t>
  </si>
  <si>
    <t>17-11-2001</t>
  </si>
  <si>
    <t>22-11-1992</t>
  </si>
  <si>
    <t>20-03-1964</t>
  </si>
  <si>
    <t>02-12-1965</t>
  </si>
  <si>
    <t>27-08-1984</t>
  </si>
  <si>
    <t>07-09-1996</t>
  </si>
  <si>
    <t>26-03-2011</t>
  </si>
  <si>
    <t>20-02-1974</t>
  </si>
  <si>
    <t>11-09-1982</t>
  </si>
  <si>
    <t>22-11-2003</t>
  </si>
  <si>
    <t>24-02-1994</t>
  </si>
  <si>
    <t>23-02-2013</t>
  </si>
  <si>
    <t>23-10-1966</t>
  </si>
  <si>
    <t>06-09-2013</t>
  </si>
  <si>
    <t>31-01-1983</t>
  </si>
  <si>
    <t>28-05-1956</t>
  </si>
  <si>
    <t>09-01-2011</t>
  </si>
  <si>
    <t>28-07-2003</t>
  </si>
  <si>
    <t>03-11-2001</t>
  </si>
  <si>
    <t>29-08-2013</t>
  </si>
  <si>
    <t>24-12-2010</t>
  </si>
  <si>
    <t>25-06-1995</t>
  </si>
  <si>
    <t>09-08-1978</t>
  </si>
  <si>
    <t>31-08-1970</t>
  </si>
  <si>
    <t>06-07-1996</t>
  </si>
  <si>
    <t>07-07-1972</t>
  </si>
  <si>
    <t>03-02-2002</t>
  </si>
  <si>
    <t>15-09-1976</t>
  </si>
  <si>
    <t>12-02-1950</t>
  </si>
  <si>
    <t>26-12-1992</t>
  </si>
  <si>
    <t>31-01-1959</t>
  </si>
  <si>
    <t>10-12-1988</t>
  </si>
  <si>
    <t>31-10-1990</t>
  </si>
  <si>
    <t>10-04-1963</t>
  </si>
  <si>
    <t>12-02-1983</t>
  </si>
  <si>
    <t>29-08-1975</t>
  </si>
  <si>
    <t>09-02-1985</t>
  </si>
  <si>
    <t>25-05-2002</t>
  </si>
  <si>
    <t>19-08-1964</t>
  </si>
  <si>
    <t>06-10-1999</t>
  </si>
  <si>
    <t>17-02-1965</t>
  </si>
  <si>
    <t>26-03-1993</t>
  </si>
  <si>
    <t>26-03-2009</t>
  </si>
  <si>
    <t>04-02-1999</t>
  </si>
  <si>
    <t>31-05-1979</t>
  </si>
  <si>
    <t>20-12-1961</t>
  </si>
  <si>
    <t>05-07-2014</t>
  </si>
  <si>
    <t>12-03-1966</t>
  </si>
  <si>
    <t>19-03-2007</t>
  </si>
  <si>
    <t>07-03-1992</t>
  </si>
  <si>
    <t>17-08-2011</t>
  </si>
  <si>
    <t>06-02-1974</t>
  </si>
  <si>
    <t>20-08-2014</t>
  </si>
  <si>
    <t>03-06-1994</t>
  </si>
  <si>
    <t>24-04-1957</t>
  </si>
  <si>
    <t>23-01-1972</t>
  </si>
  <si>
    <t>01-08-1956</t>
  </si>
  <si>
    <t>02-08-1996</t>
  </si>
  <si>
    <t>11-03-1978</t>
  </si>
  <si>
    <t>27-05-1974</t>
  </si>
  <si>
    <t>07-02-1989</t>
  </si>
  <si>
    <t>29-01-1985</t>
  </si>
  <si>
    <t>15-02-1980</t>
  </si>
  <si>
    <t>08-12-1993</t>
  </si>
  <si>
    <t>17-06-1960</t>
  </si>
  <si>
    <t>24-11-1980</t>
  </si>
  <si>
    <t>17-05-1983</t>
  </si>
  <si>
    <t>24-06-1950</t>
  </si>
  <si>
    <t>08-05-1997</t>
  </si>
  <si>
    <t>10-10-1979</t>
  </si>
  <si>
    <t>24-11-1967</t>
  </si>
  <si>
    <t>21-08-2001</t>
  </si>
  <si>
    <t>11-07-1987</t>
  </si>
  <si>
    <t>16-03-1977</t>
  </si>
  <si>
    <t>Release date</t>
  </si>
  <si>
    <t>YEAR WISE COUNTRY DATA USING SLICER</t>
  </si>
  <si>
    <t>GENRE WISE DIRECTOR DATA USING SLICER</t>
  </si>
  <si>
    <t>OVERALL DATA</t>
  </si>
  <si>
    <t>Movie Count</t>
  </si>
  <si>
    <t>Total Budget</t>
  </si>
  <si>
    <t>Number of screens</t>
  </si>
  <si>
    <t>Lifetime Gross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</si>
</sst>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409]#,##0"/>
    <numFmt numFmtId="166" formatCode="[$$-409]#,##0_ ;[Red]\-[$$-409]#,##0\ "/>
    <numFmt numFmtId="167" formatCode="[$$-409]#,##0.0"/>
    <numFmt numFmtId="168" formatCode="[$$-409]#,##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Georgia"/>
      <family val="1"/>
    </font>
    <font>
      <sz val="11"/>
      <color theme="1"/>
      <name val="Times New Roman"/>
      <family val="1"/>
    </font>
    <font>
      <b/>
      <sz val="11"/>
      <color theme="0"/>
      <name val="Georgia"/>
      <family val="1"/>
    </font>
    <font>
      <b/>
      <sz val="16"/>
      <color theme="1"/>
      <name val="Calibri"/>
      <family val="2"/>
      <scheme val="minor"/>
    </font>
    <font>
      <b/>
      <sz val="16"/>
      <color theme="1"/>
      <name val="Agency FB"/>
      <family val="2"/>
    </font>
    <font>
      <b/>
      <sz val="18"/>
      <color theme="1"/>
      <name val="Century Schoolbook"/>
      <family val="1"/>
    </font>
    <font>
      <sz val="11"/>
      <color theme="1"/>
      <name val="Aptos Narrow"/>
      <family val="2"/>
    </font>
    <font>
      <b/>
      <sz val="11"/>
      <color theme="1"/>
      <name val="Goudy Old Style"/>
      <family val="1"/>
    </font>
    <font>
      <b/>
      <sz val="11"/>
      <color theme="1"/>
      <name val="Courier New"/>
      <family val="3"/>
    </font>
    <font>
      <sz val="11"/>
      <color theme="1"/>
      <name val="Mongolian Baiti"/>
      <family val="4"/>
    </font>
    <font>
      <b/>
      <sz val="11"/>
      <color theme="1"/>
      <name val="Footlight MT Light"/>
      <family val="1"/>
    </font>
    <font>
      <b/>
      <sz val="16"/>
      <color theme="0"/>
      <name val="Calibri"/>
      <family val="2"/>
      <scheme val="minor"/>
    </font>
    <font>
      <b/>
      <sz val="16"/>
      <color theme="0"/>
      <name val="High Tower Text"/>
      <family val="1"/>
    </font>
    <font>
      <b/>
      <sz val="11"/>
      <color theme="1"/>
      <name val="Sitka Text"/>
    </font>
    <font>
      <b/>
      <sz val="14"/>
      <color theme="1"/>
      <name val="Colonna MT"/>
      <family val="5"/>
    </font>
    <font>
      <b/>
      <sz val="11"/>
      <color rgb="FFFFFFFF"/>
      <name val="Aptos"/>
      <family val="2"/>
    </font>
    <font>
      <b/>
      <sz val="12"/>
      <color theme="1"/>
      <name val="Bahnschrift"/>
      <family val="2"/>
    </font>
    <font>
      <b/>
      <sz val="14"/>
      <color theme="1"/>
      <name val="Lucida Bright"/>
      <family val="1"/>
    </font>
    <font>
      <b/>
      <sz val="14"/>
      <color theme="1"/>
      <name val="Garamond"/>
      <family val="1"/>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0" tint="-0.14999847407452621"/>
        <bgColor theme="0" tint="-0.14999847407452621"/>
      </patternFill>
    </fill>
    <fill>
      <patternFill patternType="solid">
        <fgColor rgb="FFF6C3FF"/>
        <bgColor indexed="64"/>
      </patternFill>
    </fill>
    <fill>
      <patternFill patternType="solid">
        <fgColor rgb="FFFFC6C6"/>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189F7"/>
        <bgColor indexed="64"/>
      </patternFill>
    </fill>
    <fill>
      <patternFill patternType="solid">
        <fgColor theme="2" tint="-0.249977111117893"/>
        <bgColor indexed="64"/>
      </patternFill>
    </fill>
    <fill>
      <patternFill patternType="solid">
        <fgColor rgb="FFFFFF00"/>
        <bgColor indexed="64"/>
      </patternFill>
    </fill>
    <fill>
      <patternFill patternType="solid">
        <fgColor theme="8" tint="0.59999389629810485"/>
        <bgColor indexed="64"/>
      </patternFill>
    </fill>
    <fill>
      <patternFill patternType="solid">
        <fgColor rgb="FF00B0F0"/>
        <bgColor indexed="64"/>
      </patternFill>
    </fill>
    <fill>
      <patternFill patternType="solid">
        <fgColor theme="1"/>
        <bgColor indexed="64"/>
      </patternFill>
    </fill>
    <fill>
      <patternFill patternType="solid">
        <fgColor rgb="FFCC9900"/>
        <bgColor indexed="64"/>
      </patternFill>
    </fill>
    <fill>
      <patternFill patternType="solid">
        <fgColor rgb="FF0099FF"/>
        <bgColor indexed="64"/>
      </patternFill>
    </fill>
    <fill>
      <patternFill patternType="solid">
        <fgColor rgb="FFFF9966"/>
        <bgColor indexed="64"/>
      </patternFill>
    </fill>
    <fill>
      <patternFill patternType="solid">
        <fgColor rgb="FFA3DBFF"/>
        <bgColor indexed="64"/>
      </patternFill>
    </fill>
    <fill>
      <patternFill patternType="solid">
        <fgColor rgb="FF00FF99"/>
        <bgColor indexed="64"/>
      </patternFill>
    </fill>
    <fill>
      <patternFill patternType="solid">
        <fgColor rgb="FFFF66FF"/>
        <bgColor indexed="64"/>
      </patternFill>
    </fill>
    <fill>
      <patternFill patternType="solid">
        <fgColor rgb="FFFF7474"/>
        <bgColor indexed="64"/>
      </patternFill>
    </fill>
    <fill>
      <patternFill patternType="solid">
        <fgColor rgb="FFFF9933"/>
        <bgColor indexed="64"/>
      </patternFill>
    </fill>
    <fill>
      <patternFill patternType="solid">
        <fgColor theme="5" tint="0.79998168889431442"/>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medium">
        <color theme="1"/>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0"/>
      </bottom>
      <diagonal/>
    </border>
    <border>
      <left style="thin">
        <color theme="0"/>
      </left>
      <right style="thin">
        <color theme="0"/>
      </right>
      <top style="thin">
        <color theme="0"/>
      </top>
      <bottom/>
      <diagonal/>
    </border>
    <border>
      <left style="thin">
        <color theme="0"/>
      </left>
      <right/>
      <top/>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thin">
        <color theme="1"/>
      </left>
      <right style="thin">
        <color theme="1"/>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8">
    <xf numFmtId="0" fontId="0" fillId="0" borderId="0" xfId="0"/>
    <xf numFmtId="0" fontId="18" fillId="0" borderId="10" xfId="0" applyFont="1" applyBorder="1"/>
    <xf numFmtId="0" fontId="19" fillId="0" borderId="10" xfId="0" applyFont="1" applyBorder="1"/>
    <xf numFmtId="0" fontId="0" fillId="0" borderId="0" xfId="0" pivotButton="1"/>
    <xf numFmtId="0" fontId="0" fillId="0" borderId="0" xfId="0" applyAlignment="1">
      <alignment horizontal="left"/>
    </xf>
    <xf numFmtId="2" fontId="0" fillId="0" borderId="0" xfId="0" applyNumberFormat="1"/>
    <xf numFmtId="0" fontId="16" fillId="37" borderId="10" xfId="0" applyFont="1" applyFill="1" applyBorder="1" applyAlignment="1">
      <alignment horizontal="center"/>
    </xf>
    <xf numFmtId="0" fontId="24" fillId="38" borderId="10" xfId="0" applyFont="1" applyFill="1" applyBorder="1" applyAlignment="1">
      <alignment horizontal="left"/>
    </xf>
    <xf numFmtId="0" fontId="24" fillId="38" borderId="10" xfId="0" applyFont="1" applyFill="1" applyBorder="1"/>
    <xf numFmtId="0" fontId="16" fillId="39" borderId="10" xfId="0" applyFont="1" applyFill="1" applyBorder="1" applyAlignment="1">
      <alignment horizontal="center"/>
    </xf>
    <xf numFmtId="0" fontId="0" fillId="40" borderId="10" xfId="0" applyFill="1" applyBorder="1"/>
    <xf numFmtId="9" fontId="0" fillId="40" borderId="10" xfId="0" applyNumberFormat="1" applyFill="1" applyBorder="1"/>
    <xf numFmtId="0" fontId="25" fillId="41" borderId="10" xfId="0" applyFont="1" applyFill="1" applyBorder="1" applyAlignment="1">
      <alignment horizontal="center"/>
    </xf>
    <xf numFmtId="0" fontId="26" fillId="42" borderId="10" xfId="0" applyFont="1" applyFill="1" applyBorder="1"/>
    <xf numFmtId="165" fontId="24" fillId="38" borderId="10" xfId="0" applyNumberFormat="1" applyFont="1" applyFill="1" applyBorder="1"/>
    <xf numFmtId="165" fontId="0" fillId="40" borderId="10" xfId="0" applyNumberFormat="1" applyFill="1" applyBorder="1"/>
    <xf numFmtId="166" fontId="0" fillId="40" borderId="10" xfId="0" applyNumberFormat="1" applyFill="1" applyBorder="1"/>
    <xf numFmtId="165" fontId="26" fillId="42" borderId="10" xfId="0" applyNumberFormat="1" applyFont="1" applyFill="1" applyBorder="1"/>
    <xf numFmtId="49" fontId="19" fillId="0" borderId="10" xfId="0" applyNumberFormat="1" applyFont="1" applyBorder="1"/>
    <xf numFmtId="49" fontId="19" fillId="0" borderId="17" xfId="0" applyNumberFormat="1" applyFont="1" applyBorder="1"/>
    <xf numFmtId="49" fontId="18" fillId="0" borderId="13" xfId="0" applyNumberFormat="1" applyFont="1" applyBorder="1"/>
    <xf numFmtId="49" fontId="18" fillId="0" borderId="14" xfId="0" applyNumberFormat="1" applyFont="1" applyBorder="1"/>
    <xf numFmtId="49" fontId="19" fillId="0" borderId="11" xfId="0" applyNumberFormat="1" applyFont="1" applyBorder="1"/>
    <xf numFmtId="49" fontId="19" fillId="0" borderId="16" xfId="0" applyNumberFormat="1" applyFont="1" applyBorder="1"/>
    <xf numFmtId="49" fontId="18" fillId="0" borderId="15" xfId="0" applyNumberFormat="1" applyFont="1" applyBorder="1"/>
    <xf numFmtId="1" fontId="19" fillId="0" borderId="10" xfId="0" applyNumberFormat="1" applyFont="1" applyBorder="1"/>
    <xf numFmtId="1" fontId="19" fillId="0" borderId="17" xfId="0" applyNumberFormat="1" applyFont="1" applyBorder="1"/>
    <xf numFmtId="164" fontId="19" fillId="0" borderId="10" xfId="0" applyNumberFormat="1" applyFont="1" applyBorder="1"/>
    <xf numFmtId="164" fontId="19" fillId="0" borderId="17" xfId="0" applyNumberFormat="1" applyFont="1" applyBorder="1"/>
    <xf numFmtId="2" fontId="19" fillId="0" borderId="12" xfId="0" applyNumberFormat="1" applyFont="1" applyBorder="1"/>
    <xf numFmtId="2" fontId="19" fillId="0" borderId="18" xfId="0" applyNumberFormat="1" applyFont="1" applyBorder="1"/>
    <xf numFmtId="49" fontId="20" fillId="33" borderId="10" xfId="0" applyNumberFormat="1" applyFont="1" applyFill="1" applyBorder="1"/>
    <xf numFmtId="49" fontId="19" fillId="34" borderId="10" xfId="0" applyNumberFormat="1" applyFont="1" applyFill="1" applyBorder="1"/>
    <xf numFmtId="0" fontId="0" fillId="0" borderId="26" xfId="0" applyBorder="1"/>
    <xf numFmtId="0" fontId="13" fillId="44" borderId="27" xfId="0" applyFont="1" applyFill="1" applyBorder="1"/>
    <xf numFmtId="0" fontId="0" fillId="0" borderId="28" xfId="0" applyBorder="1"/>
    <xf numFmtId="0" fontId="28" fillId="47" borderId="10" xfId="0" applyFont="1" applyFill="1" applyBorder="1" applyAlignment="1">
      <alignment horizontal="center"/>
    </xf>
    <xf numFmtId="0" fontId="27" fillId="48" borderId="10" xfId="0" applyFont="1" applyFill="1" applyBorder="1"/>
    <xf numFmtId="0" fontId="31" fillId="49" borderId="31" xfId="0" applyFont="1" applyFill="1" applyBorder="1" applyAlignment="1">
      <alignment horizontal="center"/>
    </xf>
    <xf numFmtId="0" fontId="33" fillId="50" borderId="31" xfId="0" applyFont="1" applyFill="1" applyBorder="1"/>
    <xf numFmtId="165" fontId="33" fillId="50" borderId="31" xfId="0" applyNumberFormat="1" applyFont="1" applyFill="1" applyBorder="1"/>
    <xf numFmtId="9" fontId="33" fillId="50" borderId="31" xfId="0" applyNumberFormat="1" applyFont="1" applyFill="1" applyBorder="1"/>
    <xf numFmtId="14" fontId="19" fillId="0" borderId="10" xfId="0" applyNumberFormat="1" applyFont="1" applyBorder="1" applyAlignment="1">
      <alignment horizontal="right"/>
    </xf>
    <xf numFmtId="0" fontId="18" fillId="0" borderId="10" xfId="0" applyFont="1" applyBorder="1" applyAlignment="1">
      <alignment horizontal="center"/>
    </xf>
    <xf numFmtId="2" fontId="19" fillId="0" borderId="15" xfId="0" applyNumberFormat="1" applyFont="1" applyBorder="1"/>
    <xf numFmtId="167" fontId="19" fillId="0" borderId="10" xfId="0" applyNumberFormat="1" applyFont="1" applyBorder="1"/>
    <xf numFmtId="167" fontId="19" fillId="0" borderId="17" xfId="0" applyNumberFormat="1" applyFont="1" applyBorder="1"/>
    <xf numFmtId="0" fontId="18" fillId="0" borderId="14" xfId="0" applyFont="1" applyBorder="1"/>
    <xf numFmtId="0" fontId="0" fillId="35" borderId="10" xfId="0" applyFill="1" applyBorder="1"/>
    <xf numFmtId="0" fontId="16" fillId="53" borderId="10" xfId="0" applyFont="1" applyFill="1" applyBorder="1" applyAlignment="1">
      <alignment horizontal="center"/>
    </xf>
    <xf numFmtId="168" fontId="0" fillId="35" borderId="10" xfId="0" applyNumberFormat="1" applyFill="1" applyBorder="1"/>
    <xf numFmtId="0" fontId="22" fillId="35" borderId="20" xfId="0" applyFont="1" applyFill="1" applyBorder="1" applyAlignment="1">
      <alignment horizontal="center"/>
    </xf>
    <xf numFmtId="0" fontId="22" fillId="35" borderId="21" xfId="0" applyFont="1" applyFill="1" applyBorder="1" applyAlignment="1">
      <alignment horizontal="center"/>
    </xf>
    <xf numFmtId="0" fontId="22" fillId="35" borderId="22" xfId="0" applyFont="1" applyFill="1" applyBorder="1" applyAlignment="1">
      <alignment horizontal="center"/>
    </xf>
    <xf numFmtId="0" fontId="23" fillId="36" borderId="23" xfId="0" applyFont="1" applyFill="1" applyBorder="1" applyAlignment="1">
      <alignment horizontal="center"/>
    </xf>
    <xf numFmtId="0" fontId="23" fillId="36" borderId="24" xfId="0" applyFont="1" applyFill="1" applyBorder="1" applyAlignment="1">
      <alignment horizontal="center"/>
    </xf>
    <xf numFmtId="0" fontId="23" fillId="36" borderId="25" xfId="0" applyFont="1" applyFill="1" applyBorder="1" applyAlignment="1">
      <alignment horizontal="center"/>
    </xf>
    <xf numFmtId="0" fontId="21" fillId="43" borderId="23" xfId="0" applyFont="1" applyFill="1" applyBorder="1" applyAlignment="1">
      <alignment horizontal="center"/>
    </xf>
    <xf numFmtId="0" fontId="21" fillId="43" borderId="24" xfId="0" applyFont="1" applyFill="1" applyBorder="1" applyAlignment="1">
      <alignment horizontal="center"/>
    </xf>
    <xf numFmtId="0" fontId="21" fillId="43" borderId="25" xfId="0" applyFont="1" applyFill="1" applyBorder="1" applyAlignment="1">
      <alignment horizontal="center"/>
    </xf>
    <xf numFmtId="0" fontId="29" fillId="45" borderId="29" xfId="0" applyFont="1" applyFill="1" applyBorder="1" applyAlignment="1">
      <alignment horizontal="center"/>
    </xf>
    <xf numFmtId="0" fontId="29" fillId="45" borderId="19" xfId="0" applyFont="1" applyFill="1" applyBorder="1" applyAlignment="1">
      <alignment horizontal="center"/>
    </xf>
    <xf numFmtId="0" fontId="29" fillId="45" borderId="30" xfId="0" applyFont="1" applyFill="1" applyBorder="1" applyAlignment="1">
      <alignment horizontal="center"/>
    </xf>
    <xf numFmtId="0" fontId="30" fillId="46" borderId="29" xfId="0" applyFont="1" applyFill="1" applyBorder="1" applyAlignment="1">
      <alignment horizontal="center"/>
    </xf>
    <xf numFmtId="0" fontId="30" fillId="46" borderId="19" xfId="0" applyFont="1" applyFill="1" applyBorder="1" applyAlignment="1">
      <alignment horizontal="center"/>
    </xf>
    <xf numFmtId="0" fontId="30" fillId="46" borderId="30" xfId="0" applyFont="1" applyFill="1" applyBorder="1" applyAlignment="1">
      <alignment horizontal="center"/>
    </xf>
    <xf numFmtId="0" fontId="34" fillId="39" borderId="23" xfId="0" applyFont="1" applyFill="1" applyBorder="1" applyAlignment="1">
      <alignment horizontal="center"/>
    </xf>
    <xf numFmtId="0" fontId="34" fillId="39" borderId="24" xfId="0" applyFont="1" applyFill="1" applyBorder="1" applyAlignment="1">
      <alignment horizontal="center"/>
    </xf>
    <xf numFmtId="0" fontId="34" fillId="39" borderId="25" xfId="0" applyFont="1" applyFill="1" applyBorder="1" applyAlignment="1">
      <alignment horizontal="center"/>
    </xf>
    <xf numFmtId="0" fontId="35" fillId="51" borderId="23" xfId="0" applyFont="1" applyFill="1" applyBorder="1" applyAlignment="1">
      <alignment horizontal="center"/>
    </xf>
    <xf numFmtId="0" fontId="35" fillId="51" borderId="24" xfId="0" applyFont="1" applyFill="1" applyBorder="1" applyAlignment="1">
      <alignment horizontal="center"/>
    </xf>
    <xf numFmtId="0" fontId="35" fillId="51" borderId="25" xfId="0" applyFont="1" applyFill="1" applyBorder="1" applyAlignment="1">
      <alignment horizontal="center"/>
    </xf>
    <xf numFmtId="0" fontId="32" fillId="36" borderId="23" xfId="0" applyFont="1" applyFill="1" applyBorder="1" applyAlignment="1">
      <alignment horizontal="center"/>
    </xf>
    <xf numFmtId="0" fontId="32" fillId="36" borderId="24" xfId="0" applyFont="1" applyFill="1" applyBorder="1" applyAlignment="1">
      <alignment horizontal="center"/>
    </xf>
    <xf numFmtId="0" fontId="32" fillId="36" borderId="25" xfId="0" applyFont="1" applyFill="1" applyBorder="1" applyAlignment="1">
      <alignment horizontal="center"/>
    </xf>
    <xf numFmtId="0" fontId="36" fillId="52" borderId="23" xfId="0" applyFont="1" applyFill="1" applyBorder="1" applyAlignment="1">
      <alignment horizontal="center"/>
    </xf>
    <xf numFmtId="0" fontId="36" fillId="52" borderId="24" xfId="0" applyFont="1" applyFill="1" applyBorder="1" applyAlignment="1">
      <alignment horizontal="center"/>
    </xf>
    <xf numFmtId="0" fontId="36" fillId="52" borderId="25"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numFmt numFmtId="167" formatCode="[$$-409]#,##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2" formatCode="0.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67" formatCode="[$$-409]#,##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67" formatCode="[$$-409]#,##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67" formatCode="[$$-409]#,##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 formatCode="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67" formatCode="[$$-409]#,##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67" formatCode="[$$-409]#,##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164" formatCode="0.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numFmt numFmtId="19" formatCode="dd/mm/yyyy"/>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30" formatCode="@"/>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30" formatCode="@"/>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dxf>
    <dxf>
      <border outline="0">
        <bottom style="thin">
          <color indexed="64"/>
        </bottom>
      </border>
    </dxf>
    <dxf>
      <font>
        <b/>
        <i val="0"/>
        <strike val="0"/>
        <condense val="0"/>
        <extend val="0"/>
        <outline val="0"/>
        <shadow val="0"/>
        <u val="none"/>
        <vertAlign val="baseline"/>
        <sz val="11"/>
        <color theme="1"/>
        <name val="Georgia"/>
        <family val="1"/>
        <scheme val="none"/>
      </font>
      <border diagonalUp="0" diagonalDown="0" outline="0">
        <left style="thin">
          <color indexed="64"/>
        </left>
        <right style="thin">
          <color indexed="64"/>
        </right>
        <top/>
        <bottom/>
      </border>
    </dxf>
  </dxfs>
  <tableStyles count="0" defaultTableStyle="TableStyleMedium2" defaultPivotStyle="PivotStyleLight16"/>
  <colors>
    <mruColors>
      <color rgb="FFFF9933"/>
      <color rgb="FFFFFFFF"/>
      <color rgb="FFFF66FF"/>
      <color rgb="FF00FF99"/>
      <color rgb="FFA3DBFF"/>
      <color rgb="FFFF9966"/>
      <color rgb="FF909EE6"/>
      <color rgb="FFCC9900"/>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3.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image" Target="../media/image11.jpeg"/><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image" Target="../media/image13.jpeg"/><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3" Type="http://schemas.microsoft.com/office/2011/relationships/chartColorStyle" Target="colors5.xml"/><Relationship Id="rId2" Type="http://schemas.microsoft.com/office/2011/relationships/chartStyle" Target="style5.xml"/><Relationship Id="rId1" Type="http://schemas.openxmlformats.org/officeDocument/2006/relationships/image" Target="../media/image9.jpeg"/></Relationships>
</file>

<file path=xl/charts/_rels/chartEx2.xml.rels><?xml version="1.0" encoding="UTF-8" standalone="yes"?>
<Relationships xmlns="http://schemas.openxmlformats.org/package/2006/relationships"><Relationship Id="rId3" Type="http://schemas.microsoft.com/office/2011/relationships/chartColorStyle" Target="colors11.xml"/><Relationship Id="rId2" Type="http://schemas.microsoft.com/office/2011/relationships/chartStyle" Target="style11.xml"/><Relationship Id="rId1" Type="http://schemas.openxmlformats.org/officeDocument/2006/relationships/image" Target="../media/image9.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[Box office excel project.xlsx]PIVOT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merican Captain" pitchFamily="2" charset="0"/>
              </a:rPr>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cene3d>
            <a:camera prst="orthographicFront"/>
            <a:lightRig rig="threePt" dir="t"/>
          </a:scene3d>
          <a:sp3d>
            <a:bevelT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cene3d>
            <a:camera prst="orthographicFront"/>
            <a:lightRig rig="threePt" dir="t"/>
          </a:scene3d>
          <a:sp3d>
            <a:bevelT prst="angle"/>
            <a:contourClr>
              <a:srgbClr val="000000"/>
            </a:contourClr>
          </a:sp3d>
        </c:spPr>
      </c:pivotFmt>
      <c:pivotFmt>
        <c:idx val="2"/>
        <c:spPr>
          <a:solidFill>
            <a:schemeClr val="accent1"/>
          </a:solidFill>
          <a:ln w="25400">
            <a:noFill/>
          </a:ln>
          <a:effectLst/>
          <a:scene3d>
            <a:camera prst="orthographicFront"/>
            <a:lightRig rig="threePt" dir="t"/>
          </a:scene3d>
          <a:sp3d>
            <a:bevelT prst="angle"/>
            <a:contourClr>
              <a:srgbClr val="000000"/>
            </a:contourClr>
          </a:sp3d>
        </c:spPr>
      </c:pivotFmt>
      <c:pivotFmt>
        <c:idx val="3"/>
        <c:spPr>
          <a:solidFill>
            <a:schemeClr val="accent1"/>
          </a:solidFill>
          <a:ln w="25400">
            <a:noFill/>
          </a:ln>
          <a:effectLst/>
          <a:scene3d>
            <a:camera prst="orthographicFront"/>
            <a:lightRig rig="threePt" dir="t"/>
          </a:scene3d>
          <a:sp3d>
            <a:bevelT prst="angle"/>
            <a:contourClr>
              <a:srgbClr val="000000"/>
            </a:contourClr>
          </a:sp3d>
        </c:spPr>
      </c:pivotFmt>
      <c:pivotFmt>
        <c:idx val="4"/>
        <c:spPr>
          <a:solidFill>
            <a:schemeClr val="accent1"/>
          </a:solidFill>
          <a:ln w="25400">
            <a:noFill/>
          </a:ln>
          <a:effectLst/>
          <a:scene3d>
            <a:camera prst="orthographicFront"/>
            <a:lightRig rig="threePt" dir="t"/>
          </a:scene3d>
          <a:sp3d>
            <a:bevelT prst="angle"/>
            <a:contourClr>
              <a:srgbClr val="000000"/>
            </a:contourClr>
          </a:sp3d>
        </c:spPr>
      </c:pivotFmt>
      <c:pivotFmt>
        <c:idx val="5"/>
        <c:spPr>
          <a:solidFill>
            <a:schemeClr val="accent1"/>
          </a:solidFill>
          <a:ln w="25400">
            <a:noFill/>
          </a:ln>
          <a:effectLst/>
          <a:scene3d>
            <a:camera prst="orthographicFront"/>
            <a:lightRig rig="threePt" dir="t"/>
          </a:scene3d>
          <a:sp3d>
            <a:bevelT prst="angle"/>
            <a:contourClr>
              <a:srgbClr val="000000"/>
            </a:contourClr>
          </a:sp3d>
        </c:spPr>
      </c:pivotFmt>
      <c:pivotFmt>
        <c:idx val="6"/>
        <c:spPr>
          <a:solidFill>
            <a:schemeClr val="accent1"/>
          </a:solidFill>
          <a:ln w="25400">
            <a:noFill/>
          </a:ln>
          <a:effectLst/>
          <a:scene3d>
            <a:camera prst="orthographicFront"/>
            <a:lightRig rig="threePt" dir="t"/>
          </a:scene3d>
          <a:sp3d>
            <a:bevelT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a:scene3d>
            <a:camera prst="orthographicFront"/>
            <a:lightRig rig="threePt" dir="t"/>
          </a:scene3d>
          <a:sp3d>
            <a:bevelT prst="angle"/>
            <a:contourClr>
              <a:srgbClr val="000000"/>
            </a:contourClr>
          </a:sp3d>
        </c:spPr>
      </c:pivotFmt>
      <c:pivotFmt>
        <c:idx val="8"/>
        <c:spPr>
          <a:solidFill>
            <a:schemeClr val="accent1"/>
          </a:solidFill>
          <a:ln w="25400">
            <a:noFill/>
          </a:ln>
          <a:effectLst/>
          <a:scene3d>
            <a:camera prst="orthographicFront"/>
            <a:lightRig rig="threePt" dir="t"/>
          </a:scene3d>
          <a:sp3d>
            <a:bevelT prst="angle"/>
            <a:contourClr>
              <a:srgbClr val="000000"/>
            </a:contourClr>
          </a:sp3d>
        </c:spPr>
      </c:pivotFmt>
      <c:pivotFmt>
        <c:idx val="9"/>
        <c:spPr>
          <a:solidFill>
            <a:schemeClr val="accent1"/>
          </a:solidFill>
          <a:ln w="25400">
            <a:noFill/>
          </a:ln>
          <a:effectLst/>
          <a:scene3d>
            <a:camera prst="orthographicFront"/>
            <a:lightRig rig="threePt" dir="t"/>
          </a:scene3d>
          <a:sp3d>
            <a:bevelT prst="angle"/>
            <a:contourClr>
              <a:srgbClr val="000000"/>
            </a:contourClr>
          </a:sp3d>
        </c:spPr>
      </c:pivotFmt>
      <c:pivotFmt>
        <c:idx val="10"/>
        <c:spPr>
          <a:solidFill>
            <a:schemeClr val="accent1"/>
          </a:solidFill>
          <a:ln w="25400">
            <a:noFill/>
          </a:ln>
          <a:effectLst/>
          <a:scene3d>
            <a:camera prst="orthographicFront"/>
            <a:lightRig rig="threePt" dir="t"/>
          </a:scene3d>
          <a:sp3d>
            <a:bevelT prst="angle"/>
            <a:contourClr>
              <a:srgbClr val="000000"/>
            </a:contourClr>
          </a:sp3d>
        </c:spPr>
      </c:pivotFmt>
      <c:pivotFmt>
        <c:idx val="11"/>
        <c:spPr>
          <a:solidFill>
            <a:schemeClr val="accent1"/>
          </a:solidFill>
          <a:ln w="25400">
            <a:noFill/>
          </a:ln>
          <a:effectLst/>
          <a:scene3d>
            <a:camera prst="orthographicFront"/>
            <a:lightRig rig="threePt" dir="t"/>
          </a:scene3d>
          <a:sp3d>
            <a:bevelT prst="angle"/>
            <a:contourClr>
              <a:srgbClr val="000000"/>
            </a:contourClr>
          </a:sp3d>
        </c:spPr>
      </c:pivotFmt>
      <c:pivotFmt>
        <c:idx val="12"/>
        <c:spPr>
          <a:solidFill>
            <a:schemeClr val="accent1"/>
          </a:solidFill>
          <a:ln w="25400">
            <a:noFill/>
          </a:ln>
          <a:effectLst/>
          <a:scene3d>
            <a:camera prst="orthographicFront"/>
            <a:lightRig rig="threePt" dir="t"/>
          </a:scene3d>
          <a:sp3d>
            <a:bevelT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a:scene3d>
            <a:camera prst="orthographicFront"/>
            <a:lightRig rig="threePt" dir="t"/>
          </a:scene3d>
          <a:sp3d>
            <a:bevelT prst="angle"/>
            <a:contourClr>
              <a:srgbClr val="000000"/>
            </a:contourClr>
          </a:sp3d>
        </c:spPr>
      </c:pivotFmt>
      <c:pivotFmt>
        <c:idx val="14"/>
        <c:spPr>
          <a:solidFill>
            <a:schemeClr val="accent1"/>
          </a:solidFill>
          <a:ln w="25400">
            <a:noFill/>
          </a:ln>
          <a:effectLst/>
          <a:scene3d>
            <a:camera prst="orthographicFront"/>
            <a:lightRig rig="threePt" dir="t"/>
          </a:scene3d>
          <a:sp3d>
            <a:bevelT prst="angle"/>
            <a:contourClr>
              <a:srgbClr val="000000"/>
            </a:contourClr>
          </a:sp3d>
        </c:spPr>
      </c:pivotFmt>
      <c:pivotFmt>
        <c:idx val="15"/>
        <c:spPr>
          <a:solidFill>
            <a:schemeClr val="accent1"/>
          </a:solidFill>
          <a:ln w="25400">
            <a:noFill/>
          </a:ln>
          <a:effectLst/>
          <a:scene3d>
            <a:camera prst="orthographicFront"/>
            <a:lightRig rig="threePt" dir="t"/>
          </a:scene3d>
          <a:sp3d>
            <a:bevelT prst="angle"/>
            <a:contourClr>
              <a:srgbClr val="000000"/>
            </a:contourClr>
          </a:sp3d>
        </c:spPr>
      </c:pivotFmt>
      <c:pivotFmt>
        <c:idx val="16"/>
        <c:spPr>
          <a:solidFill>
            <a:schemeClr val="accent1"/>
          </a:solidFill>
          <a:ln w="25400">
            <a:noFill/>
          </a:ln>
          <a:effectLst/>
          <a:scene3d>
            <a:camera prst="orthographicFront"/>
            <a:lightRig rig="threePt" dir="t"/>
          </a:scene3d>
          <a:sp3d>
            <a:bevelT prst="angle"/>
            <a:contourClr>
              <a:srgbClr val="000000"/>
            </a:contourClr>
          </a:sp3d>
        </c:spPr>
      </c:pivotFmt>
      <c:pivotFmt>
        <c:idx val="17"/>
        <c:spPr>
          <a:solidFill>
            <a:schemeClr val="accent1"/>
          </a:solidFill>
          <a:ln w="25400">
            <a:noFill/>
          </a:ln>
          <a:effectLst/>
          <a:scene3d>
            <a:camera prst="orthographicFront"/>
            <a:lightRig rig="threePt" dir="t"/>
          </a:scene3d>
          <a:sp3d>
            <a:bevelT prst="angle"/>
            <a:contourClr>
              <a:srgbClr val="000000"/>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ANALYSIS'!$C$7</c:f>
              <c:strCache>
                <c:ptCount val="1"/>
                <c:pt idx="0">
                  <c:v>Total</c:v>
                </c:pt>
              </c:strCache>
            </c:strRef>
          </c:tx>
          <c:spPr>
            <a:ln>
              <a:noFill/>
            </a:ln>
            <a:scene3d>
              <a:camera prst="orthographicFront"/>
              <a:lightRig rig="threePt" dir="t"/>
            </a:scene3d>
            <a:sp3d>
              <a:bevelT prst="angle"/>
              <a:contourClr>
                <a:srgbClr val="000000"/>
              </a:contourClr>
            </a:sp3d>
          </c:spPr>
          <c:dPt>
            <c:idx val="0"/>
            <c:bubble3D val="0"/>
            <c:spPr>
              <a:solidFill>
                <a:schemeClr val="accent1"/>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1-4161-4BD9-AB00-7FB5B548EFE7}"/>
              </c:ext>
            </c:extLst>
          </c:dPt>
          <c:dPt>
            <c:idx val="1"/>
            <c:bubble3D val="0"/>
            <c:spPr>
              <a:solidFill>
                <a:schemeClr val="accent2"/>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3-4161-4BD9-AB00-7FB5B548EFE7}"/>
              </c:ext>
            </c:extLst>
          </c:dPt>
          <c:dPt>
            <c:idx val="2"/>
            <c:bubble3D val="0"/>
            <c:spPr>
              <a:solidFill>
                <a:schemeClr val="accent3"/>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5-4161-4BD9-AB00-7FB5B548EFE7}"/>
              </c:ext>
            </c:extLst>
          </c:dPt>
          <c:dPt>
            <c:idx val="3"/>
            <c:bubble3D val="0"/>
            <c:spPr>
              <a:solidFill>
                <a:schemeClr val="accent4"/>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7-4161-4BD9-AB00-7FB5B548EFE7}"/>
              </c:ext>
            </c:extLst>
          </c:dPt>
          <c:dPt>
            <c:idx val="4"/>
            <c:bubble3D val="0"/>
            <c:spPr>
              <a:solidFill>
                <a:schemeClr val="accent5"/>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9-4161-4BD9-AB00-7FB5B548EFE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ANALYSIS'!$B$8:$B$13</c:f>
              <c:strCache>
                <c:ptCount val="5"/>
                <c:pt idx="0">
                  <c:v>Steven Spielberg</c:v>
                </c:pt>
                <c:pt idx="1">
                  <c:v>Tony Scott</c:v>
                </c:pt>
                <c:pt idx="2">
                  <c:v>Ridley Scott</c:v>
                </c:pt>
                <c:pt idx="3">
                  <c:v>John Carpenter</c:v>
                </c:pt>
                <c:pt idx="4">
                  <c:v>Shawn Levy</c:v>
                </c:pt>
              </c:strCache>
            </c:strRef>
          </c:cat>
          <c:val>
            <c:numRef>
              <c:f>'PIVOT ANALYSIS'!$C$8:$C$13</c:f>
              <c:numCache>
                <c:formatCode>General</c:formatCode>
                <c:ptCount val="5"/>
                <c:pt idx="0">
                  <c:v>122.2</c:v>
                </c:pt>
                <c:pt idx="1">
                  <c:v>68.900000000000006</c:v>
                </c:pt>
                <c:pt idx="2">
                  <c:v>62.800000000000004</c:v>
                </c:pt>
                <c:pt idx="3">
                  <c:v>57.3</c:v>
                </c:pt>
                <c:pt idx="4">
                  <c:v>54.199999999999989</c:v>
                </c:pt>
              </c:numCache>
            </c:numRef>
          </c:val>
          <c:extLst>
            <c:ext xmlns:c16="http://schemas.microsoft.com/office/drawing/2014/chart" uri="{C3380CC4-5D6E-409C-BE32-E72D297353CC}">
              <c16:uniqueId val="{0000000A-4161-4BD9-AB00-7FB5B548EFE7}"/>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[Box office excel project.xlsx]PIVOT 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a:latin typeface="American Captain" pitchFamily="2" charset="0"/>
              </a:rPr>
              <a:t>Lifetime collection</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a:solidFill>
              <a:schemeClr val="tx1"/>
            </a:solidFill>
          </a:ln>
          <a:effectLst/>
          <a:sp3d contourW="2857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a:solidFill>
              <a:schemeClr val="tx1"/>
            </a:solidFill>
          </a:ln>
          <a:effectLst/>
          <a:sp3d contourW="28575">
            <a:contourClr>
              <a:schemeClr val="tx1"/>
            </a:contourClr>
          </a:sp3d>
        </c:spPr>
      </c:pivotFmt>
      <c:pivotFmt>
        <c:idx val="2"/>
        <c:spPr>
          <a:solidFill>
            <a:schemeClr val="accent1"/>
          </a:solidFill>
          <a:ln w="28575">
            <a:solidFill>
              <a:schemeClr val="tx1"/>
            </a:solidFill>
          </a:ln>
          <a:effectLst/>
          <a:sp3d contourW="28575">
            <a:contourClr>
              <a:schemeClr val="tx1"/>
            </a:contourClr>
          </a:sp3d>
        </c:spPr>
      </c:pivotFmt>
      <c:pivotFmt>
        <c:idx val="3"/>
        <c:spPr>
          <a:solidFill>
            <a:schemeClr val="accent1"/>
          </a:solidFill>
          <a:ln w="28575">
            <a:solidFill>
              <a:schemeClr val="tx1"/>
            </a:solidFill>
          </a:ln>
          <a:effectLst/>
          <a:sp3d contourW="28575">
            <a:contourClr>
              <a:schemeClr val="tx1"/>
            </a:contourClr>
          </a:sp3d>
        </c:spPr>
      </c:pivotFmt>
      <c:pivotFmt>
        <c:idx val="4"/>
        <c:spPr>
          <a:solidFill>
            <a:schemeClr val="accent1"/>
          </a:solidFill>
          <a:ln w="28575">
            <a:solidFill>
              <a:schemeClr val="tx1"/>
            </a:solidFill>
          </a:ln>
          <a:effectLst/>
          <a:sp3d contourW="28575">
            <a:contourClr>
              <a:schemeClr val="tx1"/>
            </a:contourClr>
          </a:sp3d>
        </c:spPr>
      </c:pivotFmt>
      <c:pivotFmt>
        <c:idx val="5"/>
        <c:spPr>
          <a:solidFill>
            <a:schemeClr val="accent1"/>
          </a:solidFill>
          <a:ln w="28575">
            <a:solidFill>
              <a:schemeClr val="tx1"/>
            </a:solidFill>
          </a:ln>
          <a:effectLst/>
          <a:sp3d contourW="28575">
            <a:contourClr>
              <a:schemeClr val="tx1"/>
            </a:contourClr>
          </a:sp3d>
        </c:spPr>
      </c:pivotFmt>
      <c:pivotFmt>
        <c:idx val="6"/>
        <c:spPr>
          <a:solidFill>
            <a:schemeClr val="accent1"/>
          </a:solidFill>
          <a:ln w="28575">
            <a:solidFill>
              <a:schemeClr val="tx1"/>
            </a:solidFill>
          </a:ln>
          <a:effectLst/>
          <a:sp3d contourW="2857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a:solidFill>
              <a:schemeClr val="tx1"/>
            </a:solidFill>
          </a:ln>
          <a:effectLst/>
          <a:sp3d contourW="28575">
            <a:contourClr>
              <a:schemeClr val="tx1"/>
            </a:contourClr>
          </a:sp3d>
        </c:spPr>
      </c:pivotFmt>
      <c:pivotFmt>
        <c:idx val="8"/>
        <c:spPr>
          <a:solidFill>
            <a:schemeClr val="accent1"/>
          </a:solidFill>
          <a:ln w="28575">
            <a:solidFill>
              <a:schemeClr val="tx1"/>
            </a:solidFill>
          </a:ln>
          <a:effectLst/>
          <a:sp3d contourW="28575">
            <a:contourClr>
              <a:schemeClr val="tx1"/>
            </a:contourClr>
          </a:sp3d>
        </c:spPr>
      </c:pivotFmt>
      <c:pivotFmt>
        <c:idx val="9"/>
        <c:spPr>
          <a:solidFill>
            <a:schemeClr val="accent1"/>
          </a:solidFill>
          <a:ln w="28575">
            <a:solidFill>
              <a:schemeClr val="tx1"/>
            </a:solidFill>
          </a:ln>
          <a:effectLst/>
          <a:sp3d contourW="28575">
            <a:contourClr>
              <a:schemeClr val="tx1"/>
            </a:contourClr>
          </a:sp3d>
        </c:spPr>
      </c:pivotFmt>
      <c:pivotFmt>
        <c:idx val="10"/>
        <c:spPr>
          <a:solidFill>
            <a:schemeClr val="accent1"/>
          </a:solidFill>
          <a:ln w="28575">
            <a:solidFill>
              <a:schemeClr val="tx1"/>
            </a:solidFill>
          </a:ln>
          <a:effectLst/>
          <a:sp3d contourW="28575">
            <a:contourClr>
              <a:schemeClr val="tx1"/>
            </a:contourClr>
          </a:sp3d>
        </c:spPr>
      </c:pivotFmt>
      <c:pivotFmt>
        <c:idx val="11"/>
        <c:spPr>
          <a:solidFill>
            <a:schemeClr val="accent1"/>
          </a:solidFill>
          <a:ln w="28575">
            <a:solidFill>
              <a:schemeClr val="tx1"/>
            </a:solidFill>
          </a:ln>
          <a:effectLst/>
          <a:sp3d contourW="28575">
            <a:contourClr>
              <a:schemeClr val="tx1"/>
            </a:contourClr>
          </a:sp3d>
        </c:spPr>
      </c:pivotFmt>
      <c:pivotFmt>
        <c:idx val="12"/>
        <c:spPr>
          <a:solidFill>
            <a:schemeClr val="accent1"/>
          </a:solidFill>
          <a:ln w="28575">
            <a:solidFill>
              <a:schemeClr val="tx1"/>
            </a:solidFill>
          </a:ln>
          <a:effectLst/>
          <a:sp3d contourW="2857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a:solidFill>
              <a:schemeClr val="tx1"/>
            </a:solidFill>
          </a:ln>
          <a:effectLst/>
          <a:sp3d contourW="28575">
            <a:contourClr>
              <a:schemeClr val="tx1"/>
            </a:contourClr>
          </a:sp3d>
        </c:spPr>
      </c:pivotFmt>
      <c:pivotFmt>
        <c:idx val="14"/>
        <c:spPr>
          <a:solidFill>
            <a:schemeClr val="accent1"/>
          </a:solidFill>
          <a:ln w="28575">
            <a:solidFill>
              <a:schemeClr val="tx1"/>
            </a:solidFill>
          </a:ln>
          <a:effectLst/>
          <a:sp3d contourW="28575">
            <a:contourClr>
              <a:schemeClr val="tx1"/>
            </a:contourClr>
          </a:sp3d>
        </c:spPr>
      </c:pivotFmt>
      <c:pivotFmt>
        <c:idx val="15"/>
        <c:spPr>
          <a:solidFill>
            <a:schemeClr val="accent1"/>
          </a:solidFill>
          <a:ln w="28575">
            <a:solidFill>
              <a:schemeClr val="tx1"/>
            </a:solidFill>
          </a:ln>
          <a:effectLst/>
          <a:sp3d contourW="28575">
            <a:contourClr>
              <a:schemeClr val="tx1"/>
            </a:contourClr>
          </a:sp3d>
        </c:spPr>
      </c:pivotFmt>
      <c:pivotFmt>
        <c:idx val="16"/>
        <c:spPr>
          <a:solidFill>
            <a:schemeClr val="accent1"/>
          </a:solidFill>
          <a:ln w="28575">
            <a:solidFill>
              <a:schemeClr val="tx1"/>
            </a:solidFill>
          </a:ln>
          <a:effectLst/>
          <a:sp3d contourW="28575">
            <a:contourClr>
              <a:schemeClr val="tx1"/>
            </a:contourClr>
          </a:sp3d>
        </c:spPr>
      </c:pivotFmt>
      <c:pivotFmt>
        <c:idx val="17"/>
        <c:spPr>
          <a:solidFill>
            <a:schemeClr val="accent1"/>
          </a:solidFill>
          <a:ln w="28575">
            <a:solidFill>
              <a:schemeClr val="tx1"/>
            </a:solidFill>
          </a:ln>
          <a:effectLst/>
          <a:sp3d contourW="28575">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ANALYSIS'!$H$7</c:f>
              <c:strCache>
                <c:ptCount val="1"/>
                <c:pt idx="0">
                  <c:v>Total</c:v>
                </c:pt>
              </c:strCache>
            </c:strRef>
          </c:tx>
          <c:spPr>
            <a:ln w="28575">
              <a:solidFill>
                <a:schemeClr val="tx1"/>
              </a:solidFill>
            </a:ln>
          </c:spPr>
          <c:dPt>
            <c:idx val="0"/>
            <c:bubble3D val="0"/>
            <c:spPr>
              <a:solidFill>
                <a:schemeClr val="accent1"/>
              </a:solidFill>
              <a:ln w="28575">
                <a:solidFill>
                  <a:schemeClr val="tx1"/>
                </a:solidFill>
              </a:ln>
              <a:effectLst/>
              <a:sp3d contourW="28575">
                <a:contourClr>
                  <a:schemeClr val="tx1"/>
                </a:contourClr>
              </a:sp3d>
            </c:spPr>
            <c:extLst>
              <c:ext xmlns:c16="http://schemas.microsoft.com/office/drawing/2014/chart" uri="{C3380CC4-5D6E-409C-BE32-E72D297353CC}">
                <c16:uniqueId val="{00000001-62D2-42E4-84DE-7F4D3CC92E25}"/>
              </c:ext>
            </c:extLst>
          </c:dPt>
          <c:dPt>
            <c:idx val="1"/>
            <c:bubble3D val="0"/>
            <c:spPr>
              <a:solidFill>
                <a:schemeClr val="accent2"/>
              </a:solidFill>
              <a:ln w="28575">
                <a:solidFill>
                  <a:schemeClr val="tx1"/>
                </a:solidFill>
              </a:ln>
              <a:effectLst/>
              <a:sp3d contourW="28575">
                <a:contourClr>
                  <a:schemeClr val="tx1"/>
                </a:contourClr>
              </a:sp3d>
            </c:spPr>
            <c:extLst>
              <c:ext xmlns:c16="http://schemas.microsoft.com/office/drawing/2014/chart" uri="{C3380CC4-5D6E-409C-BE32-E72D297353CC}">
                <c16:uniqueId val="{00000003-62D2-42E4-84DE-7F4D3CC92E25}"/>
              </c:ext>
            </c:extLst>
          </c:dPt>
          <c:dPt>
            <c:idx val="2"/>
            <c:bubble3D val="0"/>
            <c:spPr>
              <a:solidFill>
                <a:schemeClr val="accent3"/>
              </a:solidFill>
              <a:ln w="28575">
                <a:solidFill>
                  <a:schemeClr val="tx1"/>
                </a:solidFill>
              </a:ln>
              <a:effectLst/>
              <a:sp3d contourW="28575">
                <a:contourClr>
                  <a:schemeClr val="tx1"/>
                </a:contourClr>
              </a:sp3d>
            </c:spPr>
            <c:extLst>
              <c:ext xmlns:c16="http://schemas.microsoft.com/office/drawing/2014/chart" uri="{C3380CC4-5D6E-409C-BE32-E72D297353CC}">
                <c16:uniqueId val="{00000005-62D2-42E4-84DE-7F4D3CC92E25}"/>
              </c:ext>
            </c:extLst>
          </c:dPt>
          <c:dPt>
            <c:idx val="3"/>
            <c:bubble3D val="0"/>
            <c:spPr>
              <a:solidFill>
                <a:schemeClr val="accent4"/>
              </a:solidFill>
              <a:ln w="28575">
                <a:solidFill>
                  <a:schemeClr val="tx1"/>
                </a:solidFill>
              </a:ln>
              <a:effectLst/>
              <a:sp3d contourW="28575">
                <a:contourClr>
                  <a:schemeClr val="tx1"/>
                </a:contourClr>
              </a:sp3d>
            </c:spPr>
            <c:extLst>
              <c:ext xmlns:c16="http://schemas.microsoft.com/office/drawing/2014/chart" uri="{C3380CC4-5D6E-409C-BE32-E72D297353CC}">
                <c16:uniqueId val="{00000007-62D2-42E4-84DE-7F4D3CC92E25}"/>
              </c:ext>
            </c:extLst>
          </c:dPt>
          <c:dPt>
            <c:idx val="4"/>
            <c:bubble3D val="0"/>
            <c:spPr>
              <a:solidFill>
                <a:schemeClr val="accent5"/>
              </a:solidFill>
              <a:ln w="28575">
                <a:solidFill>
                  <a:schemeClr val="tx1"/>
                </a:solidFill>
              </a:ln>
              <a:effectLst/>
              <a:sp3d contourW="28575">
                <a:contourClr>
                  <a:schemeClr val="tx1"/>
                </a:contourClr>
              </a:sp3d>
            </c:spPr>
            <c:extLst>
              <c:ext xmlns:c16="http://schemas.microsoft.com/office/drawing/2014/chart" uri="{C3380CC4-5D6E-409C-BE32-E72D297353CC}">
                <c16:uniqueId val="{00000009-62D2-42E4-84DE-7F4D3CC92E2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ANALYSIS'!$G$8:$G$13</c:f>
              <c:strCache>
                <c:ptCount val="5"/>
                <c:pt idx="0">
                  <c:v>Oliver Stone</c:v>
                </c:pt>
                <c:pt idx="1">
                  <c:v>Ridley Scott</c:v>
                </c:pt>
                <c:pt idx="2">
                  <c:v>Robert Rodriguez</c:v>
                </c:pt>
                <c:pt idx="3">
                  <c:v>Steven Spielberg</c:v>
                </c:pt>
                <c:pt idx="4">
                  <c:v>Terry Gilliam</c:v>
                </c:pt>
              </c:strCache>
            </c:strRef>
          </c:cat>
          <c:val>
            <c:numRef>
              <c:f>'PIVOT ANALYSIS'!$H$8:$H$13</c:f>
              <c:numCache>
                <c:formatCode>General</c:formatCode>
                <c:ptCount val="5"/>
                <c:pt idx="0">
                  <c:v>3739.9999999999995</c:v>
                </c:pt>
                <c:pt idx="1">
                  <c:v>4261.04</c:v>
                </c:pt>
                <c:pt idx="2">
                  <c:v>3469.6699999999996</c:v>
                </c:pt>
                <c:pt idx="3">
                  <c:v>4798.8499999999995</c:v>
                </c:pt>
                <c:pt idx="4">
                  <c:v>3767.3799999999997</c:v>
                </c:pt>
              </c:numCache>
            </c:numRef>
          </c:val>
          <c:extLst>
            <c:ext xmlns:c16="http://schemas.microsoft.com/office/drawing/2014/chart" uri="{C3380CC4-5D6E-409C-BE32-E72D297353CC}">
              <c16:uniqueId val="{0000000A-62D2-42E4-84DE-7F4D3CC92E25}"/>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a:scene3d>
      <a:camera prst="orthographicFront"/>
      <a:lightRig rig="threePt" dir="t"/>
    </a:scene3d>
    <a:sp3d>
      <a:bevelT w="114300" prst="artDeco"/>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Lucida Bright" panose="02040602050505020304" pitchFamily="18" charset="0"/>
              </a:rPr>
              <a:t>Percentage of loss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ANALYSIS'!$U$7</c:f>
              <c:strCache>
                <c:ptCount val="1"/>
                <c:pt idx="0">
                  <c:v>Percentage of loss</c:v>
                </c:pt>
              </c:strCache>
            </c:strRef>
          </c:tx>
          <c:spPr>
            <a:ln w="9525" cap="rnd">
              <a:solidFill>
                <a:schemeClr val="tx1"/>
              </a:solidFill>
              <a:round/>
            </a:ln>
            <a:effectLst>
              <a:glow rad="101600">
                <a:schemeClr val="accent5">
                  <a:satMod val="175000"/>
                  <a:alpha val="40000"/>
                </a:schemeClr>
              </a:glow>
            </a:effectLst>
          </c:spPr>
          <c:marker>
            <c:symbol val="circle"/>
            <c:size val="5"/>
            <c:spPr>
              <a:solidFill>
                <a:schemeClr val="accent1"/>
              </a:solidFill>
              <a:ln w="9525">
                <a:solidFill>
                  <a:schemeClr val="tx1"/>
                </a:solidFill>
              </a:ln>
              <a:effectLst>
                <a:glow rad="101600">
                  <a:schemeClr val="accent5">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ANALYSIS'!$R$8:$R$17</c:f>
              <c:strCache>
                <c:ptCount val="10"/>
                <c:pt idx="0">
                  <c:v>50/50 </c:v>
                </c:pt>
                <c:pt idx="1">
                  <c:v>Remember Me, My Love </c:v>
                </c:pt>
                <c:pt idx="2">
                  <c:v>RocknRolla </c:v>
                </c:pt>
                <c:pt idx="3">
                  <c:v>The Real Cancun </c:v>
                </c:pt>
                <c:pt idx="4">
                  <c:v>Swordfish </c:v>
                </c:pt>
                <c:pt idx="5">
                  <c:v>Middle of Nowhere </c:v>
                </c:pt>
                <c:pt idx="6">
                  <c:v>Little Women </c:v>
                </c:pt>
                <c:pt idx="7">
                  <c:v>Goosebumps </c:v>
                </c:pt>
                <c:pt idx="8">
                  <c:v>Paranormal Activity 2 </c:v>
                </c:pt>
                <c:pt idx="9">
                  <c:v>Pan </c:v>
                </c:pt>
              </c:strCache>
            </c:strRef>
          </c:cat>
          <c:val>
            <c:numRef>
              <c:f>'PIVOT ANALYSIS'!$U$8:$U$17</c:f>
              <c:numCache>
                <c:formatCode>0%</c:formatCode>
                <c:ptCount val="10"/>
                <c:pt idx="0">
                  <c:v>-3.0766014687704502E-2</c:v>
                </c:pt>
                <c:pt idx="1">
                  <c:v>-4.3661198853588629E-2</c:v>
                </c:pt>
                <c:pt idx="2">
                  <c:v>-4.9262289350395068E-2</c:v>
                </c:pt>
                <c:pt idx="3">
                  <c:v>-5.3254059583173509E-2</c:v>
                </c:pt>
                <c:pt idx="4">
                  <c:v>-6.2674706989938531E-2</c:v>
                </c:pt>
                <c:pt idx="5">
                  <c:v>-0.10706824364079781</c:v>
                </c:pt>
                <c:pt idx="6">
                  <c:v>-0.16213375604124847</c:v>
                </c:pt>
                <c:pt idx="7">
                  <c:v>-0.18445360792597848</c:v>
                </c:pt>
                <c:pt idx="8">
                  <c:v>-0.20193690588645782</c:v>
                </c:pt>
                <c:pt idx="9">
                  <c:v>-0.28421004017918994</c:v>
                </c:pt>
              </c:numCache>
            </c:numRef>
          </c:val>
          <c:smooth val="0"/>
          <c:extLst>
            <c:ext xmlns:c16="http://schemas.microsoft.com/office/drawing/2014/chart" uri="{C3380CC4-5D6E-409C-BE32-E72D297353CC}">
              <c16:uniqueId val="{00000000-98A9-45D6-BF1F-A0D36CE198FD}"/>
            </c:ext>
          </c:extLst>
        </c:ser>
        <c:dLbls>
          <c:dLblPos val="t"/>
          <c:showLegendKey val="0"/>
          <c:showVal val="1"/>
          <c:showCatName val="0"/>
          <c:showSerName val="0"/>
          <c:showPercent val="0"/>
          <c:showBubbleSize val="0"/>
        </c:dLbls>
        <c:marker val="1"/>
        <c:smooth val="0"/>
        <c:axId val="345700176"/>
        <c:axId val="345683376"/>
      </c:lineChart>
      <c:catAx>
        <c:axId val="345700176"/>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345683376"/>
        <c:crosses val="autoZero"/>
        <c:auto val="1"/>
        <c:lblAlgn val="ctr"/>
        <c:lblOffset val="100"/>
        <c:noMultiLvlLbl val="0"/>
      </c:catAx>
      <c:valAx>
        <c:axId val="345683376"/>
        <c:scaling>
          <c:orientation val="maxMin"/>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34570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a:scene3d>
      <a:camera prst="orthographicFront"/>
      <a:lightRig rig="threePt" dir="t"/>
    </a:scene3d>
    <a:sp3d>
      <a:bevelT w="152400" h="50800" prst="softRound"/>
    </a:sp3d>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latin typeface="Magneto" panose="04030805050802020D02" pitchFamily="82" charset="0"/>
              </a:rPr>
              <a:t>Budget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'PIVOT ANALYSIS'!$AH$7</c:f>
              <c:strCache>
                <c:ptCount val="1"/>
                <c:pt idx="0">
                  <c:v>Budget</c:v>
                </c:pt>
              </c:strCache>
            </c:strRef>
          </c:tx>
          <c:spPr>
            <a:solidFill>
              <a:schemeClr val="accent1"/>
            </a:solidFill>
            <a:ln>
              <a:solidFill>
                <a:schemeClr val="tx1"/>
              </a:solidFill>
            </a:ln>
            <a:effectLst>
              <a:glow rad="63500">
                <a:schemeClr val="accent1">
                  <a:satMod val="175000"/>
                  <a:alpha val="40000"/>
                </a:schemeClr>
              </a:glow>
            </a:effectLst>
            <a:scene3d>
              <a:camera prst="orthographicFront"/>
              <a:lightRig rig="threePt" dir="t"/>
            </a:scene3d>
            <a:sp3d>
              <a:bevelT prst="relaxedInset"/>
            </a:sp3d>
          </c:spPr>
          <c:invertIfNegative val="0"/>
          <c:cat>
            <c:strRef>
              <c:f>'PIVOT ANALYSIS'!$AG$8:$AG$13</c:f>
              <c:strCache>
                <c:ptCount val="6"/>
                <c:pt idx="0">
                  <c:v>Canada</c:v>
                </c:pt>
                <c:pt idx="1">
                  <c:v>France</c:v>
                </c:pt>
                <c:pt idx="2">
                  <c:v>Germany</c:v>
                </c:pt>
                <c:pt idx="3">
                  <c:v>UK</c:v>
                </c:pt>
                <c:pt idx="4">
                  <c:v>USA</c:v>
                </c:pt>
                <c:pt idx="5">
                  <c:v>Grand Total</c:v>
                </c:pt>
              </c:strCache>
            </c:strRef>
          </c:cat>
          <c:val>
            <c:numRef>
              <c:f>'PIVOT ANALYSIS'!$AH$8:$AH$13</c:f>
              <c:numCache>
                <c:formatCode>[$$-409]#,##0</c:formatCode>
                <c:ptCount val="6"/>
                <c:pt idx="0">
                  <c:v>4651.91</c:v>
                </c:pt>
                <c:pt idx="1">
                  <c:v>9532.2899999999991</c:v>
                </c:pt>
                <c:pt idx="2">
                  <c:v>6475.64</c:v>
                </c:pt>
                <c:pt idx="3">
                  <c:v>24180.059999999998</c:v>
                </c:pt>
                <c:pt idx="4">
                  <c:v>246503.65999999989</c:v>
                </c:pt>
                <c:pt idx="5">
                  <c:v>291343.55999999988</c:v>
                </c:pt>
              </c:numCache>
            </c:numRef>
          </c:val>
          <c:extLst>
            <c:ext xmlns:c16="http://schemas.microsoft.com/office/drawing/2014/chart" uri="{C3380CC4-5D6E-409C-BE32-E72D297353CC}">
              <c16:uniqueId val="{00000000-1B27-41F0-A642-E871FBF65986}"/>
            </c:ext>
          </c:extLst>
        </c:ser>
        <c:ser>
          <c:idx val="1"/>
          <c:order val="1"/>
          <c:tx>
            <c:strRef>
              <c:f>'PIVOT ANALYSIS'!$AI$7</c:f>
              <c:strCache>
                <c:ptCount val="1"/>
                <c:pt idx="0">
                  <c:v>Profit</c:v>
                </c:pt>
              </c:strCache>
            </c:strRef>
          </c:tx>
          <c:spPr>
            <a:solidFill>
              <a:schemeClr val="accent2"/>
            </a:solidFill>
            <a:ln>
              <a:solidFill>
                <a:schemeClr val="tx1"/>
              </a:solidFill>
            </a:ln>
            <a:effectLst>
              <a:glow rad="101600">
                <a:schemeClr val="accent2">
                  <a:satMod val="175000"/>
                  <a:alpha val="40000"/>
                </a:schemeClr>
              </a:glow>
            </a:effectLst>
            <a:scene3d>
              <a:camera prst="orthographicFront"/>
              <a:lightRig rig="threePt" dir="t"/>
            </a:scene3d>
            <a:sp3d>
              <a:bevelT prst="relaxedInset"/>
            </a:sp3d>
          </c:spPr>
          <c:invertIfNegative val="0"/>
          <c:cat>
            <c:strRef>
              <c:f>'PIVOT ANALYSIS'!$AG$8:$AG$13</c:f>
              <c:strCache>
                <c:ptCount val="6"/>
                <c:pt idx="0">
                  <c:v>Canada</c:v>
                </c:pt>
                <c:pt idx="1">
                  <c:v>France</c:v>
                </c:pt>
                <c:pt idx="2">
                  <c:v>Germany</c:v>
                </c:pt>
                <c:pt idx="3">
                  <c:v>UK</c:v>
                </c:pt>
                <c:pt idx="4">
                  <c:v>USA</c:v>
                </c:pt>
                <c:pt idx="5">
                  <c:v>Grand Total</c:v>
                </c:pt>
              </c:strCache>
            </c:strRef>
          </c:cat>
          <c:val>
            <c:numRef>
              <c:f>'PIVOT ANALYSIS'!$AI$8:$AI$13</c:f>
              <c:numCache>
                <c:formatCode>[$$-409]#,##0</c:formatCode>
                <c:ptCount val="6"/>
                <c:pt idx="0">
                  <c:v>4259.8799999999992</c:v>
                </c:pt>
                <c:pt idx="1">
                  <c:v>15793.1</c:v>
                </c:pt>
                <c:pt idx="2">
                  <c:v>9459.4200000000019</c:v>
                </c:pt>
                <c:pt idx="3">
                  <c:v>27876.859999999993</c:v>
                </c:pt>
                <c:pt idx="4">
                  <c:v>307043.98000000033</c:v>
                </c:pt>
                <c:pt idx="5">
                  <c:v>364433.23999999953</c:v>
                </c:pt>
              </c:numCache>
            </c:numRef>
          </c:val>
          <c:extLst>
            <c:ext xmlns:c16="http://schemas.microsoft.com/office/drawing/2014/chart" uri="{C3380CC4-5D6E-409C-BE32-E72D297353CC}">
              <c16:uniqueId val="{00000001-1B27-41F0-A642-E871FBF65986}"/>
            </c:ext>
          </c:extLst>
        </c:ser>
        <c:dLbls>
          <c:showLegendKey val="0"/>
          <c:showVal val="0"/>
          <c:showCatName val="0"/>
          <c:showSerName val="0"/>
          <c:showPercent val="0"/>
          <c:showBubbleSize val="0"/>
        </c:dLbls>
        <c:gapWidth val="219"/>
        <c:overlap val="-27"/>
        <c:axId val="345702096"/>
        <c:axId val="345686256"/>
      </c:barChart>
      <c:catAx>
        <c:axId val="34570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5686256"/>
        <c:crosses val="autoZero"/>
        <c:auto val="1"/>
        <c:lblAlgn val="ctr"/>
        <c:lblOffset val="100"/>
        <c:noMultiLvlLbl val="0"/>
      </c:catAx>
      <c:valAx>
        <c:axId val="34568625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5702096"/>
        <c:crosses val="autoZero"/>
        <c:crossBetween val="between"/>
        <c:majorUnit val="35000"/>
        <c:minorUnit val="6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9525" cap="flat" cmpd="sng" algn="ctr">
      <a:solidFill>
        <a:schemeClr val="tx1"/>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International vs Domestic</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'PIVOT ANALYSIS'!$BF$7</c:f>
              <c:strCache>
                <c:ptCount val="1"/>
                <c:pt idx="0">
                  <c:v>Percentage of dom coll</c:v>
                </c:pt>
              </c:strCache>
            </c:strRef>
          </c:tx>
          <c:spPr>
            <a:solidFill>
              <a:schemeClr val="accent1"/>
            </a:solidFill>
            <a:ln>
              <a:solidFill>
                <a:schemeClr val="tx1"/>
              </a:solidFill>
            </a:ln>
            <a:effectLst/>
            <a:scene3d>
              <a:camera prst="orthographicFront"/>
              <a:lightRig rig="threePt" dir="t"/>
            </a:scene3d>
            <a:sp3d>
              <a:bevelT/>
            </a:sp3d>
          </c:spPr>
          <c:cat>
            <c:strRef>
              <c:f>'PIVOT ANALYSIS'!$BC$8:$BC$13</c:f>
              <c:strCache>
                <c:ptCount val="6"/>
                <c:pt idx="0">
                  <c:v>Amazon Prime</c:v>
                </c:pt>
                <c:pt idx="1">
                  <c:v>Fox Studios</c:v>
                </c:pt>
                <c:pt idx="2">
                  <c:v>Netflix</c:v>
                </c:pt>
                <c:pt idx="3">
                  <c:v>Paramount</c:v>
                </c:pt>
                <c:pt idx="4">
                  <c:v>Sony Pictures</c:v>
                </c:pt>
                <c:pt idx="5">
                  <c:v>Warner Bros</c:v>
                </c:pt>
              </c:strCache>
            </c:strRef>
          </c:cat>
          <c:val>
            <c:numRef>
              <c:f>'PIVOT ANALYSIS'!$BF$8:$BF$13</c:f>
              <c:numCache>
                <c:formatCode>0%</c:formatCode>
                <c:ptCount val="6"/>
                <c:pt idx="0">
                  <c:v>0.17404821366446571</c:v>
                </c:pt>
                <c:pt idx="1">
                  <c:v>0.16422826447365693</c:v>
                </c:pt>
                <c:pt idx="2">
                  <c:v>0.16029678518130391</c:v>
                </c:pt>
                <c:pt idx="3">
                  <c:v>0.17341311541208065</c:v>
                </c:pt>
                <c:pt idx="4">
                  <c:v>0.16275924631044986</c:v>
                </c:pt>
                <c:pt idx="5">
                  <c:v>0.16525437495804296</c:v>
                </c:pt>
              </c:numCache>
            </c:numRef>
          </c:val>
          <c:extLst>
            <c:ext xmlns:c16="http://schemas.microsoft.com/office/drawing/2014/chart" uri="{C3380CC4-5D6E-409C-BE32-E72D297353CC}">
              <c16:uniqueId val="{00000000-B24E-4D1E-B436-7B0857026DF4}"/>
            </c:ext>
          </c:extLst>
        </c:ser>
        <c:dLbls>
          <c:showLegendKey val="0"/>
          <c:showVal val="0"/>
          <c:showCatName val="0"/>
          <c:showSerName val="0"/>
          <c:showPercent val="0"/>
          <c:showBubbleSize val="0"/>
        </c:dLbls>
        <c:axId val="134594944"/>
        <c:axId val="134592064"/>
      </c:areaChart>
      <c:barChart>
        <c:barDir val="col"/>
        <c:grouping val="clustered"/>
        <c:varyColors val="0"/>
        <c:ser>
          <c:idx val="1"/>
          <c:order val="1"/>
          <c:tx>
            <c:strRef>
              <c:f>'PIVOT ANALYSIS'!$BG$7</c:f>
              <c:strCache>
                <c:ptCount val="1"/>
                <c:pt idx="0">
                  <c:v>percentage of int coll</c:v>
                </c:pt>
              </c:strCache>
            </c:strRef>
          </c:tx>
          <c:spPr>
            <a:solidFill>
              <a:schemeClr val="accent2"/>
            </a:solidFill>
            <a:ln>
              <a:solidFill>
                <a:schemeClr val="tx1"/>
              </a:solidFill>
            </a:ln>
            <a:effectLst/>
            <a:scene3d>
              <a:camera prst="orthographicFront"/>
              <a:lightRig rig="threePt" dir="t"/>
            </a:scene3d>
            <a:sp3d>
              <a:bevelT/>
            </a:sp3d>
          </c:spPr>
          <c:invertIfNegative val="0"/>
          <c:cat>
            <c:strRef>
              <c:f>'PIVOT ANALYSIS'!$BC$8:$BC$13</c:f>
              <c:strCache>
                <c:ptCount val="6"/>
                <c:pt idx="0">
                  <c:v>Amazon Prime</c:v>
                </c:pt>
                <c:pt idx="1">
                  <c:v>Fox Studios</c:v>
                </c:pt>
                <c:pt idx="2">
                  <c:v>Netflix</c:v>
                </c:pt>
                <c:pt idx="3">
                  <c:v>Paramount</c:v>
                </c:pt>
                <c:pt idx="4">
                  <c:v>Sony Pictures</c:v>
                </c:pt>
                <c:pt idx="5">
                  <c:v>Warner Bros</c:v>
                </c:pt>
              </c:strCache>
            </c:strRef>
          </c:cat>
          <c:val>
            <c:numRef>
              <c:f>'PIVOT ANALYSIS'!$BG$8:$BG$13</c:f>
              <c:numCache>
                <c:formatCode>0%</c:formatCode>
                <c:ptCount val="6"/>
                <c:pt idx="0">
                  <c:v>0.18014702843571792</c:v>
                </c:pt>
                <c:pt idx="1">
                  <c:v>0.16477862643676655</c:v>
                </c:pt>
                <c:pt idx="2">
                  <c:v>0.15379404646689371</c:v>
                </c:pt>
                <c:pt idx="3">
                  <c:v>0.17761712555267117</c:v>
                </c:pt>
                <c:pt idx="4">
                  <c:v>0.16187798125961253</c:v>
                </c:pt>
                <c:pt idx="5">
                  <c:v>0.16178519184833812</c:v>
                </c:pt>
              </c:numCache>
            </c:numRef>
          </c:val>
          <c:extLst>
            <c:ext xmlns:c16="http://schemas.microsoft.com/office/drawing/2014/chart" uri="{C3380CC4-5D6E-409C-BE32-E72D297353CC}">
              <c16:uniqueId val="{00000001-B24E-4D1E-B436-7B0857026DF4}"/>
            </c:ext>
          </c:extLst>
        </c:ser>
        <c:dLbls>
          <c:showLegendKey val="0"/>
          <c:showVal val="0"/>
          <c:showCatName val="0"/>
          <c:showSerName val="0"/>
          <c:showPercent val="0"/>
          <c:showBubbleSize val="0"/>
        </c:dLbls>
        <c:gapWidth val="219"/>
        <c:overlap val="-27"/>
        <c:axId val="134594944"/>
        <c:axId val="134592064"/>
      </c:barChart>
      <c:catAx>
        <c:axId val="13459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2064"/>
        <c:crosses val="autoZero"/>
        <c:auto val="1"/>
        <c:lblAlgn val="ctr"/>
        <c:lblOffset val="100"/>
        <c:noMultiLvlLbl val="0"/>
      </c:catAx>
      <c:valAx>
        <c:axId val="134592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[Box office excel project.xlsx]PIVOT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merican Captain" pitchFamily="2" charset="0"/>
              </a:rPr>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cene3d>
            <a:camera prst="orthographicFront"/>
            <a:lightRig rig="threePt" dir="t"/>
          </a:scene3d>
          <a:sp3d>
            <a:bevelT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cene3d>
            <a:camera prst="orthographicFront"/>
            <a:lightRig rig="threePt" dir="t"/>
          </a:scene3d>
          <a:sp3d>
            <a:bevelT prst="angle"/>
            <a:contourClr>
              <a:srgbClr val="000000"/>
            </a:contourClr>
          </a:sp3d>
        </c:spPr>
      </c:pivotFmt>
      <c:pivotFmt>
        <c:idx val="2"/>
        <c:spPr>
          <a:solidFill>
            <a:schemeClr val="accent1"/>
          </a:solidFill>
          <a:ln w="25400">
            <a:noFill/>
          </a:ln>
          <a:effectLst/>
          <a:scene3d>
            <a:camera prst="orthographicFront"/>
            <a:lightRig rig="threePt" dir="t"/>
          </a:scene3d>
          <a:sp3d>
            <a:bevelT prst="angle"/>
            <a:contourClr>
              <a:srgbClr val="000000"/>
            </a:contourClr>
          </a:sp3d>
        </c:spPr>
      </c:pivotFmt>
      <c:pivotFmt>
        <c:idx val="3"/>
        <c:spPr>
          <a:solidFill>
            <a:schemeClr val="accent1"/>
          </a:solidFill>
          <a:ln w="25400">
            <a:noFill/>
          </a:ln>
          <a:effectLst/>
          <a:scene3d>
            <a:camera prst="orthographicFront"/>
            <a:lightRig rig="threePt" dir="t"/>
          </a:scene3d>
          <a:sp3d>
            <a:bevelT prst="angle"/>
            <a:contourClr>
              <a:srgbClr val="000000"/>
            </a:contourClr>
          </a:sp3d>
        </c:spPr>
      </c:pivotFmt>
      <c:pivotFmt>
        <c:idx val="4"/>
        <c:spPr>
          <a:solidFill>
            <a:schemeClr val="accent1"/>
          </a:solidFill>
          <a:ln w="25400">
            <a:noFill/>
          </a:ln>
          <a:effectLst/>
          <a:scene3d>
            <a:camera prst="orthographicFront"/>
            <a:lightRig rig="threePt" dir="t"/>
          </a:scene3d>
          <a:sp3d>
            <a:bevelT prst="angle"/>
            <a:contourClr>
              <a:srgbClr val="000000"/>
            </a:contourClr>
          </a:sp3d>
        </c:spPr>
      </c:pivotFmt>
      <c:pivotFmt>
        <c:idx val="5"/>
        <c:spPr>
          <a:solidFill>
            <a:schemeClr val="accent1"/>
          </a:solidFill>
          <a:ln w="25400">
            <a:noFill/>
          </a:ln>
          <a:effectLst/>
          <a:scene3d>
            <a:camera prst="orthographicFront"/>
            <a:lightRig rig="threePt" dir="t"/>
          </a:scene3d>
          <a:sp3d>
            <a:bevelT prst="angle"/>
            <a:contourClr>
              <a:srgbClr val="000000"/>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ANALYSIS'!$C$7</c:f>
              <c:strCache>
                <c:ptCount val="1"/>
                <c:pt idx="0">
                  <c:v>Total</c:v>
                </c:pt>
              </c:strCache>
            </c:strRef>
          </c:tx>
          <c:spPr>
            <a:ln>
              <a:noFill/>
            </a:ln>
            <a:scene3d>
              <a:camera prst="orthographicFront"/>
              <a:lightRig rig="threePt" dir="t"/>
            </a:scene3d>
            <a:sp3d>
              <a:bevelT prst="angle"/>
              <a:contourClr>
                <a:srgbClr val="000000"/>
              </a:contourClr>
            </a:sp3d>
          </c:spPr>
          <c:dPt>
            <c:idx val="0"/>
            <c:bubble3D val="0"/>
            <c:spPr>
              <a:solidFill>
                <a:schemeClr val="accent1"/>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1-E782-4037-8E6A-C536B1F60CDA}"/>
              </c:ext>
            </c:extLst>
          </c:dPt>
          <c:dPt>
            <c:idx val="1"/>
            <c:bubble3D val="0"/>
            <c:spPr>
              <a:solidFill>
                <a:schemeClr val="accent2"/>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3-E782-4037-8E6A-C536B1F60CDA}"/>
              </c:ext>
            </c:extLst>
          </c:dPt>
          <c:dPt>
            <c:idx val="2"/>
            <c:bubble3D val="0"/>
            <c:spPr>
              <a:solidFill>
                <a:schemeClr val="accent3"/>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5-E782-4037-8E6A-C536B1F60CDA}"/>
              </c:ext>
            </c:extLst>
          </c:dPt>
          <c:dPt>
            <c:idx val="3"/>
            <c:bubble3D val="0"/>
            <c:spPr>
              <a:solidFill>
                <a:schemeClr val="accent4"/>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7-E782-4037-8E6A-C536B1F60CDA}"/>
              </c:ext>
            </c:extLst>
          </c:dPt>
          <c:dPt>
            <c:idx val="4"/>
            <c:bubble3D val="0"/>
            <c:spPr>
              <a:solidFill>
                <a:schemeClr val="accent5"/>
              </a:solidFill>
              <a:ln w="25400">
                <a:noFill/>
              </a:ln>
              <a:effectLst/>
              <a:scene3d>
                <a:camera prst="orthographicFront"/>
                <a:lightRig rig="threePt" dir="t"/>
              </a:scene3d>
              <a:sp3d>
                <a:bevelT prst="angle"/>
                <a:contourClr>
                  <a:srgbClr val="000000"/>
                </a:contourClr>
              </a:sp3d>
            </c:spPr>
            <c:extLst>
              <c:ext xmlns:c16="http://schemas.microsoft.com/office/drawing/2014/chart" uri="{C3380CC4-5D6E-409C-BE32-E72D297353CC}">
                <c16:uniqueId val="{00000009-E782-4037-8E6A-C536B1F60CD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ANALYSIS'!$B$8:$B$13</c:f>
              <c:strCache>
                <c:ptCount val="5"/>
                <c:pt idx="0">
                  <c:v>Steven Spielberg</c:v>
                </c:pt>
                <c:pt idx="1">
                  <c:v>Tony Scott</c:v>
                </c:pt>
                <c:pt idx="2">
                  <c:v>Ridley Scott</c:v>
                </c:pt>
                <c:pt idx="3">
                  <c:v>John Carpenter</c:v>
                </c:pt>
                <c:pt idx="4">
                  <c:v>Shawn Levy</c:v>
                </c:pt>
              </c:strCache>
            </c:strRef>
          </c:cat>
          <c:val>
            <c:numRef>
              <c:f>'PIVOT ANALYSIS'!$C$8:$C$13</c:f>
              <c:numCache>
                <c:formatCode>General</c:formatCode>
                <c:ptCount val="5"/>
                <c:pt idx="0">
                  <c:v>122.2</c:v>
                </c:pt>
                <c:pt idx="1">
                  <c:v>68.900000000000006</c:v>
                </c:pt>
                <c:pt idx="2">
                  <c:v>62.800000000000004</c:v>
                </c:pt>
                <c:pt idx="3">
                  <c:v>57.3</c:v>
                </c:pt>
                <c:pt idx="4">
                  <c:v>54.199999999999989</c:v>
                </c:pt>
              </c:numCache>
            </c:numRef>
          </c:val>
          <c:extLst>
            <c:ext xmlns:c16="http://schemas.microsoft.com/office/drawing/2014/chart" uri="{C3380CC4-5D6E-409C-BE32-E72D297353CC}">
              <c16:uniqueId val="{00000000-0753-47B9-B086-3EC91C5B5D45}"/>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[Box office excel project.xlsx]PIVOT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a:latin typeface="American Captain" pitchFamily="2" charset="0"/>
              </a:rPr>
              <a:t>Lifetime collection</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a:solidFill>
              <a:schemeClr val="tx1"/>
            </a:solidFill>
          </a:ln>
          <a:effectLst/>
          <a:sp3d contourW="2857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a:solidFill>
              <a:schemeClr val="tx1"/>
            </a:solidFill>
          </a:ln>
          <a:effectLst/>
          <a:sp3d contourW="28575">
            <a:contourClr>
              <a:schemeClr val="tx1"/>
            </a:contourClr>
          </a:sp3d>
        </c:spPr>
      </c:pivotFmt>
      <c:pivotFmt>
        <c:idx val="2"/>
        <c:spPr>
          <a:solidFill>
            <a:schemeClr val="accent1"/>
          </a:solidFill>
          <a:ln w="28575">
            <a:solidFill>
              <a:schemeClr val="tx1"/>
            </a:solidFill>
          </a:ln>
          <a:effectLst/>
          <a:sp3d contourW="28575">
            <a:contourClr>
              <a:schemeClr val="tx1"/>
            </a:contourClr>
          </a:sp3d>
        </c:spPr>
      </c:pivotFmt>
      <c:pivotFmt>
        <c:idx val="3"/>
        <c:spPr>
          <a:solidFill>
            <a:schemeClr val="accent1"/>
          </a:solidFill>
          <a:ln w="28575">
            <a:solidFill>
              <a:schemeClr val="tx1"/>
            </a:solidFill>
          </a:ln>
          <a:effectLst/>
          <a:sp3d contourW="28575">
            <a:contourClr>
              <a:schemeClr val="tx1"/>
            </a:contourClr>
          </a:sp3d>
        </c:spPr>
      </c:pivotFmt>
      <c:pivotFmt>
        <c:idx val="4"/>
        <c:spPr>
          <a:solidFill>
            <a:schemeClr val="accent1"/>
          </a:solidFill>
          <a:ln w="28575">
            <a:solidFill>
              <a:schemeClr val="tx1"/>
            </a:solidFill>
          </a:ln>
          <a:effectLst/>
          <a:sp3d contourW="28575">
            <a:contourClr>
              <a:schemeClr val="tx1"/>
            </a:contourClr>
          </a:sp3d>
        </c:spPr>
      </c:pivotFmt>
      <c:pivotFmt>
        <c:idx val="5"/>
        <c:spPr>
          <a:solidFill>
            <a:schemeClr val="accent1"/>
          </a:solidFill>
          <a:ln w="28575">
            <a:solidFill>
              <a:schemeClr val="tx1"/>
            </a:solidFill>
          </a:ln>
          <a:effectLst/>
          <a:sp3d contourW="28575">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ANALYSIS'!$H$7</c:f>
              <c:strCache>
                <c:ptCount val="1"/>
                <c:pt idx="0">
                  <c:v>Total</c:v>
                </c:pt>
              </c:strCache>
            </c:strRef>
          </c:tx>
          <c:spPr>
            <a:ln w="28575">
              <a:solidFill>
                <a:schemeClr val="tx1"/>
              </a:solidFill>
            </a:ln>
          </c:spPr>
          <c:dPt>
            <c:idx val="0"/>
            <c:bubble3D val="0"/>
            <c:spPr>
              <a:solidFill>
                <a:schemeClr val="accent1"/>
              </a:solidFill>
              <a:ln w="28575">
                <a:solidFill>
                  <a:schemeClr val="tx1"/>
                </a:solidFill>
              </a:ln>
              <a:effectLst/>
              <a:sp3d contourW="28575">
                <a:contourClr>
                  <a:schemeClr val="tx1"/>
                </a:contourClr>
              </a:sp3d>
            </c:spPr>
            <c:extLst>
              <c:ext xmlns:c16="http://schemas.microsoft.com/office/drawing/2014/chart" uri="{C3380CC4-5D6E-409C-BE32-E72D297353CC}">
                <c16:uniqueId val="{00000001-5BE5-46A2-BFA5-326A9D4E3AA9}"/>
              </c:ext>
            </c:extLst>
          </c:dPt>
          <c:dPt>
            <c:idx val="1"/>
            <c:bubble3D val="0"/>
            <c:spPr>
              <a:solidFill>
                <a:schemeClr val="accent2"/>
              </a:solidFill>
              <a:ln w="28575">
                <a:solidFill>
                  <a:schemeClr val="tx1"/>
                </a:solidFill>
              </a:ln>
              <a:effectLst/>
              <a:sp3d contourW="28575">
                <a:contourClr>
                  <a:schemeClr val="tx1"/>
                </a:contourClr>
              </a:sp3d>
            </c:spPr>
            <c:extLst>
              <c:ext xmlns:c16="http://schemas.microsoft.com/office/drawing/2014/chart" uri="{C3380CC4-5D6E-409C-BE32-E72D297353CC}">
                <c16:uniqueId val="{00000003-5BE5-46A2-BFA5-326A9D4E3AA9}"/>
              </c:ext>
            </c:extLst>
          </c:dPt>
          <c:dPt>
            <c:idx val="2"/>
            <c:bubble3D val="0"/>
            <c:spPr>
              <a:solidFill>
                <a:schemeClr val="accent3"/>
              </a:solidFill>
              <a:ln w="28575">
                <a:solidFill>
                  <a:schemeClr val="tx1"/>
                </a:solidFill>
              </a:ln>
              <a:effectLst/>
              <a:sp3d contourW="28575">
                <a:contourClr>
                  <a:schemeClr val="tx1"/>
                </a:contourClr>
              </a:sp3d>
            </c:spPr>
            <c:extLst>
              <c:ext xmlns:c16="http://schemas.microsoft.com/office/drawing/2014/chart" uri="{C3380CC4-5D6E-409C-BE32-E72D297353CC}">
                <c16:uniqueId val="{00000005-5BE5-46A2-BFA5-326A9D4E3AA9}"/>
              </c:ext>
            </c:extLst>
          </c:dPt>
          <c:dPt>
            <c:idx val="3"/>
            <c:bubble3D val="0"/>
            <c:spPr>
              <a:solidFill>
                <a:schemeClr val="accent4"/>
              </a:solidFill>
              <a:ln w="28575">
                <a:solidFill>
                  <a:schemeClr val="tx1"/>
                </a:solidFill>
              </a:ln>
              <a:effectLst/>
              <a:sp3d contourW="28575">
                <a:contourClr>
                  <a:schemeClr val="tx1"/>
                </a:contourClr>
              </a:sp3d>
            </c:spPr>
            <c:extLst>
              <c:ext xmlns:c16="http://schemas.microsoft.com/office/drawing/2014/chart" uri="{C3380CC4-5D6E-409C-BE32-E72D297353CC}">
                <c16:uniqueId val="{00000007-5BE5-46A2-BFA5-326A9D4E3AA9}"/>
              </c:ext>
            </c:extLst>
          </c:dPt>
          <c:dPt>
            <c:idx val="4"/>
            <c:bubble3D val="0"/>
            <c:spPr>
              <a:solidFill>
                <a:schemeClr val="accent5"/>
              </a:solidFill>
              <a:ln w="28575">
                <a:solidFill>
                  <a:schemeClr val="tx1"/>
                </a:solidFill>
              </a:ln>
              <a:effectLst/>
              <a:sp3d contourW="28575">
                <a:contourClr>
                  <a:schemeClr val="tx1"/>
                </a:contourClr>
              </a:sp3d>
            </c:spPr>
            <c:extLst>
              <c:ext xmlns:c16="http://schemas.microsoft.com/office/drawing/2014/chart" uri="{C3380CC4-5D6E-409C-BE32-E72D297353CC}">
                <c16:uniqueId val="{00000009-5BE5-46A2-BFA5-326A9D4E3AA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ANALYSIS'!$G$8:$G$13</c:f>
              <c:strCache>
                <c:ptCount val="5"/>
                <c:pt idx="0">
                  <c:v>Oliver Stone</c:v>
                </c:pt>
                <c:pt idx="1">
                  <c:v>Ridley Scott</c:v>
                </c:pt>
                <c:pt idx="2">
                  <c:v>Robert Rodriguez</c:v>
                </c:pt>
                <c:pt idx="3">
                  <c:v>Steven Spielberg</c:v>
                </c:pt>
                <c:pt idx="4">
                  <c:v>Terry Gilliam</c:v>
                </c:pt>
              </c:strCache>
            </c:strRef>
          </c:cat>
          <c:val>
            <c:numRef>
              <c:f>'PIVOT ANALYSIS'!$H$8:$H$13</c:f>
              <c:numCache>
                <c:formatCode>General</c:formatCode>
                <c:ptCount val="5"/>
                <c:pt idx="0">
                  <c:v>3739.9999999999995</c:v>
                </c:pt>
                <c:pt idx="1">
                  <c:v>4261.04</c:v>
                </c:pt>
                <c:pt idx="2">
                  <c:v>3469.6699999999996</c:v>
                </c:pt>
                <c:pt idx="3">
                  <c:v>4798.8499999999995</c:v>
                </c:pt>
                <c:pt idx="4">
                  <c:v>3767.3799999999997</c:v>
                </c:pt>
              </c:numCache>
            </c:numRef>
          </c:val>
          <c:extLst>
            <c:ext xmlns:c16="http://schemas.microsoft.com/office/drawing/2014/chart" uri="{C3380CC4-5D6E-409C-BE32-E72D297353CC}">
              <c16:uniqueId val="{00000000-BA40-45D9-9541-911BADA54BE9}"/>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a:scene3d>
      <a:camera prst="orthographicFront"/>
      <a:lightRig rig="threePt" dir="t"/>
    </a:scene3d>
    <a:sp3d>
      <a:bevelT w="114300" prst="artDeco"/>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Lucida Bright" panose="02040602050505020304" pitchFamily="18" charset="0"/>
              </a:rPr>
              <a:t>Percentage of loss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ANALYSIS'!$U$7</c:f>
              <c:strCache>
                <c:ptCount val="1"/>
                <c:pt idx="0">
                  <c:v>Percentage of loss</c:v>
                </c:pt>
              </c:strCache>
            </c:strRef>
          </c:tx>
          <c:spPr>
            <a:ln w="9525" cap="rnd">
              <a:solidFill>
                <a:schemeClr val="tx1"/>
              </a:solidFill>
              <a:round/>
            </a:ln>
            <a:effectLst>
              <a:glow rad="101600">
                <a:schemeClr val="accent5">
                  <a:satMod val="175000"/>
                  <a:alpha val="40000"/>
                </a:schemeClr>
              </a:glow>
            </a:effectLst>
          </c:spPr>
          <c:marker>
            <c:symbol val="circle"/>
            <c:size val="5"/>
            <c:spPr>
              <a:solidFill>
                <a:schemeClr val="accent1"/>
              </a:solidFill>
              <a:ln w="9525">
                <a:solidFill>
                  <a:schemeClr val="tx1"/>
                </a:solidFill>
              </a:ln>
              <a:effectLst>
                <a:glow rad="101600">
                  <a:schemeClr val="accent5">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ANALYSIS'!$R$8:$R$17</c:f>
              <c:strCache>
                <c:ptCount val="10"/>
                <c:pt idx="0">
                  <c:v>50/50 </c:v>
                </c:pt>
                <c:pt idx="1">
                  <c:v>Remember Me, My Love </c:v>
                </c:pt>
                <c:pt idx="2">
                  <c:v>RocknRolla </c:v>
                </c:pt>
                <c:pt idx="3">
                  <c:v>The Real Cancun </c:v>
                </c:pt>
                <c:pt idx="4">
                  <c:v>Swordfish </c:v>
                </c:pt>
                <c:pt idx="5">
                  <c:v>Middle of Nowhere </c:v>
                </c:pt>
                <c:pt idx="6">
                  <c:v>Little Women </c:v>
                </c:pt>
                <c:pt idx="7">
                  <c:v>Goosebumps </c:v>
                </c:pt>
                <c:pt idx="8">
                  <c:v>Paranormal Activity 2 </c:v>
                </c:pt>
                <c:pt idx="9">
                  <c:v>Pan </c:v>
                </c:pt>
              </c:strCache>
            </c:strRef>
          </c:cat>
          <c:val>
            <c:numRef>
              <c:f>'PIVOT ANALYSIS'!$U$8:$U$17</c:f>
              <c:numCache>
                <c:formatCode>0%</c:formatCode>
                <c:ptCount val="10"/>
                <c:pt idx="0">
                  <c:v>-3.0766014687704502E-2</c:v>
                </c:pt>
                <c:pt idx="1">
                  <c:v>-4.3661198853588629E-2</c:v>
                </c:pt>
                <c:pt idx="2">
                  <c:v>-4.9262289350395068E-2</c:v>
                </c:pt>
                <c:pt idx="3">
                  <c:v>-5.3254059583173509E-2</c:v>
                </c:pt>
                <c:pt idx="4">
                  <c:v>-6.2674706989938531E-2</c:v>
                </c:pt>
                <c:pt idx="5">
                  <c:v>-0.10706824364079781</c:v>
                </c:pt>
                <c:pt idx="6">
                  <c:v>-0.16213375604124847</c:v>
                </c:pt>
                <c:pt idx="7">
                  <c:v>-0.18445360792597848</c:v>
                </c:pt>
                <c:pt idx="8">
                  <c:v>-0.20193690588645782</c:v>
                </c:pt>
                <c:pt idx="9">
                  <c:v>-0.28421004017918994</c:v>
                </c:pt>
              </c:numCache>
            </c:numRef>
          </c:val>
          <c:smooth val="0"/>
          <c:extLst>
            <c:ext xmlns:c16="http://schemas.microsoft.com/office/drawing/2014/chart" uri="{C3380CC4-5D6E-409C-BE32-E72D297353CC}">
              <c16:uniqueId val="{00000000-4839-49F9-9219-234299C7957B}"/>
            </c:ext>
          </c:extLst>
        </c:ser>
        <c:dLbls>
          <c:dLblPos val="t"/>
          <c:showLegendKey val="0"/>
          <c:showVal val="1"/>
          <c:showCatName val="0"/>
          <c:showSerName val="0"/>
          <c:showPercent val="0"/>
          <c:showBubbleSize val="0"/>
        </c:dLbls>
        <c:marker val="1"/>
        <c:smooth val="0"/>
        <c:axId val="345700176"/>
        <c:axId val="345683376"/>
      </c:lineChart>
      <c:catAx>
        <c:axId val="345700176"/>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345683376"/>
        <c:crosses val="autoZero"/>
        <c:auto val="1"/>
        <c:lblAlgn val="ctr"/>
        <c:lblOffset val="100"/>
        <c:noMultiLvlLbl val="0"/>
      </c:catAx>
      <c:valAx>
        <c:axId val="345683376"/>
        <c:scaling>
          <c:orientation val="maxMin"/>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34570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a:scene3d>
      <a:camera prst="orthographicFront"/>
      <a:lightRig rig="threePt" dir="t"/>
    </a:scene3d>
    <a:sp3d>
      <a:bevelT w="152400" h="50800" prst="softRound"/>
    </a:sp3d>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latin typeface="Magneto" panose="04030805050802020D02" pitchFamily="82" charset="0"/>
              </a:rPr>
              <a:t>Budget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'PIVOT ANALYSIS'!$AH$7</c:f>
              <c:strCache>
                <c:ptCount val="1"/>
                <c:pt idx="0">
                  <c:v>Budget</c:v>
                </c:pt>
              </c:strCache>
            </c:strRef>
          </c:tx>
          <c:spPr>
            <a:solidFill>
              <a:schemeClr val="accent1"/>
            </a:solidFill>
            <a:ln>
              <a:solidFill>
                <a:schemeClr val="tx1"/>
              </a:solidFill>
            </a:ln>
            <a:effectLst>
              <a:glow rad="63500">
                <a:schemeClr val="accent1">
                  <a:satMod val="175000"/>
                  <a:alpha val="40000"/>
                </a:schemeClr>
              </a:glow>
            </a:effectLst>
            <a:scene3d>
              <a:camera prst="orthographicFront"/>
              <a:lightRig rig="threePt" dir="t"/>
            </a:scene3d>
            <a:sp3d>
              <a:bevelT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ANALYSIS'!$AG$8:$AG$13</c:f>
              <c:strCache>
                <c:ptCount val="6"/>
                <c:pt idx="0">
                  <c:v>Canada</c:v>
                </c:pt>
                <c:pt idx="1">
                  <c:v>France</c:v>
                </c:pt>
                <c:pt idx="2">
                  <c:v>Germany</c:v>
                </c:pt>
                <c:pt idx="3">
                  <c:v>UK</c:v>
                </c:pt>
                <c:pt idx="4">
                  <c:v>USA</c:v>
                </c:pt>
                <c:pt idx="5">
                  <c:v>Grand Total</c:v>
                </c:pt>
              </c:strCache>
            </c:strRef>
          </c:cat>
          <c:val>
            <c:numRef>
              <c:f>'PIVOT ANALYSIS'!$AH$8:$AH$13</c:f>
              <c:numCache>
                <c:formatCode>[$$-409]#,##0</c:formatCode>
                <c:ptCount val="6"/>
                <c:pt idx="0">
                  <c:v>4651.91</c:v>
                </c:pt>
                <c:pt idx="1">
                  <c:v>9532.2899999999991</c:v>
                </c:pt>
                <c:pt idx="2">
                  <c:v>6475.64</c:v>
                </c:pt>
                <c:pt idx="3">
                  <c:v>24180.059999999998</c:v>
                </c:pt>
                <c:pt idx="4">
                  <c:v>246503.65999999989</c:v>
                </c:pt>
                <c:pt idx="5">
                  <c:v>291343.55999999988</c:v>
                </c:pt>
              </c:numCache>
            </c:numRef>
          </c:val>
          <c:extLst>
            <c:ext xmlns:c16="http://schemas.microsoft.com/office/drawing/2014/chart" uri="{C3380CC4-5D6E-409C-BE32-E72D297353CC}">
              <c16:uniqueId val="{00000000-8018-46D1-9DC2-1CF6BACDED4E}"/>
            </c:ext>
          </c:extLst>
        </c:ser>
        <c:ser>
          <c:idx val="1"/>
          <c:order val="1"/>
          <c:tx>
            <c:strRef>
              <c:f>'PIVOT ANALYSIS'!$AI$7</c:f>
              <c:strCache>
                <c:ptCount val="1"/>
                <c:pt idx="0">
                  <c:v>Profit</c:v>
                </c:pt>
              </c:strCache>
            </c:strRef>
          </c:tx>
          <c:spPr>
            <a:solidFill>
              <a:schemeClr val="accent2"/>
            </a:solidFill>
            <a:ln>
              <a:solidFill>
                <a:schemeClr val="tx1"/>
              </a:solidFill>
            </a:ln>
            <a:effectLst>
              <a:glow rad="101600">
                <a:schemeClr val="accent2">
                  <a:satMod val="175000"/>
                  <a:alpha val="40000"/>
                </a:schemeClr>
              </a:glow>
            </a:effectLst>
            <a:scene3d>
              <a:camera prst="orthographicFront"/>
              <a:lightRig rig="threePt" dir="t"/>
            </a:scene3d>
            <a:sp3d>
              <a:bevelT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ANALYSIS'!$AG$8:$AG$13</c:f>
              <c:strCache>
                <c:ptCount val="6"/>
                <c:pt idx="0">
                  <c:v>Canada</c:v>
                </c:pt>
                <c:pt idx="1">
                  <c:v>France</c:v>
                </c:pt>
                <c:pt idx="2">
                  <c:v>Germany</c:v>
                </c:pt>
                <c:pt idx="3">
                  <c:v>UK</c:v>
                </c:pt>
                <c:pt idx="4">
                  <c:v>USA</c:v>
                </c:pt>
                <c:pt idx="5">
                  <c:v>Grand Total</c:v>
                </c:pt>
              </c:strCache>
            </c:strRef>
          </c:cat>
          <c:val>
            <c:numRef>
              <c:f>'PIVOT ANALYSIS'!$AI$8:$AI$13</c:f>
              <c:numCache>
                <c:formatCode>[$$-409]#,##0</c:formatCode>
                <c:ptCount val="6"/>
                <c:pt idx="0">
                  <c:v>4259.8799999999992</c:v>
                </c:pt>
                <c:pt idx="1">
                  <c:v>15793.1</c:v>
                </c:pt>
                <c:pt idx="2">
                  <c:v>9459.4200000000019</c:v>
                </c:pt>
                <c:pt idx="3">
                  <c:v>27876.859999999993</c:v>
                </c:pt>
                <c:pt idx="4">
                  <c:v>307043.98000000033</c:v>
                </c:pt>
                <c:pt idx="5">
                  <c:v>364433.23999999953</c:v>
                </c:pt>
              </c:numCache>
            </c:numRef>
          </c:val>
          <c:extLst>
            <c:ext xmlns:c16="http://schemas.microsoft.com/office/drawing/2014/chart" uri="{C3380CC4-5D6E-409C-BE32-E72D297353CC}">
              <c16:uniqueId val="{00000001-8018-46D1-9DC2-1CF6BACDED4E}"/>
            </c:ext>
          </c:extLst>
        </c:ser>
        <c:dLbls>
          <c:dLblPos val="outEnd"/>
          <c:showLegendKey val="0"/>
          <c:showVal val="1"/>
          <c:showCatName val="0"/>
          <c:showSerName val="0"/>
          <c:showPercent val="0"/>
          <c:showBubbleSize val="0"/>
        </c:dLbls>
        <c:gapWidth val="219"/>
        <c:overlap val="-27"/>
        <c:axId val="345702096"/>
        <c:axId val="345686256"/>
      </c:barChart>
      <c:catAx>
        <c:axId val="34570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5686256"/>
        <c:crosses val="autoZero"/>
        <c:auto val="1"/>
        <c:lblAlgn val="ctr"/>
        <c:lblOffset val="100"/>
        <c:noMultiLvlLbl val="0"/>
      </c:catAx>
      <c:valAx>
        <c:axId val="34568625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5702096"/>
        <c:crosses val="autoZero"/>
        <c:crossBetween val="between"/>
        <c:majorUnit val="35000"/>
        <c:minorUnit val="6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9525" cap="flat" cmpd="sng" algn="ctr">
      <a:solidFill>
        <a:schemeClr val="tx1"/>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International vs Domestic</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'PIVOT ANALYSIS'!$BF$7</c:f>
              <c:strCache>
                <c:ptCount val="1"/>
                <c:pt idx="0">
                  <c:v>Percentage of dom coll</c:v>
                </c:pt>
              </c:strCache>
            </c:strRef>
          </c:tx>
          <c:spPr>
            <a:solidFill>
              <a:schemeClr val="accent1"/>
            </a:solidFill>
            <a:ln>
              <a:solidFill>
                <a:schemeClr val="tx1"/>
              </a:solidFill>
            </a:ln>
            <a:effectLst/>
            <a:scene3d>
              <a:camera prst="orthographicFront"/>
              <a:lightRig rig="threePt" dir="t"/>
            </a:scene3d>
            <a:sp3d>
              <a:bevelT/>
            </a:sp3d>
          </c:spPr>
          <c:cat>
            <c:strRef>
              <c:f>'PIVOT ANALYSIS'!$BC$8:$BC$13</c:f>
              <c:strCache>
                <c:ptCount val="6"/>
                <c:pt idx="0">
                  <c:v>Amazon Prime</c:v>
                </c:pt>
                <c:pt idx="1">
                  <c:v>Fox Studios</c:v>
                </c:pt>
                <c:pt idx="2">
                  <c:v>Netflix</c:v>
                </c:pt>
                <c:pt idx="3">
                  <c:v>Paramount</c:v>
                </c:pt>
                <c:pt idx="4">
                  <c:v>Sony Pictures</c:v>
                </c:pt>
                <c:pt idx="5">
                  <c:v>Warner Bros</c:v>
                </c:pt>
              </c:strCache>
            </c:strRef>
          </c:cat>
          <c:val>
            <c:numRef>
              <c:f>'PIVOT ANALYSIS'!$BF$8:$BF$13</c:f>
              <c:numCache>
                <c:formatCode>0%</c:formatCode>
                <c:ptCount val="6"/>
                <c:pt idx="0">
                  <c:v>0.17404821366446571</c:v>
                </c:pt>
                <c:pt idx="1">
                  <c:v>0.16422826447365693</c:v>
                </c:pt>
                <c:pt idx="2">
                  <c:v>0.16029678518130391</c:v>
                </c:pt>
                <c:pt idx="3">
                  <c:v>0.17341311541208065</c:v>
                </c:pt>
                <c:pt idx="4">
                  <c:v>0.16275924631044986</c:v>
                </c:pt>
                <c:pt idx="5">
                  <c:v>0.16525437495804296</c:v>
                </c:pt>
              </c:numCache>
            </c:numRef>
          </c:val>
          <c:extLst>
            <c:ext xmlns:c16="http://schemas.microsoft.com/office/drawing/2014/chart" uri="{C3380CC4-5D6E-409C-BE32-E72D297353CC}">
              <c16:uniqueId val="{00000000-B23D-4A79-A51F-05E764D2FBEB}"/>
            </c:ext>
          </c:extLst>
        </c:ser>
        <c:dLbls>
          <c:showLegendKey val="0"/>
          <c:showVal val="0"/>
          <c:showCatName val="0"/>
          <c:showSerName val="0"/>
          <c:showPercent val="0"/>
          <c:showBubbleSize val="0"/>
        </c:dLbls>
        <c:axId val="134594944"/>
        <c:axId val="134592064"/>
      </c:areaChart>
      <c:barChart>
        <c:barDir val="col"/>
        <c:grouping val="clustered"/>
        <c:varyColors val="0"/>
        <c:ser>
          <c:idx val="1"/>
          <c:order val="1"/>
          <c:tx>
            <c:strRef>
              <c:f>'PIVOT ANALYSIS'!$BG$7</c:f>
              <c:strCache>
                <c:ptCount val="1"/>
                <c:pt idx="0">
                  <c:v>percentage of int coll</c:v>
                </c:pt>
              </c:strCache>
            </c:strRef>
          </c:tx>
          <c:spPr>
            <a:solidFill>
              <a:schemeClr val="accent2"/>
            </a:solidFill>
            <a:ln>
              <a:solidFill>
                <a:schemeClr val="tx1"/>
              </a:solidFill>
            </a:ln>
            <a:effectLst/>
            <a:scene3d>
              <a:camera prst="orthographicFront"/>
              <a:lightRig rig="threePt" dir="t"/>
            </a:scene3d>
            <a:sp3d>
              <a:bevelT/>
            </a:sp3d>
          </c:spPr>
          <c:invertIfNegative val="0"/>
          <c:cat>
            <c:strRef>
              <c:f>'PIVOT ANALYSIS'!$BC$8:$BC$13</c:f>
              <c:strCache>
                <c:ptCount val="6"/>
                <c:pt idx="0">
                  <c:v>Amazon Prime</c:v>
                </c:pt>
                <c:pt idx="1">
                  <c:v>Fox Studios</c:v>
                </c:pt>
                <c:pt idx="2">
                  <c:v>Netflix</c:v>
                </c:pt>
                <c:pt idx="3">
                  <c:v>Paramount</c:v>
                </c:pt>
                <c:pt idx="4">
                  <c:v>Sony Pictures</c:v>
                </c:pt>
                <c:pt idx="5">
                  <c:v>Warner Bros</c:v>
                </c:pt>
              </c:strCache>
            </c:strRef>
          </c:cat>
          <c:val>
            <c:numRef>
              <c:f>'PIVOT ANALYSIS'!$BG$8:$BG$13</c:f>
              <c:numCache>
                <c:formatCode>0%</c:formatCode>
                <c:ptCount val="6"/>
                <c:pt idx="0">
                  <c:v>0.18014702843571792</c:v>
                </c:pt>
                <c:pt idx="1">
                  <c:v>0.16477862643676655</c:v>
                </c:pt>
                <c:pt idx="2">
                  <c:v>0.15379404646689371</c:v>
                </c:pt>
                <c:pt idx="3">
                  <c:v>0.17761712555267117</c:v>
                </c:pt>
                <c:pt idx="4">
                  <c:v>0.16187798125961253</c:v>
                </c:pt>
                <c:pt idx="5">
                  <c:v>0.16178519184833812</c:v>
                </c:pt>
              </c:numCache>
            </c:numRef>
          </c:val>
          <c:extLst>
            <c:ext xmlns:c16="http://schemas.microsoft.com/office/drawing/2014/chart" uri="{C3380CC4-5D6E-409C-BE32-E72D297353CC}">
              <c16:uniqueId val="{00000001-B23D-4A79-A51F-05E764D2FBEB}"/>
            </c:ext>
          </c:extLst>
        </c:ser>
        <c:dLbls>
          <c:showLegendKey val="0"/>
          <c:showVal val="0"/>
          <c:showCatName val="0"/>
          <c:showSerName val="0"/>
          <c:showPercent val="0"/>
          <c:showBubbleSize val="0"/>
        </c:dLbls>
        <c:gapWidth val="219"/>
        <c:overlap val="-27"/>
        <c:axId val="134594944"/>
        <c:axId val="134592064"/>
      </c:barChart>
      <c:catAx>
        <c:axId val="13459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2064"/>
        <c:crosses val="autoZero"/>
        <c:auto val="1"/>
        <c:lblAlgn val="ctr"/>
        <c:lblOffset val="100"/>
        <c:noMultiLvlLbl val="0"/>
      </c:catAx>
      <c:valAx>
        <c:axId val="134592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Rotten tomatoes score</cx:v>
        </cx:txData>
      </cx:tx>
      <cx:spPr>
        <a:solidFill>
          <a:schemeClr val="bg1"/>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Rotten tomatoes score</a:t>
          </a:r>
        </a:p>
      </cx:txPr>
    </cx:title>
    <cx:plotArea>
      <cx:plotAreaRegion>
        <cx:series layoutId="funnel" uniqueId="{479C64AD-A5EE-40AA-8375-E0E4E926E891}">
          <cx:tx>
            <cx:txData>
              <cx:f>_xlchart.v2.1</cx:f>
              <cx:v>Rotten Tomatoes Score</cx:v>
            </cx:txData>
          </cx:tx>
          <cx:spPr>
            <a:ln w="6350">
              <a:solidFill>
                <a:schemeClr val="tx1"/>
              </a:solidFill>
            </a:ln>
            <a:effectLst>
              <a:glow rad="63500">
                <a:schemeClr val="accent1">
                  <a:satMod val="175000"/>
                  <a:alpha val="40000"/>
                </a:schemeClr>
              </a:glow>
            </a:effectLst>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blipFill>
      <a:blip r:embed="rId1"/>
      <a:tile tx="0" ty="0" sx="100000" sy="100000" flip="none" algn="tl"/>
    </a:blipFill>
    <a:ln w="19050">
      <a:solidFill>
        <a:schemeClr val="tx1"/>
      </a:solidFill>
    </a:ln>
    <a:effectLst>
      <a:innerShdw blurRad="63500" dist="50800" dir="16200000">
        <a:prstClr val="black">
          <a:alpha val="50000"/>
        </a:prstClr>
      </a:inn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Rotten tomatoes score</cx:v>
        </cx:txData>
      </cx:tx>
      <cx:spPr>
        <a:solidFill>
          <a:schemeClr val="bg1"/>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Rotten tomatoes score</a:t>
          </a:r>
        </a:p>
      </cx:txPr>
    </cx:title>
    <cx:plotArea>
      <cx:plotAreaRegion>
        <cx:series layoutId="funnel" uniqueId="{479C64AD-A5EE-40AA-8375-E0E4E926E891}">
          <cx:tx>
            <cx:txData>
              <cx:f>_xlchart.v2.4</cx:f>
              <cx:v>Rotten Tomatoes Score</cx:v>
            </cx:txData>
          </cx:tx>
          <cx:spPr>
            <a:ln w="6350">
              <a:solidFill>
                <a:schemeClr val="tx1"/>
              </a:solidFill>
            </a:ln>
            <a:effectLst>
              <a:glow rad="63500">
                <a:schemeClr val="accent1">
                  <a:satMod val="175000"/>
                  <a:alpha val="40000"/>
                </a:schemeClr>
              </a:glow>
            </a:effectLst>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blipFill>
      <a:blip r:embed="rId1"/>
      <a:tile tx="0" ty="0" sx="100000" sy="100000" flip="none" algn="tl"/>
    </a:blipFill>
    <a:ln w="19050">
      <a:solidFill>
        <a:schemeClr val="tx1"/>
      </a:solidFill>
    </a:ln>
    <a:effectLst>
      <a:innerShdw blurRad="63500" dist="50800" dir="16200000">
        <a:prstClr val="black">
          <a:alpha val="50000"/>
        </a:prstClr>
      </a:inn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NEEDED DATA'!A1"/><Relationship Id="rId13" Type="http://schemas.openxmlformats.org/officeDocument/2006/relationships/image" Target="../media/image9.jpeg"/><Relationship Id="rId18" Type="http://schemas.openxmlformats.org/officeDocument/2006/relationships/chart" Target="../charts/chart1.xml"/><Relationship Id="rId3" Type="http://schemas.openxmlformats.org/officeDocument/2006/relationships/image" Target="../media/image3.png"/><Relationship Id="rId21" Type="http://schemas.openxmlformats.org/officeDocument/2006/relationships/chart" Target="../charts/chart4.xml"/><Relationship Id="rId7" Type="http://schemas.openxmlformats.org/officeDocument/2006/relationships/image" Target="../media/image6.svg"/><Relationship Id="rId12" Type="http://schemas.openxmlformats.org/officeDocument/2006/relationships/hyperlink" Target="#'PIVOT ANALYSIS'!B5"/><Relationship Id="rId17" Type="http://schemas.openxmlformats.org/officeDocument/2006/relationships/hyperlink" Target="#'PIVOT ANALYSIS'!AY5"/><Relationship Id="rId25" Type="http://schemas.openxmlformats.org/officeDocument/2006/relationships/image" Target="../media/image12.jpeg"/><Relationship Id="rId2" Type="http://schemas.openxmlformats.org/officeDocument/2006/relationships/hyperlink" Target="#'SOURCE DATA'!A1"/><Relationship Id="rId16" Type="http://schemas.openxmlformats.org/officeDocument/2006/relationships/hyperlink" Target="#'PIVOT ANALYSIS'!AN5"/><Relationship Id="rId20" Type="http://schemas.openxmlformats.org/officeDocument/2006/relationships/chart" Target="../charts/chart3.xml"/><Relationship Id="rId1" Type="http://schemas.openxmlformats.org/officeDocument/2006/relationships/image" Target="../media/image2.jpeg"/><Relationship Id="rId6" Type="http://schemas.openxmlformats.org/officeDocument/2006/relationships/image" Target="../media/image5.png"/><Relationship Id="rId11" Type="http://schemas.openxmlformats.org/officeDocument/2006/relationships/hyperlink" Target="https://svgsilh.com/image/37075.html" TargetMode="External"/><Relationship Id="rId24" Type="http://schemas.openxmlformats.org/officeDocument/2006/relationships/hyperlink" Target="#'DATA ANALYSIS'!A1"/><Relationship Id="rId5" Type="http://schemas.openxmlformats.org/officeDocument/2006/relationships/hyperlink" Target="#'PIVOT ANALYSIS'!A1"/><Relationship Id="rId15" Type="http://schemas.openxmlformats.org/officeDocument/2006/relationships/hyperlink" Target="#'PIVOT ANALYSIS'!AB5"/><Relationship Id="rId23" Type="http://schemas.openxmlformats.org/officeDocument/2006/relationships/chart" Target="../charts/chart5.xml"/><Relationship Id="rId10" Type="http://schemas.openxmlformats.org/officeDocument/2006/relationships/image" Target="../media/image8.svg"/><Relationship Id="rId19"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hyperlink" Target="#'PIVOT ANALYSIS'!N5"/><Relationship Id="rId22"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21</xdr:col>
      <xdr:colOff>445770</xdr:colOff>
      <xdr:row>3</xdr:row>
      <xdr:rowOff>160020</xdr:rowOff>
    </xdr:from>
    <xdr:to>
      <xdr:col>74</xdr:col>
      <xdr:colOff>365760</xdr:colOff>
      <xdr:row>38</xdr:row>
      <xdr:rowOff>0</xdr:rowOff>
    </xdr:to>
    <xdr:sp macro="" textlink="">
      <xdr:nvSpPr>
        <xdr:cNvPr id="3" name="Rectangle: Rounded Corners 2">
          <a:extLst>
            <a:ext uri="{FF2B5EF4-FFF2-40B4-BE49-F238E27FC236}">
              <a16:creationId xmlns:a16="http://schemas.microsoft.com/office/drawing/2014/main" id="{79BDC44F-9BF9-11AE-5DE9-216B592C01C9}"/>
            </a:ext>
          </a:extLst>
        </xdr:cNvPr>
        <xdr:cNvSpPr/>
      </xdr:nvSpPr>
      <xdr:spPr>
        <a:xfrm>
          <a:off x="9589770" y="708660"/>
          <a:ext cx="32228790" cy="6240780"/>
        </a:xfrm>
        <a:prstGeom prst="roundRect">
          <a:avLst/>
        </a:prstGeom>
        <a:blipFill>
          <a:blip xmlns:r="http://schemas.openxmlformats.org/officeDocument/2006/relationships" r:embed="rId1"/>
          <a:tile tx="0" ty="0" sx="100000" sy="100000" flip="none" algn="tl"/>
        </a:blipFill>
        <a:ln w="76200">
          <a:solidFill>
            <a:schemeClr val="bg1"/>
          </a:solidFill>
        </a:ln>
        <a:effectLst>
          <a:innerShdw blurRad="63500" dist="50800" dir="5400000">
            <a:prstClr val="black">
              <a:alpha val="50000"/>
            </a:prstClr>
          </a:innerShd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accent3"/>
        </a:fontRef>
      </xdr:style>
      <xdr:txBody>
        <a:bodyPr vertOverflow="clip" horzOverflow="clip" rtlCol="0" anchor="ctr"/>
        <a:lstStyle/>
        <a:p>
          <a:pPr algn="ctr"/>
          <a:r>
            <a:rPr lang="en-IN" sz="11500">
              <a:solidFill>
                <a:schemeClr val="bg1"/>
              </a:solidFill>
              <a:latin typeface="Imprint MT Shadow" panose="04020605060303030202" pitchFamily="82" charset="0"/>
            </a:rPr>
            <a:t>             BOX</a:t>
          </a:r>
          <a:r>
            <a:rPr lang="en-IN" sz="11500" baseline="0">
              <a:solidFill>
                <a:schemeClr val="bg1"/>
              </a:solidFill>
              <a:latin typeface="Imprint MT Shadow" panose="04020605060303030202" pitchFamily="82" charset="0"/>
            </a:rPr>
            <a:t> OFFICE DASHBOARD</a:t>
          </a:r>
          <a:endParaRPr lang="en-IN" sz="1100">
            <a:solidFill>
              <a:schemeClr val="bg1"/>
            </a:solidFill>
            <a:latin typeface="Imprint MT Shadow" panose="04020605060303030202" pitchFamily="82" charset="0"/>
          </a:endParaRPr>
        </a:p>
      </xdr:txBody>
    </xdr:sp>
    <xdr:clientData/>
  </xdr:twoCellAnchor>
  <xdr:twoCellAnchor editAs="oneCell">
    <xdr:from>
      <xdr:col>68</xdr:col>
      <xdr:colOff>331470</xdr:colOff>
      <xdr:row>24</xdr:row>
      <xdr:rowOff>64770</xdr:rowOff>
    </xdr:from>
    <xdr:to>
      <xdr:col>73</xdr:col>
      <xdr:colOff>514350</xdr:colOff>
      <xdr:row>37</xdr:row>
      <xdr:rowOff>3810</xdr:rowOff>
    </xdr:to>
    <xdr:pic>
      <xdr:nvPicPr>
        <xdr:cNvPr id="5" name="Graphic 4" descr="Database with solid fill">
          <a:hlinkClick xmlns:r="http://schemas.openxmlformats.org/officeDocument/2006/relationships" r:id="rId2"/>
          <a:extLst>
            <a:ext uri="{FF2B5EF4-FFF2-40B4-BE49-F238E27FC236}">
              <a16:creationId xmlns:a16="http://schemas.microsoft.com/office/drawing/2014/main" id="{79F3813C-BA4D-1F6F-51E7-8605858F59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126670" y="4453890"/>
          <a:ext cx="3230881" cy="2316480"/>
        </a:xfrm>
        <a:prstGeom prst="rect">
          <a:avLst/>
        </a:prstGeom>
        <a:effectLst>
          <a:innerShdw blurRad="63500" dist="50800" dir="16200000">
            <a:prstClr val="black">
              <a:alpha val="50000"/>
            </a:prstClr>
          </a:innerShdw>
        </a:effectLst>
      </xdr:spPr>
    </xdr:pic>
    <xdr:clientData/>
  </xdr:twoCellAnchor>
  <xdr:twoCellAnchor editAs="oneCell">
    <xdr:from>
      <xdr:col>33</xdr:col>
      <xdr:colOff>259080</xdr:colOff>
      <xdr:row>4</xdr:row>
      <xdr:rowOff>57149</xdr:rowOff>
    </xdr:from>
    <xdr:to>
      <xdr:col>37</xdr:col>
      <xdr:colOff>262889</xdr:colOff>
      <xdr:row>17</xdr:row>
      <xdr:rowOff>124618</xdr:rowOff>
    </xdr:to>
    <xdr:pic>
      <xdr:nvPicPr>
        <xdr:cNvPr id="4" name="Graphic 3" descr="Presentation with bar chart with solid fill">
          <a:hlinkClick xmlns:r="http://schemas.openxmlformats.org/officeDocument/2006/relationships" r:id="rId5"/>
          <a:extLst>
            <a:ext uri="{FF2B5EF4-FFF2-40B4-BE49-F238E27FC236}">
              <a16:creationId xmlns:a16="http://schemas.microsoft.com/office/drawing/2014/main" id="{D771127F-A226-E2F8-B680-65D069EEA6E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6718280" y="788669"/>
          <a:ext cx="2442210" cy="2444909"/>
        </a:xfrm>
        <a:prstGeom prst="rect">
          <a:avLst/>
        </a:prstGeom>
        <a:scene3d>
          <a:camera prst="orthographicFront"/>
          <a:lightRig rig="threePt" dir="t"/>
        </a:scene3d>
        <a:sp3d>
          <a:bevelT w="139700" prst="cross"/>
        </a:sp3d>
      </xdr:spPr>
    </xdr:pic>
    <xdr:clientData/>
  </xdr:twoCellAnchor>
  <xdr:twoCellAnchor editAs="oneCell">
    <xdr:from>
      <xdr:col>22</xdr:col>
      <xdr:colOff>201930</xdr:colOff>
      <xdr:row>11</xdr:row>
      <xdr:rowOff>102869</xdr:rowOff>
    </xdr:from>
    <xdr:to>
      <xdr:col>32</xdr:col>
      <xdr:colOff>436340</xdr:colOff>
      <xdr:row>33</xdr:row>
      <xdr:rowOff>83820</xdr:rowOff>
    </xdr:to>
    <xdr:pic>
      <xdr:nvPicPr>
        <xdr:cNvPr id="6" name="Graphic 5">
          <a:hlinkClick xmlns:r="http://schemas.openxmlformats.org/officeDocument/2006/relationships" r:id="rId8"/>
          <a:extLst>
            <a:ext uri="{FF2B5EF4-FFF2-40B4-BE49-F238E27FC236}">
              <a16:creationId xmlns:a16="http://schemas.microsoft.com/office/drawing/2014/main" id="{16CD47D3-8A79-C0F3-16C3-7A49B3A41AF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 uri="{837473B0-CC2E-450A-ABE3-18F120FF3D39}">
              <a1611:picAttrSrcUrl xmlns:a1611="http://schemas.microsoft.com/office/drawing/2016/11/main" r:id="rId11"/>
            </a:ext>
          </a:extLst>
        </a:blip>
        <a:stretch>
          <a:fillRect/>
        </a:stretch>
      </xdr:blipFill>
      <xdr:spPr>
        <a:xfrm>
          <a:off x="9955530" y="2114549"/>
          <a:ext cx="6330411" cy="4004311"/>
        </a:xfrm>
        <a:prstGeom prst="rect">
          <a:avLst/>
        </a:prstGeom>
      </xdr:spPr>
    </xdr:pic>
    <xdr:clientData/>
  </xdr:twoCellAnchor>
  <xdr:twoCellAnchor>
    <xdr:from>
      <xdr:col>14</xdr:col>
      <xdr:colOff>446668</xdr:colOff>
      <xdr:row>78</xdr:row>
      <xdr:rowOff>44490</xdr:rowOff>
    </xdr:from>
    <xdr:to>
      <xdr:col>36</xdr:col>
      <xdr:colOff>-1</xdr:colOff>
      <xdr:row>103</xdr:row>
      <xdr:rowOff>136072</xdr:rowOff>
    </xdr:to>
    <xdr:sp macro="" textlink="">
      <xdr:nvSpPr>
        <xdr:cNvPr id="7" name="Arrow: Right 6">
          <a:hlinkClick xmlns:r="http://schemas.openxmlformats.org/officeDocument/2006/relationships" r:id="rId12"/>
          <a:extLst>
            <a:ext uri="{FF2B5EF4-FFF2-40B4-BE49-F238E27FC236}">
              <a16:creationId xmlns:a16="http://schemas.microsoft.com/office/drawing/2014/main" id="{5F125A97-90C0-6E9A-E555-8FBF8CDBE26F}"/>
            </a:ext>
          </a:extLst>
        </xdr:cNvPr>
        <xdr:cNvSpPr/>
      </xdr:nvSpPr>
      <xdr:spPr>
        <a:xfrm>
          <a:off x="8828668" y="14903490"/>
          <a:ext cx="12725045" cy="4854082"/>
        </a:xfrm>
        <a:prstGeom prst="rightArrow">
          <a:avLst/>
        </a:prstGeom>
        <a:blipFill>
          <a:blip xmlns:r="http://schemas.openxmlformats.org/officeDocument/2006/relationships" r:embed="rId13"/>
          <a:tile tx="0" ty="0" sx="100000" sy="100000" flip="none" algn="tl"/>
        </a:blipFill>
        <a:ln w="76200">
          <a:solidFill>
            <a:schemeClr val="tx1"/>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ctr"/>
        <a:lstStyle/>
        <a:p>
          <a:pPr algn="ctr"/>
          <a:r>
            <a:rPr lang="en-IN" sz="2400" b="1" i="0" u="none" strike="noStrike">
              <a:solidFill>
                <a:schemeClr val="tx1"/>
              </a:solidFill>
              <a:effectLst/>
              <a:latin typeface="Eras Bold ITC" panose="020B0907030504020204" pitchFamily="34" charset="0"/>
              <a:ea typeface="+mn-ea"/>
              <a:cs typeface="+mn-cs"/>
            </a:rPr>
            <a:t>TOP 5 DIRECTORS BASED ON IMDB vs TOP 5 DIRECTORS BASED ON LIFETIME COLLECTION</a:t>
          </a:r>
          <a:r>
            <a:rPr lang="en-IN" sz="2400">
              <a:solidFill>
                <a:schemeClr val="tx1"/>
              </a:solidFill>
              <a:latin typeface="Eras Bold ITC" panose="020B0907030504020204" pitchFamily="34" charset="0"/>
            </a:rPr>
            <a:t> </a:t>
          </a:r>
        </a:p>
      </xdr:txBody>
    </xdr:sp>
    <xdr:clientData/>
  </xdr:twoCellAnchor>
  <xdr:twoCellAnchor>
    <xdr:from>
      <xdr:col>47</xdr:col>
      <xdr:colOff>338758</xdr:colOff>
      <xdr:row>76</xdr:row>
      <xdr:rowOff>108858</xdr:rowOff>
    </xdr:from>
    <xdr:to>
      <xdr:col>71</xdr:col>
      <xdr:colOff>54429</xdr:colOff>
      <xdr:row>100</xdr:row>
      <xdr:rowOff>180562</xdr:rowOff>
    </xdr:to>
    <xdr:sp macro="" textlink="">
      <xdr:nvSpPr>
        <xdr:cNvPr id="8" name="Arrow: Right 7">
          <a:hlinkClick xmlns:r="http://schemas.openxmlformats.org/officeDocument/2006/relationships" r:id="rId14"/>
          <a:extLst>
            <a:ext uri="{FF2B5EF4-FFF2-40B4-BE49-F238E27FC236}">
              <a16:creationId xmlns:a16="http://schemas.microsoft.com/office/drawing/2014/main" id="{CB4F4996-65EA-4A87-8005-9AE30DA551A9}"/>
            </a:ext>
          </a:extLst>
        </xdr:cNvPr>
        <xdr:cNvSpPr/>
      </xdr:nvSpPr>
      <xdr:spPr>
        <a:xfrm>
          <a:off x="28478329" y="14586858"/>
          <a:ext cx="14084814" cy="4643704"/>
        </a:xfrm>
        <a:prstGeom prst="rightArrow">
          <a:avLst/>
        </a:prstGeom>
        <a:blipFill>
          <a:blip xmlns:r="http://schemas.openxmlformats.org/officeDocument/2006/relationships" r:embed="rId13"/>
          <a:tile tx="0" ty="0" sx="100000" sy="100000" flip="none" algn="tl"/>
        </a:blipFill>
        <a:ln w="76200">
          <a:solidFill>
            <a:schemeClr val="tx1"/>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ctr"/>
        <a:lstStyle/>
        <a:p>
          <a:pPr algn="ctr"/>
          <a:r>
            <a:rPr lang="en-IN" sz="4000" b="1" i="0" u="none" strike="noStrike">
              <a:solidFill>
                <a:schemeClr val="tx1"/>
              </a:solidFill>
              <a:effectLst/>
              <a:latin typeface="MingLiU_HKSCS-ExtB" panose="02020500000000000000" pitchFamily="18" charset="-120"/>
              <a:ea typeface="MingLiU_HKSCS-ExtB" panose="02020500000000000000" pitchFamily="18" charset="-120"/>
              <a:cs typeface="+mn-cs"/>
            </a:rPr>
            <a:t>PERCENTAGE OF LOSS BASED ON MOVIE BUDGET</a:t>
          </a:r>
          <a:r>
            <a:rPr lang="en-IN" sz="7200" b="1">
              <a:solidFill>
                <a:schemeClr val="tx1"/>
              </a:solidFill>
              <a:latin typeface="MingLiU_HKSCS-ExtB" panose="02020500000000000000" pitchFamily="18" charset="-120"/>
              <a:ea typeface="MingLiU_HKSCS-ExtB" panose="02020500000000000000" pitchFamily="18" charset="-120"/>
            </a:rPr>
            <a:t> </a:t>
          </a:r>
        </a:p>
      </xdr:txBody>
    </xdr:sp>
    <xdr:clientData/>
  </xdr:twoCellAnchor>
  <xdr:twoCellAnchor>
    <xdr:from>
      <xdr:col>79</xdr:col>
      <xdr:colOff>286578</xdr:colOff>
      <xdr:row>78</xdr:row>
      <xdr:rowOff>108858</xdr:rowOff>
    </xdr:from>
    <xdr:to>
      <xdr:col>108</xdr:col>
      <xdr:colOff>517071</xdr:colOff>
      <xdr:row>101</xdr:row>
      <xdr:rowOff>163286</xdr:rowOff>
    </xdr:to>
    <xdr:sp macro="" textlink="">
      <xdr:nvSpPr>
        <xdr:cNvPr id="9" name="Arrow: Right 8">
          <a:hlinkClick xmlns:r="http://schemas.openxmlformats.org/officeDocument/2006/relationships" r:id="rId15"/>
          <a:extLst>
            <a:ext uri="{FF2B5EF4-FFF2-40B4-BE49-F238E27FC236}">
              <a16:creationId xmlns:a16="http://schemas.microsoft.com/office/drawing/2014/main" id="{6ACEF6F7-734E-467D-9E01-445C385EC935}"/>
            </a:ext>
          </a:extLst>
        </xdr:cNvPr>
        <xdr:cNvSpPr/>
      </xdr:nvSpPr>
      <xdr:spPr>
        <a:xfrm>
          <a:off x="47585007" y="14967858"/>
          <a:ext cx="17593207" cy="4435928"/>
        </a:xfrm>
        <a:prstGeom prst="rightArrow">
          <a:avLst/>
        </a:prstGeom>
        <a:blipFill>
          <a:blip xmlns:r="http://schemas.openxmlformats.org/officeDocument/2006/relationships" r:embed="rId13"/>
          <a:tile tx="0" ty="0" sx="100000" sy="100000" flip="none" algn="tl"/>
        </a:blipFill>
        <a:ln w="76200">
          <a:solidFill>
            <a:schemeClr val="tx1"/>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ctr"/>
        <a:lstStyle/>
        <a:p>
          <a:pPr algn="ctr"/>
          <a:r>
            <a:rPr lang="en-IN" sz="2800" b="1" i="0" u="none" strike="noStrike">
              <a:solidFill>
                <a:schemeClr val="tx1"/>
              </a:solidFill>
              <a:effectLst/>
              <a:latin typeface="HUGE CRACK" panose="02000600000000000000" pitchFamily="50" charset="0"/>
              <a:ea typeface="+mn-ea"/>
              <a:cs typeface="+mn-cs"/>
            </a:rPr>
            <a:t>TOP 5 COUNTRIES BASED ON BUDGET vs PROFIT</a:t>
          </a:r>
          <a:r>
            <a:rPr lang="en-IN" sz="5400">
              <a:solidFill>
                <a:schemeClr val="tx1"/>
              </a:solidFill>
              <a:latin typeface="HUGE CRACK" panose="02000600000000000000" pitchFamily="50" charset="0"/>
            </a:rPr>
            <a:t> </a:t>
          </a:r>
          <a:endParaRPr lang="en-IN" sz="5400" b="1">
            <a:solidFill>
              <a:schemeClr val="tx1"/>
            </a:solidFill>
            <a:latin typeface="HUGE CRACK" panose="02000600000000000000" pitchFamily="50" charset="0"/>
          </a:endParaRPr>
        </a:p>
      </xdr:txBody>
    </xdr:sp>
    <xdr:clientData/>
  </xdr:twoCellAnchor>
  <xdr:twoCellAnchor>
    <xdr:from>
      <xdr:col>21</xdr:col>
      <xdr:colOff>0</xdr:colOff>
      <xdr:row>141</xdr:row>
      <xdr:rowOff>-1</xdr:rowOff>
    </xdr:from>
    <xdr:to>
      <xdr:col>46</xdr:col>
      <xdr:colOff>272143</xdr:colOff>
      <xdr:row>170</xdr:row>
      <xdr:rowOff>108856</xdr:rowOff>
    </xdr:to>
    <xdr:sp macro="" textlink="">
      <xdr:nvSpPr>
        <xdr:cNvPr id="10" name="Arrow: Right 9">
          <a:hlinkClick xmlns:r="http://schemas.openxmlformats.org/officeDocument/2006/relationships" r:id="rId16"/>
          <a:extLst>
            <a:ext uri="{FF2B5EF4-FFF2-40B4-BE49-F238E27FC236}">
              <a16:creationId xmlns:a16="http://schemas.microsoft.com/office/drawing/2014/main" id="{1270FF1C-EC21-4737-9227-00F08FA0FA17}"/>
            </a:ext>
          </a:extLst>
        </xdr:cNvPr>
        <xdr:cNvSpPr/>
      </xdr:nvSpPr>
      <xdr:spPr>
        <a:xfrm>
          <a:off x="12573000" y="26860499"/>
          <a:ext cx="15240000" cy="5633357"/>
        </a:xfrm>
        <a:prstGeom prst="rightArrow">
          <a:avLst/>
        </a:prstGeom>
        <a:blipFill>
          <a:blip xmlns:r="http://schemas.openxmlformats.org/officeDocument/2006/relationships" r:embed="rId13"/>
          <a:tile tx="0" ty="0" sx="100000" sy="100000" flip="none" algn="tl"/>
        </a:blipFill>
        <a:ln w="76200">
          <a:solidFill>
            <a:schemeClr val="tx1"/>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ctr"/>
        <a:lstStyle/>
        <a:p>
          <a:pPr algn="ctr"/>
          <a:r>
            <a:rPr lang="en-IN" sz="2000" b="1" i="0" u="none" strike="noStrike">
              <a:solidFill>
                <a:schemeClr val="tx1"/>
              </a:solidFill>
              <a:effectLst/>
              <a:latin typeface="Goudy Stout" panose="0202090407030B020401" pitchFamily="18" charset="0"/>
              <a:ea typeface="+mn-ea"/>
              <a:cs typeface="+mn-cs"/>
            </a:rPr>
            <a:t>ROTTEN TOMATOES SCORE BASED ON MOVIE ID USING VLOOK UP</a:t>
          </a:r>
          <a:r>
            <a:rPr lang="en-IN" sz="4400">
              <a:solidFill>
                <a:schemeClr val="tx1"/>
              </a:solidFill>
              <a:latin typeface="Goudy Stout" panose="0202090407030B020401" pitchFamily="18" charset="0"/>
            </a:rPr>
            <a:t> </a:t>
          </a:r>
        </a:p>
      </xdr:txBody>
    </xdr:sp>
    <xdr:clientData/>
  </xdr:twoCellAnchor>
  <xdr:twoCellAnchor>
    <xdr:from>
      <xdr:col>59</xdr:col>
      <xdr:colOff>285750</xdr:colOff>
      <xdr:row>142</xdr:row>
      <xdr:rowOff>76200</xdr:rowOff>
    </xdr:from>
    <xdr:to>
      <xdr:col>81</xdr:col>
      <xdr:colOff>190500</xdr:colOff>
      <xdr:row>170</xdr:row>
      <xdr:rowOff>27214</xdr:rowOff>
    </xdr:to>
    <xdr:sp macro="" textlink="">
      <xdr:nvSpPr>
        <xdr:cNvPr id="11" name="Arrow: Right 10">
          <a:hlinkClick xmlns:r="http://schemas.openxmlformats.org/officeDocument/2006/relationships" r:id="rId17"/>
          <a:extLst>
            <a:ext uri="{FF2B5EF4-FFF2-40B4-BE49-F238E27FC236}">
              <a16:creationId xmlns:a16="http://schemas.microsoft.com/office/drawing/2014/main" id="{8BA9E597-F99F-4684-ADAD-4B4024D5E2CC}"/>
            </a:ext>
          </a:extLst>
        </xdr:cNvPr>
        <xdr:cNvSpPr/>
      </xdr:nvSpPr>
      <xdr:spPr>
        <a:xfrm>
          <a:off x="35609893" y="27127200"/>
          <a:ext cx="13076464" cy="5285014"/>
        </a:xfrm>
        <a:prstGeom prst="rightArrow">
          <a:avLst/>
        </a:prstGeom>
        <a:blipFill>
          <a:blip xmlns:r="http://schemas.openxmlformats.org/officeDocument/2006/relationships" r:embed="rId13"/>
          <a:tile tx="0" ty="0" sx="100000" sy="100000" flip="none" algn="tl"/>
        </a:blipFill>
        <a:ln w="76200">
          <a:solidFill>
            <a:schemeClr val="tx1"/>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ctr"/>
        <a:lstStyle/>
        <a:p>
          <a:pPr algn="ctr"/>
          <a:r>
            <a:rPr lang="en-IN" sz="3200" b="1" i="0" u="none" strike="noStrike">
              <a:solidFill>
                <a:schemeClr val="tx1"/>
              </a:solidFill>
              <a:effectLst/>
              <a:latin typeface="Lucida Sans Typewriter" panose="020B0509030504030204" pitchFamily="49" charset="0"/>
              <a:ea typeface="+mn-ea"/>
              <a:cs typeface="+mn-cs"/>
            </a:rPr>
            <a:t>INTERNATIONAL COLLECTION vs DOMESTIC COLLECTION</a:t>
          </a:r>
          <a:r>
            <a:rPr lang="en-IN" sz="6000">
              <a:solidFill>
                <a:schemeClr val="tx1"/>
              </a:solidFill>
              <a:latin typeface="Lucida Sans Typewriter" panose="020B0509030504030204" pitchFamily="49" charset="0"/>
            </a:rPr>
            <a:t> </a:t>
          </a:r>
        </a:p>
      </xdr:txBody>
    </xdr:sp>
    <xdr:clientData/>
  </xdr:twoCellAnchor>
  <xdr:twoCellAnchor>
    <xdr:from>
      <xdr:col>12</xdr:col>
      <xdr:colOff>27215</xdr:colOff>
      <xdr:row>104</xdr:row>
      <xdr:rowOff>190498</xdr:rowOff>
    </xdr:from>
    <xdr:to>
      <xdr:col>26</xdr:col>
      <xdr:colOff>108858</xdr:colOff>
      <xdr:row>132</xdr:row>
      <xdr:rowOff>27213</xdr:rowOff>
    </xdr:to>
    <xdr:graphicFrame macro="">
      <xdr:nvGraphicFramePr>
        <xdr:cNvPr id="12" name="Chart 11">
          <a:extLst>
            <a:ext uri="{FF2B5EF4-FFF2-40B4-BE49-F238E27FC236}">
              <a16:creationId xmlns:a16="http://schemas.microsoft.com/office/drawing/2014/main" id="{6F0878EC-1E6C-4303-B716-68A22250B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29</xdr:col>
      <xdr:colOff>132522</xdr:colOff>
      <xdr:row>105</xdr:row>
      <xdr:rowOff>165650</xdr:rowOff>
    </xdr:from>
    <xdr:to>
      <xdr:col>42</xdr:col>
      <xdr:colOff>27213</xdr:colOff>
      <xdr:row>133</xdr:row>
      <xdr:rowOff>27213</xdr:rowOff>
    </xdr:to>
    <xdr:graphicFrame macro="">
      <xdr:nvGraphicFramePr>
        <xdr:cNvPr id="13" name="Chart 12">
          <a:extLst>
            <a:ext uri="{FF2B5EF4-FFF2-40B4-BE49-F238E27FC236}">
              <a16:creationId xmlns:a16="http://schemas.microsoft.com/office/drawing/2014/main" id="{63DEEFA7-2058-40AF-9145-1DECC440E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234278</xdr:colOff>
      <xdr:row>103</xdr:row>
      <xdr:rowOff>153820</xdr:rowOff>
    </xdr:from>
    <xdr:to>
      <xdr:col>70</xdr:col>
      <xdr:colOff>272143</xdr:colOff>
      <xdr:row>136</xdr:row>
      <xdr:rowOff>163285</xdr:rowOff>
    </xdr:to>
    <xdr:graphicFrame macro="">
      <xdr:nvGraphicFramePr>
        <xdr:cNvPr id="14" name="Chart 13">
          <a:extLst>
            <a:ext uri="{FF2B5EF4-FFF2-40B4-BE49-F238E27FC236}">
              <a16:creationId xmlns:a16="http://schemas.microsoft.com/office/drawing/2014/main" id="{0D077B0D-B2DA-461C-A511-792314EAD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81</xdr:col>
      <xdr:colOff>299358</xdr:colOff>
      <xdr:row>100</xdr:row>
      <xdr:rowOff>54429</xdr:rowOff>
    </xdr:from>
    <xdr:to>
      <xdr:col>104</xdr:col>
      <xdr:colOff>163286</xdr:colOff>
      <xdr:row>143</xdr:row>
      <xdr:rowOff>163286</xdr:rowOff>
    </xdr:to>
    <xdr:graphicFrame macro="">
      <xdr:nvGraphicFramePr>
        <xdr:cNvPr id="15" name="Chart 14">
          <a:extLst>
            <a:ext uri="{FF2B5EF4-FFF2-40B4-BE49-F238E27FC236}">
              <a16:creationId xmlns:a16="http://schemas.microsoft.com/office/drawing/2014/main" id="{039DF262-A08C-4829-B3B6-D4438FAEF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22</xdr:col>
      <xdr:colOff>272143</xdr:colOff>
      <xdr:row>167</xdr:row>
      <xdr:rowOff>73090</xdr:rowOff>
    </xdr:from>
    <xdr:to>
      <xdr:col>40</xdr:col>
      <xdr:colOff>277585</xdr:colOff>
      <xdr:row>205</xdr:row>
      <xdr:rowOff>163285</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CEBEE3AB-EEBC-4A67-ABBD-1993A14695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3683343" y="30614050"/>
              <a:ext cx="10978242" cy="7039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60</xdr:col>
      <xdr:colOff>521736</xdr:colOff>
      <xdr:row>168</xdr:row>
      <xdr:rowOff>122076</xdr:rowOff>
    </xdr:from>
    <xdr:to>
      <xdr:col>79</xdr:col>
      <xdr:colOff>544285</xdr:colOff>
      <xdr:row>208</xdr:row>
      <xdr:rowOff>81642</xdr:rowOff>
    </xdr:to>
    <xdr:graphicFrame macro="">
      <xdr:nvGraphicFramePr>
        <xdr:cNvPr id="17" name="Chart 16">
          <a:extLst>
            <a:ext uri="{FF2B5EF4-FFF2-40B4-BE49-F238E27FC236}">
              <a16:creationId xmlns:a16="http://schemas.microsoft.com/office/drawing/2014/main" id="{18519802-EBE1-439D-80FC-4F755DC20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31</xdr:col>
      <xdr:colOff>268608</xdr:colOff>
      <xdr:row>228</xdr:row>
      <xdr:rowOff>113286</xdr:rowOff>
    </xdr:from>
    <xdr:to>
      <xdr:col>36</xdr:col>
      <xdr:colOff>466730</xdr:colOff>
      <xdr:row>244</xdr:row>
      <xdr:rowOff>113286</xdr:rowOff>
    </xdr:to>
    <mc:AlternateContent xmlns:mc="http://schemas.openxmlformats.org/markup-compatibility/2006" xmlns:a14="http://schemas.microsoft.com/office/drawing/2010/main">
      <mc:Choice Requires="a14">
        <xdr:graphicFrame macro="">
          <xdr:nvGraphicFramePr>
            <xdr:cNvPr id="18" name="Genre 2">
              <a:extLst>
                <a:ext uri="{FF2B5EF4-FFF2-40B4-BE49-F238E27FC236}">
                  <a16:creationId xmlns:a16="http://schemas.microsoft.com/office/drawing/2014/main" id="{08612CD2-C193-4281-BCBC-CA1F0FC49977}"/>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9003298" y="42049562"/>
              <a:ext cx="3219846" cy="29428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307288</xdr:colOff>
      <xdr:row>251</xdr:row>
      <xdr:rowOff>139649</xdr:rowOff>
    </xdr:from>
    <xdr:to>
      <xdr:col>37</xdr:col>
      <xdr:colOff>154889</xdr:colOff>
      <xdr:row>269</xdr:row>
      <xdr:rowOff>179169</xdr:rowOff>
    </xdr:to>
    <mc:AlternateContent xmlns:mc="http://schemas.openxmlformats.org/markup-compatibility/2006" xmlns:a14="http://schemas.microsoft.com/office/drawing/2010/main">
      <mc:Choice Requires="a14">
        <xdr:graphicFrame macro="">
          <xdr:nvGraphicFramePr>
            <xdr:cNvPr id="19" name="director_name 1">
              <a:extLst>
                <a:ext uri="{FF2B5EF4-FFF2-40B4-BE49-F238E27FC236}">
                  <a16:creationId xmlns:a16="http://schemas.microsoft.com/office/drawing/2014/main" id="{B5EDA132-6AA8-46E9-A4E7-16D2726622F8}"/>
                </a:ext>
              </a:extLst>
            </xdr:cNvPr>
            <xdr:cNvGraphicFramePr/>
          </xdr:nvGraphicFramePr>
          <xdr:xfrm>
            <a:off x="0" y="0"/>
            <a:ext cx="0" cy="0"/>
          </xdr:xfrm>
          <a:graphic>
            <a:graphicData uri="http://schemas.microsoft.com/office/drawing/2010/slicer">
              <sle:slicer xmlns:sle="http://schemas.microsoft.com/office/drawing/2010/slicer" name="director_name 1"/>
            </a:graphicData>
          </a:graphic>
        </xdr:graphicFrame>
      </mc:Choice>
      <mc:Fallback xmlns="">
        <xdr:sp macro="" textlink="">
          <xdr:nvSpPr>
            <xdr:cNvPr id="0" name=""/>
            <xdr:cNvSpPr>
              <a:spLocks noTextEdit="1"/>
            </xdr:cNvSpPr>
          </xdr:nvSpPr>
          <xdr:spPr>
            <a:xfrm>
              <a:off x="18437633" y="46306339"/>
              <a:ext cx="4078015" cy="3350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78321</xdr:colOff>
      <xdr:row>273</xdr:row>
      <xdr:rowOff>14466</xdr:rowOff>
    </xdr:from>
    <xdr:to>
      <xdr:col>46</xdr:col>
      <xdr:colOff>215482</xdr:colOff>
      <xdr:row>298</xdr:row>
      <xdr:rowOff>138235</xdr:rowOff>
    </xdr:to>
    <mc:AlternateContent xmlns:mc="http://schemas.openxmlformats.org/markup-compatibility/2006" xmlns:a14="http://schemas.microsoft.com/office/drawing/2010/main">
      <mc:Choice Requires="a14">
        <xdr:graphicFrame macro="">
          <xdr:nvGraphicFramePr>
            <xdr:cNvPr id="20" name="movie_title 1">
              <a:extLst>
                <a:ext uri="{FF2B5EF4-FFF2-40B4-BE49-F238E27FC236}">
                  <a16:creationId xmlns:a16="http://schemas.microsoft.com/office/drawing/2014/main" id="{BC4A5CA1-F886-475D-B5DE-8B8A6D8B320D}"/>
                </a:ext>
              </a:extLst>
            </xdr:cNvPr>
            <xdr:cNvGraphicFramePr/>
          </xdr:nvGraphicFramePr>
          <xdr:xfrm>
            <a:off x="0" y="0"/>
            <a:ext cx="0" cy="0"/>
          </xdr:xfrm>
          <a:graphic>
            <a:graphicData uri="http://schemas.microsoft.com/office/drawing/2010/slicer">
              <sle:slicer xmlns:sle="http://schemas.microsoft.com/office/drawing/2010/slicer" name="movie_title 1"/>
            </a:graphicData>
          </a:graphic>
        </xdr:graphicFrame>
      </mc:Choice>
      <mc:Fallback xmlns="">
        <xdr:sp macro="" textlink="">
          <xdr:nvSpPr>
            <xdr:cNvPr id="0" name=""/>
            <xdr:cNvSpPr>
              <a:spLocks noTextEdit="1"/>
            </xdr:cNvSpPr>
          </xdr:nvSpPr>
          <xdr:spPr>
            <a:xfrm>
              <a:off x="24856459" y="50227638"/>
              <a:ext cx="3158885" cy="4722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437351</xdr:colOff>
      <xdr:row>268</xdr:row>
      <xdr:rowOff>185989</xdr:rowOff>
    </xdr:from>
    <xdr:to>
      <xdr:col>61</xdr:col>
      <xdr:colOff>65587</xdr:colOff>
      <xdr:row>295</xdr:row>
      <xdr:rowOff>29858</xdr:rowOff>
    </xdr:to>
    <mc:AlternateContent xmlns:mc="http://schemas.openxmlformats.org/markup-compatibility/2006" xmlns:a14="http://schemas.microsoft.com/office/drawing/2010/main">
      <mc:Choice Requires="a14">
        <xdr:graphicFrame macro="">
          <xdr:nvGraphicFramePr>
            <xdr:cNvPr id="21" name="title_year 1">
              <a:extLst>
                <a:ext uri="{FF2B5EF4-FFF2-40B4-BE49-F238E27FC236}">
                  <a16:creationId xmlns:a16="http://schemas.microsoft.com/office/drawing/2014/main" id="{3E2567F1-E55C-49B4-89F1-EC4CAFDD4869}"/>
                </a:ext>
              </a:extLst>
            </xdr:cNvPr>
            <xdr:cNvGraphicFramePr/>
          </xdr:nvGraphicFramePr>
          <xdr:xfrm>
            <a:off x="0" y="0"/>
            <a:ext cx="0" cy="0"/>
          </xdr:xfrm>
          <a:graphic>
            <a:graphicData uri="http://schemas.microsoft.com/office/drawing/2010/slicer">
              <sle:slicer xmlns:sle="http://schemas.microsoft.com/office/drawing/2010/slicer" name="title_year 1"/>
            </a:graphicData>
          </a:graphic>
        </xdr:graphicFrame>
      </mc:Choice>
      <mc:Fallback xmlns="">
        <xdr:sp macro="" textlink="">
          <xdr:nvSpPr>
            <xdr:cNvPr id="0" name=""/>
            <xdr:cNvSpPr>
              <a:spLocks noTextEdit="1"/>
            </xdr:cNvSpPr>
          </xdr:nvSpPr>
          <xdr:spPr>
            <a:xfrm>
              <a:off x="33071972" y="49479506"/>
              <a:ext cx="3858649" cy="4810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62</xdr:col>
      <xdr:colOff>599026</xdr:colOff>
      <xdr:row>240</xdr:row>
      <xdr:rowOff>46342</xdr:rowOff>
    </xdr:from>
    <xdr:to>
      <xdr:col>69</xdr:col>
      <xdr:colOff>83977</xdr:colOff>
      <xdr:row>262</xdr:row>
      <xdr:rowOff>107301</xdr:rowOff>
    </xdr:to>
    <mc:AlternateContent xmlns:mc="http://schemas.openxmlformats.org/markup-compatibility/2006" xmlns:a14="http://schemas.microsoft.com/office/drawing/2010/main">
      <mc:Choice Requires="a14">
        <xdr:graphicFrame macro="">
          <xdr:nvGraphicFramePr>
            <xdr:cNvPr id="22" name="Budget (M USD) 1">
              <a:extLst>
                <a:ext uri="{FF2B5EF4-FFF2-40B4-BE49-F238E27FC236}">
                  <a16:creationId xmlns:a16="http://schemas.microsoft.com/office/drawing/2014/main" id="{AE3BB905-F45C-419A-81A7-CC7EB99E25D8}"/>
                </a:ext>
              </a:extLst>
            </xdr:cNvPr>
            <xdr:cNvGraphicFramePr/>
          </xdr:nvGraphicFramePr>
          <xdr:xfrm>
            <a:off x="0" y="0"/>
            <a:ext cx="0" cy="0"/>
          </xdr:xfrm>
          <a:graphic>
            <a:graphicData uri="http://schemas.microsoft.com/office/drawing/2010/slicer">
              <sle:slicer xmlns:sle="http://schemas.microsoft.com/office/drawing/2010/slicer" name="Budget (M USD) 1"/>
            </a:graphicData>
          </a:graphic>
        </xdr:graphicFrame>
      </mc:Choice>
      <mc:Fallback xmlns="">
        <xdr:sp macro="" textlink="">
          <xdr:nvSpPr>
            <xdr:cNvPr id="0" name=""/>
            <xdr:cNvSpPr>
              <a:spLocks noTextEdit="1"/>
            </xdr:cNvSpPr>
          </xdr:nvSpPr>
          <xdr:spPr>
            <a:xfrm>
              <a:off x="38068405" y="44189790"/>
              <a:ext cx="3715365" cy="4107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53</xdr:col>
      <xdr:colOff>91440</xdr:colOff>
      <xdr:row>205</xdr:row>
      <xdr:rowOff>45720</xdr:rowOff>
    </xdr:from>
    <xdr:to>
      <xdr:col>58</xdr:col>
      <xdr:colOff>411480</xdr:colOff>
      <xdr:row>225</xdr:row>
      <xdr:rowOff>60960</xdr:rowOff>
    </xdr:to>
    <mc:AlternateContent xmlns:mc="http://schemas.openxmlformats.org/markup-compatibility/2006" xmlns:a14="http://schemas.microsoft.com/office/drawing/2010/main">
      <mc:Choice Requires="a14">
        <xdr:graphicFrame macro="">
          <xdr:nvGraphicFramePr>
            <xdr:cNvPr id="23" name="Rotten Tomatoes Score 1">
              <a:extLst>
                <a:ext uri="{FF2B5EF4-FFF2-40B4-BE49-F238E27FC236}">
                  <a16:creationId xmlns:a16="http://schemas.microsoft.com/office/drawing/2014/main" id="{6E04B9A2-F039-4691-9F6D-5A54BD59D7F1}"/>
                </a:ext>
              </a:extLst>
            </xdr:cNvPr>
            <xdr:cNvGraphicFramePr/>
          </xdr:nvGraphicFramePr>
          <xdr:xfrm>
            <a:off x="0" y="0"/>
            <a:ext cx="0" cy="0"/>
          </xdr:xfrm>
          <a:graphic>
            <a:graphicData uri="http://schemas.microsoft.com/office/drawing/2010/slicer">
              <sle:slicer xmlns:sle="http://schemas.microsoft.com/office/drawing/2010/slicer" name="Rotten Tomatoes Score 1"/>
            </a:graphicData>
          </a:graphic>
        </xdr:graphicFrame>
      </mc:Choice>
      <mc:Fallback xmlns="">
        <xdr:sp macro="" textlink="">
          <xdr:nvSpPr>
            <xdr:cNvPr id="0" name=""/>
            <xdr:cNvSpPr>
              <a:spLocks noTextEdit="1"/>
            </xdr:cNvSpPr>
          </xdr:nvSpPr>
          <xdr:spPr>
            <a:xfrm>
              <a:off x="28495647" y="29842548"/>
              <a:ext cx="3341764" cy="3693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340879</xdr:colOff>
      <xdr:row>209</xdr:row>
      <xdr:rowOff>176114</xdr:rowOff>
    </xdr:from>
    <xdr:to>
      <xdr:col>46</xdr:col>
      <xdr:colOff>222069</xdr:colOff>
      <xdr:row>222</xdr:row>
      <xdr:rowOff>115154</xdr:rowOff>
    </xdr:to>
    <mc:AlternateContent xmlns:mc="http://schemas.openxmlformats.org/markup-compatibility/2006" xmlns:a14="http://schemas.microsoft.com/office/drawing/2010/main">
      <mc:Choice Requires="a14">
        <xdr:graphicFrame macro="">
          <xdr:nvGraphicFramePr>
            <xdr:cNvPr id="24" name="Production House 1">
              <a:extLst>
                <a:ext uri="{FF2B5EF4-FFF2-40B4-BE49-F238E27FC236}">
                  <a16:creationId xmlns:a16="http://schemas.microsoft.com/office/drawing/2014/main" id="{78A899A6-B9C7-419F-A5E3-315ABF3A5969}"/>
                </a:ext>
              </a:extLst>
            </xdr:cNvPr>
            <xdr:cNvGraphicFramePr/>
          </xdr:nvGraphicFramePr>
          <xdr:xfrm>
            <a:off x="0" y="0"/>
            <a:ext cx="0" cy="0"/>
          </xdr:xfrm>
          <a:graphic>
            <a:graphicData uri="http://schemas.microsoft.com/office/drawing/2010/slicer">
              <sle:slicer xmlns:sle="http://schemas.microsoft.com/office/drawing/2010/slicer" name="Production House 1"/>
            </a:graphicData>
          </a:graphic>
        </xdr:graphicFrame>
      </mc:Choice>
      <mc:Fallback xmlns="">
        <xdr:sp macro="" textlink="">
          <xdr:nvSpPr>
            <xdr:cNvPr id="0" name=""/>
            <xdr:cNvSpPr>
              <a:spLocks noTextEdit="1"/>
            </xdr:cNvSpPr>
          </xdr:nvSpPr>
          <xdr:spPr>
            <a:xfrm>
              <a:off x="23910327" y="38617700"/>
              <a:ext cx="4111604" cy="2330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44</xdr:col>
      <xdr:colOff>9117</xdr:colOff>
      <xdr:row>236</xdr:row>
      <xdr:rowOff>171062</xdr:rowOff>
    </xdr:from>
    <xdr:to>
      <xdr:col>54</xdr:col>
      <xdr:colOff>9117</xdr:colOff>
      <xdr:row>258</xdr:row>
      <xdr:rowOff>142105</xdr:rowOff>
    </xdr:to>
    <xdr:sp macro="" textlink="">
      <xdr:nvSpPr>
        <xdr:cNvPr id="25" name="Thought Bubble: Cloud 24">
          <a:hlinkClick xmlns:r="http://schemas.openxmlformats.org/officeDocument/2006/relationships" r:id="rId24"/>
          <a:extLst>
            <a:ext uri="{FF2B5EF4-FFF2-40B4-BE49-F238E27FC236}">
              <a16:creationId xmlns:a16="http://schemas.microsoft.com/office/drawing/2014/main" id="{C5292BA7-69CA-7700-79B9-03842AC062AE}"/>
            </a:ext>
          </a:extLst>
        </xdr:cNvPr>
        <xdr:cNvSpPr/>
      </xdr:nvSpPr>
      <xdr:spPr>
        <a:xfrm>
          <a:off x="26694668" y="44211552"/>
          <a:ext cx="6064898" cy="4076512"/>
        </a:xfrm>
        <a:prstGeom prst="cloudCallout">
          <a:avLst/>
        </a:prstGeom>
        <a:blipFill>
          <a:blip xmlns:r="http://schemas.openxmlformats.org/officeDocument/2006/relationships" r:embed="rId25"/>
          <a:tile tx="0" ty="0" sx="100000" sy="100000" flip="none" algn="tl"/>
        </a:blipFill>
        <a:ln w="38100">
          <a:solidFill>
            <a:schemeClr val="tx1"/>
          </a:solidFill>
        </a:ln>
        <a:scene3d>
          <a:camera prst="orthographicFront"/>
          <a:lightRig rig="threePt" dir="t"/>
        </a:scene3d>
        <a:sp3d>
          <a:bevelT w="139700" prst="cross"/>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chemeClr val="tx1"/>
              </a:solidFill>
              <a:latin typeface="Castellar" panose="020A0402060406010301" pitchFamily="18" charset="0"/>
            </a:rPr>
            <a:t>DATA ANALYSIS</a:t>
          </a:r>
        </a:p>
      </xdr:txBody>
    </xdr:sp>
    <xdr:clientData/>
  </xdr:twoCellAnchor>
  <xdr:twoCellAnchor>
    <xdr:from>
      <xdr:col>13</xdr:col>
      <xdr:colOff>408214</xdr:colOff>
      <xdr:row>45</xdr:row>
      <xdr:rowOff>163286</xdr:rowOff>
    </xdr:from>
    <xdr:to>
      <xdr:col>29</xdr:col>
      <xdr:colOff>299357</xdr:colOff>
      <xdr:row>70</xdr:row>
      <xdr:rowOff>108857</xdr:rowOff>
    </xdr:to>
    <xdr:sp macro="" textlink="'DATA ANALYSIS'!B15">
      <xdr:nvSpPr>
        <xdr:cNvPr id="2" name="Rectangle: Rounded Corners 1">
          <a:extLst>
            <a:ext uri="{FF2B5EF4-FFF2-40B4-BE49-F238E27FC236}">
              <a16:creationId xmlns:a16="http://schemas.microsoft.com/office/drawing/2014/main" id="{B489D914-4B45-980E-5199-C9C7957772A2}"/>
            </a:ext>
          </a:extLst>
        </xdr:cNvPr>
        <xdr:cNvSpPr/>
      </xdr:nvSpPr>
      <xdr:spPr>
        <a:xfrm>
          <a:off x="4599214" y="8735786"/>
          <a:ext cx="9470572" cy="4708071"/>
        </a:xfrm>
        <a:prstGeom prst="roundRect">
          <a:avLst/>
        </a:prstGeom>
        <a:blipFill>
          <a:blip xmlns:r="http://schemas.openxmlformats.org/officeDocument/2006/relationships" r:embed="rId25"/>
          <a:tile tx="0" ty="0" sx="100000" sy="100000" flip="none" algn="tl"/>
        </a:blipFill>
        <a:ln w="28575">
          <a:solidFill>
            <a:schemeClr val="bg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500" b="0" i="0" u="sng" strike="noStrike">
              <a:solidFill>
                <a:srgbClr val="000000"/>
              </a:solidFill>
              <a:latin typeface="Franklin Gothic Medium Cond" panose="020B0606030402020204" pitchFamily="34" charset="0"/>
              <a:ea typeface="Calibri"/>
              <a:cs typeface="Calibri"/>
            </a:rPr>
            <a:t>Movies</a:t>
          </a:r>
          <a:r>
            <a:rPr lang="en-US" sz="11500" b="0" i="0" u="sng" strike="noStrike" baseline="0">
              <a:solidFill>
                <a:srgbClr val="000000"/>
              </a:solidFill>
              <a:latin typeface="Franklin Gothic Medium Cond" panose="020B0606030402020204" pitchFamily="34" charset="0"/>
              <a:ea typeface="Calibri"/>
              <a:cs typeface="Calibri"/>
            </a:rPr>
            <a:t> Count</a:t>
          </a:r>
        </a:p>
        <a:p>
          <a:pPr algn="ctr"/>
          <a:r>
            <a:rPr lang="en-US" sz="9600" b="0" i="0" u="none" strike="noStrike" baseline="0">
              <a:solidFill>
                <a:srgbClr val="000000"/>
              </a:solidFill>
              <a:latin typeface="Bodoni MT Poster Compressed" panose="02070706080601050204" pitchFamily="18" charset="0"/>
              <a:ea typeface="Calibri"/>
              <a:cs typeface="Calibri"/>
            </a:rPr>
            <a:t> </a:t>
          </a:r>
          <a:fld id="{99E7E780-37F8-470C-8B5E-315634964D7E}" type="TxLink">
            <a:rPr lang="en-US" sz="9600" b="0" i="0" u="none" strike="noStrike">
              <a:solidFill>
                <a:srgbClr val="000000"/>
              </a:solidFill>
              <a:latin typeface="Bodoni MT Poster Compressed" panose="02070706080601050204" pitchFamily="18" charset="0"/>
              <a:ea typeface="Calibri"/>
              <a:cs typeface="Calibri"/>
            </a:rPr>
            <a:pPr algn="ctr"/>
            <a:t>2000</a:t>
          </a:fld>
          <a:endParaRPr lang="en-IN" sz="307000">
            <a:latin typeface="Bodoni MT Poster Compressed" panose="02070706080601050204" pitchFamily="18" charset="0"/>
          </a:endParaRPr>
        </a:p>
      </xdr:txBody>
    </xdr:sp>
    <xdr:clientData/>
  </xdr:twoCellAnchor>
  <xdr:twoCellAnchor>
    <xdr:from>
      <xdr:col>34</xdr:col>
      <xdr:colOff>136070</xdr:colOff>
      <xdr:row>46</xdr:row>
      <xdr:rowOff>0</xdr:rowOff>
    </xdr:from>
    <xdr:to>
      <xdr:col>49</xdr:col>
      <xdr:colOff>299357</xdr:colOff>
      <xdr:row>70</xdr:row>
      <xdr:rowOff>136071</xdr:rowOff>
    </xdr:to>
    <xdr:sp macro="" textlink="'DATA ANALYSIS'!C15">
      <xdr:nvSpPr>
        <xdr:cNvPr id="26" name="Rectangle: Rounded Corners 25">
          <a:extLst>
            <a:ext uri="{FF2B5EF4-FFF2-40B4-BE49-F238E27FC236}">
              <a16:creationId xmlns:a16="http://schemas.microsoft.com/office/drawing/2014/main" id="{B43FE91B-044A-4267-803B-4C727DC7E3AE}"/>
            </a:ext>
          </a:extLst>
        </xdr:cNvPr>
        <xdr:cNvSpPr/>
      </xdr:nvSpPr>
      <xdr:spPr>
        <a:xfrm>
          <a:off x="16900070" y="8763000"/>
          <a:ext cx="9144001" cy="4708071"/>
        </a:xfrm>
        <a:prstGeom prst="roundRect">
          <a:avLst/>
        </a:prstGeom>
        <a:blipFill>
          <a:blip xmlns:r="http://schemas.openxmlformats.org/officeDocument/2006/relationships" r:embed="rId25"/>
          <a:tile tx="0" ty="0" sx="100000" sy="100000" flip="none" algn="tl"/>
        </a:blipFill>
        <a:ln w="28575">
          <a:solidFill>
            <a:schemeClr val="bg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0" i="0" u="sng" strike="noStrike">
              <a:solidFill>
                <a:srgbClr val="000000"/>
              </a:solidFill>
              <a:latin typeface="Bodoni MT Black" panose="02070A03080606020203" pitchFamily="18" charset="0"/>
              <a:ea typeface="Calibri"/>
              <a:cs typeface="Calibri"/>
            </a:rPr>
            <a:t>Total Budget</a:t>
          </a:r>
        </a:p>
        <a:p>
          <a:pPr algn="ctr"/>
          <a:fld id="{4439D941-6BE4-4373-AEAC-C509BEAE7CFF}" type="TxLink">
            <a:rPr lang="en-US" sz="6600" b="0" i="0" u="none" strike="noStrike">
              <a:solidFill>
                <a:srgbClr val="000000"/>
              </a:solidFill>
              <a:latin typeface="High Tower Text" panose="02040502050506030303" pitchFamily="18" charset="0"/>
              <a:ea typeface="Calibri"/>
              <a:cs typeface="Calibri"/>
            </a:rPr>
            <a:pPr algn="ctr"/>
            <a:t>$3,07,215.34</a:t>
          </a:fld>
          <a:endParaRPr lang="en-IN" sz="400000">
            <a:latin typeface="High Tower Text" panose="02040502050506030303" pitchFamily="18" charset="0"/>
          </a:endParaRPr>
        </a:p>
      </xdr:txBody>
    </xdr:sp>
    <xdr:clientData/>
  </xdr:twoCellAnchor>
  <xdr:twoCellAnchor>
    <xdr:from>
      <xdr:col>52</xdr:col>
      <xdr:colOff>571499</xdr:colOff>
      <xdr:row>46</xdr:row>
      <xdr:rowOff>27215</xdr:rowOff>
    </xdr:from>
    <xdr:to>
      <xdr:col>66</xdr:col>
      <xdr:colOff>571500</xdr:colOff>
      <xdr:row>70</xdr:row>
      <xdr:rowOff>163286</xdr:rowOff>
    </xdr:to>
    <xdr:sp macro="" textlink="'DATA ANALYSIS'!D15">
      <xdr:nvSpPr>
        <xdr:cNvPr id="27" name="Rectangle: Rounded Corners 26">
          <a:extLst>
            <a:ext uri="{FF2B5EF4-FFF2-40B4-BE49-F238E27FC236}">
              <a16:creationId xmlns:a16="http://schemas.microsoft.com/office/drawing/2014/main" id="{91ED3B3B-FB8A-4311-86A9-2A5B5CEB8796}"/>
            </a:ext>
          </a:extLst>
        </xdr:cNvPr>
        <xdr:cNvSpPr/>
      </xdr:nvSpPr>
      <xdr:spPr>
        <a:xfrm>
          <a:off x="28112356" y="8790215"/>
          <a:ext cx="8382001" cy="4708071"/>
        </a:xfrm>
        <a:prstGeom prst="roundRect">
          <a:avLst/>
        </a:prstGeom>
        <a:blipFill>
          <a:blip xmlns:r="http://schemas.openxmlformats.org/officeDocument/2006/relationships" r:embed="rId25"/>
          <a:tile tx="0" ty="0" sx="100000" sy="100000" flip="none" algn="tl"/>
        </a:blipFill>
        <a:ln w="28575">
          <a:solidFill>
            <a:schemeClr val="bg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0" i="0" u="sng" strike="noStrike">
              <a:solidFill>
                <a:srgbClr val="000000"/>
              </a:solidFill>
              <a:latin typeface="Bernard MT Condensed" panose="02050806060905020404" pitchFamily="18" charset="0"/>
              <a:ea typeface="Calibri"/>
              <a:cs typeface="Calibri"/>
            </a:rPr>
            <a:t>Number of Screeens</a:t>
          </a:r>
        </a:p>
        <a:p>
          <a:pPr algn="ctr"/>
          <a:fld id="{ABA1B895-3594-4593-9247-D62ABC271ED7}" type="TxLink">
            <a:rPr lang="en-US" sz="6600" b="0" i="0" u="none" strike="noStrike">
              <a:solidFill>
                <a:srgbClr val="000000"/>
              </a:solidFill>
              <a:latin typeface="Calibri"/>
              <a:ea typeface="Calibri"/>
              <a:cs typeface="Calibri"/>
            </a:rPr>
            <a:pPr algn="ctr"/>
            <a:t>5500389</a:t>
          </a:fld>
          <a:endParaRPr lang="en-IN" sz="400000">
            <a:latin typeface="High Tower Text" panose="02040502050506030303" pitchFamily="18" charset="0"/>
          </a:endParaRPr>
        </a:p>
      </xdr:txBody>
    </xdr:sp>
    <xdr:clientData/>
  </xdr:twoCellAnchor>
  <xdr:twoCellAnchor>
    <xdr:from>
      <xdr:col>72</xdr:col>
      <xdr:colOff>299357</xdr:colOff>
      <xdr:row>45</xdr:row>
      <xdr:rowOff>136072</xdr:rowOff>
    </xdr:from>
    <xdr:to>
      <xdr:col>86</xdr:col>
      <xdr:colOff>299358</xdr:colOff>
      <xdr:row>70</xdr:row>
      <xdr:rowOff>81643</xdr:rowOff>
    </xdr:to>
    <xdr:sp macro="" textlink="'DATA ANALYSIS'!E15">
      <xdr:nvSpPr>
        <xdr:cNvPr id="28" name="Rectangle: Rounded Corners 27">
          <a:extLst>
            <a:ext uri="{FF2B5EF4-FFF2-40B4-BE49-F238E27FC236}">
              <a16:creationId xmlns:a16="http://schemas.microsoft.com/office/drawing/2014/main" id="{58D85612-8A91-4890-AFB7-C66561089B00}"/>
            </a:ext>
          </a:extLst>
        </xdr:cNvPr>
        <xdr:cNvSpPr/>
      </xdr:nvSpPr>
      <xdr:spPr>
        <a:xfrm>
          <a:off x="39814500" y="8708572"/>
          <a:ext cx="8382001" cy="4708071"/>
        </a:xfrm>
        <a:prstGeom prst="roundRect">
          <a:avLst/>
        </a:prstGeom>
        <a:blipFill>
          <a:blip xmlns:r="http://schemas.openxmlformats.org/officeDocument/2006/relationships" r:embed="rId25"/>
          <a:tile tx="0" ty="0" sx="100000" sy="100000" flip="none" algn="tl"/>
        </a:blipFill>
        <a:ln w="28575">
          <a:solidFill>
            <a:schemeClr val="bg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0" b="1" i="0" u="sng" strike="noStrike">
              <a:solidFill>
                <a:srgbClr val="000000"/>
              </a:solidFill>
              <a:latin typeface="Microsoft Tai Le" panose="020B0502040204020203" pitchFamily="34" charset="0"/>
              <a:ea typeface="Calibri"/>
              <a:cs typeface="Microsoft Tai Le" panose="020B0502040204020203" pitchFamily="34" charset="0"/>
            </a:rPr>
            <a:t>Life time Gross</a:t>
          </a:r>
        </a:p>
        <a:p>
          <a:pPr algn="ctr"/>
          <a:fld id="{9F844512-5532-4944-82FF-CE254B54E0BA}" type="TxLink">
            <a:rPr lang="en-US" sz="8000" b="0" i="0" u="none" strike="noStrike">
              <a:solidFill>
                <a:srgbClr val="000000"/>
              </a:solidFill>
              <a:latin typeface="Calibri"/>
              <a:ea typeface="Calibri"/>
              <a:cs typeface="Calibri"/>
            </a:rPr>
            <a:pPr algn="ctr"/>
            <a:t>$6,91,666.84</a:t>
          </a:fld>
          <a:endParaRPr lang="en-IN" sz="400000">
            <a:latin typeface="High Tower Text" panose="02040502050506030303"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23</xdr:row>
      <xdr:rowOff>22860</xdr:rowOff>
    </xdr:from>
    <xdr:to>
      <xdr:col>5</xdr:col>
      <xdr:colOff>144780</xdr:colOff>
      <xdr:row>37</xdr:row>
      <xdr:rowOff>49530</xdr:rowOff>
    </xdr:to>
    <xdr:graphicFrame macro="">
      <xdr:nvGraphicFramePr>
        <xdr:cNvPr id="2" name="Chart 1">
          <a:extLst>
            <a:ext uri="{FF2B5EF4-FFF2-40B4-BE49-F238E27FC236}">
              <a16:creationId xmlns:a16="http://schemas.microsoft.com/office/drawing/2014/main" id="{B58B8008-7D61-B2E9-2416-4978C2EF8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22860</xdr:colOff>
      <xdr:row>23</xdr:row>
      <xdr:rowOff>59266</xdr:rowOff>
    </xdr:from>
    <xdr:to>
      <xdr:col>9</xdr:col>
      <xdr:colOff>579120</xdr:colOff>
      <xdr:row>37</xdr:row>
      <xdr:rowOff>21590</xdr:rowOff>
    </xdr:to>
    <xdr:graphicFrame macro="">
      <xdr:nvGraphicFramePr>
        <xdr:cNvPr id="4" name="Chart 3">
          <a:extLst>
            <a:ext uri="{FF2B5EF4-FFF2-40B4-BE49-F238E27FC236}">
              <a16:creationId xmlns:a16="http://schemas.microsoft.com/office/drawing/2014/main" id="{25AEA34E-23F3-4203-039F-A2DFD164E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1249679</xdr:colOff>
      <xdr:row>20</xdr:row>
      <xdr:rowOff>163829</xdr:rowOff>
    </xdr:from>
    <xdr:to>
      <xdr:col>18</xdr:col>
      <xdr:colOff>1540934</xdr:colOff>
      <xdr:row>40</xdr:row>
      <xdr:rowOff>50800</xdr:rowOff>
    </xdr:to>
    <xdr:graphicFrame macro="">
      <xdr:nvGraphicFramePr>
        <xdr:cNvPr id="6" name="Chart 5">
          <a:extLst>
            <a:ext uri="{FF2B5EF4-FFF2-40B4-BE49-F238E27FC236}">
              <a16:creationId xmlns:a16="http://schemas.microsoft.com/office/drawing/2014/main" id="{1E65AFA4-3A73-A69E-4A1D-924679A49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216225</xdr:colOff>
      <xdr:row>19</xdr:row>
      <xdr:rowOff>128572</xdr:rowOff>
    </xdr:from>
    <xdr:to>
      <xdr:col>34</xdr:col>
      <xdr:colOff>545578</xdr:colOff>
      <xdr:row>40</xdr:row>
      <xdr:rowOff>117143</xdr:rowOff>
    </xdr:to>
    <xdr:graphicFrame macro="">
      <xdr:nvGraphicFramePr>
        <xdr:cNvPr id="7" name="Chart 6">
          <a:extLst>
            <a:ext uri="{FF2B5EF4-FFF2-40B4-BE49-F238E27FC236}">
              <a16:creationId xmlns:a16="http://schemas.microsoft.com/office/drawing/2014/main" id="{A389378D-3318-81A8-3B8C-B3474E462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163285</xdr:colOff>
      <xdr:row>15</xdr:row>
      <xdr:rowOff>152400</xdr:rowOff>
    </xdr:from>
    <xdr:to>
      <xdr:col>43</xdr:col>
      <xdr:colOff>211665</xdr:colOff>
      <xdr:row>33</xdr:row>
      <xdr:rowOff>67733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395C8E2-4777-55CE-8EA3-3A65DE0C1A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030625" y="3063240"/>
              <a:ext cx="4932800" cy="32071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52</xdr:col>
      <xdr:colOff>1159933</xdr:colOff>
      <xdr:row>16</xdr:row>
      <xdr:rowOff>45962</xdr:rowOff>
    </xdr:from>
    <xdr:to>
      <xdr:col>55</xdr:col>
      <xdr:colOff>943427</xdr:colOff>
      <xdr:row>31</xdr:row>
      <xdr:rowOff>72571</xdr:rowOff>
    </xdr:to>
    <xdr:graphicFrame macro="">
      <xdr:nvGraphicFramePr>
        <xdr:cNvPr id="9" name="Chart 8">
          <a:extLst>
            <a:ext uri="{FF2B5EF4-FFF2-40B4-BE49-F238E27FC236}">
              <a16:creationId xmlns:a16="http://schemas.microsoft.com/office/drawing/2014/main" id="{07A40717-67FF-831A-FFC5-96FB5C456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563880</xdr:colOff>
      <xdr:row>4</xdr:row>
      <xdr:rowOff>53341</xdr:rowOff>
    </xdr:from>
    <xdr:to>
      <xdr:col>11</xdr:col>
      <xdr:colOff>350520</xdr:colOff>
      <xdr:row>15</xdr:row>
      <xdr:rowOff>83821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061ABF1-CC45-1675-1EC3-14E44F058C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75935" y="825779"/>
              <a:ext cx="1467215" cy="2159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1120140</xdr:colOff>
      <xdr:row>18</xdr:row>
      <xdr:rowOff>30480</xdr:rowOff>
    </xdr:from>
    <xdr:to>
      <xdr:col>3</xdr:col>
      <xdr:colOff>1485900</xdr:colOff>
      <xdr:row>31</xdr:row>
      <xdr:rowOff>120015</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32B0BB77-7723-9164-3FA3-DCAC9BD2989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852907" y="3537768"/>
              <a:ext cx="1827130" cy="2532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247942</xdr:colOff>
      <xdr:row>4</xdr:row>
      <xdr:rowOff>94957</xdr:rowOff>
    </xdr:from>
    <xdr:to>
      <xdr:col>20</xdr:col>
      <xdr:colOff>574431</xdr:colOff>
      <xdr:row>17</xdr:row>
      <xdr:rowOff>54366</xdr:rowOff>
    </xdr:to>
    <mc:AlternateContent xmlns:mc="http://schemas.openxmlformats.org/markup-compatibility/2006" xmlns:a14="http://schemas.microsoft.com/office/drawing/2010/main">
      <mc:Choice Requires="a14">
        <xdr:graphicFrame macro="">
          <xdr:nvGraphicFramePr>
            <xdr:cNvPr id="5" name="Genre 1">
              <a:extLst>
                <a:ext uri="{FF2B5EF4-FFF2-40B4-BE49-F238E27FC236}">
                  <a16:creationId xmlns:a16="http://schemas.microsoft.com/office/drawing/2014/main" id="{FEE8FC56-A7C1-311C-3E9D-D09B58CC4798}"/>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4631997" y="867395"/>
              <a:ext cx="1840050" cy="2506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939849</xdr:colOff>
      <xdr:row>1</xdr:row>
      <xdr:rowOff>125534</xdr:rowOff>
    </xdr:from>
    <xdr:to>
      <xdr:col>29</xdr:col>
      <xdr:colOff>10403</xdr:colOff>
      <xdr:row>14</xdr:row>
      <xdr:rowOff>111321</xdr:rowOff>
    </xdr:to>
    <mc:AlternateContent xmlns:mc="http://schemas.openxmlformats.org/markup-compatibility/2006" xmlns:a14="http://schemas.microsoft.com/office/drawing/2010/main">
      <mc:Choice Requires="a14">
        <xdr:graphicFrame macro="">
          <xdr:nvGraphicFramePr>
            <xdr:cNvPr id="6" name="Production House">
              <a:extLst>
                <a:ext uri="{FF2B5EF4-FFF2-40B4-BE49-F238E27FC236}">
                  <a16:creationId xmlns:a16="http://schemas.microsoft.com/office/drawing/2014/main" id="{08BC9A0B-1EF7-D044-2525-BC6D07F1045D}"/>
                </a:ext>
              </a:extLst>
            </xdr:cNvPr>
            <xdr:cNvGraphicFramePr/>
          </xdr:nvGraphicFramePr>
          <xdr:xfrm>
            <a:off x="0" y="0"/>
            <a:ext cx="0" cy="0"/>
          </xdr:xfrm>
          <a:graphic>
            <a:graphicData uri="http://schemas.microsoft.com/office/drawing/2010/slicer">
              <sle:slicer xmlns:sle="http://schemas.microsoft.com/office/drawing/2010/slicer" name="Production House"/>
            </a:graphicData>
          </a:graphic>
        </xdr:graphicFrame>
      </mc:Choice>
      <mc:Fallback xmlns="">
        <xdr:sp macro="" textlink="">
          <xdr:nvSpPr>
            <xdr:cNvPr id="0" name=""/>
            <xdr:cNvSpPr>
              <a:spLocks noTextEdit="1"/>
            </xdr:cNvSpPr>
          </xdr:nvSpPr>
          <xdr:spPr>
            <a:xfrm>
              <a:off x="21659986" y="313424"/>
              <a:ext cx="1836719" cy="25118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8793</xdr:colOff>
      <xdr:row>22</xdr:row>
      <xdr:rowOff>135402</xdr:rowOff>
    </xdr:from>
    <xdr:to>
      <xdr:col>19</xdr:col>
      <xdr:colOff>308317</xdr:colOff>
      <xdr:row>36</xdr:row>
      <xdr:rowOff>13336</xdr:rowOff>
    </xdr:to>
    <mc:AlternateContent xmlns:mc="http://schemas.openxmlformats.org/markup-compatibility/2006" xmlns:a14="http://schemas.microsoft.com/office/drawing/2010/main">
      <mc:Choice Requires="a14">
        <xdr:graphicFrame macro="">
          <xdr:nvGraphicFramePr>
            <xdr:cNvPr id="7" name="director_name">
              <a:extLst>
                <a:ext uri="{FF2B5EF4-FFF2-40B4-BE49-F238E27FC236}">
                  <a16:creationId xmlns:a16="http://schemas.microsoft.com/office/drawing/2014/main" id="{2A61238B-9F30-5DA7-7C2E-D12BA7A25C46}"/>
                </a:ext>
              </a:extLst>
            </xdr:cNvPr>
            <xdr:cNvGraphicFramePr/>
          </xdr:nvGraphicFramePr>
          <xdr:xfrm>
            <a:off x="0" y="0"/>
            <a:ext cx="0" cy="0"/>
          </xdr:xfrm>
          <a:graphic>
            <a:graphicData uri="http://schemas.microsoft.com/office/drawing/2010/slicer">
              <sle:slicer xmlns:sle="http://schemas.microsoft.com/office/drawing/2010/slicer" name="director_name"/>
            </a:graphicData>
          </a:graphic>
        </xdr:graphicFrame>
      </mc:Choice>
      <mc:Fallback xmlns="">
        <xdr:sp macro="" textlink="">
          <xdr:nvSpPr>
            <xdr:cNvPr id="0" name=""/>
            <xdr:cNvSpPr>
              <a:spLocks noTextEdit="1"/>
            </xdr:cNvSpPr>
          </xdr:nvSpPr>
          <xdr:spPr>
            <a:xfrm>
              <a:off x="13902245" y="4394251"/>
              <a:ext cx="1833962" cy="250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490562</xdr:colOff>
      <xdr:row>40</xdr:row>
      <xdr:rowOff>120527</xdr:rowOff>
    </xdr:from>
    <xdr:to>
      <xdr:col>22</xdr:col>
      <xdr:colOff>1855</xdr:colOff>
      <xdr:row>54</xdr:row>
      <xdr:rowOff>24320</xdr:rowOff>
    </xdr:to>
    <mc:AlternateContent xmlns:mc="http://schemas.openxmlformats.org/markup-compatibility/2006" xmlns:a14="http://schemas.microsoft.com/office/drawing/2010/main">
      <mc:Choice Requires="a14">
        <xdr:graphicFrame macro="">
          <xdr:nvGraphicFramePr>
            <xdr:cNvPr id="8" name="movie_title">
              <a:extLst>
                <a:ext uri="{FF2B5EF4-FFF2-40B4-BE49-F238E27FC236}">
                  <a16:creationId xmlns:a16="http://schemas.microsoft.com/office/drawing/2014/main" id="{34EB0EB7-6155-B3BF-74B8-F0C8E1A4F206}"/>
                </a:ext>
              </a:extLst>
            </xdr:cNvPr>
            <xdr:cNvGraphicFramePr/>
          </xdr:nvGraphicFramePr>
          <xdr:xfrm>
            <a:off x="0" y="0"/>
            <a:ext cx="0" cy="0"/>
          </xdr:xfrm>
          <a:graphic>
            <a:graphicData uri="http://schemas.microsoft.com/office/drawing/2010/slicer">
              <sle:slicer xmlns:sle="http://schemas.microsoft.com/office/drawing/2010/slicer" name="movie_title"/>
            </a:graphicData>
          </a:graphic>
        </xdr:graphicFrame>
      </mc:Choice>
      <mc:Fallback xmlns="">
        <xdr:sp macro="" textlink="">
          <xdr:nvSpPr>
            <xdr:cNvPr id="0" name=""/>
            <xdr:cNvSpPr>
              <a:spLocks noTextEdit="1"/>
            </xdr:cNvSpPr>
          </xdr:nvSpPr>
          <xdr:spPr>
            <a:xfrm>
              <a:off x="15323466" y="7761404"/>
              <a:ext cx="1828608" cy="25342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234095</xdr:colOff>
      <xdr:row>42</xdr:row>
      <xdr:rowOff>170351</xdr:rowOff>
    </xdr:from>
    <xdr:to>
      <xdr:col>26</xdr:col>
      <xdr:colOff>200100</xdr:colOff>
      <xdr:row>56</xdr:row>
      <xdr:rowOff>72316</xdr:rowOff>
    </xdr:to>
    <mc:AlternateContent xmlns:mc="http://schemas.openxmlformats.org/markup-compatibility/2006" xmlns:a14="http://schemas.microsoft.com/office/drawing/2010/main">
      <mc:Choice Requires="a14">
        <xdr:graphicFrame macro="">
          <xdr:nvGraphicFramePr>
            <xdr:cNvPr id="9" name="title_year">
              <a:extLst>
                <a:ext uri="{FF2B5EF4-FFF2-40B4-BE49-F238E27FC236}">
                  <a16:creationId xmlns:a16="http://schemas.microsoft.com/office/drawing/2014/main" id="{87D4643C-0DA8-ACC5-2747-2AC8F9869E57}"/>
                </a:ext>
              </a:extLst>
            </xdr:cNvPr>
            <xdr:cNvGraphicFramePr/>
          </xdr:nvGraphicFramePr>
          <xdr:xfrm>
            <a:off x="0" y="0"/>
            <a:ext cx="0" cy="0"/>
          </xdr:xfrm>
          <a:graphic>
            <a:graphicData uri="http://schemas.microsoft.com/office/drawing/2010/slicer">
              <sle:slicer xmlns:sle="http://schemas.microsoft.com/office/drawing/2010/slicer" name="title_year"/>
            </a:graphicData>
          </a:graphic>
        </xdr:graphicFrame>
      </mc:Choice>
      <mc:Fallback xmlns="">
        <xdr:sp macro="" textlink="">
          <xdr:nvSpPr>
            <xdr:cNvPr id="0" name=""/>
            <xdr:cNvSpPr>
              <a:spLocks noTextEdit="1"/>
            </xdr:cNvSpPr>
          </xdr:nvSpPr>
          <xdr:spPr>
            <a:xfrm>
              <a:off x="19085766" y="8187009"/>
              <a:ext cx="1834471" cy="2532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1154162</xdr:colOff>
      <xdr:row>31</xdr:row>
      <xdr:rowOff>182439</xdr:rowOff>
    </xdr:from>
    <xdr:to>
      <xdr:col>29</xdr:col>
      <xdr:colOff>225107</xdr:colOff>
      <xdr:row>45</xdr:row>
      <xdr:rowOff>85578</xdr:rowOff>
    </xdr:to>
    <mc:AlternateContent xmlns:mc="http://schemas.openxmlformats.org/markup-compatibility/2006" xmlns:a14="http://schemas.microsoft.com/office/drawing/2010/main">
      <mc:Choice Requires="a14">
        <xdr:graphicFrame macro="">
          <xdr:nvGraphicFramePr>
            <xdr:cNvPr id="10" name="Budget (M USD)">
              <a:extLst>
                <a:ext uri="{FF2B5EF4-FFF2-40B4-BE49-F238E27FC236}">
                  <a16:creationId xmlns:a16="http://schemas.microsoft.com/office/drawing/2014/main" id="{9CB03D92-1440-F683-8F94-E446D031380F}"/>
                </a:ext>
              </a:extLst>
            </xdr:cNvPr>
            <xdr:cNvGraphicFramePr/>
          </xdr:nvGraphicFramePr>
          <xdr:xfrm>
            <a:off x="0" y="0"/>
            <a:ext cx="0" cy="0"/>
          </xdr:xfrm>
          <a:graphic>
            <a:graphicData uri="http://schemas.microsoft.com/office/drawing/2010/slicer">
              <sle:slicer xmlns:sle="http://schemas.microsoft.com/office/drawing/2010/slicer" name="Budget (M USD)"/>
            </a:graphicData>
          </a:graphic>
        </xdr:graphicFrame>
      </mc:Choice>
      <mc:Fallback xmlns="">
        <xdr:sp macro="" textlink="">
          <xdr:nvSpPr>
            <xdr:cNvPr id="0" name=""/>
            <xdr:cNvSpPr>
              <a:spLocks noTextEdit="1"/>
            </xdr:cNvSpPr>
          </xdr:nvSpPr>
          <xdr:spPr>
            <a:xfrm>
              <a:off x="21874299" y="6132302"/>
              <a:ext cx="1837110" cy="2533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1847581</xdr:colOff>
      <xdr:row>16</xdr:row>
      <xdr:rowOff>128391</xdr:rowOff>
    </xdr:from>
    <xdr:to>
      <xdr:col>30</xdr:col>
      <xdr:colOff>100965</xdr:colOff>
      <xdr:row>30</xdr:row>
      <xdr:rowOff>3542</xdr:rowOff>
    </xdr:to>
    <mc:AlternateContent xmlns:mc="http://schemas.openxmlformats.org/markup-compatibility/2006" xmlns:a14="http://schemas.microsoft.com/office/drawing/2010/main">
      <mc:Choice Requires="a14">
        <xdr:graphicFrame macro="">
          <xdr:nvGraphicFramePr>
            <xdr:cNvPr id="11" name="Rotten Tomatoes Score">
              <a:extLst>
                <a:ext uri="{FF2B5EF4-FFF2-40B4-BE49-F238E27FC236}">
                  <a16:creationId xmlns:a16="http://schemas.microsoft.com/office/drawing/2014/main" id="{7ED13614-472C-8B6E-051A-A0E5F4029DAC}"/>
                </a:ext>
              </a:extLst>
            </xdr:cNvPr>
            <xdr:cNvGraphicFramePr/>
          </xdr:nvGraphicFramePr>
          <xdr:xfrm>
            <a:off x="0" y="0"/>
            <a:ext cx="0" cy="0"/>
          </xdr:xfrm>
          <a:graphic>
            <a:graphicData uri="http://schemas.microsoft.com/office/drawing/2010/slicer">
              <sle:slicer xmlns:sle="http://schemas.microsoft.com/office/drawing/2010/slicer" name="Rotten Tomatoes Score"/>
            </a:graphicData>
          </a:graphic>
        </xdr:graphicFrame>
      </mc:Choice>
      <mc:Fallback xmlns="">
        <xdr:sp macro="" textlink="">
          <xdr:nvSpPr>
            <xdr:cNvPr id="0" name=""/>
            <xdr:cNvSpPr>
              <a:spLocks noTextEdit="1"/>
            </xdr:cNvSpPr>
          </xdr:nvSpPr>
          <xdr:spPr>
            <a:xfrm>
              <a:off x="22567718" y="3218144"/>
              <a:ext cx="1833740" cy="2547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u mathy" refreshedDate="45790.726211458335" createdVersion="8" refreshedVersion="8" minRefreshableVersion="3" recordCount="2000" xr:uid="{1CE20368-A8D2-459E-A78C-AB8AD4C76962}">
  <cacheSource type="worksheet">
    <worksheetSource ref="B1:N2001" sheet="NEEDED DATA"/>
  </cacheSource>
  <cacheFields count="16">
    <cacheField name="director_name" numFmtId="0">
      <sharedItems count="1173">
        <s v="Amile Gaudreault"/>
        <s v="Ãlex de la Iglesia"/>
        <s v="Aaron Seltzer"/>
        <s v="Abel Ferrara"/>
        <s v="Adam Carolla"/>
        <s v="Adam Goldberg"/>
        <s v="Adam Marcus"/>
        <s v="Adam McKay"/>
        <s v="Adam Rapp"/>
        <s v="Adam Shankman"/>
        <s v="Adrienne Shelly"/>
        <s v="Agnieszka Holland"/>
        <s v="Aki KaurismÃ¤ki"/>
        <s v="Akira Kurosawa"/>
        <s v="Akiva Schaffer"/>
        <s v="Alan Cohn"/>
        <s v="Alan J. Pakula"/>
        <s v="Alan Rudolph"/>
        <s v="Alan Shapiro"/>
        <s v="Alan Taylor"/>
        <s v="Albert Hughes"/>
        <s v="Alejandro Agresti"/>
        <s v="Alejandro AmenÃ¡bar"/>
        <s v="Alejandro G. IÃ±Ã¡rritu"/>
        <s v="Alejandro Monteverde"/>
        <s v="Alex Craig Mann"/>
        <s v="Alex Gibney"/>
        <s v="Alex Kendrick"/>
        <s v="Alex Proyas"/>
        <s v="Alex Rivera"/>
        <s v="Alex Smith"/>
        <s v="Alex Zamm"/>
        <s v="Alexander Payne"/>
        <s v="Alexander Witt"/>
        <s v="Alexandre Aja"/>
        <s v="Alfonso CuarÃ³n"/>
        <s v="Alfred Hitchcock"/>
        <s v="Alison Maclean"/>
        <s v="Allen Coulter"/>
        <s v="Allison Anders"/>
        <s v="Amy Heckerling"/>
        <s v="Anand Tucker"/>
        <s v="AndrÃ© Ã˜vredal"/>
        <s v="AndrÃ©s Muschietti"/>
        <s v="Andrea Di Stefano"/>
        <s v="Andrew Adamson"/>
        <s v="Andrew Currie"/>
        <s v="Andrew Davis"/>
        <s v="Andrew Dominik"/>
        <s v="Andrew Douglas"/>
        <s v="Andrew Erwin"/>
        <s v="Andrew Fleming"/>
        <s v="Andrew Haigh"/>
        <s v="Andrew Niccol"/>
        <s v="Andrew Wilson"/>
        <s v="Andrzej Bartkowiak"/>
        <s v="Andy Cadiff"/>
        <s v="Andy Fickman"/>
        <s v="Andy Tennant"/>
        <s v="Ang Lee"/>
        <s v="Angela Robinson"/>
        <s v="Angelina Jolie Pitt"/>
        <s v="Angelo Pizzo"/>
        <s v="Anna Boden"/>
        <s v="Anna Muylaert"/>
        <s v="Anne Fletcher"/>
        <s v="Anne Fontaine"/>
        <s v="Anthony Hemingway"/>
        <s v="Anthony Hickox"/>
        <s v="Anthony Minghella"/>
        <s v="Anthony Russo"/>
        <s v="Antoine Fuqua"/>
        <s v="Anton Corbijn"/>
        <s v="Antonio Banderas"/>
        <s v="Anurag Basu"/>
        <s v="Ari Sandel"/>
        <s v="Arie Posin"/>
        <s v="Ariel Vromen"/>
        <s v="Arjun Sablok"/>
        <s v="Atom Egoyan"/>
        <s v="Audrey Wells"/>
        <s v="Ava DuVernay"/>
        <s v="Baltasar KormÃ¡kur"/>
        <s v="Barbet Schroeder"/>
        <s v="Barbra Streisand"/>
        <s v="Barry Levinson"/>
        <s v="Barry Sonnenfeld"/>
        <s v="Bart Freundlich"/>
        <s v="Baz Luhrmann"/>
        <s v="Beeban Kidron"/>
        <s v="Ben Affleck"/>
        <s v="Ben Falcone"/>
        <s v="Ben Stiller"/>
        <s v="Ben Wheatley"/>
        <s v="Benedikt Erlingsson"/>
        <s v="Bennett Miller"/>
        <s v="Benny Boom"/>
        <s v="Benson Lee"/>
        <s v="Betty Thomas"/>
        <s v="Bill Plympton"/>
        <s v="Bille August"/>
        <s v="Bille Woodruff"/>
        <s v="Billy Bob Thornton"/>
        <s v="Billy Ray"/>
        <s v="Billy Wilder"/>
        <s v="Bo Welch"/>
        <s v="Boaz Yakin"/>
        <s v="Bob Clark"/>
        <s v="Bob Dolman"/>
        <s v="Bob Saget"/>
        <s v="Bobby Farrelly"/>
        <s v="Brad Anderson"/>
        <s v="Brad Bird"/>
        <s v="Brad Furman"/>
        <s v="Brad Silberling"/>
        <s v="Brandon Camp"/>
        <s v="Brandon Trost"/>
        <s v="Breck Eisner"/>
        <s v="Brenda Chapman"/>
        <s v="Brendan Malloy"/>
        <s v="Brett Leonard"/>
        <s v="Brett Ratner"/>
        <s v="Brian Baugh"/>
        <s v="Brian Dannelly"/>
        <s v="Brian De Palma"/>
        <s v="Brian Helgeland"/>
        <s v="Brian Henson"/>
        <s v="Brian Koppelman"/>
        <s v="Brian Levant"/>
        <s v="Brian Robbins"/>
        <s v="Brian Trenchard-Smith"/>
        <s v="Bronwen Hughes"/>
        <s v="Bruce Beresford"/>
        <s v="Bruce Campbell"/>
        <s v="Bruce Hunt"/>
        <s v="Bruce Paltrow"/>
        <s v="Bryan Singer"/>
        <s v="Burr Steers"/>
        <s v="Byron Howard"/>
        <s v="C. Jay Cox"/>
        <s v="CÃ©dric Klapisch"/>
        <s v="Cal Brunker"/>
        <s v="Cameron Crowe"/>
        <s v="Camille Delamarre"/>
        <s v="Carl Franklin"/>
        <s v="Carlos Carrera"/>
        <s v="Carlos Saldanha"/>
        <s v="Carlos Saura"/>
        <s v="Carol Reed"/>
        <s v="Carroll Ballard"/>
        <s v="Catherine Hardwicke"/>
        <s v="Chan-wook Park"/>
        <s v="Charles Ferguson"/>
        <s v="Charles Herman-Wurmfeld"/>
        <s v="Charles Martin Smith"/>
        <s v="Charles Robert Carner"/>
        <s v="Charles Shyer"/>
        <s v="Charles Stone III"/>
        <s v="Chatrichalerm Yukol"/>
        <s v="Chia-Liang Liu"/>
        <s v="Chris Buck"/>
        <s v="Chris Carter"/>
        <s v="Chris Columbus"/>
        <s v="Chris Koch"/>
        <s v="Chris Miller"/>
        <s v="Chris Nahon"/>
        <s v="Chris Noonan"/>
        <s v="Chris Paine"/>
        <s v="Chris Stokes"/>
        <s v="Chris Wedge"/>
        <s v="Chris Weitz"/>
        <s v="Christian Alvart"/>
        <s v="Christian Carion"/>
        <s v="Christian Duguay"/>
        <s v="Christian Volckman"/>
        <s v="Christine Jeffs"/>
        <s v="Christopher Erskin"/>
        <s v="Christopher Guest"/>
        <s v="Christopher Landon"/>
        <s v="Christopher McQuarrie"/>
        <s v="Christopher Nolan"/>
        <s v="Christopher Scott Cherot"/>
        <s v="Christopher Spencer"/>
        <s v="Chuck Russell"/>
        <s v="Chuck Sheetz"/>
        <s v="CiarÃ¡n Foy"/>
        <s v="Clark Gregg"/>
        <s v="Clark Johnson"/>
        <s v="Claude Chabrol"/>
        <s v="Claude Miller"/>
        <s v="Clay Kaytis"/>
        <s v="Clint Eastwood"/>
        <s v="Cody Cameron"/>
        <s v="Colin Strause"/>
        <s v="Colin Trevorrow"/>
        <s v="Corey Yuen"/>
        <s v="Cory Edwards"/>
        <s v="Costa-Gavras"/>
        <s v="Courtney Solomon"/>
        <s v="Craig Brewer"/>
        <s v="Craig Gillespie"/>
        <s v="Craig Mazin"/>
        <s v="Craig R. Baxley"/>
        <s v="Craig Zobel"/>
        <s v="Curtis Hanson"/>
        <s v="D.J. Caruso"/>
        <s v="Dagur KÃ¡ri"/>
        <s v="Daisy von Scherler Mayer"/>
        <s v="Damian Nieman"/>
        <s v="Damien Chazelle"/>
        <s v="Damien O'Donnell"/>
        <s v="Damon Santostefano"/>
        <s v="Dan Cutforth"/>
        <s v="Dan Gilroy"/>
        <s v="Dan Harris"/>
        <s v="Dan Mazer"/>
        <s v="Dan Rush"/>
        <s v="Dan Scanlon"/>
        <s v="Dan Trachtenberg"/>
        <s v="Daniel Algrant"/>
        <s v="Daniel Barber"/>
        <s v="Daniel Barnz"/>
        <s v="Daniel Espinosa"/>
        <s v="Daniel Lee"/>
        <s v="Daniel Sackheim"/>
        <s v="Daniel Stamm"/>
        <s v="Danny Boyle"/>
        <s v="Danny Cannon"/>
        <s v="Danny DeVito"/>
        <s v="Danny Leiner"/>
        <s v="Danny Pang"/>
        <s v="Danny Steinmann"/>
        <s v="Dario Argento"/>
        <s v="Darnell Martin"/>
        <s v="Darren Aronofsky"/>
        <s v="Darren Lynn Bousman"/>
        <s v="Darren Stein"/>
        <s v="Dave Borthwick"/>
        <s v="Dave Green"/>
        <s v="Dave Meyers"/>
        <s v="David Ayer"/>
        <s v="David Bowers"/>
        <s v="David Boyd"/>
        <s v="David Cronenberg"/>
        <s v="David Dobkin"/>
        <s v="David E. Talbert"/>
        <s v="David F. Sandberg"/>
        <s v="David Fincher"/>
        <s v="David Frankel"/>
        <s v="David Gordon Green"/>
        <s v="David Hackl"/>
        <s v="David Jacobson"/>
        <s v="David Kellogg"/>
        <s v="David Koepp"/>
        <s v="David Lean"/>
        <s v="David Lynch"/>
        <s v="David Mamet"/>
        <s v="David Mirkin"/>
        <s v="David Moreau"/>
        <s v="David Nixon"/>
        <s v="David O. Russell"/>
        <s v="David R. Ellis"/>
        <s v="David Raynr"/>
        <s v="David Robert Mitchell"/>
        <s v="David S. Goyer"/>
        <s v="David Silverman"/>
        <s v="David Sington"/>
        <s v="David Slade"/>
        <s v="David Twohy"/>
        <s v="David Wain"/>
        <s v="David Yates"/>
        <s v="David Zucker"/>
        <s v="Davis Guggenheim"/>
        <s v="Dean DeBlois"/>
        <s v="Dean Parisot"/>
        <s v="Debra Granik"/>
        <s v="Demian Lichtenstein"/>
        <s v="Denis Villeneuve"/>
        <s v="Dennie Gordon"/>
        <s v="Dennis Dugan"/>
        <s v="Dennis Iliadis"/>
        <s v="Denys Arcand"/>
        <s v="Deon Taylor"/>
        <s v="Derek Cianfrance"/>
        <s v="Derrick Borte"/>
        <s v="Des McAnuff"/>
        <s v="Dewey Nicks"/>
        <s v="Diane English"/>
        <s v="Diane Keaton"/>
        <s v="Dick Richards"/>
        <s v="Dito Montiel"/>
        <s v="DJ Pooh"/>
        <s v="Dominic Sena"/>
        <s v="Don Bluth"/>
        <s v="Don Coscarelli"/>
        <s v="Don Michael Paul"/>
        <s v="Don Scardino"/>
        <s v="Donald Petrie"/>
        <s v="Doug Lefler"/>
        <s v="Doug Liman"/>
        <s v="Douglas Aarniokoski"/>
        <s v="Douglas McGrath"/>
        <s v="Drew Barrymore"/>
        <s v="Duncan Jones"/>
        <s v="Duncan Tucker"/>
        <s v="Dustin Hoffman"/>
        <s v="E. Elias Merhige"/>
        <s v="E.L. Katz"/>
        <s v="Ed Harris"/>
        <s v="Eddie O'Flaherty"/>
        <s v="Edgar Wright"/>
        <s v="Edward Burns"/>
        <s v="Edward Zwick"/>
        <s v="Elaine May"/>
        <s v="Eli Roth"/>
        <s v="Elizabeth Banks"/>
        <s v="Ellory Elkayem"/>
        <s v="Emma-Kate Croghan"/>
        <s v="Enrique Begne"/>
        <s v="Eric Blakeney"/>
        <s v="Eric Brevig"/>
        <s v="Eric Darnell"/>
        <s v="Eric Leighton"/>
        <s v="Eric Nicholas"/>
        <s v="Eric Schaeffer"/>
        <s v="Eric Styles"/>
        <s v="Ericson Core"/>
        <s v="Ernie Barbarash"/>
        <s v="Etan Cohen"/>
        <s v="Ethan Coen"/>
        <s v="Evan Goldberg"/>
        <s v="F. Gary Gray"/>
        <s v="FabiÃ¡n Bielinsky"/>
        <s v="Fenton Bailey"/>
        <s v="Fernando Meirelles"/>
        <s v="Fina Torres"/>
        <s v="Finn Taylor"/>
        <s v="Florent-Emilio Siri"/>
        <s v="Florian Henckel von Donnersmarck"/>
        <s v="Floyd Mutrux"/>
        <s v="Forest Whitaker"/>
        <s v="FranÃ§ois Girard"/>
        <s v="FranÃ§ois Ozon"/>
        <s v="FranÃ§ois Truffaut"/>
        <s v="Francesca Gregorini"/>
        <s v="Francis Ford Coppola"/>
        <s v="Francis Lawrence"/>
        <s v="Franco Zeffirelli"/>
        <s v="Frank Coraci"/>
        <s v="Frank Darabont"/>
        <s v="Frank LaLoggia"/>
        <s v="Frank Marshall"/>
        <s v="Frank Miller"/>
        <s v="Frank Nissen"/>
        <s v="Frank Oz"/>
        <s v="Franklin J. Schaffner"/>
        <s v="Fred Wolf"/>
        <s v="Frederik Du Chau"/>
        <s v="Gabriele Muccino"/>
        <s v="Gareth Edwards"/>
        <s v="Garry Marshall"/>
        <s v="Garth Jennings"/>
        <s v="Gary Fleder"/>
        <s v="Gary Hardwick"/>
        <s v="Gary Rogers"/>
        <s v="Gary Ross"/>
        <s v="Gary Sherman"/>
        <s v="Gary Shore"/>
        <s v="Gary Winick"/>
        <s v="Gavin Hood"/>
        <s v="Gavin O'Connor"/>
        <s v="Gene Quintano"/>
        <s v="Genndy Tartakovsky"/>
        <s v="Geoffrey Sax"/>
        <s v="George A. Romero"/>
        <s v="George Armitage"/>
        <s v="George Clooney"/>
        <s v="George Gallo"/>
        <s v="George Jackson"/>
        <s v="George Lucas"/>
        <s v="George Miller"/>
        <s v="George Roy Hill"/>
        <s v="George Tillman Jr."/>
        <s v="Gil Junger"/>
        <s v="Gil Kenan"/>
        <s v="Gillian Armstrong"/>
        <s v="Gina Prince-Bythewood"/>
        <s v="Giuseppe Tornatore"/>
        <s v="Glenn Ficarra"/>
        <s v="Gonzalo LÃ³pez-Gallego"/>
        <s v="Gore Verbinski"/>
        <s v="Graham Annable"/>
        <s v="Grant Heslov"/>
        <s v="Greg Mottola"/>
        <s v="Gregory Hoblit"/>
        <s v="Gregory Nava"/>
        <s v="Gregory Poirier"/>
        <s v="Gregory Widen"/>
        <s v="Griffin Dunne"/>
        <s v="Guillaume Canet"/>
        <s v="Guillermo del Toro"/>
        <s v="Gurinder Chadha"/>
        <s v="Gus Van Sant"/>
        <s v="Guy Hamilton"/>
        <s v="Guy Ritchie"/>
        <s v="Hal Haberman"/>
        <s v="Hal Needham"/>
        <s v="Hans Canosa"/>
        <s v="Harald Zwart"/>
        <s v="Harley Cokeliss"/>
        <s v="Harold Becker"/>
        <s v="Harold Ramis"/>
        <s v="Harry F. Millarde"/>
        <s v="Hart Bochner"/>
        <s v="Hayao Miyazaki"/>
        <s v="Heidi Ewing"/>
        <s v="Henry Alex Rubin"/>
        <s v="Henry Bean"/>
        <s v="Henry Joost"/>
        <s v="Henry Koster"/>
        <s v="Henry Selick"/>
        <s v="Herbert Ross"/>
        <s v="Hironobu Sakaguchi"/>
        <s v="Howard Deutch"/>
        <s v="Howard Zieff"/>
        <s v="Hoyt Yeatman"/>
        <s v="Huck Botko"/>
        <s v="Hugh Hudson"/>
        <s v="Hugh Johnson"/>
        <s v="Hugh Wilson"/>
        <s v="Hunter Richards"/>
        <s v="Iain Softley"/>
        <s v="Irvin Kershner"/>
        <s v="Irwin Winkler"/>
        <s v="Isabel Coixet"/>
        <s v="Ivan Reitman"/>
        <s v="J Blakeson"/>
        <s v="J.B. Rogers"/>
        <s v="J.C. Chandor"/>
        <s v="J.J. Abrams"/>
        <s v="Jack Sholder"/>
        <s v="Jacques Perrin"/>
        <s v="Jafar Panahi"/>
        <s v="Jake Kasdan"/>
        <s v="Jake Paltrow"/>
        <s v="Jake Schreier"/>
        <s v="James Algar"/>
        <s v="James Bobin"/>
        <s v="James Bridges"/>
        <s v="James Cameron"/>
        <s v="James Cox"/>
        <s v="James David Pasternak"/>
        <s v="James DeMonaco"/>
        <s v="James Foley"/>
        <s v="James Gunn"/>
        <s v="James Ivory"/>
        <s v="James L. Brooks"/>
        <s v="James Mangold"/>
        <s v="James Marsh"/>
        <s v="James Mather"/>
        <s v="James McTeigue"/>
        <s v="James Wan"/>
        <s v="James Watkins"/>
        <s v="James Wong"/>
        <s v="Jamie Babbit"/>
        <s v="Jamie Blanks"/>
        <s v="Jan de Bont"/>
        <s v="Janusz Kaminski"/>
        <s v="Jared Hess"/>
        <s v="Jason Alexander"/>
        <s v="Jason Bateman"/>
        <s v="Jason Eisener"/>
        <s v="Jason Friedberg"/>
        <s v="Jason Reitman"/>
        <s v="Jason Zada"/>
        <s v="Jaume BalaguerÃ³"/>
        <s v="Jaume Collet-Serra"/>
        <s v="Jay Duplass"/>
        <s v="Jay Roach"/>
        <s v="Jay Russell"/>
        <s v="Jean-FranÃ§ois Richet"/>
        <s v="Jean-Jacques Annaud"/>
        <s v="Jean-Jacques Mantello"/>
        <s v="Jean-Marc VallÃ©e"/>
        <s v="Jean-Marie PoirÃ©"/>
        <s v="Jean-Paul Rappeneau"/>
        <s v="Jean-Pierre Jeunet"/>
        <s v="Jee-woon Kim"/>
        <s v="Jeff Franklin"/>
        <s v="Jeff Nichols"/>
        <s v="Jeff Tremaine"/>
        <s v="Jeff Wadlow"/>
        <s v="Jeremy Degruson"/>
        <s v="Jeremy Saulnier"/>
        <s v="Jerome Robbins"/>
        <s v="Jerry Jameson"/>
        <s v="Jerry Zucker"/>
        <s v="Jesse Dylan"/>
        <s v="Jesse Peretz"/>
        <s v="Jesse Vaughan"/>
        <s v="Jessie Nelson"/>
        <s v="Jez Butterworth"/>
        <s v="Jill Sprecher"/>
        <s v="Jim Field Smith"/>
        <s v="Jim Goddard"/>
        <s v="Jim Hanon"/>
        <s v="Jim Sheridan"/>
        <s v="Jim Sonzero"/>
        <s v="Jimmy Hayward"/>
        <s v="Jodie Foster"/>
        <s v="Joe Berlinger"/>
        <s v="Joe Camp"/>
        <s v="Joe Carnahan"/>
        <s v="Joe Chappelle"/>
        <s v="Joe Cornish"/>
        <s v="Joe Dante"/>
        <s v="Joe Johnston"/>
        <s v="Joe Nussbaum"/>
        <s v="Joe Roth"/>
        <s v="Joe Swanberg"/>
        <s v="Joe Wright"/>
        <s v="Joel Coen"/>
        <s v="Joel Gallen"/>
        <s v="Joel Schumacher"/>
        <s v="Joel Zwick"/>
        <s v="Joey Lauren Adams"/>
        <s v="John A. Davis"/>
        <s v="John Carl Buechler"/>
        <s v="John Carney"/>
        <s v="John Carpenter"/>
        <s v="John Dahl"/>
        <s v="John Eng"/>
        <s v="John Erick Dowdle"/>
        <s v="John Fortenberry"/>
        <s v="John Francis Daley"/>
        <s v="John Frankenheimer"/>
        <s v="John G. Avildsen"/>
        <s v="John Gatins"/>
        <s v="John Glen"/>
        <s v="John Gray"/>
        <s v="John H. Lee"/>
        <s v="John Hamburg"/>
        <s v="John Herzfeld"/>
        <s v="John Hillcoat"/>
        <s v="John Hoffman"/>
        <s v="John Landis"/>
        <s v="John Lasseter"/>
        <s v="John Lee Hancock"/>
        <s v="John Luessenhop"/>
        <s v="John Madden"/>
        <s v="John Maybury"/>
        <s v="John McNaughton"/>
        <s v="John McTiernan"/>
        <s v="John Michael McDonagh"/>
        <s v="John Milius"/>
        <s v="John Moore"/>
        <s v="John Ottman"/>
        <s v="John Pasquin"/>
        <s v="John Patrick Shanley"/>
        <s v="John Polson"/>
        <s v="John R. Leonetti"/>
        <s v="John Sayles"/>
        <s v="John Schlesinger"/>
        <s v="John Schultz"/>
        <s v="John Singleton"/>
        <s v="John Stockwell"/>
        <s v="John Waters"/>
        <s v="John Wells"/>
        <s v="John Whitesell"/>
        <s v="John Woo"/>
        <s v="Johnnie To"/>
        <s v="Johnny Remo"/>
        <s v="Jon Amiel"/>
        <s v="Jon Avnet"/>
        <s v="Jon Favreau"/>
        <s v="Jon Gunn"/>
        <s v="Jon Hurwitz"/>
        <s v="Jon Lucas"/>
        <s v="Jon M. Chu"/>
        <s v="Jon Stewart"/>
        <s v="Jon Turteltaub"/>
        <s v="Jonas Elmer"/>
        <s v="Jonathan Caouette"/>
        <s v="Jonathan Dayton"/>
        <s v="Jonathan Demme"/>
        <s v="Jonathan Frakes"/>
        <s v="Jonathan Glazer"/>
        <s v="Jonathan Hensleigh"/>
        <s v="Jonathan Kaplan"/>
        <s v="Jonathan Kesselman"/>
        <s v="Jonathan Levine"/>
        <s v="Jonathan Liebesman"/>
        <s v="Jonathan Lynn"/>
        <s v="Jonathan Mostow"/>
        <s v="Jonathan Teplitzky"/>
        <s v="JosÃ© Luis Valenzuela"/>
        <s v="JosÃ© Padilha"/>
        <s v="Joseph Dorman"/>
        <s v="Joseph Gordon-Levitt"/>
        <s v="Joseph Kahn"/>
        <s v="Joseph Kosinski"/>
        <s v="Joseph L. Mankiewicz"/>
        <s v="Joseph Ruben"/>
        <s v="Joseph Sargent"/>
        <s v="Josh Gordon"/>
        <s v="Josh Schwartz"/>
        <s v="Josh Trank"/>
        <s v="Joshua Michael Stern"/>
        <s v="Joss Whedon"/>
        <s v="Juan JosÃ© Campanella"/>
        <s v="Judd Apatow"/>
        <s v="Julie Anne Robinson"/>
        <s v="Julie Taymor"/>
        <s v="Jun Falkenstein"/>
        <s v="Justin Chadwick"/>
        <s v="Justin Lin"/>
        <s v="Justin Zackham"/>
        <s v="Karan Johar"/>
        <s v="Karey Kirkpatrick"/>
        <s v="Kar-Wai Wong"/>
        <s v="Kasi Lemmons"/>
        <s v="Kat Coiro"/>
        <s v="Kate Barker-Froyland"/>
        <s v="Kathryn Bigelow"/>
        <s v="Katsuhiro Ã”tomo"/>
        <s v="Keenen Ivory Wayans"/>
        <s v="Keith Gordon"/>
        <s v="Kelly Reichardt"/>
        <s v="Ken Kwapis"/>
        <s v="Ken Scott"/>
        <s v="Kenneth Branagh"/>
        <s v="Kenneth Johnson"/>
        <s v="Kenneth Lonergan"/>
        <s v="Kenny Ortega"/>
        <s v="Kerry Conran"/>
        <s v="Kevin Allen"/>
        <s v="Kevin Bray"/>
        <s v="Kevin Costner"/>
        <s v="Kevin Donovan"/>
        <s v="Kevin Greutert"/>
        <s v="Kevin Jordan"/>
        <s v="Kevin Lima"/>
        <s v="Kevin Macdonald"/>
        <s v="Kevin Munroe"/>
        <s v="Kevin Reynolds"/>
        <s v="Kevin Rodney Sullivan"/>
        <s v="Kevin Smith"/>
        <s v="Kevin Spacey"/>
        <s v="Kevin Tancharoen"/>
        <s v="Khalid Mohamed"/>
        <s v="Kimberly Peirce"/>
        <s v="Kirk De Micco"/>
        <s v="Kirk Jones"/>
        <s v="Kirsten Sheridan"/>
        <s v="Kiyoshi Kurosawa"/>
        <s v="Klaus Menzel"/>
        <s v="Kurt Wimmer"/>
        <s v="Lajos Koltai"/>
        <s v="Lana Wachowski"/>
        <s v="Lance Hool"/>
        <s v="Larry Charles"/>
        <s v="Larry Clark"/>
        <s v="Lars von Trier"/>
        <s v="Lasse HallstrÃ¶m"/>
        <s v="Laurent Tirard"/>
        <s v="Laurie Collyer"/>
        <s v="Lawrence Guterman"/>
        <s v="Lawrence Kasdan"/>
        <s v="Lee Daniels"/>
        <s v="Lee Tamahori"/>
        <s v="Len Wiseman"/>
        <s v="Lena Dunham"/>
        <s v="Les Mayfield"/>
        <s v="Leslie Small"/>
        <s v="Leslye Headland"/>
        <s v="Lewis Gilbert"/>
        <s v="Lexi Alexander"/>
        <s v="Lisa Cholodenko"/>
        <s v="Lloyd Bacon"/>
        <s v="Louis Leterrier"/>
        <s v="Luc Besson"/>
        <s v="Lucio Fulci"/>
        <s v="Lucky McKee"/>
        <s v="Lucrecia Martel"/>
        <s v="Luis Valdez"/>
        <s v="Luke Greenfield"/>
        <s v="Lynn Shelton"/>
        <s v="Lynne Ramsay"/>
        <s v="M. Night Shyamalan"/>
        <s v="MÃ¥ns MÃ¥rlind"/>
        <s v="Mabrouk El Mechri"/>
        <s v="Malcolm D. Lee"/>
        <s v="Marc Abraham"/>
        <s v="Marc F. Adler"/>
        <s v="Marc Forster"/>
        <s v="Marc Lawrence"/>
        <s v="Marc Webb"/>
        <s v="Marco Kreuzpaintner"/>
        <s v="Marcos Siega"/>
        <s v="Marcus Dunstan"/>
        <s v="Maria Maggenti"/>
        <s v="Marielle Heller"/>
        <s v="Marius A. Markevicius"/>
        <s v="Mark A.Z. DippÃ©"/>
        <s v="Mark Brown"/>
        <s v="Mark Christopher"/>
        <s v="Mark Dindal"/>
        <s v="Mark Helfrich"/>
        <s v="Mark Illsley"/>
        <s v="Mark L. Lester"/>
        <s v="Mark Neveldine"/>
        <s v="Mark Osborne"/>
        <s v="Mark Pellington"/>
        <s v="Mark Rosman"/>
        <s v="Mark Rydell"/>
        <s v="Mark Sandrich"/>
        <s v="Mark Steven Johnson"/>
        <s v="Mark Tarlov"/>
        <s v="Mark Waters"/>
        <s v="Martin Brest"/>
        <s v="Martin Campbell"/>
        <s v="Martin Lawrence"/>
        <s v="Martin McDonagh"/>
        <s v="Martin Scorsese"/>
        <s v="Martin Weisz"/>
        <s v="Mary Lambert"/>
        <s v="Mathieu Kassovitz"/>
        <s v="Matt Bettinelli-Olpin"/>
        <s v="Matt Reeves"/>
        <s v="Matthew Diamond"/>
        <s v="Matthew O'Callaghan"/>
        <s v="Matthew Robbins"/>
        <s v="Matthew Vaughn"/>
        <s v="Matty Rich"/>
        <s v="Maurice Joyce"/>
        <s v="Max Joseph"/>
        <s v="McG"/>
        <s v="Mel Brooks"/>
        <s v="Mel Gibson"/>
        <s v="Mel Smith"/>
        <s v="Melvin Van Peebles"/>
        <s v="Mic Rodgers"/>
        <s v="Michael Apted"/>
        <s v="Michael Bay"/>
        <s v="Michael Caton-Jones"/>
        <s v="Michael Chapman"/>
        <s v="Michael Cimino"/>
        <s v="Michael Corrente"/>
        <s v="Michael Cristofer"/>
        <s v="Michael D. Sellers"/>
        <s v="Michael Dowse"/>
        <s v="Michael Haneke"/>
        <s v="Michael Hoffman"/>
        <s v="Michael Landon Jr."/>
        <s v="Michael Lehmann"/>
        <s v="Michael Mann"/>
        <s v="Michael Martin"/>
        <s v="Michael Mayer"/>
        <s v="Michael McCullers"/>
        <s v="Michael Meredith"/>
        <s v="Michael Moore"/>
        <s v="Michael Polish"/>
        <s v="Michael Radford"/>
        <s v="Michael Ritchie"/>
        <s v="Michael Schultz"/>
        <s v="Michael Tiddes"/>
        <s v="Michael Wadleigh"/>
        <s v="Michael Winterbottom"/>
        <s v="Michel Gondry"/>
        <s v="Michel Hazanavicius"/>
        <s v="Michel Leclerc"/>
        <s v="Mick Jackson"/>
        <s v="Mickey Liddell"/>
        <s v="Miguel Arteta"/>
        <s v="Mikael HÃ¥fstrÃ¶m"/>
        <s v="Mike Bigelow"/>
        <s v="Mike Binder"/>
        <s v="Mike Disa"/>
        <s v="Mike Figgis"/>
        <s v="Mike Judge"/>
        <s v="Mike Leigh"/>
        <s v="Mike McCoy"/>
        <s v="Mike Mills"/>
        <s v="Mike Mitchell"/>
        <s v="Mike Nawrocki"/>
        <s v="Mike Newell"/>
        <s v="Mike Nichols"/>
        <s v="Milos Forman"/>
        <s v="Mira Nair"/>
        <s v="Miranda July"/>
        <s v="Mitch Davis"/>
        <s v="Morgan J. Freeman"/>
        <s v="Morgan Spurlock"/>
        <s v="Mort Nathan"/>
        <s v="Morten Tyldum"/>
        <s v="Nadine Labaki"/>
        <s v="Nancy Meyers"/>
        <s v="Nancy Walker"/>
        <s v="Nanette Burstein"/>
        <s v="Neil Burger"/>
        <s v="Neil Jordan"/>
        <s v="Neil LaBute"/>
        <s v="Neil Marshall"/>
        <s v="Neill Blomkamp"/>
        <s v="Nicholas Hytner"/>
        <s v="Nicholas Stoller"/>
        <s v="Nick Cassavetes"/>
        <s v="Nick Gomez"/>
        <s v="Nick Hurran"/>
        <s v="Nick Love"/>
        <s v="Nick Tomnay"/>
        <s v="Nicolas Winding Refn"/>
        <s v="Nicole Holofcener"/>
        <s v="Nigel Cole"/>
        <s v="Niki Caro"/>
        <s v="NimrÃ³d Antal"/>
        <s v="Nnegest LikkÃ©"/>
        <s v="Noel Marshall"/>
        <s v="Nora Ephron"/>
        <s v="Norman Ferguson"/>
        <s v="Norman Jewison"/>
        <s v="Ol Parker"/>
        <s v="Ole Bornedal"/>
        <s v="Oliver Parker"/>
        <s v="Oliver Stone"/>
        <s v="Olivier Assayas"/>
        <s v="Olivier Megaton"/>
        <s v="Oren Peli"/>
        <s v="P.J. Hogan"/>
        <s v="Paolo Sorrentino"/>
        <s v="Pascal Arnold"/>
        <s v="Pat O'Connor"/>
        <s v="Patrice Leconte"/>
        <s v="Patricia Cardoso"/>
        <s v="Patricia Riggen"/>
        <s v="Patricia Rozema"/>
        <s v="Patrick Hughes"/>
        <s v="Patrick Lussier"/>
        <s v="Patrick Read Johnson"/>
        <s v="Patrick Stettner"/>
        <s v="Patrick Tatopoulos"/>
        <s v="Patty Jenkins"/>
        <s v="Paul Abascal"/>
        <s v="Paul Bolger"/>
        <s v="Paul Crowder"/>
        <s v="Paul Feig"/>
        <s v="Paul Greengrass"/>
        <s v="Paul Haggis"/>
        <s v="Paul Mazursky"/>
        <s v="Paul Schrader"/>
        <s v="Paul Thomas Anderson"/>
        <s v="Paul Verhoeven"/>
        <s v="Paul W.S. Anderson"/>
        <s v="Paul Weitz"/>
        <s v="Penny Marshall"/>
        <s v="Perry Andelin Blake"/>
        <s v="Pete Docter"/>
        <s v="Pete Jones"/>
        <s v="Pete Travis"/>
        <s v="Peter Atencio"/>
        <s v="Peter Berg"/>
        <s v="Peter Cattaneo"/>
        <s v="Peter Chelsom"/>
        <s v="Peter Farrelly"/>
        <s v="Peter Hedges"/>
        <s v="Peter Hewitt"/>
        <s v="Peter Ho-Sun Chan"/>
        <s v="Peter Hyams"/>
        <s v="Peter Jackson"/>
        <s v="Peter Kassovitz"/>
        <s v="Peter Landesman"/>
        <s v="Peter Lord"/>
        <s v="Peter R. Hunt"/>
        <s v="Peter Ramsey"/>
        <s v="Peter Segal"/>
        <s v="Peter Sollett"/>
        <s v="Peter Weir"/>
        <s v="Peyton Reed"/>
        <s v="Phil Joanou"/>
        <s v="Phil Lord"/>
        <s v="Philip Kaufman"/>
        <s v="Philip Saville"/>
        <s v="Phillip Noyce"/>
        <s v="Phyllida Lloyd"/>
        <s v="Pierre Morel"/>
        <s v="Piyush Dinker Pandya"/>
        <s v="Prachya Pinkaew"/>
        <s v="Preston A. Whitmore II"/>
        <s v="Quentin Tarantino"/>
        <s v="Rachel Talalay"/>
        <s v="Raja Gosnell"/>
        <s v="Ralph Ziman"/>
        <s v="Ramaa Mosley"/>
        <s v="Rand Ravich"/>
        <s v="Randal Kleiser"/>
        <s v="Randall Miller"/>
        <s v="Randall Wallace"/>
        <s v="Ray Griggs"/>
        <s v="Ray Lawrence"/>
        <s v="Raymond De Felitta"/>
        <s v="Reginald Hudlin"/>
        <s v="Renny Harlin"/>
        <s v="Rian Johnson"/>
        <s v="Ric Roman Waugh"/>
        <s v="Rich Christiano"/>
        <s v="Rich Cowan"/>
        <s v="Rich Moore"/>
        <s v="Richard Attenborough"/>
        <s v="Richard Benjamin"/>
        <s v="Richard Curtis"/>
        <s v="Richard Donner"/>
        <s v="Richard Dutcher"/>
        <s v="Richard Eyre"/>
        <s v="Richard Fleischer"/>
        <s v="Richard Glatzer"/>
        <s v="Richard Kelly"/>
        <s v="Richard Kwietniowski"/>
        <s v="Richard LaGravenese"/>
        <s v="Richard Lester"/>
        <s v="Richard Linklater"/>
        <s v="Richard Loncraine"/>
        <s v="Richard Marquand"/>
        <s v="Richard Williams"/>
        <s v="Rick de Oliveira"/>
        <s v="Rick Famuyiwa"/>
        <s v="Rick Rosenthal"/>
        <s v="Ridley Scott"/>
        <s v="Ringo Lam"/>
        <s v="Ritesh Batra"/>
        <s v="Rob Bowman"/>
        <s v="Rob Cohen"/>
        <s v="Rob Letterman"/>
        <s v="Rob Marshall"/>
        <s v="Rob McKittrick"/>
        <s v="Rob Minkoff"/>
        <s v="Rob Reiner"/>
        <s v="Rob Zombie"/>
        <s v="Robert Altman"/>
        <s v="Robert B. Weide"/>
        <s v="Robert Ben Garant"/>
        <s v="Robert Butler"/>
        <s v="Robert Cary"/>
        <s v="Robert Fontaine"/>
        <s v="Robert Harmon"/>
        <s v="Robert Iscove"/>
        <s v="Robert Luketic"/>
        <s v="Robert Moresco"/>
        <s v="Robert Redford"/>
        <s v="Robert Rodriguez"/>
        <s v="Robert Schwentke"/>
        <s v="Robert Stevenson"/>
        <s v="Robert Stromberg"/>
        <s v="Robert Wise"/>
        <s v="Robert Zemeckis"/>
        <s v="Robin Budd"/>
        <s v="Rod Lurie"/>
        <s v="Rodrigo CortÃ©s"/>
        <s v="Rodrigo GarcÃ­a"/>
        <s v="Roger Allers"/>
        <s v="Roger Avary"/>
        <s v="Roger Donaldson"/>
        <s v="Roger Kumble"/>
        <s v="Roger Michell"/>
        <s v="Roger Nygard"/>
        <s v="Roger Spottiswoode"/>
        <s v="Roland Emmerich"/>
        <s v="Roland JoffÃ©"/>
        <s v="Ron Clements"/>
        <s v="Ron Fricke"/>
        <s v="Ron Howard"/>
        <s v="Ron Maxwell"/>
        <s v="Ron Underwood"/>
        <s v="Ronny Yu"/>
        <s v="Rowan Joffe"/>
        <s v="Ruba Nadda"/>
        <s v="Ruben Fleischer"/>
        <s v="Ruggero Deodato"/>
        <s v="Rupert Wainwright"/>
        <s v="Rupert Wyatt"/>
        <s v="Russ Meyer"/>
        <s v="Russell Mulcahy"/>
        <s v="Rusty Cundieff"/>
        <s v="RyÃ»hei Kitamura"/>
        <s v="Ryan Coogler"/>
        <s v="Ryan Fleck"/>
        <s v="RZA"/>
        <s v="S.R. Bindler"/>
        <s v="S.S. Rajamouli"/>
        <s v="Salim Akil"/>
        <s v="Sam Firstenberg"/>
        <s v="Sam Mendes"/>
        <s v="Sam Miller"/>
        <s v="Sam Peckinpah"/>
        <s v="Sam Raimi"/>
        <s v="Sam Taylor-Johnson"/>
        <s v="Sam Weisman"/>
        <s v="Sara Sugarman"/>
        <s v="Scott Cooper"/>
        <s v="Scott Derrickson"/>
        <s v="Scott Kalvert"/>
        <s v="Scott Speer"/>
        <s v="Scott Stewart"/>
        <s v="Sean Anders"/>
        <s v="Sean Penn"/>
        <s v="Sergey Bodrov"/>
        <s v="Sergio Leone"/>
        <s v="Seth Gordon"/>
        <s v="Seth MacFarlane"/>
        <s v="Shana Feste"/>
        <s v="Shane Acker"/>
        <s v="Shane Black"/>
        <s v="Shane Meadows"/>
        <s v="Shari Springer Berman"/>
        <s v="Shawn Levy"/>
        <s v="Shekhar Kapur"/>
        <s v="Sheldon Lettich"/>
        <s v="Sidney J. Furie"/>
        <s v="Sidney Lumet"/>
        <s v="Simon Curtis"/>
        <s v="Simon Wells"/>
        <s v="Simon West"/>
        <s v="Simon Wincer"/>
        <s v="Sngmoo Lee"/>
        <s v="Sofia Coppola"/>
        <s v="Sol Tryon"/>
        <s v="Spike Jonze"/>
        <s v="Spike Lee"/>
        <s v="StÃ©phane Aubier"/>
        <s v="Stanley Kramer"/>
        <s v="Stanley Kubrick"/>
        <s v="Stefan Ruzowitzky"/>
        <s v="Stephan Elliott"/>
        <s v="Stephen Carpenter"/>
        <s v="Stephen Chbosky"/>
        <s v="Stephen Daldry"/>
        <s v="Stephen Frears"/>
        <s v="Stephen Herek"/>
        <s v="Stephen Hillenburg"/>
        <s v="Stephen Hopkins"/>
        <s v="Stephen Kay"/>
        <s v="Stephen Sommers"/>
        <s v="Steve Antin"/>
        <s v="Steve Beck"/>
        <s v="Steve Bendelack"/>
        <s v="Steve Buscemi"/>
        <s v="Steve Carr"/>
        <s v="Steve James"/>
        <s v="Steve Martino"/>
        <s v="Steve McQueen"/>
        <s v="Steve Miner"/>
        <s v="Steve Oedekerk"/>
        <s v="Steve Pink"/>
        <s v="Steve Rash"/>
        <s v="Steve Taylor"/>
        <s v="Steve Trenbirth"/>
        <s v="Steven Brill"/>
        <s v="Steven Quale"/>
        <s v="Steven R. Monroe"/>
        <s v="Steven Seagal"/>
        <s v="Steven Soderbergh"/>
        <s v="Steven Spielberg"/>
        <s v="Stewart Hendler"/>
        <s v="Stig Bergqvist"/>
        <s v="Stiles White"/>
        <s v="Stuart Beattie"/>
        <s v="Susanna White"/>
        <s v="Susanne Bier"/>
        <s v="Sydney Pollack"/>
        <s v="Sylvain White"/>
        <s v="Takashi Shimizu"/>
        <s v="Takeshi Kitano"/>
        <s v="Tamra Davis"/>
        <s v="Tate Taylor"/>
        <s v="Taylor Hackford"/>
        <s v="Ted Demme"/>
        <s v="Terence Young"/>
        <s v="Terrence Malick"/>
        <s v="Terry George"/>
        <s v="Terry Gilliam"/>
        <s v="Terry Zwigoff"/>
        <s v="Theodore Melfi"/>
        <s v="Theodore Witcher"/>
        <s v="Thomas Bezucha"/>
        <s v="Thomas Carter"/>
        <s v="Thomas Vinterberg"/>
        <s v="Thor Freudenthal"/>
        <s v="Tim Boxell"/>
        <s v="Tim Burton"/>
        <s v="Tim Chambers"/>
        <s v="Tim Hill"/>
        <s v="Tim Johnson"/>
        <s v="Tim McCanlies"/>
        <s v="Tim Miller"/>
        <s v="Tim Robbins"/>
        <s v="Tina Gordon Chism"/>
        <s v="Tobe Hooper"/>
        <s v="Tod Williams"/>
        <s v="Todd Field"/>
        <s v="Todd Graff"/>
        <s v="Todd Haynes"/>
        <s v="Todd Lincoln"/>
        <s v="Todd Phillips"/>
        <s v="Todd Solondz"/>
        <s v="Tom Brady"/>
        <s v="Tom Dey"/>
        <s v="Tom Gormican"/>
        <s v="Tom Hanks"/>
        <s v="Tom Holland"/>
        <s v="Tom Hooper"/>
        <s v="Tom Kalin"/>
        <s v="Tom McCarthy"/>
        <s v="Tom McLoughlin"/>
        <s v="Tom Sanchez"/>
        <s v="Tom Schulman"/>
        <s v="Tom Shadyac"/>
        <s v="Tom Tykwer"/>
        <s v="Tom Vaughan"/>
        <s v="Tomas Alfredson"/>
        <s v="Tomm Moore"/>
        <s v="Tommy Lee Wallace"/>
        <s v="Tommy O'Haver"/>
        <s v="Tommy Wirkola"/>
        <s v="Tony Bancroft"/>
        <s v="Tony Goldwyn"/>
        <s v="Tony Kaye"/>
        <s v="Tony Richardson"/>
        <s v="Tony Scott"/>
        <s v="Trent Cooper"/>
        <s v="Trey Parker"/>
        <s v="Troy Miller"/>
        <s v="Troy Nixey"/>
        <s v="Tyler Perry"/>
        <s v="Uli Edel"/>
        <s v="Ulu Grosbard"/>
        <s v="Uwe Boll"/>
        <s v="Vic Armstrong"/>
        <s v="Vicente Amorim"/>
        <s v="Vicky Jenson"/>
        <s v="Victor Fleming"/>
        <s v="Victor Salva"/>
        <s v="Vincent Gallo"/>
        <s v="Vincent Paronnaud"/>
        <s v="Vincente Minnelli"/>
        <s v="Vincenzo Natali"/>
        <s v="Vondie Curtis-Hall"/>
        <s v="Wallace Wolodarsky"/>
        <s v="Walter Hill"/>
        <s v="Warren Beatty"/>
        <s v="Wayne Wang"/>
        <s v="Werner Herzog"/>
        <s v="Wes Anderson"/>
        <s v="Wes Ball"/>
        <s v="Wes Craven"/>
        <s v="Whit Stillman"/>
        <s v="Will Finn"/>
        <s v="Will Gluck"/>
        <s v="William Brent Bell"/>
        <s v="William Dear"/>
        <s v="William Friedkin"/>
        <s v="William Malone"/>
        <s v="William Wyler"/>
        <s v="Wolfgang Becker"/>
        <s v="Wolfgang Petersen"/>
        <s v="Woody Allen"/>
        <s v="Xavier Beauvois"/>
        <s v="Xavier Gens"/>
        <s v="Yarrow Cheney"/>
        <s v="Yash Chopra"/>
        <s v="Yimou Zhang"/>
        <s v="Youssef Delara"/>
        <s v="Zach Braff"/>
        <s v="Zach Cregger"/>
        <s v="Zack Snyder"/>
      </sharedItems>
    </cacheField>
    <cacheField name="movie_title" numFmtId="0">
      <sharedItems count="1982">
        <s v="Mambo Italiano "/>
        <s v="The Oxford Murders "/>
        <s v="Date Movie "/>
        <s v="The Funeral "/>
        <s v="Road Hard "/>
        <s v="I Love Your Work "/>
        <s v="Jason Goes to Hell: The Final Friday "/>
        <s v="The Other Guys "/>
        <s v="Step Brothers "/>
        <s v="The Big Short "/>
        <s v="Winter Passing "/>
        <s v="Bedtime Stories "/>
        <s v="The Wedding Planner "/>
        <s v="Bringing Down the House "/>
        <s v="A Walk to Remember "/>
        <s v="Rock of Ages "/>
        <s v="The Pacifier "/>
        <s v="Waitress "/>
        <s v="Copying Beethoven "/>
        <s v="Le Havre "/>
        <s v="Seven Samurai "/>
        <s v="The Watch "/>
        <s v="Dead Man on Campus "/>
        <s v="The Pelican Brief "/>
        <s v="Breakfast of Champions "/>
        <s v="Flipper "/>
        <s v="Thor: The Dark World "/>
        <s v="Terminator Genisys "/>
        <s v="Menace II Society "/>
        <s v="The Book of Eli "/>
        <s v="The Lake House "/>
        <s v="Agora "/>
        <s v="21 Grams "/>
        <s v="Amores Perros "/>
        <s v="The Revenant "/>
        <s v="Little Boy "/>
        <s v="Detention of the Dead "/>
        <s v="Taxi to the Dark Side "/>
        <s v="Facing the Giants "/>
        <s v="Gods of Egypt "/>
        <s v="Knowing "/>
        <s v="Sleep Dealer "/>
        <s v="The Slaughter Rule "/>
        <s v="Chairman of the Board "/>
        <s v="About Schmidt "/>
        <s v="Resident Evil: Apocalypse "/>
        <s v="The Hills Have Eyes "/>
        <s v="Children of Men "/>
        <s v="Psycho "/>
        <s v="Jesus' Son "/>
        <s v="Remember Me "/>
        <s v="Sugar Town "/>
        <s v="Four Rooms "/>
        <s v="Loser "/>
        <s v="When Did You Last See Your Father? "/>
        <s v="Trollhunter "/>
        <s v="Mama "/>
        <s v="Escobar: Paradise Lost "/>
        <s v="Shrek 2 "/>
        <s v="The Chronicles of Narnia: Prince Caspian "/>
        <s v="Fido "/>
        <s v="The Fugitive "/>
        <s v="Killing Them Softly "/>
        <s v="The Assassination of Jesse James by the Coward Robert Ford "/>
        <s v="The Amityville Horror "/>
        <s v="Moms' Night Out "/>
        <s v="The Craft "/>
        <s v="Hamlet 2 "/>
        <s v="Weekend "/>
        <s v="Lord of War "/>
        <s v="The Wendell Baker Story "/>
        <s v="Street Fighter: The Legend of Chun-Li "/>
        <s v="Exit Wounds "/>
        <s v="Doom "/>
        <s v="Cradle 2 the Grave "/>
        <s v="Romeo Must Die "/>
        <s v="Chasing Liberty "/>
        <s v="Race to Witch Mountain "/>
        <s v="She's the Man "/>
        <s v="Sweet Home Alabama "/>
        <s v="Fool's Gold "/>
        <s v="The Bounty Hunter "/>
        <s v="Ride with the Devil "/>
        <s v="Brokeback Mountain "/>
        <s v="Sense and Sensibility "/>
        <s v="The Ice Storm "/>
        <s v="Taking Woodstock "/>
        <s v="Crouching Tiger, Hidden Dragon "/>
        <s v="D.E.B.S. "/>
        <s v="Unbroken "/>
        <s v="By the Sea "/>
        <s v="Courage "/>
        <s v="It's Kind of a Funny Story "/>
        <s v="The Second Mother "/>
        <s v="The Proposal "/>
        <s v="27 Dresses "/>
        <s v="Hot Pursuit "/>
        <s v="The Guilt Trip "/>
        <s v="Step Up "/>
        <s v="Adore "/>
        <s v="Coco Before Chanel "/>
        <s v="Red Tails "/>
        <s v="Warlock: The Armageddon "/>
        <s v="Cold Mountain "/>
        <s v="The English Patient "/>
        <s v="Welcome to Collinwood "/>
        <s v="Brooklyn's Finest "/>
        <s v="Tears of the Sun "/>
        <s v="The Replacement Killers "/>
        <s v="The Equalizer "/>
        <s v="Olympus Has Fallen "/>
        <s v="Southpaw "/>
        <s v="A Most Wanted Man "/>
        <s v="The American "/>
        <s v="Crazy in Alabama "/>
        <s v="Kites "/>
        <s v="The DUFF "/>
        <s v="The Chumscrubber "/>
        <s v="Criminal "/>
        <s v="Neal 'N' Nikki "/>
        <s v="Where the Truth Lies "/>
        <s v="Chloe "/>
        <s v="Under the Tuscan Sun "/>
        <s v="Middle of Nowhere "/>
        <s v="2 Guns "/>
        <s v="Contraband "/>
        <s v="Kiss of Death "/>
        <s v="Murder by Numbers "/>
        <s v="The Prince of Tides "/>
        <s v="The Mirror Has Two Faces "/>
        <s v="An Everlasting Piece "/>
        <s v="Sphere "/>
        <s v="Diner "/>
        <s v="Envy "/>
        <s v="Sleepers "/>
        <s v="Man of the Year "/>
        <s v="Big Trouble "/>
        <s v="Men in Black 3 "/>
        <s v="Men in Black "/>
        <s v="Catch That Kid "/>
        <s v="Romeo + Juliet "/>
        <s v="The Great Gatsby "/>
        <s v="Australia "/>
        <s v="Moulin Rouge! "/>
        <s v="Bridget Jones: The Edge of Reason "/>
        <s v="Argo "/>
        <s v="Tammy "/>
        <s v="The Cable Guy "/>
        <s v="The Secret Life of Walter Mitty "/>
        <s v="Kill List "/>
        <s v="Of Horses and Men "/>
        <s v="Moneyball "/>
        <s v="Capote "/>
        <s v="Next Day Air "/>
        <s v="Battle of the Year "/>
        <s v="Doctor Dolittle "/>
        <s v="Alvin and the Chipmunks: The Squeakquel "/>
        <s v="I Married a Strange Person! "/>
        <s v="Smilla's Sense of Snow "/>
        <s v="Honey "/>
        <s v="Sling Blade "/>
        <s v="All the Pretty Horses "/>
        <s v="Shattered Glass "/>
        <s v="Some Like It Hot "/>
        <s v="The Cat in the Hat "/>
        <s v="Safe "/>
        <s v="Remember the Titans "/>
        <s v="Porky's "/>
        <s v="Superbabies: Baby Geniuses 2 "/>
        <s v="The Banger Sisters "/>
        <s v="Dirty Work "/>
        <s v="Shallow Hal "/>
        <s v="There's Something About Mary "/>
        <s v="Osmosis Jones "/>
        <s v="Stuck on You "/>
        <s v="Hall Pass "/>
        <s v="Me, Myself &amp; Irene "/>
        <s v="Transsiberian "/>
        <s v="Next Stop Wonderland "/>
        <s v="Mission: Impossible - Ghost Protocol "/>
        <s v="Tomorrowland "/>
        <s v="Runner Runner "/>
        <s v="The Infiltrator "/>
        <s v="City of Angels "/>
        <s v="Casper "/>
        <s v="Land of the Lost "/>
        <s v="Love Happens "/>
        <s v="The FP "/>
        <s v="Sahara "/>
        <s v="The Prince of Egypt "/>
        <s v="Out Cold "/>
        <s v="The Lawnmower Man "/>
        <s v="Rush Hour 2 "/>
        <s v="Tower Heist "/>
        <s v="Money Talks "/>
        <s v="After the Sunset "/>
        <s v="Hercules "/>
        <s v="To Save a Life "/>
        <s v="Saved! "/>
        <s v="Scarface "/>
        <s v="The Black Dahlia "/>
        <s v="Mission to Mars "/>
        <s v="Snake Eyes "/>
        <s v="Raising Cain "/>
        <s v="The Untouchables "/>
        <s v="A Knight's Tale "/>
        <s v="Payback "/>
        <s v="Legend "/>
        <s v="The Order "/>
        <s v="The Muppet Christmas Carol "/>
        <s v="Solitary Man "/>
        <s v="The Flintstones "/>
        <s v="Are We There Yet? "/>
        <s v="The Spy Next Door "/>
        <s v="The Flintstones in Viva Rock Vegas "/>
        <s v="Ready to Rumble "/>
        <s v="Megiddo: The Omega Code 2 "/>
        <s v="In Her Line of Fire "/>
        <s v="Harriet the Spy "/>
        <s v="Double Jeopardy "/>
        <s v="Driving Miss Daisy "/>
        <s v="My Name Is Bruce "/>
        <s v="The Cave "/>
        <s v="Duets "/>
        <s v="X-Men: Apocalypse "/>
        <s v="Jack the Giant Slayer "/>
        <s v="The Usual Suspects "/>
        <s v="Igby Goes Down "/>
        <s v="Bolt "/>
        <s v="Latter Days "/>
        <s v="Kiss the Bride "/>
        <s v="L'auberge espagnole "/>
        <s v="When the Cat's Away "/>
        <s v="Escape from Planet Earth "/>
        <s v="Almost Famous "/>
        <s v="Vanilla Sky "/>
        <s v="Jerry Maguire "/>
        <s v="Elizabethtown "/>
        <s v="The Transporter Refueled "/>
        <s v="One True Thing "/>
        <s v="High Crimes "/>
        <s v="El crimen del padre Amaro "/>
        <s v="Rio 2 "/>
        <s v="Ice Age: Dawn of the Dinosaurs "/>
        <s v="Tango "/>
        <s v="Oliver! "/>
        <s v="Duma "/>
        <s v="Red Riding Hood "/>
        <s v="Twilight "/>
        <s v="Lady Vengeance "/>
        <s v="Time to Choose "/>
        <s v="No End in Sight "/>
        <s v="The Hammer "/>
        <s v="Legally Blonde 2: Red, White &amp; Blonde "/>
        <s v="Dolphin Tale 2 "/>
        <s v="Witless Protection "/>
        <s v="Alfie "/>
        <s v="Mr 3000 "/>
        <s v="The Legend of Suriyothai "/>
        <s v="The Legend of Drunken Master "/>
        <s v="Frozen "/>
        <s v="The X Files: I Want to Believe "/>
        <s v="Bicentennial Man "/>
        <s v="Percy Jackson &amp; the Olympians: The Lightning Thief "/>
        <s v="Mrs. Doubtfire "/>
        <s v="I Love You, Beth Cooper "/>
        <s v="Home Alone "/>
        <s v="Snow Day "/>
        <s v="A Guy Thing "/>
        <s v="Puss in Boots "/>
        <s v="Shrek the Third "/>
        <s v="Kiss of the Dragon "/>
        <s v="Babe "/>
        <s v="Who Killed the Electric Car? "/>
        <s v="You Got Served "/>
        <s v="Epic "/>
        <s v="Ice Age "/>
        <s v="The Twilight Saga: New Moon "/>
        <s v="Down to Earth "/>
        <s v="The Golden Compass "/>
        <s v="Pandorum "/>
        <s v="Joyeux Noel "/>
        <s v="The Art of War "/>
        <s v="Renaissance "/>
        <s v="Sunshine Cleaning "/>
        <s v="Johnson Family Vacation "/>
        <s v="For Your Consideration "/>
        <s v="Best in Show "/>
        <s v="Paranormal Activity: The Marked Ones "/>
        <s v="The Way of the Gun "/>
        <s v="Mission: Impossible - Rogue Nation "/>
        <s v="Jack Reacher "/>
        <s v="Inception "/>
        <s v="The Dark Knight Rises"/>
        <s v="Hav Plenty "/>
        <s v="Son of God "/>
        <s v="The Mask "/>
        <s v="A Nightmare on Elm Street 3: Dream Warriors "/>
        <s v="Recess: School's Out "/>
        <s v="Sinister 2 "/>
        <s v="Choke "/>
        <s v="The Sentinel "/>
        <s v="S.W.A.T. "/>
        <s v="The Swindle "/>
        <s v="Alias Betty "/>
        <s v="The Angry Birds Movie "/>
        <s v="Space Cowboys "/>
        <s v="Flags of Our Fathers "/>
        <s v="Firefox "/>
        <s v="Jersey Boys "/>
        <s v="Absolute Power "/>
        <s v="Cloudy with a Chance of Meatballs 2 "/>
        <s v="Aliens vs. Predator: Requiem "/>
        <s v="Skyline "/>
        <s v="Jurassic World "/>
        <s v="DOA: Dead or Alive "/>
        <s v="Hoodwinked! "/>
        <s v="Mad City "/>
        <s v="Amen. "/>
        <s v="Getaway "/>
        <s v="Black Snake Moan "/>
        <s v="Million Dollar Arm "/>
        <s v="The Specials "/>
        <s v="Superhero Movie "/>
        <s v="Action Jackson "/>
        <s v="Stone Cold "/>
        <s v="Compliance "/>
        <s v="Lucky You "/>
        <s v="8 Mile "/>
        <s v="Eagle Eye "/>
        <s v="I Am Number Four "/>
        <s v="Disturbia "/>
        <s v="The Good Heart "/>
        <s v="Woo "/>
        <s v="Shade "/>
        <s v="Whiplash "/>
        <s v="East Is East "/>
        <s v="Three to Tango "/>
        <s v="Katy Perry: Part of Me "/>
        <s v="Nightcrawler "/>
        <s v="Imaginary Heroes "/>
        <s v="Dirty Grandpa "/>
        <s v="Everything Must Go "/>
        <s v="Monsters University "/>
        <s v="10 Cloverfield Lane "/>
        <s v="People I Know "/>
        <s v="Harry Brown "/>
        <s v="Beastly "/>
        <s v="Safe House "/>
        <s v="Dragon Blade "/>
        <s v="The Glass House "/>
        <s v="The Last Exorcism "/>
        <s v="Slumdog Millionaire "/>
        <s v="The Beach "/>
        <s v="28 Days Later... "/>
        <s v="I Still Know What You Did Last Summer "/>
        <s v="Death to Smoochy "/>
        <s v="Hoffa "/>
        <s v="Duplex "/>
        <s v="Dude, Where's My Car? "/>
        <s v="Bangkok Dangerous "/>
        <s v="Friday the 13th: A New Beginning "/>
        <s v="Two Evil Eyes "/>
        <s v="Cadillac Records "/>
        <s v="The Fountain "/>
        <s v="Requiem for a Dream "/>
        <s v="Saw II "/>
        <s v="Saw III "/>
        <s v="Jawbreaker "/>
        <s v="Doogal "/>
        <s v="Teenage Mutant Ninja Turtles: Out of the Shadows "/>
        <s v="Earth to Echo "/>
        <s v="Foolish "/>
        <s v="Harsh Times "/>
        <s v="End of Watch "/>
        <s v="Sabotage "/>
        <s v="Astro Boy "/>
        <s v="Flushed Away "/>
        <s v="Home Run "/>
        <s v="Spider "/>
        <s v="A History of Violence "/>
        <s v="Eastern Promises "/>
        <s v="A Dangerous Method "/>
        <s v="The Judge "/>
        <s v="Clay Pigeons "/>
        <s v="Baggage Claim "/>
        <s v="Lights Out "/>
        <s v="The Girl with the Dragon Tattoo "/>
        <s v="Fight Club "/>
        <s v="Panic Room "/>
        <s v="Hope Springs "/>
        <s v="Marley &amp; Me "/>
        <s v="The Devil Wears Prada "/>
        <s v="Joe "/>
        <s v="Saw V "/>
        <s v="Down in the Valley "/>
        <s v="Inspector Gadget "/>
        <s v="Ghost Town "/>
        <s v="Premium Rush "/>
        <s v="Mortdecai "/>
        <s v="A Passage to India "/>
        <s v="Lawrence of Arabia "/>
        <s v="Dune "/>
        <s v="The Spanish Prisoner "/>
        <s v="Redbelt "/>
        <s v="Heartbreakers "/>
        <s v="The Eye "/>
        <s v="Letters to God "/>
        <s v="The Fighter "/>
        <s v="I Heart Huckabees "/>
        <s v="Three Kings "/>
        <s v="The Final Destination "/>
        <s v="Snakes on a Plane "/>
        <s v="Cellular "/>
        <s v="Whatever It Takes "/>
        <s v="It Follows "/>
        <s v="The Unborn "/>
        <s v="Blade: Trinity "/>
        <s v="The Simpsons Movie "/>
        <s v="In the Shadow of the Moon "/>
        <s v="Hard Candy "/>
        <s v="The Twilight Saga: Eclipse "/>
        <s v="A Perfect Getaway "/>
        <s v="The Chronicles of Riddick "/>
        <s v="Role Models "/>
        <s v="Harry Potter and the Order of the Phoenix "/>
        <s v="Harry Potter and the Half-Blood Prince "/>
        <s v="My Boss's Daughter "/>
        <s v="The Naked Gun 2½: The Smell of Fear "/>
        <s v="An American Carol "/>
        <s v="Gracie "/>
        <s v="How to Train Your Dragon "/>
        <s v="Lilo &amp; Stitch "/>
        <s v="Fun with Dick and Jane "/>
        <s v="RED 2 "/>
        <s v="Galaxy Quest "/>
        <s v="Winter's Bone "/>
        <s v="3000 Miles to Graceland "/>
        <s v="Prisoners "/>
        <s v="Joe Dirt "/>
        <s v="New York Minute "/>
        <s v="Grown Ups 2 "/>
        <s v="Jack and Jill "/>
        <s v="Happy Gilmore "/>
        <s v="Grown Ups "/>
        <s v="Big Daddy "/>
        <s v="Saving Silverman "/>
        <s v="The Last House on the Left "/>
        <s v="The Barbarian Invasions "/>
        <s v="Chain Letter "/>
        <s v="The Place Beyond the Pines "/>
        <s v="The Joneses "/>
        <s v="The Adventures of Rocky &amp; Bullwinkle "/>
        <s v="Slackers "/>
        <s v="The Women "/>
        <s v="Hanging Up "/>
        <s v="March or Die "/>
        <s v="The Son of No One "/>
        <s v="3 Strikes "/>
        <s v="Swordfish "/>
        <s v="Anastasia "/>
        <s v="Phantasm II "/>
        <s v="Half Past Dead "/>
        <s v="The Incredible Burt Wonderstone "/>
        <s v="Mystic Pizza "/>
        <s v="Miss Congeniality "/>
        <s v="How to Lose a Guy in 10 Days "/>
        <s v="Welcome to Mooseport "/>
        <s v="The Last Legion "/>
        <s v="Go "/>
        <s v="The Bourne Identity "/>
        <s v="Fair Game "/>
        <s v="Highlander: Endgame "/>
        <s v="Nicholas Nickleby "/>
        <s v="Whip It "/>
        <s v="Moon "/>
        <s v="Warcraft "/>
        <s v="Transamerica "/>
        <s v="Quartet "/>
        <s v="Shadow of the Vampire "/>
        <s v="Cheap Thrills "/>
        <s v="Pollock "/>
        <s v="Fighting Tommy Riley "/>
        <s v="The World's End "/>
        <s v="Hot Fuzz "/>
        <s v="Newlyweds "/>
        <s v="The Brothers McMullen "/>
        <s v="Blood Diamond "/>
        <s v="Glory "/>
        <s v="Love &amp; Other Drugs "/>
        <s v="Ishtar "/>
        <s v="Hostel: Part II "/>
        <s v="Movie 43 "/>
        <s v="Eight Legged Freaks "/>
        <s v="Love and Other Catastrophes "/>
        <s v="Compadres "/>
        <s v="Gun Shy "/>
        <s v="Yogi Bear "/>
        <s v="Penguins of Madagascar "/>
        <s v="Madagascar 3: Europe's Most Wanted "/>
        <s v="Madagascar: Escape 2 Africa "/>
        <s v="Dinosaur "/>
        <s v="Alone with Her "/>
        <s v="Never Again "/>
        <s v="Dreaming of Joseph Lees "/>
        <s v="Point Break "/>
        <s v="Falcon Rising "/>
        <s v="Get Hard "/>
        <s v="Inside Llewyn Davis "/>
        <s v="Hail, Caesar! "/>
        <s v="This Is the End "/>
        <s v="Set It Off "/>
        <s v="Friday "/>
        <s v="Straight Outta Compton "/>
        <s v="A Man Apart "/>
        <s v="Law Abiding Citizen "/>
        <s v="Nine Queens "/>
        <s v="Inside Deep Throat "/>
        <s v="Blindness "/>
        <s v="Woman on Top "/>
        <s v="Dream with the Fishes "/>
        <s v="Hostage "/>
        <s v="The Tourist "/>
        <s v="The Lives of Others "/>
        <s v="There Goes My Baby "/>
        <s v="Hope Floats "/>
        <s v="The Red Violin "/>
        <s v="8 Women "/>
        <s v="Mississippi Mermaid "/>
        <s v="Tanner Hall "/>
        <s v="The Godfather: Part III "/>
        <s v="Apocalypse Now "/>
        <s v="The Rainmaker "/>
        <s v="The Cotton Club "/>
        <s v="The Godfather "/>
        <s v="Peggy Sue Got Married "/>
        <s v="The Outsiders "/>
        <s v="I Am Legend "/>
        <s v="Water for Elephants "/>
        <s v="Tea with Mussolini "/>
        <s v="Here Comes the Boom "/>
        <s v="Click "/>
        <s v="The Majestic "/>
        <s v="Lady in White "/>
        <s v="Eight Below "/>
        <s v="Arachnophobia "/>
        <s v="Sin City: A Dame to Kill For "/>
        <s v="Pooh's Heffalump Movie "/>
        <s v="The Stepford Wives "/>
        <s v="The Score "/>
        <s v="In &amp; Out "/>
        <s v="Sphinx "/>
        <s v="The House Bunny "/>
        <s v="The Magic Sword: Quest for Camelot "/>
        <s v="Remember Me, My Love "/>
        <s v="Playing for Keeps "/>
        <s v="Monsters "/>
        <s v="The Princess Diaries "/>
        <s v="The Princess Diaries 2: Royal Engagement "/>
        <s v="Runaway Bride "/>
        <s v="The Hitchhiker's Guide to the Galaxy "/>
        <s v="Kiss the Girls "/>
        <s v="Homefront "/>
        <s v="Impostor "/>
        <s v="Things to Do in Denver When You're Dead "/>
        <s v="The Brothers "/>
        <s v="The Book of Mormon Movie, Volume 1: The Journey "/>
        <s v="The Hunger Games "/>
        <s v="Poltergeist III "/>
        <s v="Dracula Untold "/>
        <s v="13 Going on 30 "/>
        <s v="Letters to Juliet "/>
        <s v="X-Men Origins: Wolverine "/>
        <s v="Rendition "/>
        <s v="Ender's Game "/>
        <s v="Tumbleweeds "/>
        <s v="Miracle "/>
        <s v="Warrior "/>
        <s v="Jane Got a Gun "/>
        <s v="Loaded Weapon 1 "/>
        <s v="Hotel Transylvania "/>
        <s v="Hotel Transylvania 2 "/>
        <s v="Alex Rider: Operation Stormbreaker "/>
        <s v="Survival of the Dead "/>
        <s v="The Big Bounce "/>
        <s v="Grosse Pointe Blank "/>
        <s v="The Monuments Men "/>
        <s v="Good Night, and Good Luck. "/>
        <s v="The Ides of March "/>
        <s v="DysFunktional Family "/>
        <s v="Double Take "/>
        <s v="House Party 2 "/>
        <s v="Star Wars: Episode IV - A New Hope "/>
        <s v="Star Wars: Episode III - Revenge of the Sith "/>
        <s v="Mad Max Beyond Thunderdome "/>
        <s v="The Sting "/>
        <s v="Men of Honor "/>
        <s v="Faster "/>
        <s v="10 Things I Hate About You "/>
        <s v="Monster House "/>
        <s v="Little Women "/>
        <s v="Oscar and Lucinda "/>
        <s v="Love &amp; Basketball "/>
        <s v="Beyond the Lights "/>
        <s v="The Best Offer "/>
        <s v="Crazy, Stupid, Love. "/>
        <s v="I Love You Phillip Morris "/>
        <s v="Apollo 18 "/>
        <s v="Pirates of the Caribbean: The Curse of the Black Pearl "/>
        <s v="Pirates of the Caribbean: Dead Man's Chest "/>
        <s v="The Mexican "/>
        <s v="The Weather Man "/>
        <s v="Pirates of the Caribbean: At World's End"/>
        <s v="The Boxtrolls "/>
        <s v="The Men Who Stare at Goats "/>
        <s v="Paul "/>
        <s v="Superbad "/>
        <s v="Hart's War "/>
        <s v="Frequency "/>
        <s v="Selena "/>
        <s v="Tomcats "/>
        <s v="The Prophecy "/>
        <s v="Practical Magic "/>
        <s v="Blood Ties "/>
        <s v="Hellboy "/>
        <s v="Hellboy II: The Golden Army "/>
        <s v="Bride &amp; Prejudice "/>
        <s v="To Die For "/>
        <s v="Promised Land "/>
        <s v="Gerry "/>
        <s v="Good Will Hunting "/>
        <s v="Finding Forrester "/>
        <s v="Diamonds Are Forever "/>
        <s v="RocknRolla "/>
        <s v="Lock, Stock and Two Smoking Barrels "/>
        <s v="Sherlock Holmes "/>
        <s v="Swept Away "/>
        <s v="Special "/>
        <s v="Megaforce "/>
        <s v="Conversations with Other Women "/>
        <s v="Agent Cody Banks "/>
        <s v="Malone "/>
        <s v="Domestic Disturbance "/>
        <s v="City Hall "/>
        <s v="Groundhog Day "/>
        <s v="Multiplicity "/>
        <s v="Over the Hill to the Poorhouse "/>
        <s v="PCU "/>
        <s v="Howl's Moving Castle "/>
        <s v="Ponyo "/>
        <s v="Spirited Away "/>
        <s v="Freakonomics "/>
        <s v="Murderball "/>
        <s v="The Believer "/>
        <s v="Paranormal Activity 3 "/>
        <s v="The Robe "/>
        <s v="Monkeybone "/>
        <s v="Coraline "/>
        <s v="Footloose "/>
        <s v="Final Fantasy: The Spirits Within "/>
        <s v="My Best Friend's Girl "/>
        <s v="The Whole Ten Yards "/>
        <s v="My Girl "/>
        <s v="Private Benjamin "/>
        <s v="G-Force "/>
        <s v="The Virginity Hit "/>
        <s v="Chariots of Fire "/>
        <s v="I Dreamed of Africa "/>
        <s v="Chill Factor "/>
        <s v="The First Wives Club "/>
        <s v="Blast from the Past "/>
        <s v="Police Academy "/>
        <s v="London "/>
        <s v="Hackers "/>
        <s v="K-PAX "/>
        <s v="Never Say Never Again "/>
        <s v="At First Sight "/>
        <s v="De-Lovely "/>
        <s v="Life as a House "/>
        <s v="My Life Without Me "/>
        <s v="Legal Eagles "/>
        <s v="My Super Ex-Girlfriend "/>
        <s v="Six Days Seven Nights "/>
        <s v="Kindergarten Cop "/>
        <s v="The 5th Wave "/>
        <s v="Say It Isn't So "/>
        <s v="American Pie 2 "/>
        <s v="All Is Lost "/>
        <s v="Super 8 "/>
        <s v="Mission: Impossible III "/>
        <s v="Star Trek "/>
        <s v="A Nightmare on Elm Street 2: Freddy's Revenge "/>
        <s v="Winged Migration "/>
        <s v="Oceans "/>
        <s v="The Circle "/>
        <s v="Bad Teacher "/>
        <s v="The Good Night "/>
        <s v="Robot &amp; Frank "/>
        <s v="Paper Towns "/>
        <s v="Fantasia 2000 "/>
        <s v="The Muppets "/>
        <s v="Alice Through the Looking Glass "/>
        <s v="Bright Lights, Big City "/>
        <s v="Aliens "/>
        <s v="The Abyss "/>
        <s v="Titanic "/>
        <s v="The Terminator "/>
        <s v="Terminator 2: Judgment Day "/>
        <s v="Wonderland "/>
        <s v="Certifiably Jonathan "/>
        <s v="The Purge: Election Year "/>
        <s v="The Purge "/>
        <s v="The Corruptor "/>
        <s v="Confidence "/>
        <s v="Super "/>
        <s v="Guardians of the Galaxy "/>
        <s v="The White Countess "/>
        <s v="The Remains of the Day "/>
        <s v="Jefferson in Paris "/>
        <s v="A Room with a View "/>
        <s v="Maurice "/>
        <s v="Spanglish "/>
        <s v="How Do You Know "/>
        <s v="As Good as It Gets "/>
        <s v="Walk the Line "/>
        <s v="3:10 to Yuma "/>
        <s v="Knight and Day "/>
        <s v="Man on Wire "/>
        <s v="Lockout "/>
        <s v="Ninja Assassin "/>
        <s v="V for Vendetta "/>
        <s v="The Conjuring "/>
        <s v="The Conjuring 2 "/>
        <s v="The Woman in Black "/>
        <s v="The One "/>
        <s v="Dragonball: Evolution "/>
        <s v="Final Destination "/>
        <s v="But I'm a Cheerleader "/>
        <s v="Urban Legend "/>
        <s v="Speed 2: Cruise Control "/>
        <s v="Speed "/>
        <s v="The Haunting "/>
        <s v="Lost Souls "/>
        <s v="Napoleon Dynamite "/>
        <s v="Just Looking "/>
        <s v="Bad Words "/>
        <s v="Hobo with a Shotgun "/>
        <s v="Disaster Movie "/>
        <s v="Epic Movie "/>
        <s v="Meet the Spartans "/>
        <s v="Young Adult "/>
        <s v="Juno "/>
        <s v="Labor Day "/>
        <s v="The Forest "/>
        <s v="Darkness "/>
        <s v="Run All Night "/>
        <s v="Unknown "/>
        <s v="The Shallows "/>
        <s v="Cyrus "/>
        <s v="Austin Powers: The Spy Who Shagged Me "/>
        <s v="Austin Powers: International Man of Mystery "/>
        <s v="Mystery, Alaska "/>
        <s v="Meet the Fockers "/>
        <s v="Austin Powers in Goldmember "/>
        <s v="My Dog Skip "/>
        <s v="Assault on Precinct 13 "/>
        <s v="Enemy at the Gates "/>
        <s v="Two Brothers "/>
        <s v="Dolphins and Whales 3D: Tribes of the Ocean "/>
        <s v="Dallas Buyers Club "/>
        <s v="Wild "/>
        <s v="Just Visiting "/>
        <s v="Les couloirs du temps: Les visiteurs II "/>
        <s v="Les visiteurs "/>
        <s v="Bon voyage "/>
        <s v="Alien: Resurrection "/>
        <s v="AmÃ©lie "/>
        <s v="A Very Long Engagement "/>
        <s v="The Good, the Bad, the Weird "/>
        <s v="The Last Stand "/>
        <s v="Love Stinks "/>
        <s v="Mud "/>
        <s v="Midnight Special "/>
        <s v="Take Shelter "/>
        <s v="Jackass 3D "/>
        <s v="Bad Grandpa "/>
        <s v="Kick-Ass 2 "/>
        <s v="Thunder and the House of Magic "/>
        <s v="Blue Ruin "/>
        <s v="West Side Story "/>
        <s v="Captive "/>
        <s v="Rat Race "/>
        <s v="Kicking &amp; Screaming "/>
        <s v="How High "/>
        <s v="First Love, Last Rites "/>
        <s v="Juwanna Mann "/>
        <s v="Love the Coopers "/>
        <s v="Birthday Girl "/>
        <s v="Thirteen Conversations About One Thing "/>
        <s v="She's Out of My League "/>
        <s v="Shanghai Surprise "/>
        <s v="End of the Spear "/>
        <s v="Brothers "/>
        <s v="Dream House "/>
        <s v="Pulse "/>
        <s v="Free Birds "/>
        <s v="Jonah Hex "/>
        <s v="Home for the Holidays "/>
        <s v="Book of Shadows: Blair Witch 2 "/>
        <s v="Benji "/>
        <s v="The Grey "/>
        <s v="Smokin' Aces "/>
        <s v="Halloween: The Curse of Michael Myers "/>
        <s v="Attack the Block "/>
        <s v="Gremlins "/>
        <s v="Gremlins 2: The New Batch "/>
        <s v="Small Soldiers "/>
        <s v="Looney Tunes: Back in Action "/>
        <s v="Hidalgo "/>
        <s v="Sleepover "/>
        <s v="America's Sweethearts "/>
        <s v="Happy Christmas "/>
        <s v="Pan "/>
        <s v="Hanna "/>
        <s v="The Soloist "/>
        <s v="The Hudsucker Proxy "/>
        <s v="Not Another Teen Movie "/>
        <s v="Batman Forever "/>
        <s v="Flawless "/>
        <s v="Bad Company "/>
        <s v="Batman &amp; Robin "/>
        <s v="My Big Fat Greek Wedding "/>
        <s v="Come Early Morning "/>
        <s v="The Ant Bully "/>
        <s v="Friday the 13th Part VII: The New Blood "/>
        <s v="Begin Again "/>
        <s v="Once "/>
        <s v="Vampires "/>
        <s v="They Live "/>
        <s v="The Fog "/>
        <s v="Halloween "/>
        <s v="Escape from New York "/>
        <s v="Big Trouble in Little China "/>
        <s v="The Great Raid "/>
        <s v="Rugrats Go Wild "/>
        <s v="Quarantine "/>
        <s v="As Above, So Below "/>
        <s v="Devil "/>
        <s v="A Night at the Roxbury "/>
        <s v="Vacation "/>
        <s v="The Island of Dr. Moreau "/>
        <s v="Ronin "/>
        <s v="The Karate Kid "/>
        <s v="Rocky "/>
        <s v="Dreamer: Inspired by a True Story "/>
        <s v="A View to a Kill "/>
        <s v="Licence to Kill "/>
        <s v="The Living Daylights "/>
        <s v="The Glimmer Man "/>
        <s v="Operation Chromite "/>
        <s v="Along Came Polly "/>
        <s v="15 Minutes "/>
        <s v="The Proposition "/>
        <s v="Triple 9 "/>
        <s v="Good Boy! "/>
        <s v="Beverly Hills Cop III "/>
        <s v="A Bug's Life "/>
        <s v="Cars 2 "/>
        <s v="Toy Story "/>
        <s v="Toy Story 2 "/>
        <s v="Saving Mr. Banks "/>
        <s v="Texas Chainsaw 3D "/>
        <s v="Shakespeare in Love "/>
        <s v="The Jacket "/>
        <s v="Wild Things "/>
        <s v="The Thomas Crown Affair "/>
        <s v="The Hunt for Red October "/>
        <s v="Last Action Hero "/>
        <s v="The 13th Warrior "/>
        <s v="Die Hard "/>
        <s v="The Guard "/>
        <s v="Flight of the Intruder "/>
        <s v="Conan the Barbarian "/>
        <s v="Flight of the Phoenix "/>
        <s v="Behind Enemy Lines "/>
        <s v="Urban Legends: Final Cut "/>
        <s v="The Santa Clause "/>
        <s v="Doubt "/>
        <s v="Hide and Seek "/>
        <s v="Mortal Kombat: Annihilation "/>
        <s v="Sunshine State "/>
        <s v="Lone Star "/>
        <s v="The Next Best Thing "/>
        <s v="Drive Me Crazy "/>
        <s v="Like Mike "/>
        <s v="Baby Boy "/>
        <s v="Four Brothers "/>
        <s v="Shaft "/>
        <s v="2 Fast 2 Furious "/>
        <s v="Abduction "/>
        <s v="Poetic Justice "/>
        <s v="Into the Blue "/>
        <s v="Crazy/Beautiful "/>
        <s v="Serial Mom "/>
        <s v="Cecil B. DeMented "/>
        <s v="Pink Flamingos "/>
        <s v="August: Osage County "/>
        <s v="Big Mommas: Like Father, Like Son "/>
        <s v="Malibu's Most Wanted "/>
        <s v="Mission: Impossible II "/>
        <s v="Windtalkers "/>
        <s v="Broken Arrow "/>
        <s v="Exiled "/>
        <s v="Hardflip "/>
        <s v="Entrapment "/>
        <s v="The Core "/>
        <s v="88 Minutes "/>
        <s v="Zathura: A Space Adventure "/>
        <s v="The Jungle Book "/>
        <s v="Iron Man "/>
        <s v="Mercy Streets "/>
        <s v="American Reunion "/>
        <s v="Bad Moms "/>
        <s v="Justin Bieber: Never Say Never "/>
        <s v="G.I. Joe: Retaliation "/>
        <s v="Now You See Me 2 "/>
        <s v="Rosewater "/>
        <s v="Instinct "/>
        <s v="Last Vegas "/>
        <s v="National Treasure "/>
        <s v="The Kid "/>
        <s v="The Sorcerer's Apprentice "/>
        <s v="New in Town "/>
        <s v="Tarnation "/>
        <s v="Little Miss Sunshine "/>
        <s v="Philadelphia "/>
        <s v="The Manchurian Candidate "/>
        <s v="Thunderbirds "/>
        <s v="Clockstoppers "/>
        <s v="Birth "/>
        <s v="The Punisher "/>
        <s v="Brokedown Palace "/>
        <s v="The Hebrew Hammer "/>
        <s v="50/50 "/>
        <s v="Battle Los Angeles "/>
        <s v="Teenage Mutant Ninja Turtles "/>
        <s v="The Texas Chainsaw Massacre: The Beginning "/>
        <s v="Wrath of the Titans "/>
        <s v="Sgt. Bilko "/>
        <s v="The Whole Nine Yards "/>
        <s v="Wild Target "/>
        <s v="U-571 "/>
        <s v="Terminator 3: Rise of the Machines "/>
        <s v="Breakdown "/>
        <s v="The Railway Man "/>
        <s v="Luminarias "/>
        <s v="RoboCop "/>
        <s v="Elite Squad "/>
        <s v="Sholem Aleichem: Laughing in the Darkness "/>
        <s v="Don Jon "/>
        <s v="Torque "/>
        <s v="Oblivion "/>
        <s v="TRON: Legacy "/>
        <s v="Cleopatra "/>
        <s v="Money Train "/>
        <s v="Jaws: The Revenge "/>
        <s v="The Switch "/>
        <s v="Blades of Glory "/>
        <s v="Fun Size "/>
        <s v="Chronicle "/>
        <s v="Fantastic Four "/>
        <s v="Swing Vote "/>
        <s v="Avengers: Age of Ultron "/>
        <s v="Serenity "/>
        <s v="The Avengers "/>
        <s v="The Secret in Their Eyes "/>
        <s v="The 40-Year-Old Virgin "/>
        <s v="Funny People "/>
        <s v="This Is 40 "/>
        <s v="Knocked Up "/>
        <s v="One for the Money "/>
        <s v="Across the Universe "/>
        <s v="The Tempest "/>
        <s v="The Tigger Movie "/>
        <s v="Mandela: Long Walk to Freedom "/>
        <s v="Fast Five "/>
        <s v="Better Luck Tomorrow "/>
        <s v="The Big Wedding "/>
        <s v="Kabhi Alvida Naa Kehna "/>
        <s v="Imagine That "/>
        <s v="2046 "/>
        <s v="Black Nativity "/>
        <s v="L!fe Happens "/>
        <s v="Song One "/>
        <s v="Zero Dark Thirty "/>
        <s v="K-19: The Widowmaker "/>
        <s v="Steamboy "/>
        <s v="Akira "/>
        <s v="A Low Down Dirty Shame "/>
        <s v="White Chicks "/>
        <s v="The Singing Detective "/>
        <s v="Old Joy "/>
        <s v="Big Miracle "/>
        <s v="The Sisterhood of the Traveling Pants "/>
        <s v="Delivery Man "/>
        <s v="Unfinished Business "/>
        <s v="Jack Ryan: Shadow Recruit "/>
        <s v="Thor "/>
        <s v="Much Ado About Nothing "/>
        <s v="Steel "/>
        <s v="Margaret "/>
        <s v="This Is It "/>
        <s v="Sky Captain and the World of Tomorrow "/>
        <s v="The Big Tease "/>
        <s v="All About the Benjamins "/>
        <s v="Walking Tall "/>
        <s v="Dances with Wolves "/>
        <s v="The Tuxedo "/>
        <s v="Saw 3D: The Final Chapter "/>
        <s v="Smiling Fish &amp; Goat on Fire "/>
        <s v="102 Dalmatians "/>
        <s v="The Last King of Scotland "/>
        <s v="Dylan Dog: Dead of Night "/>
        <s v="Risen "/>
        <s v="Waterworld "/>
        <s v="Rapa Nui "/>
        <s v="Barbershop 2: Back in Business "/>
        <s v="Guess Who "/>
        <s v="Clerks II "/>
        <s v="Tusk "/>
        <s v="Jersey Girl "/>
        <s v="Dogma "/>
        <s v="Cop Out "/>
        <s v="Beyond the Sea "/>
        <s v="Albino Alligator "/>
        <s v="Glee: The 3D Concert Movie "/>
        <s v="Fame "/>
        <s v="Fiza "/>
        <s v="Stop-Loss "/>
        <s v="The Croods "/>
        <s v="Nanny McPhee "/>
        <s v="My Big Fat Greek Wedding 2 "/>
        <s v="Everybody's Fine "/>
        <s v="August Rush "/>
        <s v="The Cure "/>
        <s v="Fascination "/>
        <s v="Ultraviolet "/>
        <s v="Equilibrium "/>
        <s v="Fateless "/>
        <s v="Speed Racer "/>
        <s v="The Matrix Reloaded "/>
        <s v="The Matrix Revolutions "/>
        <s v="One Man's Hero "/>
        <s v="BrÃ¼no "/>
        <s v="The Dictator "/>
        <s v="Borat: Cultural Learnings of America for Make Benefit Glorious Nation of Kazakhstan "/>
        <s v="Religulous "/>
        <s v="Kids "/>
        <s v="Dancer in the Dark "/>
        <s v="Melancholia "/>
        <s v="Chocolat "/>
        <s v="An Unfinished Life "/>
        <s v="Dear John "/>
        <s v="Safe Haven "/>
        <s v="What's Eating Gilbert Grape "/>
        <s v="MoliÃ¨re "/>
        <s v="Sherrybaby "/>
        <s v="Son of the Mask "/>
        <s v="Cats &amp; Dogs "/>
        <s v="Wyatt Earp "/>
        <s v="Silverado "/>
        <s v="Dreamcatcher "/>
        <s v="Mumford "/>
        <s v="Precious "/>
        <s v="Lee Daniels' The Butler "/>
        <s v="xXx: State of the Union "/>
        <s v="The Devil's Double "/>
        <s v="Along Came a Spider "/>
        <s v="Underworld "/>
        <s v="Live Free or Die Hard "/>
        <s v="Tiny Furniture "/>
        <s v="The Man "/>
        <s v="Blue Streak "/>
        <s v="American Outlaws "/>
        <s v="Kevin Hart: Let Me Explain "/>
        <s v="Bachelorette "/>
        <s v="The Spy Who Loved Me "/>
        <s v="Moonraker "/>
        <s v="Punisher: War Zone "/>
        <s v="The Kids Are All Right "/>
        <s v="42nd Street "/>
        <s v="Transporter 2 "/>
        <s v="Clash of the Titans "/>
        <s v="The Messenger: The Story of Joan of Arc "/>
        <s v="Lucy "/>
        <s v="The Fifth Element "/>
        <s v="The Beyond "/>
        <s v="May "/>
        <s v="The Holy Girl "/>
        <s v="La Bamba "/>
        <s v="Let's Be Cops "/>
        <s v="The Girl Next Door "/>
        <s v="Something Borrowed "/>
        <s v="Your Sister's Sister "/>
        <s v="We Need to Talk About Kevin "/>
        <s v="The Last Airbender "/>
        <s v="The Visit "/>
        <s v="Lady in the Water "/>
        <s v="The Sixth Sense "/>
        <s v="The Village "/>
        <s v="Underworld: Awakening "/>
        <s v="The Cold Light of Day "/>
        <s v="Undercover Brother "/>
        <s v="Welcome Home, Roscoe Jenkins "/>
        <s v="Flash of Genius "/>
        <s v="Delgo "/>
        <s v="Finding Neverland "/>
        <s v="Monster's Ball "/>
        <s v="Stranger Than Fiction "/>
        <s v="Two Weeks Notice "/>
        <s v="500 Days of Summer "/>
        <s v="The Amazing Spider-Man "/>
        <s v="Summer Storm "/>
        <s v="Underclassman "/>
        <s v="The Collection "/>
        <s v="The Incredibly True Adventure of Two Girls in Love "/>
        <s v="The Diary of a Teenage Girl "/>
        <s v="The Other Dream Team "/>
        <s v="Spawn "/>
        <s v="Two Can Play That Game "/>
        <s v="54 "/>
        <s v="The Emperor's New Groove "/>
        <s v="Good Luck Chuck "/>
        <s v="Happy, Texas "/>
        <s v="Firestarter "/>
        <s v="Gamer "/>
        <s v="Crank: High Voltage "/>
        <s v="Crank "/>
        <s v="Kung Fu Panda "/>
        <s v="The Little Prince "/>
        <s v="Arlington Road "/>
        <s v="The Perfect Man "/>
        <s v="A Cinderella Story "/>
        <s v="The Rose "/>
        <s v="Top Hat "/>
        <s v="Ghost Rider "/>
        <s v="Simon Birch "/>
        <s v="Simply Irresistible "/>
        <s v="Mean Girls "/>
        <s v="Freaky Friday "/>
        <s v="The Spiderwick Chronicles "/>
        <s v="Mr. Popper's Penguins "/>
        <s v="Head Over Heels "/>
        <s v="Gigli "/>
        <s v="Meet Joe Black "/>
        <s v="The Mask of Zorro "/>
        <s v="Beyond Borders "/>
        <s v="Casino Royale "/>
        <s v="A Thin Line Between Love and Hate "/>
        <s v="In Bruges "/>
        <s v="Seven Psychopaths "/>
        <s v="Gangs of New York "/>
        <s v="Kundun "/>
        <s v="Bringing Out the Dead "/>
        <s v="Raging Bull "/>
        <s v="The Departed "/>
        <s v="Goodfellas "/>
        <s v="The Color of Money "/>
        <s v="The Hills Have Eyes II "/>
        <s v="The In Crowd "/>
        <s v="Pet Sematary "/>
        <s v="Babylon A.D. "/>
        <s v="Devil's Due "/>
        <s v="Cloverfield "/>
        <s v="The Oogieloves in the Big Balloon Adventure "/>
        <s v="Curious George "/>
        <s v="Dragonslayer "/>
        <s v="Kick-Ass "/>
        <s v="Straight Out of Brooklyn "/>
        <s v="Doug's 1st Movie "/>
        <s v="We Are Your Friends "/>
        <s v="3 Days to Kill "/>
        <s v="Charlie's Angels: Full Throttle "/>
        <s v="We Are Marshall "/>
        <s v="Young Frankenstein "/>
        <s v="Spaceballs "/>
        <s v="Braveheart "/>
        <s v="High Heels and Low Lifes "/>
        <s v="Sweet Sweetback's Baadasssss Song "/>
        <s v="Universal Soldier: The Return "/>
        <s v="Chasing Mavericks "/>
        <s v="Enough "/>
        <s v="The World Is Not Enough "/>
        <s v="The Chronicles of Narnia: The Voyage of the Dawn Treader "/>
        <s v="Pearl Harbor "/>
        <s v="Transformers: Revenge of the Fallen "/>
        <s v="Transformers "/>
        <s v="The Island "/>
        <s v="Transformers: Age of Extinction "/>
        <s v="The Rock "/>
        <s v="Basic Instinct 2 "/>
        <s v="The Clan of the Cave Bear "/>
        <s v="Heaven's Gate "/>
        <s v="Brooklyn Rules "/>
        <s v="Original Sin "/>
        <s v="Eye of the Dolphin "/>
        <s v="Take Me Home Tonight "/>
        <s v="Amour "/>
        <s v="Funny Games "/>
        <s v="The White Ribbon "/>
        <s v="The Best of Me "/>
        <s v="The Last Station "/>
        <s v="The Last Sin Eater "/>
        <s v="Hudson Hawk "/>
        <s v="The Insider "/>
        <s v="The Last of the Mohicans "/>
        <s v="Public Enemies "/>
        <s v="I Got the Hook Up "/>
        <s v="Flicka "/>
        <s v="Baby Mama "/>
        <s v="The Open Road "/>
        <s v="Roger &amp; Me "/>
        <s v="Northfork "/>
        <s v="90 Minutes in Heaven "/>
        <s v="Twin Falls Idaho "/>
        <s v="The Merchant of Venice "/>
        <s v="A Simple Wish "/>
        <s v="The Last Dragon "/>
        <s v="A Haunted House "/>
        <s v="A Haunted House 2 "/>
        <s v="Woodstock "/>
        <s v="Code 46 "/>
        <s v="The Claim "/>
        <s v="Tristram Shandy: A Cock and Bull Story "/>
        <s v="Eternal Sunshine of the Spotless Mind "/>
        <s v="Be Kind Rewind "/>
        <s v="Dave Chappelle's Block Party "/>
        <s v="The Artist "/>
        <s v="The Names of Love "/>
        <s v="Volcano "/>
        <s v="The Haunting of Molly Hartley "/>
        <s v="Alexander and the Terrible, Horrible, No Good, Very Bad Day "/>
        <s v="The Rite "/>
        <s v="Deuce Bigalow: European Gigolo "/>
        <s v="Black or White "/>
        <s v="Reign Over Me "/>
        <s v="Hoodwinked Too! Hood vs. Evil "/>
        <s v="Leaving Las Vegas "/>
        <s v="Beavis and Butt-Head Do America "/>
        <s v="All or Nothing "/>
        <s v="Topsy-Turvy "/>
        <s v="Act of Valor "/>
        <s v="Thumbsucker "/>
        <s v="Deuce Bigalow: Male Gigolo "/>
        <s v="Sky High "/>
        <s v="Shrek Forever After "/>
        <s v="Jonah: A VeggieTales Movie "/>
        <s v="Donnie Brasco "/>
        <s v="Pushing Tin "/>
        <s v="Four Weddings and a Funeral "/>
        <s v="Charlie Wilson's War "/>
        <s v="What Planet Are You From? "/>
        <s v="Primary Colors "/>
        <s v="Amadeus "/>
        <s v="Man on the Moon "/>
        <s v="One Flew Over the Cuckoo's Nest "/>
        <s v="Vanity Fair "/>
        <s v="Kama Sutra: A Tale of Love "/>
        <s v="Me and You and Everyone We Know "/>
        <s v="The Other Side of Heaven "/>
        <s v="Hurricane Streets "/>
        <s v="Desert Blue "/>
        <s v="Super Size Me "/>
        <s v="Boat Trip "/>
        <s v="The Imitation Game "/>
        <s v="Caramel "/>
        <s v="Something's Gotta Give "/>
        <s v="The Holiday "/>
        <s v="What Women Want "/>
        <s v="Can't Stop the Music "/>
        <s v="Going the Distance "/>
        <s v="Interview with the Assassin "/>
        <s v="Divergent "/>
        <s v="The Good Thief "/>
        <s v="Ondine "/>
        <s v="Michael Collins "/>
        <s v="We're No Angels "/>
        <s v="Interview with the Vampire: The Vampire Chronicles "/>
        <s v="The Crying Game "/>
        <s v="Lakeview Terrace "/>
        <s v="Nurse Betty "/>
        <s v="Doomsday "/>
        <s v="Chappie "/>
        <s v="The History Boys "/>
        <s v="Center Stage "/>
        <s v="Neighbors "/>
        <s v="Neighbors 2: Sorority Rising "/>
        <s v="The Notebook "/>
        <s v="The Other Woman "/>
        <s v="John Q "/>
        <s v="Drowning Mona "/>
        <s v="Little Black Book "/>
        <s v="The Sweeney "/>
        <s v="The Perfect Host "/>
        <s v="Only God Forgives "/>
        <s v="Walking and Talking "/>
        <s v="Made in Dagenham "/>
        <s v="McFarland, USA "/>
        <s v="North Country "/>
        <s v="Predators "/>
        <s v="Phat Girlz "/>
        <s v="Roar "/>
        <s v="Lucky Numbers "/>
        <s v="Pinocchio "/>
        <s v="Fiddler on the Roof "/>
        <s v="The Hurricane "/>
        <s v="The Statement "/>
        <s v="Bogus "/>
        <s v="Imagine Me &amp; You "/>
        <s v="The Possession "/>
        <s v="The Importance of Being Earnest "/>
        <s v="Johnny English Reborn "/>
        <s v="Savages "/>
        <s v="The Doors "/>
        <s v="Talk Radio "/>
        <s v="World Trade Center "/>
        <s v="Wall Street: Money Never Sleeps "/>
        <s v="Platoon "/>
        <s v="Alexander "/>
        <s v="Clean "/>
        <s v="Paris, je t'aime "/>
        <s v="Taken 2 "/>
        <s v="Paranormal Activity "/>
        <s v="My Best Friend's Wedding "/>
        <s v="The Great Beauty "/>
        <s v="One to Another "/>
        <s v="Sweet November "/>
        <s v="The Widow of Saint-Pierre "/>
        <s v="Real Women Have Curves "/>
        <s v="Miracles from Heaven "/>
        <s v="Kit Kittredge: An American Girl "/>
        <s v="The Expendables 3 "/>
        <s v="My Bloody Valentine "/>
        <s v="Dracula 2000 "/>
        <s v="Baby's Day Out "/>
        <s v="Spaced Invaders "/>
        <s v="The Night Listener "/>
        <s v="Underworld: Rise of the Lycans "/>
        <s v="Monster "/>
        <s v="Paparazzi "/>
        <s v="Happily N'Ever After "/>
        <s v="Once in a Lifetime: The Extraordinary Story of the New York Cosmos "/>
        <s v="Bridesmaids "/>
        <s v="Ghostbusters "/>
        <s v="Jason Bourne "/>
        <s v="Bloody Sunday "/>
        <s v="Captain Phillips "/>
        <s v="Crash "/>
        <s v="The Next Three Days "/>
        <s v="Faithful "/>
        <s v="Auto Focus "/>
        <s v="Magnolia "/>
        <s v="Punch-Drunk Love "/>
        <s v="The Master "/>
        <s v="Showgirls "/>
        <s v="Hollow Man "/>
        <s v="Resident Evil "/>
        <s v="The Three Musketeers "/>
        <s v="Event Horizon "/>
        <s v="Mortal Kombat "/>
        <s v="Death Race "/>
        <s v="Pompeii "/>
        <s v="Soldier "/>
        <s v="American Dreamz "/>
        <s v="Admission "/>
        <s v="Little Fockers "/>
        <s v="In Good Company "/>
        <s v="Renaissance Man "/>
        <s v="Riding in Cars with Boys "/>
        <s v="The Master of Disguise "/>
        <s v="Up "/>
        <s v="Inside Out "/>
        <s v="Stolen Summer "/>
        <s v="Vantage Point "/>
        <s v="Dredd "/>
        <s v="Keanu "/>
        <s v="Lone Survivor "/>
        <s v="The Kingdom "/>
        <s v="The Rocker "/>
        <s v="Lucky Break "/>
        <s v="Opal Dream "/>
        <s v="Hannah Montana: The Movie "/>
        <s v="Serendipity "/>
        <s v="Dumb &amp; Dumber "/>
        <s v="Pieces of April "/>
        <s v="Bill &amp; Ted's Bogus Journey "/>
        <s v="Zoom "/>
        <s v="The Warlords "/>
        <s v="The Musketeer "/>
        <s v="Timecop "/>
        <s v="End of Days "/>
        <s v="A Sound of Thunder "/>
        <s v="The Lord of the Rings: The Two Towers "/>
        <s v="The Lord of the Rings: The Return of the King "/>
        <s v="The Lord of the Rings: The Fellowship of the Ring "/>
        <s v="King Kong "/>
        <s v="The Lovely Bones "/>
        <s v="Jakob the Liar "/>
        <s v="Concussion "/>
        <s v="Chicken Run "/>
        <s v="On Her Majesty's Secret Service "/>
        <s v="Rise of the Guardians "/>
        <s v="The Longest Yard "/>
        <s v="50 First Dates "/>
        <s v="My Fellow Americans "/>
        <s v="Get Smart "/>
        <s v="Naked Gun 33 1/3: The Final Insult "/>
        <s v="Raising Victor Vargas "/>
        <s v="Freeheld "/>
        <s v="Dead Poets Society "/>
        <s v="The Truman Show "/>
        <s v="Yes Man "/>
        <s v="Ant-Man "/>
        <s v="Gridiron Gang "/>
        <s v="22 Jump Street "/>
        <s v="21 Jump Street "/>
        <s v="The Right Stuff "/>
        <s v="The Visual Bible: The Gospel of John "/>
        <s v="The Quiet American "/>
        <s v="The Bone Collector "/>
        <s v="The Giver "/>
        <s v="Mamma Mia! "/>
        <s v="The Gunman "/>
        <s v="American Desi "/>
        <s v="The Protector "/>
        <s v="This Christmas "/>
        <s v="Crossover "/>
        <s v="The Hateful Eight "/>
        <s v="Pulp Fiction "/>
        <s v="Kill Bill: Vol. 2 "/>
        <s v="Django Unchained "/>
        <s v="Tank Girl "/>
        <s v="Freddy's Dead: The Final Nightmare "/>
        <s v="The Smurfs 2 "/>
        <s v="Big Momma's House "/>
        <s v="Gangster's Paradise: Jerusalema "/>
        <s v="The Brass Teapot "/>
        <s v="The Astronaut's Wife "/>
        <s v="Grease "/>
        <s v="White Fang "/>
        <s v="Marilyn Hotchkiss' Ballroom Dancing and Charm School "/>
        <s v="Bottle Shock "/>
        <s v="We Were Soldiers "/>
        <s v="Heaven Is for Real "/>
        <s v="Secretariat "/>
        <s v="I Want Your Money "/>
        <s v="Jindabyne "/>
        <s v="City Island "/>
        <s v="Boomerang "/>
        <s v="The Ladies Man "/>
        <s v="The Long Kiss Goodnight "/>
        <s v="The Covenant "/>
        <s v="Mindhunters "/>
        <s v="The Legend of Hercules "/>
        <s v="Die Hard 2 "/>
        <s v="Looper "/>
        <s v="The Brothers Bloom "/>
        <s v="Snitch "/>
        <s v="Time Changer "/>
        <s v="The Basket "/>
        <s v="Wreck-It Ralph "/>
        <s v="Shadowlands "/>
        <s v="Marci X "/>
        <s v="My Stepmother Is an Alien "/>
        <s v="About Time "/>
        <s v="Assassins "/>
        <s v="Lethal Weapon 3 "/>
        <s v="Conspiracy Theory "/>
        <s v="Timeline "/>
        <s v="Scrooged "/>
        <s v="Lethal Weapon 4 "/>
        <s v="Superman "/>
        <s v="Brigham City "/>
        <s v="Notes on a Scandal "/>
        <s v="Iris "/>
        <s v="Tora! Tora! Tora! "/>
        <s v="Still Alice "/>
        <s v="QuinceaÃ±era "/>
        <s v="Southland Tales "/>
        <s v="Donnie Darko "/>
        <s v="The Box "/>
        <s v="Owning Mahowny "/>
        <s v="Living Out Loud "/>
        <s v="Freedom Writers "/>
        <s v="P.S. I Love You "/>
        <s v="Superman II "/>
        <s v="A Hard Day's Night "/>
        <s v="The Newton Boys "/>
        <s v="Dazed and Confused "/>
        <s v="Me and Orson Welles "/>
        <s v="Boyhood "/>
        <s v="Before Sunset "/>
        <s v="Firewall "/>
        <s v="Richard III "/>
        <s v="Star Wars: Episode VI - Return of the Jedi "/>
        <s v="The Princess and the Cobbler "/>
        <s v="The Real Cancun "/>
        <s v="Our Family Wedding "/>
        <s v="Dope "/>
        <s v="Halloween: Resurrection "/>
        <s v="American Gangster "/>
        <s v="Kingdom of Heaven "/>
        <s v="Exodus: Gods and Kings "/>
        <s v="A Good Year "/>
        <s v="The Counselor "/>
        <s v="White Squall "/>
        <s v="Black Hawk Down "/>
        <s v="Gladiator "/>
        <s v="Robin Hood "/>
        <s v="Maximum Risk "/>
        <s v="The Lunchbox "/>
        <s v="Elektra "/>
        <s v="Daylight "/>
        <s v="The Fast and the Furious "/>
        <s v="The Mummy: Tomb of the Dragon Emperor "/>
        <s v="Alex Cross "/>
        <s v="Stealth "/>
        <s v="DragonHeart "/>
        <s v="Goosebumps "/>
        <s v="Chicago "/>
        <s v="Nine "/>
        <s v="Memoirs of a Geisha "/>
        <s v="Waiting... "/>
        <s v="The Forbidden Kingdom "/>
        <s v="The Haunted Mansion "/>
        <s v="Mr. Peabody &amp; Sherman "/>
        <s v="Stuart Little "/>
        <s v="The Story of Us "/>
        <s v="Ghosts of Mississippi "/>
        <s v="When Harry Met Sally... "/>
        <s v="The American President "/>
        <s v="The Princess Bride "/>
        <s v="Halloween II "/>
        <s v="The Devil's Rejects "/>
        <s v="Gosford Park "/>
        <s v="How to Lose Friends &amp; Alienate People "/>
        <s v="Reno 911!: Miami "/>
        <s v="Turbulence "/>
        <s v="Ira &amp; Abby "/>
        <s v="Mi America "/>
        <s v="They "/>
        <s v="She's All That "/>
        <s v="Boys and Girls "/>
        <s v="Killers "/>
        <s v="21 "/>
        <s v="Monster-in-Law "/>
        <s v="Win a Date with Tad Hamilton! "/>
        <s v="10th &amp; Wolf "/>
        <s v="The Conspirator "/>
        <s v="Ordinary People "/>
        <s v="The Horse Whisperer "/>
        <s v="El Mariachi "/>
        <s v="Spy Kids "/>
        <s v="Once Upon a Time in Mexico "/>
        <s v="The Faculty "/>
        <s v="Grindhouse "/>
        <s v="Desperado "/>
        <s v="The Adventures of Sharkboy and Lavagirl 3-D "/>
        <s v="Shorts "/>
        <s v="R.I.P.D. "/>
        <s v="RED "/>
        <s v="Flightplan "/>
        <s v="Insurgent "/>
        <s v="Mary Poppins "/>
        <s v="Maleficent "/>
        <s v="The Sound of Music "/>
        <s v="Cast Away "/>
        <s v="Back to the Future Part III "/>
        <s v="The Polar Express "/>
        <s v="The Walk "/>
        <s v="Flight "/>
        <s v="Death Becomes Her "/>
        <s v="Beowulf "/>
        <s v="Return to Never Land "/>
        <s v="Straw Dogs "/>
        <s v="The Contender "/>
        <s v="The Last Castle "/>
        <s v="Deterrence "/>
        <s v="Buried "/>
        <s v="Mother and Child "/>
        <s v="The Lion King "/>
        <s v="Killing Zoe "/>
        <s v="The Rules of Attraction "/>
        <s v="The World's Fastest Indian "/>
        <s v="The Bank Job "/>
        <s v="Dante's Peak "/>
        <s v="The Sweetest Thing "/>
        <s v="Morning Glory "/>
        <s v="Trekkies "/>
        <s v="Tomorrow Never Dies "/>
        <s v="The 6th Day "/>
        <s v="Independence Day: Resurgence "/>
        <s v="Stonewall "/>
        <s v="The Patriot "/>
        <s v="Independence Day "/>
        <s v="Anonymous "/>
        <s v="White House Down "/>
        <s v="2012 "/>
        <s v="The Scarlet Letter "/>
        <s v="The Princess and the Frog "/>
        <s v="Samsara "/>
        <s v="Splash "/>
        <s v="Cinderella Man "/>
        <s v="In the Heart of the Sea "/>
        <s v="Gods and Generals "/>
        <s v="Tremors "/>
        <s v="Warriors of Virtue "/>
        <s v="Bride of Chucky "/>
        <s v="Formula 51 "/>
        <s v="Before I Go to Sleep "/>
        <s v="Inescapable "/>
        <s v="Gangster Squad "/>
        <s v="The Barbarians "/>
        <s v="Stigmata "/>
        <s v="Rise of the Planet of the Apes "/>
        <s v="The Gambler "/>
        <s v="Beyond the Valley of the Dolls "/>
        <s v="Highlander "/>
        <s v="The Shadow "/>
        <s v="Tales from the Hood "/>
        <s v="The Midnight Meat Train "/>
        <s v="Fruitvale Station "/>
        <s v="Half Nelson "/>
        <s v="The Man with the Iron Fists "/>
        <s v="Surfer, Dude "/>
        <s v="Baahubali: The Beginning "/>
        <s v="Sparkle "/>
        <s v="American Ninja 2: The Confrontation "/>
        <s v="Away We Go "/>
        <s v="Revolutionary Road "/>
        <s v="Skyfall "/>
        <s v="No Good Deed "/>
        <s v="Major Dundee "/>
        <s v="Spider-Man 3 "/>
        <s v="Oz the Great and Powerful "/>
        <s v="The Quick and the Dead "/>
        <s v="Army of Darkness "/>
        <s v="Spider-Man "/>
        <s v="Evil Dead II "/>
        <s v="Fifty Shades of Grey "/>
        <s v="What's the Worst That Could Happen? "/>
        <s v="Dickie Roberts: Former Child Star "/>
        <s v="The Out-of-Towners "/>
        <s v="Confessions of a Teenage Drama Queen "/>
        <s v="Black Mass "/>
        <s v="Crazy Heart "/>
        <s v="Sinister "/>
        <s v="The Exorcism of Emily Rose "/>
        <s v="Deliver Us from Evil "/>
        <s v="The Day the Earth Stood Still "/>
        <s v="Deuces Wild "/>
        <s v="Step Up Revolution "/>
        <s v="Legion "/>
        <s v="Horrible Bosses 2 "/>
        <s v="Daddy's Home "/>
        <s v="The Pledge "/>
        <s v="Nomad: The Warrior "/>
        <s v="Seventh Son "/>
        <s v="A Fistful of Dollars "/>
        <s v="Horrible Bosses "/>
        <s v="Ted "/>
        <s v="Ted 2 "/>
        <s v="Endless Love "/>
        <s v="9 "/>
        <s v="Iron Man 3 "/>
        <s v="Dead Man's Shoes "/>
        <s v="The Extra Man "/>
        <s v="Big Fat Liar "/>
        <s v="Night at the Museum: Battle of the Smithsonian "/>
        <s v="The Pink Panther "/>
        <s v="Cheaper by the Dozen "/>
        <s v="Real Steel "/>
        <s v="Night at the Museum "/>
        <s v="Date Night "/>
        <s v="Just Married "/>
        <s v="The Internship "/>
        <s v="Elizabeth "/>
        <s v="Elizabeth: The Golden Age "/>
        <s v="Only the Strong "/>
        <s v="Superman IV: The Quest for Peace "/>
        <s v="The Wiz "/>
        <s v="Woman in Gold "/>
        <s v="The Time Machine "/>
        <s v="Con Air "/>
        <s v="The General's Daughter "/>
        <s v="Lara Croft: Tomb Raider "/>
        <s v="The Phantom "/>
        <s v="Crocodile Dundee in Los Angeles "/>
        <s v="Harley Davidson and the Marlboro Man "/>
        <s v="The Warrior's Way "/>
        <s v="Marie Antoinette "/>
        <s v="Lost in Translation "/>
        <s v="The Virgin Suicides "/>
        <s v="Somewhere "/>
        <s v="The Living Wake "/>
        <s v="Being John Malkovich "/>
        <s v="Crooklyn "/>
        <s v="School Daze "/>
        <s v="Mo' Better Blues "/>
        <s v="Malcolm X "/>
        <s v="Get on the Bus "/>
        <s v="25th Hour "/>
        <s v="He Got Game "/>
        <s v="Ernest &amp; Celestine "/>
        <s v="It's a Mad, Mad, Mad, Mad World "/>
        <s v="2001: A Space Odyssey "/>
        <s v="Anatomy "/>
        <s v="Eye of the Beholder "/>
        <s v="Soul Survivors "/>
        <s v="The Perks of Being a Wallflower "/>
        <s v="The Hours "/>
        <s v="The Reader "/>
        <s v="Extremely Loud &amp; Incredibly Close "/>
        <s v="The Queen "/>
        <s v="Dangerous Liaisons "/>
        <s v="Mary Reilly "/>
        <s v="High Fidelity "/>
        <s v="Philomena "/>
        <s v="Mr. Holland's Opus "/>
        <s v="Man of the House "/>
        <s v="The Mighty Ducks "/>
        <s v="Rock Star "/>
        <s v="Life or Something Like It "/>
        <s v="Bill &amp; Ted's Excellent Adventure "/>
        <s v="The SpongeBob SquarePants Movie "/>
        <s v="The Reaping "/>
        <s v="Get Carter "/>
        <s v="The Adventures of Huck Finn "/>
        <s v="Burlesque "/>
        <s v="Ghost Ship "/>
        <s v="Mr. Bean's Holiday "/>
        <s v="Trees Lounge "/>
        <s v="Lonesome Jim "/>
        <s v="Next Friday "/>
        <s v="Daddy Day Care "/>
        <s v="Prefontaine "/>
        <s v="The Peanuts Movie "/>
        <s v="Ice Age: Continental Drift "/>
        <s v="Shame "/>
        <s v="Friday the 13th Part III "/>
        <s v="Lake Placid "/>
        <s v="Texas Rangers "/>
        <s v="Friday the 13th Part 2 "/>
        <s v="Warlock "/>
        <s v="Kung Pow: Enter the Fist "/>
        <s v="Ace Ventura: When Nature Calls "/>
        <s v="Nothing to Lose "/>
        <s v="Hot Tub Time Machine 2 "/>
        <s v="Held Up "/>
        <s v="Blue Like Jazz "/>
        <s v="The Jungle Book 2 "/>
        <s v="Little Nicky "/>
        <s v="Mr. Deeds "/>
        <s v="Into the Storm "/>
        <s v="Final Destination 5 "/>
        <s v="I Spit on Your Grave "/>
        <s v="On Deadly Ground "/>
        <s v="Full Frontal "/>
        <s v="Erin Brockovich "/>
        <s v="Ocean's Thirteen "/>
        <s v="Ocean's Eleven "/>
        <s v="Haywire "/>
        <s v="Side Effects "/>
        <s v="The Limey "/>
        <s v="E.T. the Extra-Terrestrial "/>
        <s v="Close Encounters of the Third Kind "/>
        <s v="The Color Purple "/>
        <s v="War Horse "/>
        <s v="Catch Me If You Can "/>
        <s v="Hook "/>
        <s v="Raiders of the Lost Ark "/>
        <s v="Jaws "/>
        <s v="Jurassic Park "/>
        <s v="Indiana Jones and the Temple of Doom "/>
        <s v="Saving Private Ryan "/>
        <s v="Indiana Jones and the Kingdom of the Crystal Skull "/>
        <s v="Lincoln "/>
        <s v="Indiana Jones and the Last Crusade "/>
        <s v="War of the Worlds "/>
        <s v="Minority Report "/>
        <s v="Sorority Row "/>
        <s v="Rugrats in Paris: The Movie "/>
        <s v="Ouija "/>
        <s v="I, Frankenstein "/>
        <s v="Nanny McPhee Returns "/>
        <s v="Things We Lost in the Fire "/>
        <s v="Random Hearts "/>
        <s v="The Interpreter "/>
        <s v="The Losers "/>
        <s v="Stomp the Yard "/>
        <s v="The Grudge "/>
        <s v="Brother "/>
        <s v="Half Baked "/>
        <s v="The Help "/>
        <s v="Get on Up "/>
        <s v="Proof of Life "/>
        <s v="The Devil's Advocate "/>
        <s v="Parker "/>
        <s v="Blood In, Blood Out "/>
        <s v="Ray "/>
        <s v="Blow "/>
        <s v="Dr. No "/>
        <s v="From Russia with Love "/>
        <s v="The Thin Red Line "/>
        <s v="The Tree of Life "/>
        <s v="Hotel Rwanda "/>
        <s v="Time Bandits "/>
        <s v="The Fisher King "/>
        <s v="The Brothers Grimm "/>
        <s v="Fear and Loathing in Las Vegas "/>
        <s v="Brazil "/>
        <s v="The Imaginarium of Doctor Parnassus "/>
        <s v="Monty Python and the Holy Grail "/>
        <s v="Bad Santa "/>
        <s v="Ghost World "/>
        <s v="St. Vincent "/>
        <s v="Love Jones "/>
        <s v="The Family Stone "/>
        <s v="Coach Carter "/>
        <s v="The Celebration "/>
        <s v="Diary of a Wimpy Kid "/>
        <s v="Valley of the Heart's Delight "/>
        <s v="Batman Returns "/>
        <s v="Dark Shadows "/>
        <s v="Planet of the Apes "/>
        <s v="Big Eyes "/>
        <s v="Charlie and the Chocolate Factory "/>
        <s v="Alice in Wonderland "/>
        <s v="Frankenweenie "/>
        <s v="Ed Wood "/>
        <s v="The Mighty Macs "/>
        <s v="Max Keeble's Big Move "/>
        <s v="Over the Hedge "/>
        <s v="Home "/>
        <s v="Secondhand Lions "/>
        <s v="Deadpool "/>
        <s v="Cradle Will Rock "/>
        <s v="Peeples "/>
        <s v="Invaders from Mars "/>
        <s v="Poltergeist "/>
        <s v="Paranormal Activity 2 "/>
        <s v="Little Children "/>
        <s v="Joyful Noise "/>
        <s v="Far from Heaven "/>
        <s v="The Apparition "/>
        <s v="Road Trip "/>
        <s v="School for Scoundrels "/>
        <s v="The Hangover Part II "/>
        <s v="Old School "/>
        <s v="The Hangover "/>
        <s v="Welcome to the Dollhouse "/>
        <s v="Bucky Larson: Born to Be a Star "/>
        <s v="Marmaduke "/>
        <s v="Failure to Launch "/>
        <s v="Shanghai Noon "/>
        <s v="That Awkward Moment "/>
        <s v="That Thing You Do! "/>
        <s v="Larry Crowne "/>
        <s v="Thinner "/>
        <s v="Child's Play "/>
        <s v="The King's Speech "/>
        <s v="Savage Grace "/>
        <s v="Spotlight "/>
        <s v="The Station Agent "/>
        <s v="Jason Lives: Friday the 13th Part VI "/>
        <s v="The Knife of Don Juan "/>
        <s v="8 Heads in a Duffel Bag "/>
        <s v="The Nutty Professor "/>
        <s v="Evan Almighty "/>
        <s v="Dragonfly "/>
        <s v="Ace Ventura: Pet Detective "/>
        <s v="Perfume: The Story of a Murderer "/>
        <s v="Run Lola Run "/>
        <s v="What Happens in Vegas "/>
        <s v="Tinker Tailor Soldier Spy "/>
        <s v="The Secret of Kells "/>
        <s v="Halloween III: Season of the Witch "/>
        <s v="Get Over It "/>
        <s v="Ella Enchanted "/>
        <s v="Hansel &amp; Gretel: Witch Hunters "/>
        <s v="Mulan "/>
        <s v="A Walk on the Moon "/>
        <s v="American History X "/>
        <s v="The Hotel New Hampshire "/>
        <s v="Days of Thunder "/>
        <s v="True Romance "/>
        <s v="Crimson Tide "/>
        <s v="Beverly Hills Cop II "/>
        <s v="Top Gun "/>
        <s v="Spy Game "/>
        <s v="The Taking of Pelham 1 2 3 "/>
        <s v="Man on Fire "/>
        <s v="Domino "/>
        <s v="Enemy of the State "/>
        <s v="Larry the Cable Guy: Health Inspector "/>
        <s v="South Park: Bigger Longer &amp; Uncut "/>
        <s v="Team America: World Police "/>
        <s v="Dumb and Dumberer: When Harry Met Lloyd "/>
        <s v="Don't Be Afraid of the Dark "/>
        <s v="I Can Do Bad All by Myself "/>
        <s v="A Madea Christmas "/>
        <s v="Madea's Witness Protection "/>
        <s v="Madea's Family Reunion "/>
        <s v="The Little Vampire "/>
        <s v="The Deep End of the Ocean "/>
        <s v="In the Name of the King: A Dungeon Siege Tale "/>
        <s v="Left Behind "/>
        <s v="Good "/>
        <s v="Post Grad "/>
        <s v="Gone with the Wind "/>
        <s v="Jeepers Creepers "/>
        <s v="Jeepers Creepers II "/>
        <s v="Buffalo '66 "/>
        <s v="Persepolis "/>
        <s v="The Pirate "/>
        <s v="Splice "/>
        <s v="Glitter "/>
        <s v="Sorority Boys "/>
        <s v="Supernova "/>
        <s v="Bulworth "/>
        <s v="Dick Tracy "/>
        <s v="Because of Winn-Dixie "/>
        <s v="Snow Flower and the Secret Fan "/>
        <s v="Maid in Manhattan "/>
        <s v="Anywhere But Here "/>
        <s v="Bad Lieutenant: Port of Call New Orleans "/>
        <s v="Rushmore "/>
        <s v="Moonrise Kingdom "/>
        <s v="Fantastic Mr. Fox "/>
        <s v="Bottle Rocket "/>
        <s v="The Maze Runner "/>
        <s v="The Scorch Trials "/>
        <s v="Scream 4 "/>
        <s v="A Nightmare on Elm Street "/>
        <s v="Scream 2 "/>
        <s v="Scream "/>
        <s v="Metropolitan "/>
        <s v="Legends of Oz: Dorothy's Return "/>
        <s v="Friends with Benefits "/>
        <s v="Annie "/>
        <s v="The Devil Inside "/>
        <s v="Stay Alive "/>
        <s v="The Boy "/>
        <s v="The Perfect Game "/>
        <s v="Jade "/>
        <s v="House on Haunted Hill "/>
        <s v="The Best Years of Our Lives "/>
        <s v="Good Bye Lenin! "/>
        <s v="Outbreak "/>
        <s v="Air Force One "/>
        <s v="Poseidon "/>
        <s v="Match Point "/>
        <s v="Midnight in Paris "/>
        <s v="To Rome with Love "/>
        <s v="The Curse of the Jade Scorpion "/>
        <s v="Blue Jasmine "/>
        <s v="Anything Else "/>
        <s v="You Will Meet a Tall Dark Stranger "/>
        <s v="Of Gods and Men "/>
        <s v="Hitman "/>
        <s v="The Secret Life of Pets "/>
        <s v="Veer-Zaara "/>
        <s v="Jab Tak Hai Jaan "/>
        <s v="House of Flying Daggers "/>
        <s v="Filly Brown "/>
        <s v="Wish I Was Here "/>
        <s v="Garden State "/>
        <s v="Miss March "/>
        <s v="Watchmen "/>
        <s v="Man of Steel "/>
        <s v="Batman v Superman: Dawn of Justice "/>
        <s v="Dawn of the Dead "/>
      </sharedItems>
    </cacheField>
    <cacheField name="language" numFmtId="0">
      <sharedItems/>
    </cacheField>
    <cacheField name="country" numFmtId="0">
      <sharedItems count="29">
        <s v="Canada"/>
        <s v="Spain"/>
        <s v="USA"/>
        <s v="Germany"/>
        <s v="Finland"/>
        <s v="Japan"/>
        <s v="Mexico"/>
        <s v="UK"/>
        <s v="Norway"/>
        <s v="France"/>
        <s v="Taiwan"/>
        <s v="Brazil"/>
        <s v="Australia"/>
        <s v="India"/>
        <s v="Iceland"/>
        <s v="Denmark"/>
        <s v="South Korea"/>
        <s v="Thailand"/>
        <s v="Hong Kong"/>
        <s v="China"/>
        <s v="Italy"/>
        <s v="Argentina"/>
        <s v="Iran"/>
        <s v="Greece"/>
        <s v="Belgium"/>
        <s v="Ireland"/>
        <s v="Hungary"/>
        <s v="New Zealand"/>
        <s v="South Africa"/>
      </sharedItems>
    </cacheField>
    <cacheField name="title_year" numFmtId="0">
      <sharedItems containsSemiMixedTypes="0" containsString="0" containsNumber="1" containsInteger="1" minValue="1920" maxValue="2016"/>
    </cacheField>
    <cacheField name="imdb_score" numFmtId="0">
      <sharedItems containsSemiMixedTypes="0" containsString="0" containsNumber="1" minValue="1.6" maxValue="9.1999999999999993"/>
    </cacheField>
    <cacheField name="Budget (M USD)" numFmtId="0">
      <sharedItems containsSemiMixedTypes="0" containsString="0" containsNumber="1" minValue="1.17" maxValue="299.88"/>
    </cacheField>
    <cacheField name="Lifetime Gross (M USD)" numFmtId="0">
      <sharedItems containsSemiMixedTypes="0" containsString="0" containsNumber="1" minValue="2.17" maxValue="1412.36"/>
    </cacheField>
    <cacheField name="Rotten Tomatoes Score" numFmtId="0">
      <sharedItems containsSemiMixedTypes="0" containsString="0" containsNumber="1" containsInteger="1" minValue="20" maxValue="100"/>
    </cacheField>
    <cacheField name="Domestic Collection (M USD)" numFmtId="0">
      <sharedItems containsSemiMixedTypes="0" containsString="0" containsNumber="1" minValue="1.48" maxValue="970.07"/>
    </cacheField>
    <cacheField name="International Collection (M USD)" numFmtId="0">
      <sharedItems containsSemiMixedTypes="0" containsString="0" containsNumber="1" minValue="0.69" maxValue="572.26"/>
    </cacheField>
    <cacheField name="Distribution Company" numFmtId="0">
      <sharedItems count="6">
        <s v="Amazon Prime"/>
        <s v="Fox Studios"/>
        <s v="Paramount"/>
        <s v="Warner Bros"/>
        <s v="Netflix"/>
        <s v="Sony Pictures"/>
      </sharedItems>
    </cacheField>
    <cacheField name="Marketing Budget (M USD)" numFmtId="0">
      <sharedItems containsSemiMixedTypes="0" containsString="0" containsNumber="1" minValue="0.2" maxValue="144.74"/>
    </cacheField>
    <cacheField name="Hit or Flop" numFmtId="0">
      <sharedItems/>
    </cacheField>
    <cacheField name="Profit or Loss" numFmtId="0" formula="'Budget (M USD)'-'Lifetime Gross (M USD)'" databaseField="0"/>
    <cacheField name="Profit" numFmtId="0" formula="'Lifetime Gross (M USD)'-'Budget (M USD)'"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u mathy" refreshedDate="45791.312764467591" createdVersion="8" refreshedVersion="8" minRefreshableVersion="3" recordCount="2000" xr:uid="{C0082BAB-AA56-482E-AFF1-2B0EE0DEBDBC}">
  <cacheSource type="worksheet">
    <worksheetSource ref="A1:W2001" sheet="SOURCE DATA"/>
  </cacheSource>
  <cacheFields count="22">
    <cacheField name="Movie ID" numFmtId="0">
      <sharedItems/>
    </cacheField>
    <cacheField name="Genre" numFmtId="0">
      <sharedItems count="9">
        <s v="Adventure"/>
        <s v="Comedy"/>
        <s v="Thriller"/>
        <s v="Action"/>
        <s v="Drama"/>
        <s v="Horror"/>
        <s v="Sci-Fi"/>
        <s v="Romance"/>
        <s v="Animation"/>
      </sharedItems>
    </cacheField>
    <cacheField name="Production House" numFmtId="0">
      <sharedItems count="7">
        <s v="Universal"/>
        <s v="Paramount"/>
        <s v="Warner Bros"/>
        <s v="Netflix Originals"/>
        <s v="Fox Studios"/>
        <s v="Sony Pictures"/>
        <s v="Disney"/>
      </sharedItems>
    </cacheField>
    <cacheField name="director_name" numFmtId="0">
      <sharedItems count="1173">
        <s v="Francis Ford Coppola"/>
        <s v="Quentin Tarantino"/>
        <s v="Peter Jackson"/>
        <s v="Christopher Nolan"/>
        <s v="David Fincher"/>
        <s v="George Lucas"/>
        <s v="Milos Forman"/>
        <s v="Martin Scorsese"/>
        <s v="Akira Kurosawa"/>
        <s v="Steven Spielberg"/>
        <s v="Bryan Singer"/>
        <s v="Tony Kaye"/>
        <s v="Hayao Miyazaki"/>
        <s v="Ron Fricke"/>
        <s v="Alfred Hitchcock"/>
        <s v="Florian Henckel von Donnersmarck"/>
        <s v="Ridley Scott"/>
        <s v="Damien Chazelle"/>
        <s v="James Cameron"/>
        <s v="Roger Allers"/>
        <s v="Jean-Pierre Jeunet"/>
        <s v="Darren Aronofsky"/>
        <s v="Marius A. Markevicius"/>
        <s v="David Lean"/>
        <s v="Mel Gibson"/>
        <s v="Richard Marquand"/>
        <s v="S.S. Rajamouli"/>
        <s v="Brian De Palma"/>
        <s v="George Roy Hill"/>
        <s v="Charles Ferguson"/>
        <s v="Stanley Kubrick"/>
        <s v="Pete Docter"/>
        <s v="Terry Gilliam"/>
        <s v="John Lasseter"/>
        <s v="Billy Wilder"/>
        <s v="Gus Van Sant"/>
        <s v="Michel Gondry"/>
        <s v="Juan JosÃ© Campanella"/>
        <s v="Victor Fleming"/>
        <s v="James McTeigue"/>
        <s v="Dean DeBlois"/>
        <s v="Guy Ritchie"/>
        <s v="Gavin O'Connor"/>
        <s v="John McTiernan"/>
        <s v="Morten Tyldum"/>
        <s v="M. Night Shyamalan"/>
        <s v="Gore Verbinski"/>
        <s v="Katsuhiro Ã”tomo"/>
        <s v="Alejandro G. IÃ±Ã¡rritu"/>
        <s v="Peter Weir"/>
        <s v="James Gunn"/>
        <s v="Harold Ramis"/>
        <s v="Terry George"/>
        <s v="Oliver Stone"/>
        <s v="Michael Wadleigh"/>
        <s v="Richard Kelly"/>
        <s v="William Wyler"/>
        <s v="Tom McCarthy"/>
        <s v="Rob Reiner"/>
        <s v="Thomas Vinterberg"/>
        <s v="Tim Miller"/>
        <s v="John G. Avildsen"/>
        <s v="David Sington"/>
        <s v="Joss Whedon"/>
        <s v="Tate Taylor"/>
        <s v="Denis Villeneuve"/>
        <s v="JosÃ© Padilha"/>
        <s v="Sergio Leone"/>
        <s v="Robert Wise"/>
        <s v="Tom Hooper"/>
        <s v="Michel Hazanavicius"/>
        <s v="Ron Howard"/>
        <s v="Martin Campbell"/>
        <s v="Stephen Chbosky"/>
        <s v="Kevin Costner"/>
        <s v="J.J. Abrams"/>
        <s v="Tony Scott"/>
        <s v="Billy Bob Thornton"/>
        <s v="Jean-Marc VallÃ©e"/>
        <s v="Richard Linklater"/>
        <s v="Edward Zwick"/>
        <s v="Vincent Paronnaud"/>
        <s v="Lars von Trier"/>
        <s v="Mel Brooks"/>
        <s v="Martin McDonagh"/>
        <s v="Norman Jewison"/>
        <s v="Danny Boyle"/>
        <s v="Paul Thomas Anderson"/>
        <s v="Taylor Hackford"/>
        <s v="Jacques Perrin"/>
        <s v="Edgar Wright"/>
        <s v="James Ivory"/>
        <s v="Yash Chopra"/>
        <s v="Jonathan Dayton"/>
        <s v="Cameron Crowe"/>
        <s v="Tim Burton"/>
        <s v="F. Gary Gray"/>
        <s v="Paul Greengrass"/>
        <s v="Dan Gilroy"/>
        <s v="John Carney"/>
        <s v="Anna Muylaert"/>
        <s v="Michael Haneke"/>
        <s v="Ang Lee"/>
        <s v="Paul Haggis"/>
        <s v="John Carpenter"/>
        <s v="Alfonso CuarÃ³n"/>
        <s v="Jon Favreau"/>
        <s v="Roger Donaldson"/>
        <s v="Doug Liman"/>
        <s v="Michael Mann"/>
        <s v="FabiÃ¡n Bielinsky"/>
        <s v="Duncan Jones"/>
        <s v="Nick Cassavetes"/>
        <s v="Philip Kaufman"/>
        <s v="StÃ©phane Aubier"/>
        <s v="David O. Russell"/>
        <s v="James Mangold"/>
        <s v="Sofia Coppola"/>
        <s v="Wes Anderson"/>
        <s v="Trey Parker"/>
        <s v="Todd Phillips"/>
        <s v="Marc Forster"/>
        <s v="Tom Tykwer"/>
        <s v="Mark Sandrich"/>
        <s v="Henry Alex Rubin"/>
        <s v="Rich Moore"/>
        <s v="Sam Raimi"/>
        <s v="Sam Mendes"/>
        <s v="Mark Osborne"/>
        <s v="Andrew Davis"/>
        <s v="Ralph Ziman"/>
        <s v="Giuseppe Tornatore"/>
        <s v="Boaz Yakin"/>
        <s v="Christian Carion"/>
        <s v="Adam McKay"/>
        <s v="Steven Soderbergh"/>
        <s v="James Marsh"/>
        <s v="James Wan"/>
        <s v="Robert Redford"/>
        <s v="Spike Jonze"/>
        <s v="Lasse HallstrÃ¶m"/>
        <s v="Richard Curtis"/>
        <s v="Ritesh Batra"/>
        <s v="Robert Stevenson"/>
        <s v="Mike Newell"/>
        <s v="Spike Lee"/>
        <s v="Philip Saville"/>
        <s v="FranÃ§ois Girard"/>
        <s v="Alex Gibney"/>
        <s v="Woody Allen"/>
        <s v="Jonathan Levine"/>
        <s v="Paolo Sorrentino"/>
        <s v="Luc Besson"/>
        <s v="Wolfgang Becker"/>
        <s v="Richard Lester"/>
        <s v="Tomm Moore"/>
        <s v="Jonathan Demme"/>
        <s v="Matthew Vaughn"/>
        <s v="James L. Brooks"/>
        <s v="Zack Snyder"/>
        <s v="Robert Zemeckis"/>
        <s v="Shane Meadows"/>
        <s v="Andrew Haigh"/>
        <s v="Larry Charles"/>
        <s v="Lloyd Bacon"/>
        <s v="Denys Arcand"/>
        <s v="David Ayer"/>
        <s v="Brian Henson"/>
        <s v="Stephen Frears"/>
        <s v="Kevin Macdonald"/>
        <s v="Ben Affleck"/>
        <s v="David Cronenberg"/>
        <s v="Marc Webb"/>
        <s v="Chan-wook Park"/>
        <s v="Chris Paine"/>
        <s v="Henry Selick"/>
        <s v="John Sayles"/>
        <s v="Stanley Kramer"/>
        <s v="Chia-Liang Liu"/>
        <s v="Stephen Daldry"/>
        <s v="Tim McCanlies"/>
        <s v="Isabel Coixet"/>
        <s v="Bennett Miller"/>
        <s v="Robert Rodriguez"/>
        <s v="Jerome Robbins"/>
        <s v="Kevin Jordan"/>
        <s v="Andrew Niccol"/>
        <s v="Jean-Jacques Annaud"/>
        <s v="Baz Luhrmann"/>
        <s v="Chris Wedge"/>
        <s v="Chris Buck"/>
        <s v="Ted Demme"/>
        <s v="Mike Leigh"/>
        <s v="Peter Berg"/>
        <s v="Todd Field"/>
        <s v="Neil Jordan"/>
        <s v="Mike Figgis"/>
        <s v="Rupert Wyatt"/>
        <s v="Yimou Zhang"/>
        <s v="Zach Braff"/>
        <s v="Terrence Malick"/>
        <s v="Greg Mottola"/>
        <s v="Wes Craven"/>
        <s v="Michael Moore"/>
        <s v="Mike Binder"/>
        <s v="David Yates"/>
        <s v="Tony Bancroft"/>
        <s v="Norman Ferguson"/>
        <s v="Vincent Gallo"/>
        <s v="Todd Solondz"/>
        <s v="Whit Stillman"/>
        <s v="Jafar Panahi"/>
        <s v="Shekhar Kapur"/>
        <s v="Richard Fleischer"/>
        <s v="George Clooney"/>
        <s v="Chris Columbus"/>
        <s v="Terence Young"/>
        <s v="Richard Loncraine"/>
        <s v="Richard Glatzer"/>
        <s v="Richard LaGravenese"/>
        <s v="Barry Levinson"/>
        <s v="Kar-Wai Wong"/>
        <s v="Andrew Dominik"/>
        <s v="Lynne Ramsay"/>
        <s v="John Lee Hancock"/>
        <s v="Kirsten Sheridan"/>
        <s v="Antoine Fuqua"/>
        <s v="Ryan Coogler"/>
        <s v="John Patrick Shanley"/>
        <s v="Christopher Guest"/>
        <s v="Carol Reed"/>
        <s v="Jason Reitman"/>
        <s v="Albert Hughes"/>
        <s v="Irwin Winkler"/>
        <s v="Kurt Wimmer"/>
        <s v="Duncan Tucker"/>
        <s v="Raymond De Felitta"/>
        <s v="Adam Shankman"/>
        <s v="Glenn Ficarra"/>
        <s v="Marco Kreuzpaintner"/>
        <s v="Christopher McQuarrie"/>
        <s v="Todd Haynes"/>
        <s v="Terry Zwigoff"/>
        <s v="Michael Bay"/>
        <s v="Julie Taymor"/>
        <s v="Bruce Beresford"/>
        <s v="Ethan Coen"/>
        <s v="David Dobkin"/>
        <s v="Iain Softley"/>
        <s v="Kevin Smith"/>
        <s v="Alejandro Monteverde"/>
        <s v="Kenneth Branagh"/>
        <s v="Miranda July"/>
        <s v="Tobe Hooper"/>
        <s v="Niki Caro"/>
        <s v="Jeff Nichols"/>
        <s v="Brad Bird"/>
        <s v="Anthony Minghella"/>
        <s v="Theodore Witcher"/>
        <s v="Peyton Reed"/>
        <s v="David Silverman"/>
        <s v="Richard Attenborough"/>
        <s v="Richard Eyre"/>
        <s v="Kiyoshi Kurosawa"/>
        <s v="Rian Johnson"/>
        <s v="John Hillcoat"/>
        <s v="George Armitage"/>
        <s v="Kathryn Bigelow"/>
        <s v="Gregory Hoblit"/>
        <s v="Michael Polish"/>
        <s v="Johnnie To"/>
        <s v="John Michael McDonagh"/>
        <s v="Dean Parisot"/>
        <s v="Costa-Gavras"/>
        <s v="Morgan Spurlock"/>
        <s v="Peter Farrelly"/>
        <s v="Charles Herman-Wurmfeld"/>
        <s v="Robert Altman"/>
        <s v="Laurent Tirard"/>
        <s v="Gillian Armstrong"/>
        <s v="Frank Marshall"/>
        <s v="Paul Crowder"/>
        <s v="Jee-woon Kim"/>
        <s v="Stephen Herek"/>
        <s v="Richard Donner"/>
        <s v="Patrice Leconte"/>
        <s v="Lee Daniels"/>
        <s v="Ben Stiller"/>
        <s v="Rick Famuyiwa"/>
        <s v="Dan Scanlon"/>
        <s v="CÃ©dric Klapisch"/>
        <s v="Gary Ross"/>
        <s v="Kirk De Micco"/>
        <s v="Theodore Melfi"/>
        <s v="Mark Dindal"/>
        <s v="Carroll Ballard"/>
        <s v="John Frankenheimer"/>
        <s v="James Algar"/>
        <s v="Scott Cooper"/>
        <s v="Olivier Assayas"/>
        <s v="Kenny Ortega"/>
        <s v="Dan Trachtenberg"/>
        <s v="Rob Marshall"/>
        <s v="Justin Lin"/>
        <s v="Joel Coen"/>
        <s v="Barry Sonnenfeld"/>
        <s v="Derek Cianfrance"/>
        <s v="Steve McQueen"/>
        <s v="David Mamet"/>
        <s v="Brad Furman"/>
        <s v="Simon Curtis"/>
        <s v="Dan Harris"/>
        <s v="John Wells"/>
        <s v="Patty Jenkins"/>
        <s v="Peter Ramsey"/>
        <s v="Steve Buscemi"/>
        <s v="Andrew Adamson"/>
        <s v="Nadine Labaki"/>
        <s v="Lana Wachowski"/>
        <s v="Anna Boden"/>
        <s v="Joe Dante"/>
        <s v="Susanne Bier"/>
        <s v="Kirk Jones"/>
        <s v="Richard Kwietniowski"/>
        <s v="Jonathan Caouette"/>
        <s v="John Madden"/>
        <s v="Debra Granik"/>
        <s v="Robert Fontaine"/>
        <s v="Richard Williams"/>
        <s v="Douglas McGrath"/>
        <s v="Nigel Cole"/>
        <s v="Angelina Jolie Pitt"/>
        <s v="Allen Coulter"/>
        <s v="Billy Ray"/>
        <s v="Alexander Payne"/>
        <s v="Carlos Saura"/>
        <s v="Tom Sanchez"/>
        <s v="Gil Junger"/>
        <s v="Jan de Bont"/>
        <s v="Lawrence Kasdan"/>
        <s v="Takeshi Kitano"/>
        <s v="Hugh Hudson"/>
        <s v="Rodrigo GarcÃ­a"/>
        <s v="Aki KaurismÃ¤ki"/>
        <s v="Michael Apted"/>
        <s v="Daniel Barber"/>
        <s v="George Tillman Jr."/>
        <s v="Ryan Fleck"/>
        <s v="Len Wiseman"/>
        <s v="Peter Sollett"/>
        <s v="Shane Black"/>
        <s v="Randall Wallace"/>
        <s v="Phil Lord"/>
        <s v="Francis Lawrence"/>
        <s v="Henry Bean"/>
        <s v="Steve Martino"/>
        <s v="Xavier Beauvois"/>
        <s v="C. Jay Cox"/>
        <s v="Alejandro AmenÃ¡bar"/>
        <s v="Richard Dutcher"/>
        <s v="Thomas Carter"/>
        <s v="Michel Leclerc"/>
        <s v="Mark Pellington"/>
        <s v="Gina Prince-Bythewood"/>
        <s v="Russell Mulcahy"/>
        <s v="FranÃ§ois Truffaut"/>
        <s v="Randal Kleiser"/>
        <s v="Vincente Minnelli"/>
        <s v="Brian Helgeland"/>
        <s v="Phillip Noyce"/>
        <s v="Clint Eastwood"/>
        <s v="Don Bluth"/>
        <s v="Shawn Levy"/>
        <s v="Jim Sheridan"/>
        <s v="Renny Harlin"/>
        <s v="Tomas Alfredson"/>
        <s v="Lewis Gilbert"/>
        <s v="Ron Underwood"/>
        <s v="Roland Emmerich"/>
        <s v="Lisa Cholodenko"/>
        <s v="Justin Chadwick"/>
        <s v="Lee Tamahori"/>
        <s v="James Bobin"/>
        <s v="Josh Trank"/>
        <s v="Michael Radford"/>
        <s v="Robert Schwentke"/>
        <s v="McG"/>
        <s v="Bobby Farrelly"/>
        <s v="Jonathan Teplitzky"/>
        <s v="Genndy Tartakovsky"/>
        <s v="Jeff Tremaine"/>
        <s v="Pete Travis"/>
        <s v="Peter Landesman"/>
        <s v="Mike Nichols"/>
        <s v="Judd Apatow"/>
        <s v="FranÃ§ois Ozon"/>
        <s v="Jake Schreier"/>
        <s v="Lajos Koltai"/>
        <s v="Martin Brest"/>
        <s v="Hans Canosa"/>
        <s v="Peter Hedges"/>
        <s v="David Slade"/>
        <s v="Randall Miller"/>
        <s v="Alan Taylor"/>
        <s v="Jeremy Saulnier"/>
        <s v="Jill Sprecher"/>
        <s v="David Frankel"/>
        <s v="Peter Ho-Sun Chan"/>
        <s v="John Maybury"/>
        <s v="Shane Acker"/>
        <s v="Ron Clements"/>
        <s v="Adrienne Shelly"/>
        <s v="Brian Baugh"/>
        <s v="Prachya Pinkaew"/>
        <s v="Marc Abraham"/>
        <s v="Jay Roach"/>
        <s v="Robert Stromberg"/>
        <s v="Michael Hoffman"/>
        <s v="Craig Gillespie"/>
        <s v="Finn Taylor"/>
        <s v="Bill Plympton"/>
        <s v="Angelo Pizzo"/>
        <s v="Carlos Saldanha"/>
        <s v="Stephen Hillenburg"/>
        <s v="Arie Posin"/>
        <s v="Rodrigo CortÃ©s"/>
        <s v="William Dear"/>
        <s v="Seth MacFarlane"/>
        <s v="Jean-Marie PoirÃ©"/>
        <s v="Curtis Hanson"/>
        <s v="Peter Lord"/>
        <s v="Joseph Kosinski"/>
        <s v="Brenda Chapman"/>
        <s v="Guillermo del Toro"/>
        <s v="Dennis Dugan"/>
        <s v="Colin Trevorrow"/>
        <s v="Carl Franklin"/>
        <s v="Larry Clark"/>
        <s v="Mark Waters"/>
        <s v="Burr Steers"/>
        <s v="Jay Russell"/>
        <s v="Matt Reeves"/>
        <s v="Craig Brewer"/>
        <s v="Mark Neveldine"/>
        <s v="Ed Harris"/>
        <s v="Jim Hanon"/>
        <s v="AndrÃ© Ã˜vredal"/>
        <s v="Rod Lurie"/>
        <s v="Patricia Cardoso"/>
        <s v="Alison Maclean"/>
        <s v="Roger Nygard"/>
        <s v="Darnell Martin"/>
        <s v="Joseph L. Mankiewicz"/>
        <s v="David Robert Mitchell"/>
        <s v="John Gatins"/>
        <s v="D.J. Caruso"/>
        <s v="Tom Hanks"/>
        <s v="Chuck Russell"/>
        <s v="Tim Robbins"/>
        <s v="Jonathan Mostow"/>
        <s v="Mark Rydell"/>
        <s v="Marielle Heller"/>
        <s v="David F. Sandberg"/>
        <s v="E. Elias Merhige"/>
        <s v="Mark Steven Johnson"/>
        <s v="Damien O'Donnell"/>
        <s v="Rob Minkoff"/>
        <s v="David Wain"/>
        <s v="Oliver Parker"/>
        <s v="Jon M. Chu"/>
        <s v="Franco Zeffirelli"/>
        <s v="Phil Joanou"/>
        <s v="Brian Dannelly"/>
        <s v="Lucio Fulci"/>
        <s v="Byron Howard"/>
        <s v="John Milius"/>
        <s v="Rob Zombie"/>
        <s v="Dagur KÃ¡ri"/>
        <s v="Michael Schultz"/>
        <s v="Jaume Collet-Serra"/>
        <s v="Ol Parker"/>
        <s v="Anand Tucker"/>
        <s v="Frank Darabont"/>
        <s v="Benedikt Erlingsson"/>
        <s v="Seth Gordon"/>
        <s v="John Singleton"/>
        <s v="Claude Miller"/>
        <s v="Jonathan Lynn"/>
        <s v="Christine Jeffs"/>
        <s v="Eric Darnell"/>
        <s v="Nicholas Hytner"/>
        <s v="David Gordon Green"/>
        <s v="J.C. Chandor"/>
        <s v="Jean-Paul Rappeneau"/>
        <s v="Neill Blomkamp"/>
        <s v="Jon Turteltaub"/>
        <s v="Tom Shadyac"/>
        <s v="Nancy Meyers"/>
        <s v="Peter Chelsom"/>
        <s v="Hal Haberman"/>
        <s v="Drew Barrymore"/>
        <s v="Jared Hess"/>
        <s v="E.L. Katz"/>
        <s v="Scott Derrickson"/>
        <s v="Michael Winterbottom"/>
        <s v="Wes Ball"/>
        <s v="John H. Lee"/>
        <s v="Gavin Hood"/>
        <s v="Andrew Currie"/>
        <s v="Peter Segal"/>
        <s v="Carlos Carrera"/>
        <s v="Simon West"/>
        <s v="Luke Greenfield"/>
        <s v="Howard Zieff"/>
        <s v="Agnieszka Holland"/>
        <s v="Patricia Riggen"/>
        <s v="Robert Luketic"/>
        <s v="Anton Corbijn"/>
        <s v="Luis Valdez"/>
        <s v="Michael Cimino"/>
        <s v="Fenton Bailey"/>
        <s v="Sean Penn"/>
        <s v="Chris Noonan"/>
        <s v="Joe Wright"/>
        <s v="Sam Peckinpah"/>
        <s v="Daniel Espinosa"/>
        <s v="Joe Carnahan"/>
        <s v="Frank Oz"/>
        <s v="Garth Jennings"/>
        <s v="Alejandro Agresti"/>
        <s v="Tim Johnson"/>
        <s v="Dustin Hoffman"/>
        <s v="Christian Alvart"/>
        <s v="Steve James"/>
        <s v="Rob McKittrick"/>
        <s v="Gary Fleder"/>
        <s v="David Zucker"/>
        <s v="Joseph Dorman"/>
        <s v="Nick Tomnay"/>
        <s v="Warren Beatty"/>
        <s v="Peter R. Hunt"/>
        <s v="Nicole Holofcener"/>
        <s v="Henry Koster"/>
        <s v="Mike Judge"/>
        <s v="Yarrow Cheney"/>
        <s v="Graham Annable"/>
        <s v="Paul Feig"/>
        <s v="Hugh Wilson"/>
        <s v="Alex Kendrick"/>
        <s v="John Dahl"/>
        <s v="Werner Herzog"/>
        <s v="Jon Hurwitz"/>
        <s v="Jason Bateman"/>
        <s v="Neil Burger"/>
        <s v="Frank LaLoggia"/>
        <s v="David Twohy"/>
        <s v="James Foley"/>
        <s v="Guy Hamilton"/>
        <s v="Christian Volckman"/>
        <s v="Jason Alexander"/>
        <s v="Kelly Reichardt"/>
        <s v="Ruben Fleischer"/>
        <s v="Lucky McKee"/>
        <s v="Audrey Wells"/>
        <s v="Brad Anderson"/>
        <s v="John Glen"/>
        <s v="Rob Cohen"/>
        <s v="Ã‰mile Gaudreault"/>
        <s v="Matthew Diamond"/>
        <s v="Pat O'Connor"/>
        <s v="Anne Fletcher"/>
        <s v="Brad Silberling"/>
        <s v="Tamra Davis"/>
        <s v="Paul W.S. Anderson"/>
        <s v="John Waters"/>
        <s v="Lucrecia Martel"/>
        <s v="Anne Fontaine"/>
        <s v="Roger Avary"/>
        <s v="Joe Johnston"/>
        <s v="Leslie Small"/>
        <s v="David Koepp"/>
        <s v="Allison Anders"/>
        <s v="Sheldon Lettich"/>
        <s v="Kevin Spacey"/>
        <s v="Evan Goldberg"/>
        <s v="Patricia Rozema"/>
        <s v="Piyush Dinker Pandya"/>
        <s v="Baltasar KormÃ¡kur"/>
        <s v="Gregory Nava"/>
        <s v="Chris Miller"/>
        <s v="Matthew Robbins"/>
        <s v="David Bowers"/>
        <s v="Lynn Shelton"/>
        <s v="James Wong"/>
        <s v="Jon Lucas"/>
        <s v="Steve Oedekerk"/>
        <s v="Tim Boxell"/>
        <s v="Joel Zwick"/>
        <s v="David Lynch"/>
        <s v="Eddie O'Flaherty"/>
        <s v="Gil Kenan"/>
        <s v="Andrea Di Stefano"/>
        <s v="Brett Ratner"/>
        <s v="Danny DeVito"/>
        <s v="Jon Stewart"/>
        <s v="Florent-Emilio Siri"/>
        <s v="Ken Kwapis"/>
        <s v="Patrick Tatopoulos"/>
        <s v="Peter Cattaneo"/>
        <s v="Matthew O'Callaghan"/>
        <s v="James Cox"/>
        <s v="Gregory Widen"/>
        <s v="Barbra Streisand"/>
        <s v="Tony Goldwyn"/>
        <s v="Hunter Richards"/>
        <s v="Mary Lambert"/>
        <s v="Wolfgang Petersen"/>
        <s v="Mike Nawrocki"/>
        <s v="Dennis Iliadis"/>
        <s v="Mike Mills"/>
        <s v="Fernando Meirelles"/>
        <s v="George Gallo"/>
        <s v="Will Gluck"/>
        <s v="Jodie Foster"/>
        <s v="Laurie Collyer"/>
        <s v="Claude Chabrol"/>
        <s v="Chris Nahon"/>
        <s v="Jamie Babbit"/>
        <s v="Paul Schrader"/>
        <s v="Joseph Gordon-Levitt"/>
        <s v="Chatrichalerm Yukol"/>
        <s v="Jeff Wadlow"/>
        <s v="Joe Cornish"/>
        <s v="Darren Lynn Bousman"/>
        <s v="Edward Burns"/>
        <s v="Tom Dey"/>
        <s v="Abel Ferrara"/>
        <s v="Tim Chambers"/>
        <s v="Robert B. Weide"/>
        <s v="Ric Roman Waugh"/>
        <s v="Kimberly Peirce"/>
        <s v="Robert Cary"/>
        <s v="Sol Tryon"/>
        <s v="Tom Holland"/>
        <s v="Paul Weitz"/>
        <s v="Rich Cowan"/>
        <s v="Cody Cameron"/>
        <s v="Roger Michell"/>
        <s v="Mike McCoy"/>
        <s v="David Jacobson"/>
        <s v="Herbert Ross"/>
        <s v="Derrick Borte"/>
        <s v="Atom Egoyan"/>
        <s v="Ava DuVernay"/>
        <s v="Ari Sandel"/>
        <s v="Don Coscarelli"/>
        <s v="Gabriele Muccino"/>
        <s v="Peter Kassovitz"/>
        <s v="Hart Bochner"/>
        <s v="John McNaughton"/>
        <s v="Chuck Sheetz"/>
        <s v="Frank Miller"/>
        <s v="John Stockwell"/>
        <s v="Alan J. Pakula"/>
        <s v="Clark Gregg"/>
        <s v="Dominic Sena"/>
        <s v="Eric Leighton"/>
        <s v="Roger Spottiswoode"/>
        <s v="Gary Winick"/>
        <s v="David R. Ellis"/>
        <s v="Christopher Scott Cherot"/>
        <s v="Mitch Davis"/>
        <s v="Morgan J. Freeman"/>
        <s v="Cory Edwards"/>
        <s v="Guillaume Canet"/>
        <s v="Frank Coraci"/>
        <s v="Jonathan Hensleigh"/>
        <s v="Kenneth Lonergan"/>
        <s v="Pete Jones"/>
        <s v="Maria Maggenti"/>
        <s v="Jean-Jacques Mantello"/>
        <s v="Scott Speer"/>
        <s v="Eric Styles"/>
        <s v="Andrew Fleming"/>
        <s v="Steve Antin"/>
        <s v="Robert Moresco"/>
        <s v="Brian Koppelman"/>
        <s v="John Moore"/>
        <s v="Ramaa Mosley"/>
        <s v="Ken Scott"/>
        <s v="Peter Atencio"/>
        <s v="Dan Rush"/>
        <s v="Bob Saget"/>
        <s v="John Pasquin"/>
        <s v="Jonathan Kaplan"/>
        <s v="Sydney Pollack"/>
        <s v="Ray Lawrence"/>
        <s v="Gareth Edwards"/>
        <s v="NimrÃ³d Antal"/>
        <s v="Wayne Wang"/>
        <s v="Hironobu Sakaguchi"/>
        <s v="Kevin Reynolds"/>
        <s v="Nicholas Stoller"/>
        <s v="Rob Letterman"/>
        <s v="Frank Nissen"/>
        <s v="Damian Nieman"/>
        <s v="Bille August"/>
        <s v="Emma-Kate Croghan"/>
        <s v="Donald Petrie"/>
        <s v="Heidi Ewing"/>
        <s v="Charles Martin Smith"/>
        <s v="Michael Corrente"/>
        <s v="Alexandre Aja"/>
        <s v="Noel Marshall"/>
        <s v="Joel Schumacher"/>
        <s v="Anthony Russo"/>
        <s v="MÃ¥ns MÃ¥rlind"/>
        <s v="James Watkins"/>
        <s v="J.B. Rogers"/>
        <s v="Sylvain White"/>
        <s v="Craig Zobel"/>
        <s v="Penny Marshall"/>
        <s v="Andy Fickman"/>
        <s v="Mike Mitchell"/>
        <s v="Jerry Zucker"/>
        <s v="Floyd Mutrux"/>
        <s v="Adam Rapp"/>
        <s v="Jim Field Smith"/>
        <s v="Neil LaBute"/>
        <s v="P.J. Hogan"/>
        <s v="Dick Richards"/>
        <s v="Olivier Megaton"/>
        <s v="Michael Dowse"/>
        <s v="Rowan Joffe"/>
        <s v="Nanette Burstein"/>
        <s v="Bruce Campbell"/>
        <s v="Jun Falkenstein"/>
        <s v="Phyllida Lloyd"/>
        <s v="Xavier Gens"/>
        <s v="Jean-FranÃ§ois Richet"/>
        <s v="Ulu Grosbard"/>
        <s v="Les Mayfield"/>
        <s v="David Nixon"/>
        <s v="Ben Wheatley"/>
        <s v="Kevin Allen"/>
        <s v="Gary Hardwick"/>
        <s v="Jeremy Degruson"/>
        <s v="Brendan Malloy"/>
        <s v="Steven R. Monroe"/>
        <s v="Josh Gordon"/>
        <s v="Mark Illsley"/>
        <s v="Gary Shore"/>
        <s v="Jay Duplass"/>
        <s v="Louis Leterrier"/>
        <s v="Shana Feste"/>
        <s v="Tommy O'Haver"/>
        <s v="Sngmoo Lee"/>
        <s v="John Erick Dowdle"/>
        <s v="Lena Dunham"/>
        <s v="Ron Maxwell"/>
        <s v="Ariel Vromen"/>
        <s v="Steve Bendelack"/>
        <s v="Antonio Banderas"/>
        <s v="Clay Kaytis"/>
        <s v="Ronny Yu"/>
        <s v="Oren Peli"/>
        <s v="Sean Anders"/>
        <s v="Dave Green"/>
        <s v="Thomas Bezucha"/>
        <s v="Kevin Bray"/>
        <s v="David Mirkin"/>
        <s v="Jon Amiel"/>
        <s v="Steve Miner"/>
        <s v="Lance Hool"/>
        <s v="Peter Hewitt"/>
        <s v="Frederik Du Chau"/>
        <s v="Bob Clark"/>
        <s v="Irvin Kershner"/>
        <s v="Jonathan Kesselman"/>
        <s v="Jesse Dylan"/>
        <s v="John Fortenberry"/>
        <s v="Rupert Wainwright"/>
        <s v="Thor Freudenthal"/>
        <s v="Stephen Sommers"/>
        <s v="Khalid Mohamed"/>
        <s v="Michael Mayer"/>
        <s v="Alex Proyas"/>
        <s v="Miguel Arteta"/>
        <s v="James David Pasternak"/>
        <s v="Garry Marshall"/>
        <s v="Mel Smith"/>
        <s v="Gurinder Chadha"/>
        <s v="Vicente Amorim"/>
        <s v="George Miller"/>
        <s v="Harold Becker"/>
        <s v="Alexander Witt"/>
        <s v="Grant Heslov"/>
        <s v="Russ Meyer"/>
        <s v="Davis Guggenheim"/>
        <s v="AndrÃ©s Muschietti"/>
        <s v="Joey Lauren Adams"/>
        <s v="Charles Shyer"/>
        <s v="Mira Nair"/>
        <s v="Griffin Dunne"/>
        <s v="Andy Cadiff"/>
        <s v="Alex Smith"/>
        <s v="Tommy Wirkola"/>
        <s v="Barbet Schroeder"/>
        <s v="Patrick Hughes"/>
        <s v="Jez Butterworth"/>
        <s v="Chris Weitz"/>
        <s v="Tom Vaughan"/>
        <s v="Marc Lawrence"/>
        <s v="Stefan Ruzowitzky"/>
        <s v="Kerry Conran"/>
        <s v="John Francis Daley"/>
        <s v="Joe Camp"/>
        <s v="Andy Tennant"/>
        <s v="Nick Love"/>
        <s v="Steve Carr"/>
        <s v="Preston A. Whitmore II"/>
        <s v="John Herzfeld"/>
        <s v="Joshua Michael Stern"/>
        <s v="Susanna White"/>
        <s v="Dario Argento"/>
        <s v="John Woo"/>
        <s v="Mark Brown"/>
        <s v="Jason Eisener"/>
        <s v="Daniel Lee"/>
        <s v="Stig Bergqvist"/>
        <s v="Gene Quintano"/>
        <s v="Adam Carolla"/>
        <s v="James DeMonaco"/>
        <s v="Eric Nicholas"/>
        <s v="Victor Salva"/>
        <s v="Ãlex de la Iglesia"/>
        <s v="RyÃ»hei Kitamura"/>
        <s v="James Mather"/>
        <s v="Jonathan Glazer"/>
        <s v="Max Joseph"/>
        <s v="Clark Johnson"/>
        <s v="Marcus Dunstan"/>
        <s v="Tom Gormican"/>
        <s v="Damon Santostefano"/>
        <s v="Andrzej Bartkowiak"/>
        <s v="Rusty Cundieff"/>
        <s v="William Brent Bell"/>
        <s v="Michael Cristofer"/>
        <s v="Etan Cohen"/>
        <s v="Breck Eisner"/>
        <s v="Neil Marshall"/>
        <s v="Ivan Reitman"/>
        <s v="Michael McCullers"/>
        <s v="Andrew Douglas"/>
        <s v="Anurag Basu"/>
        <s v="Alan Cohn"/>
        <s v="Sergey Bodrov"/>
        <s v="Craig Mazin"/>
        <s v="Bruce Paltrow"/>
        <s v="Steve Taylor"/>
        <s v="Dan Mazer"/>
        <s v="Mark L. Lester"/>
        <s v="Tony Richardson"/>
        <s v="Simon Wincer"/>
        <s v="Eric Schaeffer"/>
        <s v="Mikael HÃ¥fstrÃ¶m"/>
        <s v="Karan Johar"/>
        <s v="David Boyd"/>
        <s v="Lexi Alexander"/>
        <s v="Cal Brunker"/>
        <s v="Tom Kalin"/>
        <s v="John A. Davis"/>
        <s v="Forest Whitaker"/>
        <s v="Robert Ben Garant"/>
        <s v="Jonathan Liebesman"/>
        <s v="Benny Boom"/>
        <s v="John Hamburg"/>
        <s v="Beeban Kidron"/>
        <s v="Don Scardino"/>
        <s v="Dan Cutforth"/>
        <s v="Kevin Rodney Sullivan"/>
        <s v="Patrick Stettner"/>
        <s v="Michael Landon Jr."/>
        <s v="Anthony Hemingway"/>
        <s v="Jimmy Hayward"/>
        <s v="Craig R. Baxley"/>
        <s v="Shari Springer Berman"/>
        <s v="Takashi Shimizu"/>
        <s v="Jon Avnet"/>
        <s v="Jake Paltrow"/>
        <s v="Francesca Gregorini"/>
        <s v="Demian Lichtenstein"/>
        <s v="Tom McLoughlin"/>
        <s v="John Polson"/>
        <s v="Alex Rivera"/>
        <s v="Mark Rosman"/>
        <s v="Ole Bornedal"/>
        <s v="Chris Carter"/>
        <s v="Simon Wells"/>
        <s v="Matty Rich"/>
        <s v="David S. Goyer"/>
        <s v="Patrick Read Johnson"/>
        <s v="Bronwen Hughes"/>
        <s v="Steven Quale"/>
        <s v="Paul Mazursky"/>
        <s v="Dennie Gordon"/>
        <s v="Howard Deutch"/>
        <s v="Keenen Ivory Wayans"/>
        <s v="Kate Barker-Froyland"/>
        <s v="Malcolm D. Lee"/>
        <s v="Vincenzo Natali"/>
        <s v="Steven Brill"/>
        <s v="Henry Joost"/>
        <s v="Jeff Franklin"/>
        <s v="Pascal Arnold"/>
        <s v="Robin Budd"/>
        <s v="Daniel Sackheim"/>
        <s v="Robert Iscove"/>
        <s v="Pierre Morel"/>
        <s v="Paul Abascal"/>
        <s v="David Hackl"/>
        <s v="Peter Hyams"/>
        <s v="Ernie Barbarash"/>
        <s v="Mark Christopher"/>
        <s v="Jessie Nelson"/>
        <s v="Todd Graff"/>
        <s v="Christian Duguay"/>
        <s v="Joel Gallen"/>
        <s v="Michael Lehmann"/>
        <s v="Akiva Schaffer"/>
        <s v="Paul Verhoeven"/>
        <s v="Kat Coiro"/>
        <s v="Salim Akil"/>
        <s v="John Schultz"/>
        <s v="Joe Roth"/>
        <s v="Tod Williams"/>
        <s v="Uli Edel"/>
        <s v="Michael D. Sellers"/>
        <s v="Stephen Hopkins"/>
        <s v="Youssef Delara"/>
        <s v="Jake Kasdan"/>
        <s v="Nicolas Winding Refn"/>
        <s v="Eric Blakeney"/>
        <s v="Keith Gordon"/>
        <s v="Will Finn"/>
        <s v="Nick Gomez"/>
        <s v="Jon Gunn"/>
        <s v="Sam Miller"/>
        <s v="Scott Kalvert"/>
        <s v="Mark Helfrich"/>
        <s v="Mathieu Kassovitz"/>
        <s v="Chris Koch"/>
        <s v="Brandon Camp"/>
        <s v="Joe Swanberg"/>
        <s v="John Eng"/>
        <s v="Sam Weisman"/>
        <s v="Jonas Elmer"/>
        <s v="Christopher Spencer"/>
        <s v="Daniel Barnz"/>
        <s v="Bob Dolman"/>
        <s v="Rich Christiano"/>
        <s v="Kevin Greutert"/>
        <s v="Martin Lawrence"/>
        <s v="Johnny Remo"/>
        <s v="James Bridges"/>
        <s v="Troy Nixey"/>
        <s v="Karey Kirkpatrick"/>
        <s v="Brandon Trost"/>
        <s v="Harley Cokeliss"/>
        <s v="Justin Zackham"/>
        <s v="Joseph Ruben"/>
        <s v="Daniel Stamm"/>
        <s v="William Malone"/>
        <s v="Fred Wolf"/>
        <s v="David Raynr"/>
        <s v="Daniel Algrant"/>
        <s v="Melvin Van Peebles"/>
        <s v="Jamie Blanks"/>
        <s v="Andrew Wilson"/>
        <s v="Danny Leiner"/>
        <s v="Jesse Peretz"/>
        <s v="Michael Meredith"/>
        <s v="Charles Stone III"/>
        <s v="Patrick Lussier"/>
        <s v="Steve Beck"/>
        <s v="John Landis"/>
        <s v="Jaume BalaguerÃ³"/>
        <s v="Doug Lefler"/>
        <s v="Adam Goldberg"/>
        <s v="Wallace Wolodarsky"/>
        <s v="Josh Schwartz"/>
        <s v="Mick Jackson"/>
        <s v="Andrew Erwin"/>
        <s v="Ellory Elkayem"/>
        <s v="Reginald Hudlin"/>
        <s v="Brett Leonard"/>
        <s v="Michael Ritchie"/>
        <s v="Steve Trenbirth"/>
        <s v="Eli Roth"/>
        <s v="Darren Stein"/>
        <s v="David Moreau"/>
        <s v="Catherine Hardwicke"/>
        <s v="Brian Levant"/>
        <s v="Danny Pang"/>
        <s v="Jack Sholder"/>
        <s v="Ringo Lam"/>
        <s v="Kevin Tancharoen"/>
        <s v="RZA"/>
        <s v="Raja Gosnell"/>
        <s v="Ericson Core"/>
        <s v="Michael Chapman"/>
        <s v="Betty Thomas"/>
        <s v="Rand Ravich"/>
        <s v="Julie Anne Robinson"/>
        <s v="Bille Woodruff"/>
        <s v="Joe Nussbaum"/>
        <s v="John Carl Buechler"/>
        <s v="Tina Gordon Chism"/>
        <s v="Fina Torres"/>
        <s v="Kevin Donovan"/>
        <s v="Tim Hill"/>
        <s v="Jerry Jameson"/>
        <s v="Vicky Jenson"/>
        <s v="Gregory Poirier"/>
        <s v="Tom Schulman"/>
        <s v="Dewey Nicks"/>
        <s v="John Gray"/>
        <s v="Brian Robbins"/>
        <s v="Leslye Headland"/>
        <s v="Anthony Hickox"/>
        <s v="Angela Robinson"/>
        <s v="Mark Tarlov"/>
        <s v="Amy Heckerling"/>
        <s v="Scott Stewart"/>
        <s v="Richard Benjamin"/>
        <s v="Lawrence Guterman"/>
        <s v="Gonzalo LÃ³pez-Gallego"/>
        <s v="Jonathan Frakes"/>
        <s v="J Blakeson"/>
        <s v="Rachel Talalay"/>
        <s v="Bart Freundlich"/>
        <s v="Nick Hurran"/>
        <s v="Ruba Nadda"/>
        <s v="Hugh Johnson"/>
        <s v="CiarÃ¡n Foy"/>
        <s v="Sidney Lumet"/>
        <s v="Alan Shapiro"/>
        <s v="Mark A.Z. DippÃ©"/>
        <s v="Franklin J. Schaffner"/>
        <s v="John Hoffman"/>
        <s v="Hoyt Yeatman"/>
        <s v="William Friedkin"/>
        <s v="George Jackson"/>
        <s v="Martin Weisz"/>
        <s v="Camille Delamarre"/>
        <s v="Dito Montiel"/>
        <s v="Bruce Hunt"/>
        <s v="Roger Kumble"/>
        <s v="Stewart Hendler"/>
        <s v="Steve Pink"/>
        <s v="Michael Tiddes"/>
        <s v="Steve Rash"/>
        <s v="Ray Griggs"/>
        <s v="Geoffrey Sax"/>
        <s v="Stuart Beattie"/>
        <s v="Kevin Munroe"/>
        <s v="Zach Cregger"/>
        <s v="Stephen Kay"/>
        <s v="Roland JoffÃ©"/>
        <s v="John Whitesell"/>
        <s v="Enrique Begne"/>
        <s v="George A. Romero"/>
        <s v="Nora Ephron"/>
        <s v="Christopher Landon"/>
        <s v="Benson Lee"/>
        <s v="Tyler Perry"/>
        <s v="Maurice Joyce"/>
        <s v="David E. Talbert"/>
        <s v="Harald Zwart"/>
        <s v="Mabrouk El Mechri"/>
        <s v="Stephan Elliott"/>
        <s v="Mort Nathan"/>
        <s v="Ben Falcone"/>
        <s v="Joe Chappelle"/>
        <s v="Diane English"/>
        <s v="Rob Bowman"/>
        <s v="Corey Yuen"/>
        <s v="Janusz Kaminski"/>
        <s v="Harry F. Millarde"/>
        <s v="Walter Hill"/>
        <s v="Kevin Lima"/>
        <s v="Mike Disa"/>
        <s v="Ruggero Deodato"/>
        <s v="Jason Zada"/>
        <s v="Robert Harmon"/>
        <s v="John Luessenhop"/>
        <s v="Sam Firstenberg"/>
        <s v="Colin Strause"/>
        <s v="John Schlesinger"/>
        <s v="S.R. Bindler"/>
        <s v="Jim Sonzero"/>
        <s v="Robert Butler"/>
        <s v="Diane Keaton"/>
        <s v="Danny Steinmann"/>
        <s v="Alex Craig Mann"/>
        <s v="Don Michael Paul"/>
        <s v="Danny Cannon"/>
        <s v="Eric Brevig"/>
        <s v="Mike Bigelow"/>
        <s v="Alan Rudolph"/>
        <s v="Douglas Aarniokoski"/>
        <s v="Sara Sugarman"/>
        <s v="Huck Botko"/>
        <s v="Tommy Lee Wallace"/>
        <s v="Gary Sherman"/>
        <s v="Jesse Vaughan"/>
        <s v="Nancy Walker"/>
        <s v="Paul Bolger"/>
        <s v="Stiles White"/>
        <s v="Courtney Solomon"/>
        <s v="Marc F. Adler"/>
        <s v="Kasi Lemmons"/>
        <s v="Steven Seagal"/>
        <s v="Adam Marcus"/>
        <s v="Christopher Erskin"/>
        <s v="Elizabeth Banks"/>
        <s v="Dave Meyers"/>
        <s v="Michael Caton-Jones"/>
        <s v="Elaine May"/>
        <s v="John Ottman"/>
        <s v="Rick Rosenthal"/>
        <s v="Brian Trenchard-Smith"/>
        <s v="Mic Rodgers"/>
        <s v="Des McAnuff"/>
        <s v="David Kellogg"/>
        <s v="Sam Taylor-Johnson"/>
        <s v="Marcos Siega"/>
        <s v="Todd Lincoln"/>
        <s v="Deon Taylor"/>
        <s v="Matt Bettinelli-Olpin"/>
        <s v="Joe Berlinger"/>
        <s v="Joseph Kahn"/>
        <s v="DJ Pooh"/>
        <s v="Michael Martin"/>
        <s v="Stephen Carpenter"/>
        <s v="Daisy von Scherler Mayer"/>
        <s v="Mickey Liddell"/>
        <s v="Uwe Boll"/>
        <s v="Bo Welch"/>
        <s v="John R. Leonetti"/>
        <s v="JosÃ© Luis Valenzuela"/>
        <s v="Sidney J. Furie"/>
        <s v="Chris Stokes"/>
        <s v="Hal Needham"/>
        <s v="Troy Miller"/>
        <s v="Perry Andelin Blake"/>
        <s v="Tom Brady"/>
        <s v="Arjun Sablok"/>
        <s v="Klaus Menzel"/>
        <s v="Gary Rogers"/>
        <s v="Trent Cooper"/>
        <s v="Vic Armstrong"/>
        <s v="Charles Robert Carner"/>
        <s v="Jim Goddard"/>
        <s v="Nnegest LikkÃ©"/>
        <s v="Joseph Sargent"/>
        <s v="Dave Borthwick"/>
        <s v="Kenneth Johnson"/>
        <s v="Rick de Oliveira"/>
        <s v="Aaron Seltzer"/>
        <s v="Jason Friedberg"/>
        <s v="Alex Zamm"/>
        <s v="Vondie Curtis-Hall"/>
      </sharedItems>
    </cacheField>
    <cacheField name="movie_title" numFmtId="0">
      <sharedItems count="1982">
        <s v="The Godfather "/>
        <s v="Pulp Fiction "/>
        <s v="The Lord of the Rings: The Return of the King "/>
        <s v="Inception "/>
        <s v="Fight Club "/>
        <s v="The Lord of the Rings: The Fellowship of the Ring "/>
        <s v="The Lord of the Rings: The Two Towers "/>
        <s v="Star Wars: Episode IV - A New Hope "/>
        <s v="One Flew Over the Cuckoo's Nest "/>
        <s v="Goodfellas "/>
        <s v="Seven Samurai "/>
        <s v="Saving Private Ryan "/>
        <s v="The Usual Suspects "/>
        <s v="American History X "/>
        <s v="Spirited Away "/>
        <s v="The Dark Knight Rises"/>
        <s v="The Departed "/>
        <s v="Apocalypse Now "/>
        <s v="Samsara "/>
        <s v="Psycho "/>
        <s v="The Lives of Others "/>
        <s v="Gladiator "/>
        <s v="Whiplash "/>
        <s v="Django Unchained "/>
        <s v="Terminator 2: Judgment Day "/>
        <s v="The Lion King "/>
        <s v="Raiders of the Lost Ark "/>
        <s v="Aliens "/>
        <s v="AmÃ©lie "/>
        <s v="Requiem for a Dream "/>
        <s v="The Other Dream Team "/>
        <s v="Lawrence of Arabia "/>
        <s v="Braveheart "/>
        <s v="Star Wars: Episode VI - Return of the Jedi "/>
        <s v="Baahubali: The Beginning "/>
        <s v="Scarface "/>
        <s v="The Sting "/>
        <s v="Indiana Jones and the Last Crusade "/>
        <s v="No End in Sight "/>
        <s v="2001: A Space Odyssey "/>
        <s v="Up "/>
        <s v="Monty Python and the Holy Grail "/>
        <s v="Raging Bull "/>
        <s v="Toy Story "/>
        <s v="Some Like It Hot "/>
        <s v="Good Will Hunting "/>
        <s v="Amadeus "/>
        <s v="Eternal Sunshine of the Spotless Mind "/>
        <s v="Inside Out "/>
        <s v="The Secret in Their Eyes "/>
        <s v="Gone with the Wind "/>
        <s v="V for Vendetta "/>
        <s v="How to Train Your Dragon "/>
        <s v="Lock, Stock and Two Smoking Barrels "/>
        <s v="Warrior "/>
        <s v="Die Hard "/>
        <s v="Howl's Moving Castle "/>
        <s v="The Imitation Game "/>
        <s v="The Sixth Sense "/>
        <s v="Pirates of the Caribbean: The Curse of the Black Pearl "/>
        <s v="Akira "/>
        <s v="The Revenant "/>
        <s v="Jurassic Park "/>
        <s v="The Truman Show "/>
        <s v="Amores Perros "/>
        <s v="Guardians of the Galaxy "/>
        <s v="Groundhog Day "/>
        <s v="Hotel Rwanda "/>
        <s v="Platoon "/>
        <s v="Woodstock "/>
        <s v="Donnie Darko "/>
        <s v="The Best Years of Our Lives "/>
        <s v="Spotlight "/>
        <s v="The Princess Bride "/>
        <s v="The Celebration "/>
        <s v="Deadpool "/>
        <s v="Rocky "/>
        <s v="In the Shadow of the Moon "/>
        <s v="The Avengers "/>
        <s v="The Terminator "/>
        <s v="The Help "/>
        <s v="Prisoners "/>
        <s v="Elite Squad "/>
        <s v="A Fistful of Dollars "/>
        <s v="The Sound of Music "/>
        <s v="Dead Poets Society "/>
        <s v="The King's Speech "/>
        <s v="Brazil "/>
        <s v="The Artist "/>
        <s v="Cinderella Man "/>
        <s v="Casino Royale "/>
        <s v="Catch Me If You Can "/>
        <s v="The Perks of Being a Wallflower "/>
        <s v="Dances with Wolves "/>
        <s v="Star Trek "/>
        <s v="True Romance "/>
        <s v="Sling Blade "/>
        <s v="Dallas Buyers Club "/>
        <s v="Before Sunset "/>
        <s v="Blood Diamond "/>
        <s v="Jaws "/>
        <s v="Kill Bill: Vol. 2 "/>
        <s v="Persepolis "/>
        <s v="Dancer in the Dark "/>
        <s v="Young Frankenstein "/>
        <s v="In Bruges "/>
        <s v="Fiddler on the Roof "/>
        <s v="Slumdog Millionaire "/>
        <s v="Magnolia "/>
        <s v="Blood In, Blood Out "/>
        <s v="Boyhood "/>
        <s v="Serenity "/>
        <s v="Winged Migration "/>
        <s v="Hot Fuzz "/>
        <s v="The Remains of the Day "/>
        <s v="Glory "/>
        <s v="Veer-Zaara "/>
        <s v="Little Miss Sunshine "/>
        <s v="Almost Famous "/>
        <s v="Ed Wood "/>
        <s v="The Untouchables "/>
        <s v="Straight Outta Compton "/>
        <s v="Captain Phillips "/>
        <s v="Nightcrawler "/>
        <s v="Once "/>
        <s v="The Second Mother "/>
        <s v="Amour "/>
        <s v="Crouching Tiger, Hidden Dragon "/>
        <s v="The Hateful Eight "/>
        <s v="Crash "/>
        <s v="Halloween "/>
        <s v="Children of Men "/>
        <s v="Iron Man "/>
        <s v="The World's Fastest Indian "/>
        <s v="The Bourne Identity "/>
        <s v="The Insider "/>
        <s v="Toy Story 2 "/>
        <s v="Nine Queens "/>
        <s v="Moon "/>
        <s v="The Notebook "/>
        <s v="The Right Stuff "/>
        <s v="E.T. the Extra-Terrestrial "/>
        <s v="Ernest &amp; Celestine "/>
        <s v="The Fighter "/>
        <s v="Walk the Line "/>
        <s v="The Jungle Book "/>
        <s v="Lost in Translation "/>
        <s v="Fantastic Mr. Fox "/>
        <s v="South Park: Bigger Longer &amp; Uncut "/>
        <s v="The Hangover "/>
        <s v="Finding Neverland "/>
        <s v="Run Lola Run "/>
        <s v="Top Hat "/>
        <s v="Murderball "/>
        <s v="Wreck-It Ralph "/>
        <s v="The Color Purple "/>
        <s v="Evil Dead II "/>
        <s v="The Girl with the Dragon Tattoo "/>
        <s v="Oceans "/>
        <s v="3:10 to Yuma "/>
        <s v="American Gangster "/>
        <s v="Skyfall "/>
        <s v="The Little Prince "/>
        <s v="The Fugitive "/>
        <s v="The White Ribbon "/>
        <s v="Maurice "/>
        <s v="Gangster's Paradise: Jerusalema "/>
        <s v="The Best Offer "/>
        <s v="Remember the Titans "/>
        <s v="Joyeux Noel "/>
        <s v="The Big Short "/>
        <s v="Ocean's Eleven "/>
        <s v="Moonrise Kingdom "/>
        <s v="Man on Wire "/>
        <s v="The Conjuring 2 "/>
        <s v="Ordinary People "/>
        <s v="Being John Malkovich "/>
        <s v="The Last of the Mohicans "/>
        <s v="What's Eating Gilbert Grape "/>
        <s v="About Time "/>
        <s v="The Lunchbox "/>
        <s v="Mary Poppins "/>
        <s v="Donnie Brasco "/>
        <s v="Malcolm X "/>
        <s v="Black Hawk Down "/>
        <s v="Rushmore "/>
        <s v="The Station Agent "/>
        <s v="The Visual Bible: The Gospel of John "/>
        <s v="The Red Violin "/>
        <s v="A Very Long Engagement "/>
        <s v="Taxi to the Dark Side "/>
        <s v="Sense and Sensibility "/>
        <s v="Close Encounters of the Third Kind "/>
        <s v="Midnight in Paris "/>
        <s v="50/50 "/>
        <s v="The Great Beauty "/>
        <s v="The Fifth Element "/>
        <s v="Good Bye Lenin! "/>
        <s v="A Hard Day's Night "/>
        <s v="The Secret of Kells "/>
        <s v="Dazed and Confused "/>
        <s v="Philadelphia "/>
        <s v="Minority Report "/>
        <s v="Kick-Ass "/>
        <s v="As Good as It Gets "/>
        <s v="Watchmen "/>
        <s v="Cast Away "/>
        <s v="Dead Man's Shoes "/>
        <s v="21 Grams "/>
        <s v="Weekend "/>
        <s v="Match Point "/>
        <s v="Bloody Sunday "/>
        <s v="Religulous "/>
        <s v="25th Hour "/>
        <s v="42nd Street "/>
        <s v="The Barbarian Invasions "/>
        <s v="End of Watch "/>
        <s v="The Muppet Christmas Carol "/>
        <s v="Man on Fire "/>
        <s v="Dangerous Liaisons "/>
        <s v="Brokeback Mountain "/>
        <s v="Fear and Loathing in Las Vegas "/>
        <s v="The Last King of Scotland "/>
        <s v="Ponyo "/>
        <s v="Argo "/>
        <s v="Ray "/>
        <s v="Eastern Promises "/>
        <s v="Titanic "/>
        <s v="500 Days of Summer "/>
        <s v="Lady Vengeance "/>
        <s v="Who Killed the Electric Car? "/>
        <s v="Coraline "/>
        <s v="Lone Star "/>
        <s v="The Hunt for Red October "/>
        <s v="The Abyss "/>
        <s v="Indiana Jones and the Temple of Doom "/>
        <s v="It's a Mad, Mad, Mad, Mad World "/>
        <s v="The Legend of Drunken Master "/>
        <s v="The Hours "/>
        <s v="High Fidelity "/>
        <s v="Secondhand Lions "/>
        <s v="My Life Without Me "/>
        <s v="Moneyball "/>
        <s v="Grindhouse "/>
        <s v="West Side Story "/>
        <s v="Sherlock Holmes "/>
        <s v="Smiling Fish &amp; Goat on Fire "/>
        <s v="The Hurricane "/>
        <s v="Lord of War "/>
        <s v="When Harry Met Sally... "/>
        <s v="Enemy at the Gates "/>
        <s v="28 Days Later... "/>
        <s v="Moulin Rouge! "/>
        <s v="Ice Age "/>
        <s v="Frozen "/>
        <s v="The Godfather: Part III "/>
        <s v="Blow "/>
        <s v="Kung Fu Panda "/>
        <s v="All or Nothing "/>
        <s v="Star Wars: Episode III - Revenge of the Sith "/>
        <s v="Philomena "/>
        <s v="Lone Survivor "/>
        <s v="Little Children "/>
        <s v="The Fisher King "/>
        <s v="Interview with the Vampire: The Vampire Chronicles "/>
        <s v="Stranger Than Fiction "/>
        <s v="Leaving Las Vegas "/>
        <s v="Rise of the Planet of the Apes "/>
        <s v="House of Flying Daggers "/>
        <s v="Army of Darkness "/>
        <s v="Garden State "/>
        <s v="The Thin Red Line "/>
        <s v="The Reader "/>
        <s v="Superbad "/>
        <s v="Miracle "/>
        <s v="A Nightmare on Elm Street "/>
        <s v="Roger &amp; Me "/>
        <s v="Reign Over Me "/>
        <s v="Harry Potter and the Half-Blood Prince "/>
        <s v="Mulan "/>
        <s v="Pinocchio "/>
        <s v="Buffalo '66 "/>
        <s v="Avengers: Age of Ultron "/>
        <s v="Gangs of New York "/>
        <s v="Welcome to the Dollhouse "/>
        <s v="Metropolitan "/>
        <s v="The Ice Storm "/>
        <s v="Perfume: The Story of a Murderer "/>
        <s v="The Circle "/>
        <s v="Elizabeth "/>
        <s v="Tora! Tora! Tora! "/>
        <s v="Good Night, and Good Luck. "/>
        <s v="Home Alone "/>
        <s v="From Russia with Love "/>
        <s v="Richard III "/>
        <s v="Still Alice "/>
        <s v="Freedom Writers "/>
        <s v="Sleepers "/>
        <s v="2046 "/>
        <s v="The Assassination of Jesse James by the Coward Robert Ford "/>
        <s v="A History of Violence "/>
        <s v="We Need to Talk About Kevin "/>
        <s v="Saving Mr. Banks "/>
        <s v="August Rush "/>
        <s v="Harry Potter and the Order of the Phoenix "/>
        <s v="Southpaw "/>
        <s v="Fruitvale Station "/>
        <s v="Doubt "/>
        <s v="The Conjuring "/>
        <s v="Best in Show "/>
        <s v="Oliver! "/>
        <s v="Juno "/>
        <s v="The Devil's Advocate "/>
        <s v="Menace II Society "/>
        <s v="Life as a House "/>
        <s v="Equilibrium "/>
        <s v="Transamerica "/>
        <s v="City Island "/>
        <s v="A Walk to Remember "/>
        <s v="Crazy, Stupid, Love. "/>
        <s v="Summer Storm "/>
        <s v="Mission: Impossible - Rogue Nation "/>
        <s v="Far from Heaven "/>
        <s v="Dawn of the Dead "/>
        <s v="The Next Three Days "/>
        <s v="Topsy-Turvy "/>
        <s v="Ghost World "/>
        <s v="The Rock "/>
        <s v="Across the Universe "/>
        <s v="Begin Again "/>
        <s v="Driving Miss Daisy "/>
        <s v="Inside Llewyn Davis "/>
        <s v="The Judge "/>
        <s v="K-PAX "/>
        <s v="Dogma "/>
        <s v="Little Boy "/>
        <s v="Capote "/>
        <s v="Much Ado About Nothing "/>
        <s v="The Walk "/>
        <s v="Me and You and Everyone We Know "/>
        <s v="Clerks II "/>
        <s v="Law Abiding Citizen "/>
        <s v="Back to the Future Part III "/>
        <s v="Poltergeist "/>
        <s v="McFarland, USA "/>
        <s v="Take Shelter "/>
        <s v="Mission: Impossible - Ghost Protocol "/>
        <s v="The English Patient "/>
        <s v="Love Jones "/>
        <s v="Ant-Man "/>
        <s v="The Simpsons Movie "/>
        <s v="Mud "/>
        <s v="Shadowlands "/>
        <s v="Notes on a Scandal "/>
        <s v="A Room with a View "/>
        <s v="The Cure "/>
        <s v="Looper "/>
        <s v="The Proposition "/>
        <s v="Grosse Pointe Blank "/>
        <s v="Zero Dark Thirty "/>
        <s v="Man on the Moon "/>
        <s v="A Passage to India "/>
        <s v="Lincoln "/>
        <s v="Frequency "/>
        <s v="Twin Falls Idaho "/>
        <s v="Exiled "/>
        <s v="The Guard "/>
        <s v="Galaxy Quest "/>
        <s v="Amen. "/>
        <s v="Super Size Me "/>
        <s v="Dumb &amp; Dumber "/>
        <s v="Finding Forrester "/>
        <s v="The Hammer "/>
        <s v="Gosford Park "/>
        <s v="MoliÃ¨re "/>
        <s v="The Bank Job "/>
        <s v="Little Women "/>
        <s v="Eight Below "/>
        <s v="Once in a Lifetime: The Extraordinary Story of the New York Cosmos "/>
        <s v="The Good, the Bad, the Weird "/>
        <s v="Mr. Holland's Opus "/>
        <s v="Erin Brockovich "/>
        <s v="Superman "/>
        <s v="The Widow of Saint-Pierre "/>
        <s v="Precious "/>
        <s v="The Fountain "/>
        <s v="Warcraft "/>
        <s v="The Secret Life of Walter Mitty "/>
        <s v="Pirates of the Caribbean: Dead Man's Chest "/>
        <s v="Dope "/>
        <s v="Monsters University "/>
        <s v="L'auberge espagnole "/>
        <s v="They Live "/>
        <s v="The Hunger Games "/>
        <s v="The Croods "/>
        <s v="St. Vincent "/>
        <s v="Punch-Drunk Love "/>
        <s v="Crimson Tide "/>
        <s v="Spider-Man "/>
        <s v="The Crying Game "/>
        <s v="The Emperor's New Groove "/>
        <s v="Jerry Maguire "/>
        <s v="Duma "/>
        <s v="Chocolat "/>
        <s v="Ronin "/>
        <s v="Fantasia 2000 "/>
        <s v="The Queen "/>
        <s v="Crazy Heart "/>
        <s v="Enemy of the State "/>
        <s v="Paris, je t'aime "/>
        <s v="This Is It "/>
        <s v="Revolutionary Road "/>
        <s v="North Country "/>
        <s v="Big Trouble in Little China "/>
        <s v="10 Cloverfield Lane "/>
        <s v="Talk Radio "/>
        <s v="Memoirs of a Geisha "/>
        <s v="Fast Five "/>
        <s v="Friday "/>
        <s v="The Hudsucker Proxy "/>
        <s v="Men in Black "/>
        <s v="RocknRolla "/>
        <s v="The Place Beyond the Pines "/>
        <s v="Flight "/>
        <s v="Shame "/>
        <s v="The Spanish Prisoner "/>
        <s v="Dr. No "/>
        <s v="The Infiltrator "/>
        <s v="X-Men: Apocalypse "/>
        <s v="Woman in Gold "/>
        <s v="Go "/>
        <s v="Imaginary Heroes "/>
        <s v="The Great Gatsby "/>
        <s v="Borat: Cultural Learnings of America for Make Benefit Glorious Nation of Kazakhstan "/>
        <s v="August: Osage County "/>
        <s v="Monster "/>
        <s v="Rise of the Guardians "/>
        <s v="Blue Jasmine "/>
        <s v="The Equalizer "/>
        <s v="Trees Lounge "/>
        <s v="Shrek 2 "/>
        <s v="War Horse "/>
        <s v="Caramel "/>
        <s v="The Matrix Reloaded "/>
        <s v="King Kong "/>
        <s v="It's Kind of a Funny Story "/>
        <s v="Gremlins "/>
        <s v="Things We Lost in the Fire "/>
        <s v="Everybody's Fine "/>
        <s v="Owning Mahowny "/>
        <s v="Tarnation "/>
        <s v="Kingdom of Heaven "/>
        <s v="Shakespeare in Love "/>
        <s v="Winter's Bone "/>
        <s v="Mi America "/>
        <s v="The Princess and the Cobbler "/>
        <s v="Escape from New York "/>
        <s v="The Outsiders "/>
        <s v="The Karate Kid "/>
        <s v="Nicholas Nickleby "/>
        <s v="Diner "/>
        <s v="Dave Chappelle's Block Party "/>
        <s v="Made in Dagenham "/>
        <s v="Seven Psychopaths "/>
        <s v="Unbroken "/>
        <s v="A Bug's Life "/>
        <s v="Remember Me "/>
        <s v="Shattered Glass "/>
        <s v="About Schmidt "/>
        <s v="Tango "/>
        <s v="The Knife of Don Juan "/>
        <s v="10 Things I Hate About You "/>
        <s v="Speed "/>
        <s v="Team America: World Police "/>
        <s v="Lilo &amp; Stitch "/>
        <s v="Old School "/>
        <s v="The Virgin Suicides "/>
        <s v="Scream "/>
        <s v="Silverado "/>
        <s v="Brother "/>
        <s v="The Doors "/>
        <s v="Chariots of Fire "/>
        <s v="Mother and Child "/>
        <s v="Lee Daniels' The Butler "/>
        <s v="Le Havre "/>
        <s v="Chasing Mavericks "/>
        <s v="Harry Brown "/>
        <s v="Men of Honor "/>
        <s v="Half Nelson "/>
        <s v="Live Free or Die Hard "/>
        <s v="Chicago "/>
        <s v="Man of Steel "/>
        <s v="Raising Victor Vargas "/>
        <s v="Iron Man 3 "/>
        <s v="Secretariat "/>
        <s v="21 Jump Street "/>
        <s v="I Am Legend "/>
        <s v="The Believer "/>
        <s v="The Peanuts Movie "/>
        <s v="Of Gods and Men "/>
        <s v="Latter Days "/>
        <s v="Better Luck Tomorrow "/>
        <s v="Agora "/>
        <s v="Brigham City "/>
        <s v="Coach Carter "/>
        <s v="Desperado "/>
        <s v="Cold Mountain "/>
        <s v="The Names of Love "/>
        <s v="Arlington Road "/>
        <s v="Love &amp; Basketball "/>
        <s v="Highlander "/>
        <s v="Mississippi Mermaid "/>
        <s v="Grease "/>
        <s v="The Pirate "/>
        <s v="Bad Santa "/>
        <s v="The Ides of March "/>
        <s v="Payback "/>
        <s v="The Quiet American "/>
        <s v="22 Jump Street "/>
        <s v="Three Kings "/>
        <s v="The Limey "/>
        <s v="Flags of Our Fathers "/>
        <s v="Anastasia "/>
        <s v="Real Steel "/>
        <s v="Brothers "/>
        <s v="Die Hard 2 "/>
        <s v="Tinker Tailor Soldier Spy "/>
        <s v="The Spy Who Loved Me "/>
        <s v="Tremors "/>
        <s v="The Patriot "/>
        <s v="QuinceaÃ±era "/>
        <s v="The Kids Are All Right "/>
        <s v="Four Weddings and a Funeral "/>
        <s v="Mandela: Long Walk to Freedom "/>
        <s v="The Devil's Double "/>
        <s v="The Muppets "/>
        <s v="Chronicle "/>
        <s v="The Merchant of Venice "/>
        <s v="RED "/>
        <s v="Jason Bourne "/>
        <s v="We Are Marshall "/>
        <s v="Side Effects "/>
        <s v="Monster's Ball "/>
        <s v="There's Something About Mary "/>
        <s v="The Railway Man "/>
        <s v="Hotel Transylvania "/>
        <s v="Jackass 3D "/>
        <s v="Dredd "/>
        <s v="Concussion "/>
        <s v="Bottle Rocket "/>
        <s v="Charlie Wilson's War "/>
        <s v="The 40-Year-Old Virgin "/>
        <s v="Michael Collins "/>
        <s v="8 Women "/>
        <s v="Robot &amp; Frank "/>
        <s v="Fateless "/>
        <s v="Meet Joe Black "/>
        <s v="Conversations with Other Women "/>
        <s v="Pieces of April "/>
        <s v="Hard Candy "/>
        <s v="Marilyn Hotchkiss' Ballroom Dancing and Charm School "/>
        <s v="Thor: The Dark World "/>
        <s v="Blue Ruin "/>
        <s v="Transformers "/>
        <s v="Melancholia "/>
        <s v="The Kingdom "/>
        <s v="The Rainmaker "/>
        <s v="Thirteen Conversations About One Thing "/>
        <s v="Marley &amp; Me "/>
        <s v="The Master "/>
        <s v="The Warlords "/>
        <s v="Spaceballs "/>
        <s v="Away We Go "/>
        <s v="The Jacket "/>
        <s v="Wild "/>
        <s v="9 "/>
        <s v="Super 8 "/>
        <s v="The Princess and the Frog "/>
        <s v="Waitress "/>
        <s v="To Save a Life "/>
        <s v="P.S. I Love You "/>
        <s v="Pirates of the Caribbean: At World's End"/>
        <s v="Iris "/>
        <s v="The Protector "/>
        <s v="We Were Soldiers "/>
        <s v="Two Brothers "/>
        <s v="John Q "/>
        <s v="Batman Returns "/>
        <s v="Underworld "/>
        <s v="Flash of Genius "/>
        <s v="Austin Powers: International Man of Mystery "/>
        <s v="Maleficent "/>
        <s v="Harsh Times "/>
        <s v="The Last Station "/>
        <s v="Jack Reacher "/>
        <s v="Time to Choose "/>
        <s v="In the Heart of the Sea "/>
        <s v="Legend "/>
        <s v="Million Dollar Arm "/>
        <s v="The World's End "/>
        <s v="The Amazing Spider-Man "/>
        <s v="Dream with the Fishes "/>
        <s v="I Married a Strange Person! "/>
        <s v="Courage "/>
        <s v="Ice Age: Dawn of the Dinosaurs "/>
        <s v="Scrooged "/>
        <s v="The SpongeBob SquarePants Movie "/>
        <s v="Public Enemies "/>
        <s v="The Chumscrubber "/>
        <s v="Paul "/>
        <s v="Buried "/>
        <s v="The Perfect Game "/>
        <s v="Ted "/>
        <s v="Les visiteurs "/>
        <s v="8 Mile "/>
        <s v="Chicken Run "/>
        <s v="The Conspirator "/>
        <s v="Oblivion "/>
        <s v="The Prince of Egypt "/>
        <s v="Hellboy II: The Golden Army "/>
        <s v="Happy Gilmore "/>
        <s v="Jurassic World "/>
        <s v="One True Thing "/>
        <s v="Kids "/>
        <s v="Mean Girls "/>
        <s v="Big Eyes "/>
        <s v="Igby Goes Down "/>
        <s v="My Dog Skip "/>
        <s v="An Unfinished Life "/>
        <s v="Spy Game "/>
        <s v="Cloverfield "/>
        <s v="Black Snake Moan "/>
        <s v="Crank "/>
        <s v="Pollock "/>
        <s v="End of the Spear "/>
        <s v="Trollhunter "/>
        <s v="The Contender "/>
        <s v="Time Bandits "/>
        <s v="Black Mass "/>
        <s v="Real Women Have Curves "/>
        <s v="Jesus' Son "/>
        <s v="Trekkies "/>
        <s v="Cadillac Records "/>
        <s v="The Color of Money "/>
        <s v="Knocked Up "/>
        <s v="Cleopatra "/>
        <s v="Frankenweenie "/>
        <s v="Thor "/>
        <s v="Kundun "/>
        <s v="It Follows "/>
        <s v="Dreamer: Inspired by a True Story "/>
        <s v="Disturbia "/>
        <s v="Ocean's Thirteen "/>
        <s v="That Thing You Do! "/>
        <s v="The Mask "/>
        <s v="Cradle Will Rock "/>
        <s v="Breakdown "/>
        <s v="The Rose "/>
        <s v="The Last Castle "/>
        <s v="The Diary of a Teenage Girl "/>
        <s v="Lights Out "/>
        <s v="Mission: Impossible III "/>
        <s v="Shadow of the Vampire "/>
        <s v="Simon Birch "/>
        <s v="A Good Year "/>
        <s v="East Is East "/>
        <s v="Mr. Peabody &amp; Sherman "/>
        <s v="Role Models "/>
        <s v="The Importance of Being Earnest "/>
        <s v="Now You See Me 2 "/>
        <s v="Tea with Mussolini "/>
        <s v="Step Brothers "/>
        <s v="Gridiron Gang "/>
        <s v="Jab Tak Hai Jaan "/>
        <s v="When the Cat's Away "/>
        <s v="Extremely Loud &amp; Incredibly Close "/>
        <s v="Saved! "/>
        <s v="The Beyond "/>
        <s v="Jersey Boys "/>
        <s v="Beyond the Lights "/>
        <s v="Bolt "/>
        <s v="Conan the Barbarian "/>
        <s v="The Devil's Rejects "/>
        <s v="Water for Elephants "/>
        <s v="The Good Heart "/>
        <s v="Get on Up "/>
        <s v="The Last Dragon "/>
        <s v="Crooklyn "/>
        <s v="Independence Day "/>
        <s v="Top Gun "/>
        <s v="Unknown "/>
        <s v="Imagine Me &amp; You "/>
        <s v="When Did You Last See Your Father? "/>
        <s v="Elizabeth: The Golden Age "/>
        <s v="The Majestic "/>
        <s v="Of Horses and Men "/>
        <s v="Horrible Bosses "/>
        <s v="Four Brothers "/>
        <s v="Alias Betty "/>
        <s v="Sunshine State "/>
        <s v="Mumford "/>
        <s v="Wild Target "/>
        <s v="Sunshine Cleaning "/>
        <s v="Madagascar 3: Europe's Most Wanted "/>
        <s v="The History Boys "/>
        <s v="Joe "/>
        <s v="All Is Lost "/>
        <s v="The Brothers Bloom "/>
        <s v="The Book of Eli "/>
        <s v="Bon voyage "/>
        <s v="Anonymous "/>
        <s v="The Island "/>
        <s v="Clean "/>
        <s v="Steamboy "/>
        <s v="Chappie "/>
        <s v="National Treasure "/>
        <s v="Vanilla Sky "/>
        <s v="El Mariachi "/>
        <s v="Ace Ventura: Pet Detective "/>
        <s v="The Holiday "/>
        <s v="Labor Day "/>
        <s v="A Knight's Tale "/>
        <s v="Serendipity "/>
        <s v="He Got Game "/>
        <s v="Special "/>
        <s v="Whip It "/>
        <s v="Batman v Superman: Dawn of Justice "/>
        <s v="Bill &amp; Ted's Excellent Adventure "/>
        <s v="Mrs. Doubtfire "/>
        <s v="Napoleon Dynamite "/>
        <s v="Cheap Thrills "/>
        <s v="Set It Off "/>
        <s v="Sinister "/>
        <s v="Bringing Out the Dead "/>
        <s v="Tristram Shandy: A Cock and Bull Story "/>
        <s v="The Maze Runner "/>
        <s v="Hellboy "/>
        <s v="Operation Chromite "/>
        <s v="Rendition "/>
        <s v="Fido "/>
        <s v="50 First Dates "/>
        <s v="El crimen del padre Amaro "/>
        <s v="Spider "/>
        <s v="Con Air "/>
        <s v="Panic Room "/>
        <s v="The Girl Next Door "/>
        <s v="My Girl "/>
        <s v="Super "/>
        <s v="Copying Beethoven "/>
        <s v="Miracles from Heaven "/>
        <s v="21 "/>
        <s v="Men in Black 3 "/>
        <s v="A Most Wanted Man "/>
        <s v="Redbelt "/>
        <s v="La Bamba "/>
        <s v="Bottle Shock "/>
        <s v="Get on the Bus "/>
        <s v="Heaven's Gate "/>
        <s v="Inside Deep Throat "/>
        <s v="The Pledge "/>
        <s v="Babe "/>
        <s v="Superman II "/>
        <s v="Fair Game "/>
        <s v="The Shallows "/>
        <s v="Hanna "/>
        <s v="Major Dundee "/>
        <s v="Safe House "/>
        <s v="Romeo + Juliet "/>
        <s v="The Grey "/>
        <s v="Bicentennial Man "/>
        <s v="Ondine "/>
        <s v="The Score "/>
        <s v="Me and Orson Welles "/>
        <s v="The Hitchhiker's Guide to the Galaxy "/>
        <s v="The American President "/>
        <s v="The Lake House "/>
        <s v="Over the Hedge "/>
        <s v="The Curse of the Jade Scorpion "/>
        <s v="Quartet "/>
        <s v="The Fog "/>
        <s v="The Imaginarium of Doctor Parnassus "/>
        <s v="The Devil Wears Prada "/>
        <s v="Pandorum "/>
        <s v="The Thomas Crown Affair "/>
        <s v="Prefontaine "/>
        <s v="Waiting... "/>
        <s v="Things to Do in Denver When You're Dead "/>
        <s v="The Naked Gun 2½: The Smell of Fear "/>
        <s v="Sholem Aleichem: Laughing in the Darkness "/>
        <s v="The Perfect Host "/>
        <s v="To Die For "/>
        <s v="Yes Man "/>
        <s v="Bulworth "/>
        <s v="On Her Majesty's Secret Service "/>
        <s v="Walking and Talking "/>
        <s v="TRON: Legacy "/>
        <s v="The Robe "/>
        <s v="Beavis and Butt-Head Do America "/>
        <s v="The Secret Life of Pets "/>
        <s v="The Boxtrolls "/>
        <s v="Bridesmaids "/>
        <s v="Ride with the Devil "/>
        <s v="Mystery, Alaska "/>
        <s v="Police Academy "/>
        <s v="Madagascar: Escape 2 Africa "/>
        <s v="The Other Guys "/>
        <s v="Facing the Giants "/>
        <s v="The Great Raid "/>
        <s v="The Mask of Zorro "/>
        <s v="Bad Lieutenant: Port of Call New Orleans "/>
        <s v="American Reunion "/>
        <s v="Bad Words "/>
        <s v="Lethal Weapon 3 "/>
        <s v="Center Stage "/>
        <s v="Primary Colors "/>
        <s v="Divergent "/>
        <s v="Lady in White "/>
        <s v="White Fang "/>
        <s v="The Chronicles of Riddick "/>
        <s v="The Lovely Bones "/>
        <s v="Home "/>
        <s v="Confidence "/>
        <s v="Diamonds Are Forever "/>
        <s v="Absolute Power "/>
        <s v="Renaissance "/>
        <s v="Just Looking "/>
        <s v="Old Joy "/>
        <s v="Wish I Was Here "/>
        <s v="I Heart Huckabees "/>
        <s v="Penguins of Madagascar "/>
        <s v="Gangster Squad "/>
        <s v="May "/>
        <s v="Under the Tuscan Sun "/>
        <s v="Transsiberian "/>
        <s v="The Living Daylights "/>
        <s v="The Fast and the Furious "/>
        <s v="Mambo Italiano "/>
        <s v="The Whole Nine Yards "/>
        <s v="Brooklyn's Finest "/>
        <s v="The Way of the Gun "/>
        <s v="The Oogieloves in the Big Balloon Adventure "/>
        <s v="The White Countess "/>
        <s v="Sweet November "/>
        <s v="The Proposal "/>
        <s v="City of Angels "/>
        <s v="Half Baked "/>
        <s v="Event Horizon "/>
        <s v="Love &amp; Other Drugs "/>
        <s v="Serial Mom "/>
        <s v="The Exorcism of Emily Rose "/>
        <s v="Oscar and Lucinda "/>
        <s v="The Holy Girl "/>
        <s v="Coco Before Chanel "/>
        <s v="The Rules of Attraction "/>
        <s v="The Long Kiss Goodnight "/>
        <s v="Hidalgo "/>
        <s v="Epic "/>
        <s v="Kevin Hart: Let Me Explain "/>
        <s v="The Matrix Revolutions "/>
        <s v="Something's Gotta Give "/>
        <s v="Charlie and the Chocolate Factory "/>
        <s v="Taking Woodstock "/>
        <s v="X-Men Origins: Wolverine "/>
        <s v="Ghost Town "/>
        <s v="Four Rooms "/>
        <s v="Midnight Special "/>
        <s v="Only the Strong "/>
        <s v="Beyond the Sea "/>
        <s v="The Best of Me "/>
        <s v="Hotel Transylvania 2 "/>
        <s v="This Is the End "/>
        <s v="Kit Kittredge: An American Girl "/>
        <s v="American Desi "/>
        <s v="Resident Evil "/>
        <s v="Safe Haven "/>
        <s v="Ghosts of Mississippi "/>
        <s v="2 Guns "/>
        <s v="The Soloist "/>
        <s v="Conspiracy Theory "/>
        <s v="Selena "/>
        <s v="Puss in Boots "/>
        <s v="Hook "/>
        <s v="Smokin' Aces "/>
        <s v="K-19: The Widowmaker "/>
        <s v="Ender's Game "/>
        <s v="Dragonslayer "/>
        <s v="Flushed Away "/>
        <s v="RED 2 "/>
        <s v="Your Sister's Sister "/>
        <s v="Robin Hood "/>
        <s v="The Bone Collector "/>
        <s v="Tumbleweeds "/>
        <s v="Final Destination "/>
        <s v="The Tree of Life "/>
        <s v="Next Stop Wonderland "/>
        <s v="Bad Moms "/>
        <s v="Nothing to Lose "/>
        <s v="Valley of the Heart's Delight "/>
        <s v="My Big Fat Greek Wedding "/>
        <s v="Dune "/>
        <s v="The Chronicles of Narnia: Prince Caspian "/>
        <s v="Fighting Tommy Riley "/>
        <s v="Monster House "/>
        <s v="Escobar: Paradise Lost "/>
        <s v="Licence to Kill "/>
        <s v="The Polar Express "/>
        <s v="Run All Night "/>
        <s v="Bad Grandpa "/>
        <s v="White Squall "/>
        <s v="Ice Age: Continental Drift "/>
        <s v="Rush Hour 2 "/>
        <s v="Hoffa "/>
        <s v="Rosewater "/>
        <s v="Hostage "/>
        <s v="The Sisterhood of the Traveling Pants "/>
        <s v="Underworld: Rise of the Lycans "/>
        <s v="Opal Dream "/>
        <s v="Curious George "/>
        <s v="Lethal Weapon 4 "/>
        <s v="Wonderland "/>
        <s v="Living Out Loud "/>
        <s v="De-Lovely "/>
        <s v="The Prophecy "/>
        <s v="Clay Pigeons "/>
        <s v="The Prince of Tides "/>
        <s v="A Walk on the Moon "/>
        <s v="Terminator Genisys "/>
        <s v="London "/>
        <s v="Pet Sematary "/>
        <s v="I Love You Phillip Morris "/>
        <s v="The 13th Warrior "/>
        <s v="Wyatt Earp "/>
        <s v="Interview with the Assassin "/>
        <s v="Outbreak "/>
        <s v="Jonah: A VeggieTales Movie "/>
        <s v="The Last House on the Left "/>
        <s v="A Nightmare on Elm Street 3: Dream Warriors "/>
        <s v="Thumbsucker "/>
        <s v="The Manchurian Candidate "/>
        <s v="Last Vegas "/>
        <s v="Vantage Point "/>
        <s v="The Spiderwick Chronicles "/>
        <s v="Blindness "/>
        <s v="DysFunktional Family "/>
        <s v="Friends with Benefits "/>
        <s v="The Weather Man "/>
        <s v="Home for the Holidays "/>
        <s v="Sherrybaby "/>
        <s v="Kiss the Girls "/>
        <s v="Black or White "/>
        <s v="Australia "/>
        <s v="Austin Powers: The Spy Who Shagged Me "/>
        <s v="Eagle Eye "/>
        <s v="The Swindle "/>
        <s v="Tears of the Sun "/>
        <s v="Kiss of the Dragon "/>
        <s v="But I'm a Cheerleader "/>
        <s v="The Forbidden Kingdom "/>
        <s v="Nanny McPhee "/>
        <s v="Auto Focus "/>
        <s v="Blast from the Past "/>
        <s v="Don Jon "/>
        <s v="The Legend of Suriyothai "/>
        <s v="Lonesome Jim "/>
        <s v="Promised Land "/>
        <s v="Kick-Ass 2 "/>
        <s v="Attack the Block "/>
        <s v="The Good Thief "/>
        <s v="The Beach "/>
        <s v="Saw II "/>
        <s v="U-571 "/>
        <s v="The Brothers McMullen "/>
        <s v="Shanghai Noon "/>
        <s v="The Funeral "/>
        <s v="The Mighty Macs "/>
        <s v="How to Lose Friends &amp; Alienate People "/>
        <s v="Instinct "/>
        <s v="A Dangerous Method "/>
        <s v="The Claim "/>
        <s v="Snitch "/>
        <s v="My Fellow Americans "/>
        <s v="Stop-Loss "/>
        <s v="Ira &amp; Abby "/>
        <s v="Funny Games "/>
        <s v="The Living Wake "/>
        <s v="The Village "/>
        <s v="Freeheld "/>
        <s v="Child's Play "/>
        <s v="In Good Company "/>
        <s v="The Basket "/>
        <s v="Cloudy with a Chance of Meatballs 2 "/>
        <s v="War of the Worlds "/>
        <s v="Deterrence "/>
        <s v="Morning Glory "/>
        <s v="Act of Valor "/>
        <s v="The Horse Whisperer "/>
        <s v="Down in the Valley "/>
        <s v="Footloose "/>
        <s v="The Joneses "/>
        <s v="Faster "/>
        <s v="Me, Myself &amp; Irene "/>
        <s v="Killing Zoe "/>
        <s v="Where the Truth Lies "/>
        <s v="Middle of Nowhere "/>
        <s v="Savages "/>
        <s v="The DUFF "/>
        <s v="Phantasm II "/>
        <s v="Spanglish "/>
        <s v="Remember Me, My Love "/>
        <s v="Jakob the Liar "/>
        <s v="Contraband "/>
        <s v="PCU "/>
        <s v="Wild Things "/>
        <s v="Alice in Wonderland "/>
        <s v="Big Trouble "/>
        <s v="Mo' Better Blues "/>
        <s v="Recess: School's Out "/>
        <s v="Big Miracle "/>
        <s v="Sin City: A Dame to Kill For "/>
        <s v="A Perfect Getaway "/>
        <s v="Crazy/Beautiful "/>
        <s v="The Pelican Brief "/>
        <s v="Road Trip "/>
        <s v="Step Up "/>
        <s v="Choke "/>
        <s v="Swordfish "/>
        <s v="Premium Rush "/>
        <s v="Safe "/>
        <s v="Homefront "/>
        <s v="Dinosaur "/>
        <s v="Tomorrow Never Dies "/>
        <s v="The Cotton Club "/>
        <s v="Letters to Juliet "/>
        <s v="Cellular "/>
        <s v="Hav Plenty "/>
        <s v="Get Smart "/>
        <s v="Let's Be Cops "/>
        <s v="The Other Side of Heaven "/>
        <s v="Hurricane Streets "/>
        <s v="Hoodwinked! "/>
        <s v="Blood Ties "/>
        <s v="The Hangover Part II "/>
        <s v="Here Comes the Boom "/>
        <s v="The Punisher "/>
        <s v="Olympus Has Fallen "/>
        <s v="Margaret "/>
        <s v="Stolen Summer "/>
        <s v="Beyond Borders "/>
        <s v="Tomorrowland "/>
        <s v="The Incredibly True Adventure of Two Girls in Love "/>
        <s v="The Giver "/>
        <s v="Dolphins and Whales 3D: Tribes of the Ocean "/>
        <s v="Step Up Revolution "/>
        <s v="The Mirror Has Two Faces "/>
        <s v="White House Down "/>
        <s v="DragonHeart "/>
        <s v="Dreaming of Joseph Lees "/>
        <s v="Hamlet 2 "/>
        <s v="Burlesque "/>
        <s v="10th &amp; Wolf "/>
        <s v="Solitary Man "/>
        <s v="Anything Else "/>
        <s v="Elizabethtown "/>
        <s v="Northfork "/>
        <s v="Behind Enemy Lines "/>
        <s v="The Faculty "/>
        <s v="Ninja Assassin "/>
        <s v="The Brass Teapot "/>
        <s v="What Women Want "/>
        <s v="The Longest Yard "/>
        <s v="Delivery Man "/>
        <s v="Keanu "/>
        <s v="Death Becomes Her "/>
        <s v="Everything Must Go "/>
        <s v="Hail, Caesar! "/>
        <s v="The Messenger: The Story of Joan of Arc "/>
        <s v="Dirty Work "/>
        <s v="Night at the Museum "/>
        <s v="The Santa Clause "/>
        <s v="Brokedown Palace "/>
        <s v="Be Kind Rewind "/>
        <s v="Air Force One "/>
        <s v="The Dictator "/>
        <s v="The Interpreter "/>
        <s v="Jindabyne "/>
        <s v="Monsters "/>
        <s v="The Mighty Ducks "/>
        <s v="Double Jeopardy "/>
        <s v="Predators "/>
        <s v="Baby Boy "/>
        <s v="Death Race "/>
        <s v="Terminator 3: Rise of the Machines "/>
        <s v="Because of Winn-Dixie "/>
        <s v="Big Daddy "/>
        <s v="Oz the Great and Powerful "/>
        <s v="Alice Through the Looking Glass "/>
        <s v="Final Fantasy: The Spirits Within "/>
        <s v="Rapa Nui "/>
        <s v="Funny People "/>
        <s v="Neighbors "/>
        <s v="Death to Smoochy "/>
        <s v="Goosebumps "/>
        <s v="Pooh's Heffalump Movie "/>
        <s v="Mindhunters "/>
        <s v="Ted 2 "/>
        <s v="Shade "/>
        <s v="Smilla's Sense of Snow "/>
        <s v="Newlyweds "/>
        <s v="Love and Other Catastrophes "/>
        <s v="Click "/>
        <s v="Lucy "/>
        <s v="How to Lose a Guy in 10 Days "/>
        <s v="Freakonomics "/>
        <s v="Naked Gun 33 1/3: The Final Insult "/>
        <s v="Dolphin Tale 2 "/>
        <s v="Brooklyn Rules "/>
        <s v="The Hills Have Eyes "/>
        <s v="Roar "/>
        <s v="The World Is Not Enough "/>
        <s v="Flawless "/>
        <s v="Once Upon a Time in Mexico "/>
        <s v="Paper Towns "/>
        <s v="Welcome to Collinwood "/>
        <s v="Underworld: Awakening "/>
        <s v="The Woman in Black "/>
        <s v="The Taking of Pelham 1 2 3 "/>
        <s v="American Pie 2 "/>
        <s v="The Scorch Trials "/>
        <s v="The Last Stand "/>
        <s v="The Losers "/>
        <s v="Space Cowboys "/>
        <s v="Compliance "/>
        <s v="Marie Antoinette "/>
        <s v="Riding in Cars with Boys "/>
        <s v="She's the Man "/>
        <s v="Shrek Forever After "/>
        <s v="Rat Race "/>
        <s v="Beverly Hills Cop II "/>
        <s v="There Goes My Baby "/>
        <s v="Rio 2 "/>
        <s v="Winter Passing "/>
        <s v="She's Out of My League "/>
        <s v="The Quick and the Dead "/>
        <s v="Nurse Betty "/>
        <s v="Knight and Day "/>
        <s v="Along Came a Spider "/>
        <s v="Beowulf "/>
        <s v="My Best Friend's Wedding "/>
        <s v="March or Die "/>
        <s v="Taken 2 "/>
        <s v="Take Me Home Tonight "/>
        <s v="Before I Go to Sleep "/>
        <s v="The General's Daughter "/>
        <s v="Hart's War "/>
        <s v="Going the Distance "/>
        <s v="My Name Is Bruce "/>
        <s v="In &amp; Out "/>
        <s v="The Tigger Movie "/>
        <s v="Chloe "/>
        <s v="Mamma Mia! "/>
        <s v="Astro Boy "/>
        <s v="Hitman "/>
        <s v="Gremlins 2: The New Batch "/>
        <s v="Arachnophobia "/>
        <s v="Assault on Precinct 13 "/>
        <s v="The Deep End of the Ocean "/>
        <s v="Cars 2 "/>
        <s v="Alien: Resurrection "/>
        <s v="Hope Springs "/>
        <s v="Blue Streak "/>
        <s v="Letters to God "/>
        <s v="A View to a Kill "/>
        <s v="Kill List "/>
        <s v="An Everlasting Piece "/>
        <s v="Young Adult "/>
        <s v="Johnny English Reborn "/>
        <s v="Meet the Fockers "/>
        <s v="The Big Tease "/>
        <s v="Dear John "/>
        <s v="The Brothers "/>
        <s v="Thunder and the House of Magic "/>
        <s v="Insurgent "/>
        <s v="Out Cold "/>
        <s v="To Rome with Love "/>
        <s v="I Spit on Your Grave "/>
        <s v="Blades of Glory "/>
        <s v="Happy, Texas "/>
        <s v="Ace Ventura: When Nature Calls "/>
        <s v="Dracula Untold "/>
        <s v="Risen "/>
        <s v="Cyrus "/>
        <s v="Transporter 2 "/>
        <s v="Wall Street: Money Never Sleeps "/>
        <s v="Assassins "/>
        <s v="Endless Love "/>
        <s v="Moonraker "/>
        <s v="Ella Enchanted "/>
        <s v="For Your Consideration "/>
        <s v="The Warrior's Way "/>
        <s v="Devil "/>
        <s v="Tiny Furniture "/>
        <s v="High Crimes "/>
        <s v="Code 46 "/>
        <s v="You Will Meet a Tall Dark Stranger "/>
        <s v="The Internship "/>
        <s v="Gods and Generals "/>
        <s v="Triple 9 "/>
        <s v="The American "/>
        <s v="Criminal "/>
        <s v="Jack the Giant Slayer "/>
        <s v="The Chronicles of Narnia: The Voyage of the Dawn Treader "/>
        <s v="Mr. Bean's Holiday "/>
        <s v="Peggy Sue Got Married "/>
        <s v="Crazy in Alabama "/>
        <s v="The Angry Birds Movie "/>
        <s v="Somewhere "/>
        <s v="Formula 51 "/>
        <s v="Paranormal Activity "/>
        <s v="Horrible Bosses 2 "/>
        <s v="After the Sunset "/>
        <s v="Date Night "/>
        <s v="Teenage Mutant Ninja Turtles: Out of the Shadows "/>
        <s v="The Family Stone "/>
        <s v="Walking Tall "/>
        <s v="Adore "/>
        <s v="Heartbreakers "/>
        <s v="The Visit "/>
        <s v="Mystic Pizza "/>
        <s v="Gerry "/>
        <s v="Rock Star "/>
        <s v="RoboCop "/>
        <s v="Entrapment "/>
        <s v="Jersey Girl "/>
        <s v="Mad City "/>
        <s v="Warlock "/>
        <s v="Splash "/>
        <s v="One Man's Hero "/>
        <s v="Bill &amp; Ted's Bogus Journey "/>
        <s v="Spider-Man 3 "/>
        <s v="The Magic Sword: Quest for Camelot "/>
        <s v="Porky's "/>
        <s v="Impostor "/>
        <s v="Lucky Break "/>
        <s v="Never Say Never Again "/>
        <s v="The Rocker "/>
        <s v="Man of the Year "/>
        <s v="The Hebrew Hammer "/>
        <s v="Crank: High Voltage "/>
        <s v="This Is 40 "/>
        <s v="How High "/>
        <s v="Cecil B. DeMented "/>
        <s v="A Night at the Roxbury "/>
        <s v="Stigmata "/>
        <s v="Diary of a Wimpy Kid "/>
        <s v="The Adventures of Huck Finn "/>
        <s v="The Craft "/>
        <s v="Saw III "/>
        <s v="Parker "/>
        <s v="Desert Blue "/>
        <s v="Last Action Hero "/>
        <s v="Flightplan "/>
        <s v="Killing Them Softly "/>
        <s v="Proof of Life "/>
        <s v="Miss Congeniality "/>
        <s v="Fiza "/>
        <s v="Osmosis Jones "/>
        <s v="Flicka "/>
        <s v="Hackers "/>
        <s v="Indiana Jones and the Kingdom of the Crystal Skull "/>
        <s v="Knowing "/>
        <s v="Alexander and the Terrible, Horrible, No Good, Very Bad Day "/>
        <s v="Certifiably Jonathan "/>
        <s v="Jack Ryan: Shadow Recruit "/>
        <s v="The Princess Diaries "/>
        <s v="Dark Shadows "/>
        <s v="High Heels and Low Lifes "/>
        <s v="Bride &amp; Prejudice "/>
        <s v="Good "/>
        <s v="Austin Powers in Goldmember "/>
        <s v="Mad Max Beyond Thunderdome "/>
        <s v="Sky High "/>
        <s v="Tower Heist "/>
        <s v="Kung Pow: Enter the Fist "/>
        <s v="City Hall "/>
        <s v="The Statement "/>
        <s v="Resident Evil: Apocalypse "/>
        <s v="Deliver Us from Evil "/>
        <s v="The Men Who Stare at Goats "/>
        <s v="3 Days to Kill "/>
        <s v="Beyond the Valley of the Dolls "/>
        <s v="Gracie "/>
        <s v="Scream 4 "/>
        <s v="Mama "/>
        <s v="The First Wives Club "/>
        <s v="Come Early Morning "/>
        <s v="Alfie "/>
        <s v="Vanity Fair "/>
        <s v="Practical Magic "/>
        <s v="Chasing Liberty "/>
        <s v="Snow Flower and the Secret Fan "/>
        <s v="The Slaughter Rule "/>
        <s v="Shrek the Third "/>
        <s v="Hansel &amp; Gretel: Witch Hunters "/>
        <s v="Albino Alligator "/>
        <s v="Murder by Numbers "/>
        <s v="Pink Flamingos "/>
        <s v="The Expendables 3 "/>
        <s v="Daddy's Home "/>
        <s v="Pearl Harbor "/>
        <s v="Birthday Girl "/>
        <s v="The Golden Compass "/>
        <s v="What Happens in Vegas "/>
        <s v="Waterworld "/>
        <s v="Two Weeks Notice "/>
        <s v="The Kid "/>
        <s v="The Switch "/>
        <s v="Anatomy "/>
        <s v="A Man Apart "/>
        <s v="Sugar Town "/>
        <s v="Sky Captain and the World of Tomorrow "/>
        <s v="Vacation "/>
        <s v="My Big Fat Greek Wedding 2 "/>
        <s v="Benji "/>
        <s v="Fun with Dick and Jane "/>
        <s v="Sweet Home Alabama "/>
        <s v="The Replacement Killers "/>
        <s v="The Sorcerer's Apprentice "/>
        <s v="The Mexican "/>
        <s v="The Sweeney "/>
        <s v="Vampires "/>
        <s v="27 Dresses "/>
        <s v="Next Friday "/>
        <s v="This Christmas "/>
        <s v="15 Minutes "/>
        <s v="Swing Vote "/>
        <s v="Flight of the Phoenix "/>
        <s v="Nanny McPhee Returns "/>
        <s v="Two Evil Eyes "/>
        <s v="Scream 2 "/>
        <s v="Small Soldiers "/>
        <s v="The Monuments Men "/>
        <s v="Dragonfly "/>
        <s v="Mission: Impossible II "/>
        <s v="Exodus: Gods and Kings "/>
        <s v="As Above, So Below "/>
        <s v="Two Can Play That Game "/>
        <s v="Hobo with a Shotgun "/>
        <s v="Money Talks "/>
        <s v="Dragon Blade "/>
        <s v="13 Going on 30 "/>
        <s v="Rugrats in Paris: The Movie "/>
        <s v="Loaded Weapon 1 "/>
        <s v="Road Hard "/>
        <s v="The Purge: Election Year "/>
        <s v="Alone with Her "/>
        <s v="Anywhere But Here "/>
        <s v="I Am Number Four "/>
        <s v="Jeepers Creepers "/>
        <s v="Renaissance Man "/>
        <s v="The Oxford Murders "/>
        <s v="The Midnight Meat Train "/>
        <s v="Friday the 13th Part 2 "/>
        <s v="Lockout "/>
        <s v="Birth "/>
        <s v="We Are Your Friends "/>
        <s v="The Sentinel "/>
        <s v="Freaky Friday "/>
        <s v="Speed Racer "/>
        <s v="Zathura: A Space Adventure "/>
        <s v="The Collection "/>
        <s v="That Awkward Moment "/>
        <s v="Three to Tango "/>
        <s v="Romeo Must Die "/>
        <s v="Dick Tracy "/>
        <s v="Bedtime Stories "/>
        <s v="Tales from the Hood "/>
        <s v="Lakeview Terrace "/>
        <s v="Private Benjamin "/>
        <s v="Larry Crowne "/>
        <s v="The Tourist "/>
        <s v="The Boy "/>
        <s v="Mr. Popper's Penguins "/>
        <s v="Broken Arrow "/>
        <s v="World Trade Center "/>
        <s v="Quarantine "/>
        <s v="Original Sin "/>
        <s v="Get Hard "/>
        <s v="Sahara "/>
        <s v="The Shadow "/>
        <s v="Multiplicity "/>
        <s v="The Gambler "/>
        <s v="Doomsday "/>
        <s v="The Cable Guy "/>
        <s v="Casper "/>
        <s v="Soldier "/>
        <s v="Kindergarten Cop "/>
        <s v="The Other Woman "/>
        <s v="Baby Mama "/>
        <s v="The Amityville Horror "/>
        <s v="Kites "/>
        <s v="Neighbors 2: Sorority Rising "/>
        <s v="American Outlaws "/>
        <s v="Dead Man on Campus "/>
        <s v="We're No Angels "/>
        <s v="Nomad: The Warrior "/>
        <s v="Raising Cain "/>
        <s v="Sphere "/>
        <s v="The Specials "/>
        <s v="Transformers: Revenge of the Fallen "/>
        <s v="Duets "/>
        <s v="Hercules "/>
        <s v="Blue Like Jazz "/>
        <s v="Windtalkers "/>
        <s v="Kama Sutra: A Tale of Love "/>
        <s v="Dirty Grandpa "/>
        <s v="Dream House "/>
        <s v="Firestarter "/>
        <s v="Domino "/>
        <s v="Les couloirs du temps: Les visiteurs II "/>
        <s v="The Hotel New Hampshire "/>
        <s v="S.W.A.T. "/>
        <s v="Harley Davidson and the Marlboro Man "/>
        <s v="Never Again "/>
        <s v="The Rite "/>
        <s v="The Newton Boys "/>
        <s v="Kabhi Alvida Naa Kehna "/>
        <s v="Home Run "/>
        <s v="Grown Ups "/>
        <s v="Pushing Tin "/>
        <s v="The Corruptor "/>
        <s v="Punisher: War Zone "/>
        <s v="Escape from Planet Earth "/>
        <s v="The 6th Day "/>
        <s v="Savage Grace "/>
        <s v="The Ant Bully "/>
        <s v="Hope Floats "/>
        <s v="At First Sight "/>
        <s v="Reno 911!: Miami "/>
        <s v="Teenage Mutant Ninja Turtles "/>
        <s v="Rock of Ages "/>
        <s v="Firefox "/>
        <s v="The Texas Chainsaw Massacre: The Beginning "/>
        <s v="The Brothers Grimm "/>
        <s v="Next Day Air "/>
        <s v="Along Came Polly "/>
        <s v="Snake Eyes "/>
        <s v="Stuart Little "/>
        <s v="Bridget Jones: The Edge of Reason "/>
        <s v="The Incredible Burt Wonderstone "/>
        <s v="Katy Perry: Part of Me "/>
        <s v="Poetic Justice "/>
        <s v="Guess Who "/>
        <s v="The Night Listener "/>
        <s v="Hall Pass "/>
        <s v="School for Scoundrels "/>
        <s v="The Last Sin Eater "/>
        <s v="Red Tails "/>
        <s v="Free Birds "/>
        <s v="Stone Cold "/>
        <s v="The Extra Man "/>
        <s v="The Grudge "/>
        <s v="88 Minutes "/>
        <s v="Percy Jackson &amp; the Olympians: The Lightning Thief "/>
        <s v="The Good Night "/>
        <s v="Tanner Hall "/>
        <s v="Shallow Hal "/>
        <s v="3000 Miles to Graceland "/>
        <s v="Jason Lives: Friday the 13th Part VI "/>
        <s v="Legal Eagles "/>
        <s v="Hide and Seek "/>
        <s v="Sleep Dealer "/>
        <s v="A Cinderella Story "/>
        <s v="Kiss of Death "/>
        <s v="The Possession "/>
        <s v="The One "/>
        <s v="The X Files: I Want to Believe "/>
        <s v="The Time Machine "/>
        <s v="2 Fast 2 Furious "/>
        <s v="The Story of Us "/>
        <s v="Something Borrowed "/>
        <s v="Straight Out of Brooklyn "/>
        <s v="Saving Silverman "/>
        <s v="Blade: Trinity "/>
        <s v="Baby's Day Out "/>
        <s v="Harriet the Spy "/>
        <s v="Final Destination 5 "/>
        <s v="Days of Thunder "/>
        <s v="Shaft "/>
        <s v="Faithful "/>
        <s v="Joe Dirt "/>
        <s v="My Best Friend's Girl "/>
        <s v="Night at the Museum: Battle of the Smithsonian "/>
        <s v="Lucky You "/>
        <s v="A Low Down Dirty Shame "/>
        <s v="Song One "/>
        <s v="Firewall "/>
        <s v="G.I. Joe: Retaliation "/>
        <s v="Nine "/>
        <s v="Undercover Brother "/>
        <s v="Battle Los Angeles "/>
        <s v="Stuck on You "/>
        <s v="Cradle 2 the Grave "/>
        <s v="Jane Got a Gun "/>
        <s v="Splice "/>
        <s v="Gamer "/>
        <s v="2012 "/>
        <s v="Earth to Echo "/>
        <s v="Pan "/>
        <s v="Daylight "/>
        <s v="Duplex "/>
        <s v="Clash of the Titans "/>
        <s v="Cheaper by the Dozen "/>
        <s v="All the Pretty Horses "/>
        <s v="Straw Dogs "/>
        <s v="Mr. Deeds "/>
        <s v="Into the Storm "/>
        <s v="Paranormal Activity 3 "/>
        <s v="Mortal Kombat "/>
        <s v="Love Stinks "/>
        <s v="The Guilt Trip "/>
        <s v="One to Another "/>
        <s v="Return to Never Land "/>
        <s v="Mary Reilly "/>
        <s v="Haywire "/>
        <s v="The Glass House "/>
        <s v="She's All That "/>
        <s v="BrÃ¼no "/>
        <s v="The Gunman "/>
        <s v="The Three Musketeers "/>
        <s v="Heaven Is for Real "/>
        <s v="Get Over It "/>
        <s v="Dante's Peak "/>
        <s v="Paparazzi "/>
        <s v="Wrath of the Titans "/>
        <s v="Just Visiting "/>
        <s v="Saw V "/>
        <s v="Timecop "/>
        <s v="Falcon Rising "/>
        <s v="Into the Blue "/>
        <s v="School Daze "/>
        <s v="Life or Something Like It "/>
        <s v="54 "/>
        <s v="Love the Coopers "/>
        <s v="Looney Tunes: Back in Action "/>
        <s v="Joyful Noise "/>
        <s v="The Art of War "/>
        <s v="Playing for Keeps "/>
        <s v="Not Another Teen Movie "/>
        <s v="End of Days "/>
        <s v="Hudson Hawk "/>
        <s v="Thinner "/>
        <s v="The Watch "/>
        <s v="Sabotage "/>
        <s v="Jefferson in Paris "/>
        <s v="Hollow Man "/>
        <s v="L!fe Happens "/>
        <s v="Sparkle "/>
        <s v="Drive Me Crazy "/>
        <s v="The Purge "/>
        <s v="America's Sweethearts "/>
        <s v="Planet of the Apes "/>
        <s v="Paranormal Activity 2 "/>
        <s v="The Little Vampire "/>
        <s v="Eye of the Dolphin "/>
        <s v="The Princess Diaries 2: Royal Engagement "/>
        <s v="The Reaping "/>
        <s v="Sgt. Bilko "/>
        <s v="Six Days Seven Nights "/>
        <s v="All About the Benjamins "/>
        <s v="Filly Brown "/>
        <s v="Transformers: Age of Extinction "/>
        <s v="Admission "/>
        <s v="Bad Teacher "/>
        <s v="Only God Forgives "/>
        <s v="Gun Shy "/>
        <s v="Flight of the Intruder "/>
        <s v="Lara Croft: Tomb Raider "/>
        <s v="Friday the 13th Part III "/>
        <s v="Race to Witch Mountain "/>
        <s v="Kiss the Bride "/>
        <s v="Deuce Bigalow: Male Gigolo "/>
        <s v="Barbershop 2: Back in Business "/>
        <s v="Lake Placid "/>
        <s v="The Singing Detective "/>
        <s v="The Black Dahlia "/>
        <s v="Legends of Oz: Dorothy's Return "/>
        <s v="Drowning Mona "/>
        <s v="Poseidon "/>
        <s v="Mercy Streets "/>
        <s v="The Nutty Professor "/>
        <s v="No Good Deed "/>
        <s v="Deuces Wild "/>
        <s v="Good Luck Chuck "/>
        <s v="Pompeii "/>
        <s v="Timeline "/>
        <s v="Failure to Launch "/>
        <s v="Snakes on a Plane "/>
        <s v="I Dreamed of Africa "/>
        <s v="Bad Company "/>
        <s v="Babylon A.D. "/>
        <s v="The Box "/>
        <s v="Fool's Gold "/>
        <s v="A Guy Thing "/>
        <s v="R.I.P.D. "/>
        <s v="Love Happens "/>
        <s v="Happy Christmas "/>
        <s v="Win a Date with Tad Hamilton! "/>
        <s v="Rugrats Go Wild "/>
        <s v="Jeepers Creepers II "/>
        <s v="Mission to Mars "/>
        <s v="The Pink Panther "/>
        <s v="Runner Runner "/>
        <s v="Dickie Roberts: Former Child Star "/>
        <s v="New in Town "/>
        <s v="Lady in the Water "/>
        <s v="Kicking &amp; Screaming "/>
        <s v="Son of God "/>
        <s v="Beastly "/>
        <s v="The Banger Sisters "/>
        <s v="Time Changer "/>
        <s v="Saw 3D: The Final Chapter "/>
        <s v="A Thin Line Between Love and Hate "/>
        <s v="Hardflip "/>
        <s v="Bright Lights, Big City "/>
        <s v="Don't Be Afraid of the Dark "/>
        <s v="Imagine That "/>
        <s v="Enough "/>
        <s v="The FP "/>
        <s v="Malone "/>
        <s v="The Big Wedding "/>
        <s v="Money Train "/>
        <s v="Cop Out "/>
        <s v="The Last Exorcism "/>
        <s v="House on Haunted Hill "/>
        <s v="What Planet Are You From? "/>
        <s v="Ghostbusters "/>
        <s v="The House Bunny "/>
        <s v="The Pacifier "/>
        <s v="Whatever It Takes "/>
        <s v="Independence Day: Resurgence "/>
        <s v="People I Know "/>
        <s v="Invaders from Mars "/>
        <s v="American Dreamz "/>
        <s v="Sweet Sweetback's Baadasssss Song "/>
        <s v="Urban Legend "/>
        <s v="Mortdecai "/>
        <s v="The Wendell Baker Story "/>
        <s v="Exit Wounds "/>
        <s v="Dude, Where's My Car? "/>
        <s v="Domestic Disturbance "/>
        <s v="Gods of Egypt "/>
        <s v="Dreamcatcher "/>
        <s v="Monster-in-Law "/>
        <s v="Southland Tales "/>
        <s v="Alexander "/>
        <s v="Little Fockers "/>
        <s v="The Man "/>
        <s v="The Bounty Hunter "/>
        <s v="The Perfect Man "/>
        <s v="Seventh Son "/>
        <s v="The Whole Ten Yards "/>
        <s v="First Love, Last Rites "/>
        <s v="The Day the Earth Stood Still "/>
        <s v="The Open Road "/>
        <s v="Bringing Down the House "/>
        <s v="Mr 3000 "/>
        <s v="Runaway Bride "/>
        <s v="My Bloody Valentine "/>
        <s v="Ghost Ship "/>
        <s v="Beverly Hills Cop III "/>
        <s v="Daddy Day Care "/>
        <s v="What's the Worst That Could Happen? "/>
        <s v="Killers "/>
        <s v="Darkness "/>
        <s v="Batman Forever "/>
        <s v="The Last Legion "/>
        <s v="I Love Your Work "/>
        <s v="Sorority Boys "/>
        <s v="Man of the House "/>
        <s v="Land of the Lost "/>
        <s v="Fun Size "/>
        <s v="Volcano "/>
        <s v="Moms' Night Out "/>
        <s v="Eight Legged Freaks "/>
        <s v="Unfinished Business "/>
        <s v="Evan Almighty "/>
        <s v="Boomerang "/>
        <s v="Grown Ups 2 "/>
        <s v="Big Fat Liar "/>
        <s v="The Lawnmower Man "/>
        <s v="The Tempest "/>
        <s v="A Simple Wish "/>
        <s v="Head Over Heels "/>
        <s v="The Jungle Book 2 "/>
        <s v="Tusk "/>
        <s v="Hostel: Part II "/>
        <s v="Jawbreaker "/>
        <s v="The Eye "/>
        <s v="Red Riding Hood "/>
        <s v="White Chicks "/>
        <s v="The Spy Next Door "/>
        <s v="Down to Earth "/>
        <s v="Bangkok Dangerous "/>
        <s v="A Nightmare on Elm Street 2: Freddy's Revenge "/>
        <s v="The Core "/>
        <s v="Maximum Risk "/>
        <s v="Glee: The 3D Concert Movie "/>
        <s v="Spy Kids "/>
        <s v="The Man with the Iron Fists "/>
        <s v="The Smurfs 2 "/>
        <s v="Just Married "/>
        <s v="Point Break "/>
        <s v="How Do You Know "/>
        <s v="Little Nicky "/>
        <s v="The Clan of the Cave Bear "/>
        <s v="Double Take "/>
        <s v="Doctor Dolittle "/>
        <s v="The Counselor "/>
        <s v="Bogus "/>
        <s v="The Astronaut's Wife "/>
        <s v="One for the Money "/>
        <s v="Honey "/>
        <s v="Sleepover "/>
        <s v="Friday the 13th Part VII: The New Blood "/>
        <s v="Peeples "/>
        <s v="Spaced Invaders "/>
        <s v="The Covenant "/>
        <s v="By the Sea "/>
        <s v="Welcome Home, Roscoe Jenkins "/>
        <s v="Woman on Top "/>
        <s v="The Tuxedo "/>
        <s v="Max Keeble's Big Move "/>
        <s v="Captive "/>
        <s v="Post Grad "/>
        <s v="Tomcats "/>
        <s v="8 Heads in a Duffel Bag "/>
        <s v="Slackers "/>
        <s v="The Glimmer Man "/>
        <s v="I Love You, Beth Cooper "/>
        <s v="Ready to Rumble "/>
        <s v="Bride of Chucky "/>
        <s v="Bachelorette "/>
        <s v="The Out-of-Towners "/>
        <s v="Boys and Girls "/>
        <s v="Warlock: The Armageddon "/>
        <s v="D.E.B.S. "/>
        <s v="Simply Irresistible "/>
        <s v="Loser "/>
        <s v="Stomp the Yard "/>
        <s v="Legion "/>
        <s v="Action Jackson "/>
        <s v="Ghost Rider "/>
        <s v="My Stepmother Is an Alien "/>
        <s v="Cats &amp; Dogs "/>
        <s v="The Mummy: Tomb of the Dragon Emperor "/>
        <s v="Apollo 18 "/>
        <s v="Clockstoppers "/>
        <s v="The 5th Wave "/>
        <s v="Annie "/>
        <s v="Tank Girl "/>
        <s v="Catch That Kid "/>
        <s v="Little Black Book "/>
        <s v="Texas Rangers "/>
        <s v="Inescapable "/>
        <s v="Twilight "/>
        <s v="Welcome to Mooseport "/>
        <s v="The Final Destination "/>
        <s v="Chill Factor "/>
        <s v="Doom "/>
        <s v="Sinister 2 "/>
        <s v="The Stepford Wives "/>
        <s v="The Wiz "/>
        <s v="The Wedding Planner "/>
        <s v="Flipper "/>
        <s v="Spawn "/>
        <s v="Sphinx "/>
        <s v="Good Boy! "/>
        <s v="G-Force "/>
        <s v="Maid in Manhattan "/>
        <s v="Jade "/>
        <s v="House Party 2 "/>
        <s v="The Hills Have Eyes II "/>
        <s v="The Order "/>
        <s v="The Transporter Refueled "/>
        <s v="Hot Pursuit "/>
        <s v="Big Momma's House "/>
        <s v="The Son of No One "/>
        <s v="The Cave "/>
        <s v="The Sweetest Thing "/>
        <s v="Random Hearts "/>
        <s v="Sorority Row "/>
        <s v="Hot Tub Time Machine 2 "/>
        <s v="A Haunted House "/>
        <s v="Held Up "/>
        <s v="I Want Your Money "/>
        <s v="Alex Rider: Operation Stormbreaker "/>
        <s v="My Super Ex-Girlfriend "/>
        <s v="I, Frankenstein "/>
        <s v="Dylan Dog: Dead of Night "/>
        <s v="Miss March "/>
        <s v="Get Carter "/>
        <s v="The Scarlet Letter "/>
        <s v="Like Mike "/>
        <s v="Stay Alive "/>
        <s v="Alex Cross "/>
        <s v="Malibu's Most Wanted "/>
        <s v="The Ladies Man "/>
        <s v="Compadres "/>
        <s v="Stealth "/>
        <s v="Survival of the Dead "/>
        <s v="Lucky Numbers "/>
        <s v="Abduction "/>
        <s v="Paranormal Activity: The Marked Ones "/>
        <s v="Battle of the Year "/>
        <s v="Madea's Family Reunion "/>
        <s v="Doug's 1st Movie "/>
        <s v="Fame "/>
        <s v="Baggage Claim "/>
        <s v="Agent Cody Banks "/>
        <s v="Say It Isn't So "/>
        <s v="The Phantom "/>
        <s v="The Twilight Saga: Eclipse "/>
        <s v="The Cold Light of Day "/>
        <s v="The Big Bounce "/>
        <s v="Eye of the Beholder "/>
        <s v="Boat Trip "/>
        <s v="Dracula 2000 "/>
        <s v="Halloween II "/>
        <s v="Snow Day "/>
        <s v="Tammy "/>
        <s v="Halloween: The Curse of Michael Myers "/>
        <s v="Freddy's Dead: The Final Nightmare "/>
        <s v="The Haunting "/>
        <s v="The Women "/>
        <s v="Our Family Wedding "/>
        <s v="Shorts "/>
        <s v="The Haunted Mansion "/>
        <s v="Crocodile Dundee in Los Angeles "/>
        <s v="Elektra "/>
        <s v="Charlie's Angels: Full Throttle "/>
        <s v="The Unborn "/>
        <s v="DOA: Dead or Alive "/>
        <s v="Lost Souls "/>
        <s v="New York Minute "/>
        <s v="Over the Hill to the Poorhouse "/>
        <s v="Supernova "/>
        <s v="102 Dalmatians "/>
        <s v="Envy "/>
        <s v="Hoodwinked Too! Hood vs. Evil "/>
        <s v="The Barbarians "/>
        <s v="The Forest "/>
        <s v="They "/>
        <s v="Madea's Witness Protection "/>
        <s v="The Flintstones "/>
        <s v="Texas Chainsaw 3D "/>
        <s v="American Ninja 2: The Confrontation "/>
        <s v="Aliens vs. Predator: Requiem "/>
        <s v="The Next Best Thing "/>
        <s v="Monkeybone "/>
        <s v="Surfer, Dude "/>
        <s v="Pulse "/>
        <s v="A Madea Christmas "/>
        <s v="Jonah Hex "/>
        <s v="Turbulence "/>
        <s v="Full Frontal "/>
        <s v="Hanging Up "/>
        <s v="The Musketeer "/>
        <s v="Friday the 13th: A New Beginning "/>
        <s v="A Haunted House 2 "/>
        <s v="Detention of the Dead "/>
        <s v="Half Past Dead "/>
        <s v="I Still Know What You Did Last Summer "/>
        <s v="Yogi Bear "/>
        <s v="My Boss's Daughter "/>
        <s v="Deuce Bigalow: European Gigolo "/>
        <s v="Breakfast of Champions "/>
        <s v="Warriors of Virtue "/>
        <s v="The In Crowd "/>
        <s v="Highlander: Endgame "/>
        <s v="90 Minutes in Heaven "/>
        <s v="Confessions of a Teenage Drama Queen "/>
        <s v="The Virginity Hit "/>
        <s v="The Twilight Saga: New Moon "/>
        <s v="Legally Blonde 2: Red, White &amp; Blonde "/>
        <s v="Halloween III: Season of the Witch "/>
        <s v="Showgirls "/>
        <s v="Are We There Yet? "/>
        <s v="Stonewall "/>
        <s v="Superhero Movie "/>
        <s v="Alvin and the Chipmunks: The Squeakquel "/>
        <s v="Poltergeist III "/>
        <s v="Juwanna Mann "/>
        <s v="Can't Stop the Music "/>
        <s v="Happily N'Ever After "/>
        <s v="Ultraviolet "/>
        <s v="Big Mommas: Like Father, Like Son "/>
        <s v="Ouija "/>
        <s v="Getaway "/>
        <s v="Delgo "/>
        <s v="The Island of Dr. Moreau "/>
        <s v="Black Nativity "/>
        <s v="On Deadly Ground "/>
        <s v="Skyline "/>
        <s v="Jason Goes to Hell: The Final Friday "/>
        <s v="Johnson Family Vacation "/>
        <s v="Fantastic Four "/>
        <s v="Movie 43 "/>
        <s v="xXx: State of the Union "/>
        <s v="Foolish "/>
        <s v="An American Carol "/>
        <s v="Hannah Montana: The Movie "/>
        <s v="The Legend of Hercules "/>
        <s v="The Devil Inside "/>
        <s v="Zoom "/>
        <s v="A Sound of Thunder "/>
        <s v="Marmaduke "/>
        <s v="The Last Airbender "/>
        <s v="Basic Instinct 2 "/>
        <s v="Ishtar "/>
        <s v="Thunderbirds "/>
        <s v="Urban Legends: Final Cut "/>
        <s v="Halloween: Resurrection "/>
        <s v="I Can Do Bad All by Myself "/>
        <s v="In Her Line of Fire "/>
        <s v="Universal Soldier: The Return "/>
        <s v="The Adventures of Rocky &amp; Bullwinkle "/>
        <s v="Inspector Gadget "/>
        <s v="Fifty Shades of Grey "/>
        <s v="Underclassman "/>
        <s v="The Apparition "/>
        <s v="Chain Letter "/>
        <s v="Megiddo: The Omega Code 2 "/>
        <s v="Devil's Due "/>
        <s v="Book of Shadows: Blair Witch 2 "/>
        <s v="Torque "/>
        <s v="3 Strikes "/>
        <s v="I Got the Hook Up "/>
        <s v="Soul Survivors "/>
        <s v="Woo "/>
        <s v="The Haunting of Molly Hartley "/>
        <s v="In the Name of the King: A Dungeon Siege Tale "/>
        <s v="The Cat in the Hat "/>
        <s v="Speed 2: Cruise Control "/>
        <s v="Batman &amp; Robin "/>
        <s v="Mortal Kombat: Annihilation "/>
        <s v="Street Fighter: The Legend of Chun-Li "/>
        <s v="Luminarias "/>
        <s v="The Flintstones in Viva Rock Vegas "/>
        <s v="Swept Away "/>
        <s v="Superman IV: The Quest for Peace "/>
        <s v="You Got Served "/>
        <s v="Megaforce "/>
        <s v="The Adventures of Sharkboy and Lavagirl 3-D "/>
        <s v="Jack and Jill "/>
        <s v="Dumb and Dumberer: When Harry Met Lloyd "/>
        <s v="The Master of Disguise "/>
        <s v="Bucky Larson: Born to Be a Star "/>
        <s v="Neal 'N' Nikki "/>
        <s v="Fascination "/>
        <s v="The Book of Mormon Movie, Volume 1: The Journey "/>
        <s v="Larry the Cable Guy: Health Inspector "/>
        <s v="Left Behind "/>
        <s v="Witless Protection "/>
        <s v="Shanghai Surprise "/>
        <s v="Phat Girlz "/>
        <s v="Jaws: The Revenge "/>
        <s v="Doogal "/>
        <s v="Marci X "/>
        <s v="Steel "/>
        <s v="The Real Cancun "/>
        <s v="Dragonball: Evolution "/>
        <s v="Date Movie "/>
        <s v="Meet the Spartans "/>
        <s v="Gigli "/>
        <s v="Chairman of the Board "/>
        <s v="Epic Movie "/>
        <s v="Son of the Mask "/>
        <s v="Glitter "/>
        <s v="Crossover "/>
        <s v="Superbabies: Baby Geniuses 2 "/>
        <s v="Disaster Movie "/>
        <s v="Justin Bieber: Never Say Never "/>
      </sharedItems>
    </cacheField>
    <cacheField name="language" numFmtId="0">
      <sharedItems count="24">
        <s v="English"/>
        <s v="Japanese"/>
        <s v="None"/>
        <s v="German"/>
        <s v="French"/>
        <s v="Telugu"/>
        <s v="Spanish"/>
        <s v="Danish"/>
        <s v="Portuguese"/>
        <s v="Italian"/>
        <s v="Hindi"/>
        <s v="Mandarin"/>
        <s v="Korean"/>
        <s v="Cantonese"/>
        <s v="Persian"/>
        <s v="Arabic"/>
        <s v="Hungarian"/>
        <s v="Thai"/>
        <s v="Norwegian"/>
        <s v="Icelandic"/>
        <s v="Filipino"/>
        <s v="Aboriginal"/>
        <s v="Kazakh"/>
        <s v=""/>
      </sharedItems>
    </cacheField>
    <cacheField name="country" numFmtId="0">
      <sharedItems count="29">
        <s v="USA"/>
        <s v="New Zealand"/>
        <s v="Japan"/>
        <s v="Germany"/>
        <s v="France"/>
        <s v="UK"/>
        <s v="India"/>
        <s v="Argentina"/>
        <s v="Mexico"/>
        <s v="Denmark"/>
        <s v="Brazil"/>
        <s v="Italy"/>
        <s v="Ireland"/>
        <s v="Taiwan"/>
        <s v="South Africa"/>
        <s v="Canada"/>
        <s v="Spain"/>
        <s v="South Korea"/>
        <s v="Hong Kong"/>
        <s v="China"/>
        <s v="Iran"/>
        <s v="Australia"/>
        <s v="Finland"/>
        <s v="Belgium"/>
        <s v="Hungary"/>
        <s v="Thailand"/>
        <s v="Norway"/>
        <s v="Iceland"/>
        <s v="Greece"/>
      </sharedItems>
    </cacheField>
    <cacheField name="title_year" numFmtId="0">
      <sharedItems containsSemiMixedTypes="0" containsString="0" containsNumber="1" containsInteger="1" minValue="1920" maxValue="2016" count="65">
        <n v="1972"/>
        <n v="1994"/>
        <n v="2003"/>
        <n v="2010"/>
        <n v="1999"/>
        <n v="2001"/>
        <n v="2002"/>
        <n v="1977"/>
        <n v="1975"/>
        <n v="1990"/>
        <n v="1954"/>
        <n v="1998"/>
        <n v="1995"/>
        <n v="2012"/>
        <n v="2006"/>
        <n v="1979"/>
        <n v="2011"/>
        <n v="1960"/>
        <n v="2000"/>
        <n v="2014"/>
        <n v="1991"/>
        <n v="1981"/>
        <n v="1986"/>
        <n v="1962"/>
        <n v="1983"/>
        <n v="2015"/>
        <n v="1973"/>
        <n v="1989"/>
        <n v="2007"/>
        <n v="1968"/>
        <n v="2009"/>
        <n v="1980"/>
        <n v="1959"/>
        <n v="1997"/>
        <n v="1984"/>
        <n v="2004"/>
        <n v="1939"/>
        <n v="2005"/>
        <n v="1988"/>
        <n v="1993"/>
        <n v="1970"/>
        <n v="1946"/>
        <n v="1987"/>
        <n v="2016"/>
        <n v="1976"/>
        <n v="2013"/>
        <n v="1964"/>
        <n v="1965"/>
        <n v="1985"/>
        <n v="1996"/>
        <n v="1974"/>
        <n v="2008"/>
        <n v="1971"/>
        <n v="1978"/>
        <n v="1982"/>
        <n v="1935"/>
        <n v="1992"/>
        <n v="1933"/>
        <n v="1963"/>
        <n v="1961"/>
        <n v="1940"/>
        <n v="1969"/>
        <n v="1948"/>
        <n v="1953"/>
        <n v="1920"/>
      </sharedItems>
    </cacheField>
    <cacheField name="imdb_score" numFmtId="0">
      <sharedItems containsSemiMixedTypes="0" containsString="0" containsNumber="1" minValue="1.6" maxValue="9.1999999999999993"/>
    </cacheField>
    <cacheField name="Budget (M USD)" numFmtId="0">
      <sharedItems containsSemiMixedTypes="0" containsString="0" containsNumber="1" minValue="1.17" maxValue="299.88" count="1925">
        <n v="172.25"/>
        <n v="144.52000000000001"/>
        <n v="275.07"/>
        <n v="132.15"/>
        <n v="234.28"/>
        <n v="188.24"/>
        <n v="284.89999999999998"/>
        <n v="61.62"/>
        <n v="188.23"/>
        <n v="270.95"/>
        <n v="132.72"/>
        <n v="159.87"/>
        <n v="72.95"/>
        <n v="211.99"/>
        <n v="154.37"/>
        <n v="98.58"/>
        <n v="11.87"/>
        <n v="41.28"/>
        <n v="237.84"/>
        <n v="254.86"/>
        <n v="124.19"/>
        <n v="55.67"/>
        <n v="250.93"/>
        <n v="288.81"/>
        <n v="206.24"/>
        <n v="44.87"/>
        <n v="200.51"/>
        <n v="133.38"/>
        <n v="89.96"/>
        <n v="66.739999999999995"/>
        <n v="212.39"/>
        <n v="154.96"/>
        <n v="206.77"/>
        <n v="261.49"/>
        <n v="20.260000000000002"/>
        <n v="12.3"/>
        <n v="240.25"/>
        <n v="67.62"/>
        <n v="86.07"/>
        <n v="29.21"/>
        <n v="278.08"/>
        <n v="87.33"/>
        <n v="106.09"/>
        <n v="10.210000000000001"/>
        <n v="199.51"/>
        <n v="30.42"/>
        <n v="70.61"/>
        <n v="159.41999999999999"/>
        <n v="122.98"/>
        <n v="68.22"/>
        <n v="103.71"/>
        <n v="49.4"/>
        <n v="65.7"/>
        <n v="58.53"/>
        <n v="154.06"/>
        <n v="232.23"/>
        <n v="115.33"/>
        <n v="193.86"/>
        <n v="36.78"/>
        <n v="281.63"/>
        <n v="165.56"/>
        <n v="90.76"/>
        <n v="276.39"/>
        <n v="34.31"/>
        <n v="68.91"/>
        <n v="224.7"/>
        <n v="122.19"/>
        <n v="270.14"/>
        <n v="156.75"/>
        <n v="149.80000000000001"/>
        <n v="6.08"/>
        <n v="160.41999999999999"/>
        <n v="21.21"/>
        <n v="33.799999999999997"/>
        <n v="180.07"/>
        <n v="234.96"/>
        <n v="244.68"/>
        <n v="225.63"/>
        <n v="207.98"/>
        <n v="155.96"/>
        <n v="15.03"/>
        <n v="276.33999999999997"/>
        <n v="32.97"/>
        <n v="51.88"/>
        <n v="55.73"/>
        <n v="61.85"/>
        <n v="57.07"/>
        <n v="64.489999999999995"/>
        <n v="165.28"/>
        <n v="279.7"/>
        <n v="210.07"/>
        <n v="207.99"/>
        <n v="268.83"/>
        <n v="239.12"/>
        <n v="192.74"/>
        <n v="30.67"/>
        <n v="262.17"/>
        <n v="35.590000000000003"/>
        <n v="50.08"/>
        <n v="246.76"/>
        <n v="185.86"/>
        <n v="39.47"/>
        <n v="178.59"/>
        <n v="171.7"/>
        <n v="226.29"/>
        <n v="220.33"/>
        <n v="252.49"/>
        <n v="178.6"/>
        <n v="78.510000000000005"/>
        <n v="40.72"/>
        <n v="141.85"/>
        <n v="248.8"/>
        <n v="107.58"/>
        <n v="140.36000000000001"/>
        <n v="130.30000000000001"/>
        <n v="27.52"/>
        <n v="55.05"/>
        <n v="28.13"/>
        <n v="122.32"/>
        <n v="94.46"/>
        <n v="217.92"/>
        <n v="73.510000000000005"/>
        <n v="130.44"/>
        <n v="169.83"/>
        <n v="21.89"/>
        <n v="285.54000000000002"/>
        <n v="122.57"/>
        <n v="219.94"/>
        <n v="78.48"/>
        <n v="133.65"/>
        <n v="129.61000000000001"/>
        <n v="160.31"/>
        <n v="50.2"/>
        <n v="149.27000000000001"/>
        <n v="70.05"/>
        <n v="157.31"/>
        <n v="256.76"/>
        <n v="265.16000000000003"/>
        <n v="93.1"/>
        <n v="248.83"/>
        <n v="52.89"/>
        <n v="218.75"/>
        <n v="84.33"/>
        <n v="146.80000000000001"/>
        <n v="166.74"/>
        <n v="62.63"/>
        <n v="32.82"/>
        <n v="57.18"/>
        <n v="82.69"/>
        <n v="224.16"/>
        <n v="115.63"/>
        <n v="287.87"/>
        <n v="230.69"/>
        <n v="41.48"/>
        <n v="107.57"/>
        <n v="7.68"/>
        <n v="124.96"/>
        <n v="63.86"/>
        <n v="68.47"/>
        <n v="42.86"/>
        <n v="147.75"/>
        <n v="202.86"/>
        <n v="16.73"/>
        <n v="66.56"/>
        <n v="251.29"/>
        <n v="30.36"/>
        <n v="63.34"/>
        <n v="94.76"/>
        <n v="224.06"/>
        <n v="292.43"/>
        <n v="31.79"/>
        <n v="171.21"/>
        <n v="137.99"/>
        <n v="55.49"/>
        <n v="265.74"/>
        <n v="293.95"/>
        <n v="297.22000000000003"/>
        <n v="105.96"/>
        <n v="83.88"/>
        <n v="258.83"/>
        <n v="105.28"/>
        <n v="282.95999999999998"/>
        <n v="43.94"/>
        <n v="82.22"/>
        <n v="149.05000000000001"/>
        <n v="262.81"/>
        <n v="66.14"/>
        <n v="1.18"/>
        <n v="151.31"/>
        <n v="176.3"/>
        <n v="78.239999999999995"/>
        <n v="10.16"/>
        <n v="221.61"/>
        <n v="32.14"/>
        <n v="137.43"/>
        <n v="66.31"/>
        <n v="153.33000000000001"/>
        <n v="33.85"/>
        <n v="98.38"/>
        <n v="161.32"/>
        <n v="40.71"/>
        <n v="166.21"/>
        <n v="289.68"/>
        <n v="154.66999999999999"/>
        <n v="9.69"/>
        <n v="28.89"/>
        <n v="37.770000000000003"/>
        <n v="225.19"/>
        <n v="183.28"/>
        <n v="84.86"/>
        <n v="251.4"/>
        <n v="258.29000000000002"/>
        <n v="99.25"/>
        <n v="98.39"/>
        <n v="38.61"/>
        <n v="243.35"/>
        <n v="184.71"/>
        <n v="142.97999999999999"/>
        <n v="28.99"/>
        <n v="43.85"/>
        <n v="58.04"/>
        <n v="98.89"/>
        <n v="297.58999999999997"/>
        <n v="201.46"/>
        <n v="265.66000000000003"/>
        <n v="67.28"/>
        <n v="280.67"/>
        <n v="114.79"/>
        <n v="127.07"/>
        <n v="152.41999999999999"/>
        <n v="83.99"/>
        <n v="237.78"/>
        <n v="143.31"/>
        <n v="54.31"/>
        <n v="31.99"/>
        <n v="266.44"/>
        <n v="133.26"/>
        <n v="299.33"/>
        <n v="47.37"/>
        <n v="51.3"/>
        <n v="99.24"/>
        <n v="122.17"/>
        <n v="189.02"/>
        <n v="84.96"/>
        <n v="212.19"/>
        <n v="203.47"/>
        <n v="217.12"/>
        <n v="22.69"/>
        <n v="255.72"/>
        <n v="5.91"/>
        <n v="192.08"/>
        <n v="291.97000000000003"/>
        <n v="41.96"/>
        <n v="153.47"/>
        <n v="37.71"/>
        <n v="172.99"/>
        <n v="255.34"/>
        <n v="113.1"/>
        <n v="289.95999999999998"/>
        <n v="250"/>
        <n v="207.32"/>
        <n v="231.65"/>
        <n v="127.32"/>
        <n v="230.85"/>
        <n v="122.93"/>
        <n v="186.26"/>
        <n v="9.7100000000000009"/>
        <n v="195.9"/>
        <n v="150.22999999999999"/>
        <n v="54.71"/>
        <n v="163.78"/>
        <n v="65.92"/>
        <n v="252.27"/>
        <n v="101.31"/>
        <n v="69.8"/>
        <n v="76.31"/>
        <n v="50.83"/>
        <n v="72.36"/>
        <n v="189.14"/>
        <n v="65.430000000000007"/>
        <n v="66.27"/>
        <n v="10.35"/>
        <n v="116.97"/>
        <n v="100.87"/>
        <n v="221.38"/>
        <n v="285.62"/>
        <n v="287.14999999999998"/>
        <n v="160.51"/>
        <n v="78.930000000000007"/>
        <n v="100.67"/>
        <n v="172.96"/>
        <n v="145.72999999999999"/>
        <n v="276.04000000000002"/>
        <n v="255.85"/>
        <n v="12.79"/>
        <n v="8.4600000000000009"/>
        <n v="64.34"/>
        <n v="228.36"/>
        <n v="234.14"/>
        <n v="78.08"/>
        <n v="138.09"/>
        <n v="265.77"/>
        <n v="195.92"/>
        <n v="279.8"/>
        <n v="232.46"/>
        <n v="202.5"/>
        <n v="111.67"/>
        <n v="97.21"/>
        <n v="237.57"/>
        <n v="181.74"/>
        <n v="139.21"/>
        <n v="164.28"/>
        <n v="266.70999999999998"/>
        <n v="121.54"/>
        <n v="173.81"/>
        <n v="122"/>
        <n v="148.74"/>
        <n v="227.85"/>
        <n v="228.38"/>
        <n v="221.94"/>
        <n v="263.24"/>
        <n v="188.95"/>
        <n v="207.14"/>
        <n v="72.989999999999995"/>
        <n v="62.73"/>
        <n v="207.87"/>
        <n v="183.62"/>
        <n v="224.55"/>
        <n v="236.23"/>
        <n v="83.73"/>
        <n v="178.73"/>
        <n v="56.33"/>
        <n v="63.95"/>
        <n v="125.9"/>
        <n v="95.86"/>
        <n v="212"/>
        <n v="235.82"/>
        <n v="135.59"/>
        <n v="235.35"/>
        <n v="171.3"/>
        <n v="71.22"/>
        <n v="56.52"/>
        <n v="30.38"/>
        <n v="93.02"/>
        <n v="101.69"/>
        <n v="86.94"/>
        <n v="79.53"/>
        <n v="194.3"/>
        <n v="224.68"/>
        <n v="124.5"/>
        <n v="64.22"/>
        <n v="277.45999999999998"/>
        <n v="104.28"/>
        <n v="184.83"/>
        <n v="116.43"/>
        <n v="173.83"/>
        <n v="103.14"/>
        <n v="15.21"/>
        <n v="266.31"/>
        <n v="113.93"/>
        <n v="279.94"/>
        <n v="119"/>
        <n v="4.08"/>
        <n v="112.6"/>
        <n v="236.69"/>
        <n v="232.9"/>
        <n v="275.23"/>
        <n v="23.7"/>
        <n v="273.36"/>
        <n v="220.94"/>
        <n v="144.29"/>
        <n v="73.14"/>
        <n v="287.68"/>
        <n v="80.540000000000006"/>
        <n v="51"/>
        <n v="149.46"/>
        <n v="288.93"/>
        <n v="129.26"/>
        <n v="112.24"/>
        <n v="188.2"/>
        <n v="141.57"/>
        <n v="4.95"/>
        <n v="24.33"/>
        <n v="156.49"/>
        <n v="169.41"/>
        <n v="131.21"/>
        <n v="93.86"/>
        <n v="28.12"/>
        <n v="273.44"/>
        <n v="183.93"/>
        <n v="128.71"/>
        <n v="112.5"/>
        <n v="208.78"/>
        <n v="226.81"/>
        <n v="25.05"/>
        <n v="92.07"/>
        <n v="23.27"/>
        <n v="13.98"/>
        <n v="117.65"/>
        <n v="94.87"/>
        <n v="295.29000000000002"/>
        <n v="48.51"/>
        <n v="253.62"/>
        <n v="20.329999999999998"/>
        <n v="186.23"/>
        <n v="193.67"/>
        <n v="148.63"/>
        <n v="92.06"/>
        <n v="115.34"/>
        <n v="284.36"/>
        <n v="205.04"/>
        <n v="277.94"/>
        <n v="74.569999999999993"/>
        <n v="67.44"/>
        <n v="167.68"/>
        <n v="155.74"/>
        <n v="290.02999999999997"/>
        <n v="203.3"/>
        <n v="268.85000000000002"/>
        <n v="77.38"/>
        <n v="137.18"/>
        <n v="1.17"/>
        <n v="214.33"/>
        <n v="56.36"/>
        <n v="57.45"/>
        <n v="289.32"/>
        <n v="1.63"/>
        <n v="7.19"/>
        <n v="245.5"/>
        <n v="59.13"/>
        <n v="243.83"/>
        <n v="184.9"/>
        <n v="218.87"/>
        <n v="201.92"/>
        <n v="100.74"/>
        <n v="144.74"/>
        <n v="285.06"/>
        <n v="139.6"/>
        <n v="112.04"/>
        <n v="113.36"/>
        <n v="237.09"/>
        <n v="31.33"/>
        <n v="123.7"/>
        <n v="137.03"/>
        <n v="224.96"/>
        <n v="282.05"/>
        <n v="200.85"/>
        <n v="263.68"/>
        <n v="151.46"/>
        <n v="151.36000000000001"/>
        <n v="190.68"/>
        <n v="101.95"/>
        <n v="33.380000000000003"/>
        <n v="254.81"/>
        <n v="222.65"/>
        <n v="212.59"/>
        <n v="195.96"/>
        <n v="104.86"/>
        <n v="207.96"/>
        <n v="149.87"/>
        <n v="70.010000000000005"/>
        <n v="216.32"/>
        <n v="292.83"/>
        <n v="202.59"/>
        <n v="24.81"/>
        <n v="256.87"/>
        <n v="157.13999999999999"/>
        <n v="167.78"/>
        <n v="252.1"/>
        <n v="45.05"/>
        <n v="224.74"/>
        <n v="107.28"/>
        <n v="271.77999999999997"/>
        <n v="291.20999999999998"/>
        <n v="105.26"/>
        <n v="75.41"/>
        <n v="199.31"/>
        <n v="127.14"/>
        <n v="194"/>
        <n v="270.86"/>
        <n v="108.5"/>
        <n v="195.17"/>
        <n v="184.19"/>
        <n v="42.6"/>
        <n v="153.44999999999999"/>
        <n v="277.02"/>
        <n v="143.02000000000001"/>
        <n v="130.83000000000001"/>
        <n v="34.19"/>
        <n v="142.99"/>
        <n v="253.24"/>
        <n v="15.52"/>
        <n v="222.02"/>
        <n v="31.67"/>
        <n v="192.43"/>
        <n v="58.08"/>
        <n v="258.3"/>
        <n v="16.95"/>
        <n v="222.39"/>
        <n v="277.32"/>
        <n v="145.54"/>
        <n v="287.01"/>
        <n v="182.54"/>
        <n v="252.62"/>
        <n v="26.52"/>
        <n v="90.38"/>
        <n v="14.58"/>
        <n v="162.97999999999999"/>
        <n v="77.239999999999995"/>
        <n v="257.38"/>
        <n v="27.92"/>
        <n v="259.39"/>
        <n v="252.54"/>
        <n v="252.42"/>
        <n v="127.42"/>
        <n v="72.900000000000006"/>
        <n v="280.24"/>
        <n v="30.52"/>
        <n v="90.13"/>
        <n v="76.650000000000006"/>
        <n v="38.32"/>
        <n v="192.21"/>
        <n v="259.91000000000003"/>
        <n v="241.89"/>
        <n v="29.57"/>
        <n v="19.62"/>
        <n v="288.68"/>
        <n v="241.68"/>
        <n v="141.96"/>
        <n v="199.58"/>
        <n v="238.63"/>
        <n v="197.41"/>
        <n v="171.97"/>
        <n v="163.43"/>
        <n v="191.87"/>
        <n v="173.41"/>
        <n v="265.35000000000002"/>
        <n v="54.81"/>
        <n v="38.96"/>
        <n v="30.96"/>
        <n v="37.56"/>
        <n v="217.31"/>
        <n v="170.47"/>
        <n v="181.08"/>
        <n v="19.38"/>
        <n v="251.53"/>
        <n v="195.2"/>
        <n v="247.98"/>
        <n v="258.52999999999997"/>
        <n v="158.01"/>
        <n v="65.94"/>
        <n v="110.62"/>
        <n v="109.57"/>
        <n v="37.28"/>
        <n v="180.95"/>
        <n v="45.43"/>
        <n v="268.83999999999997"/>
        <n v="215.25"/>
        <n v="274.52"/>
        <n v="205.22"/>
        <n v="54.33"/>
        <n v="50.36"/>
        <n v="248.03"/>
        <n v="298.54000000000002"/>
        <n v="152.83000000000001"/>
        <n v="153.76"/>
        <n v="22.66"/>
        <n v="259.76"/>
        <n v="235.97"/>
        <n v="224.2"/>
        <n v="175.49"/>
        <n v="11"/>
        <n v="210.57"/>
        <n v="113.31"/>
        <n v="177.59"/>
        <n v="153.74"/>
        <n v="291.66000000000003"/>
        <n v="207.85"/>
        <n v="148.24"/>
        <n v="194.35"/>
        <n v="21.14"/>
        <n v="118.68"/>
        <n v="75.03"/>
        <n v="60.47"/>
        <n v="79.77"/>
        <n v="276.79000000000002"/>
        <n v="109.48"/>
        <n v="79.88"/>
        <n v="39.299999999999997"/>
        <n v="213.97"/>
        <n v="296.94"/>
        <n v="267.79000000000002"/>
        <n v="68.97"/>
        <n v="12.75"/>
        <n v="174.43"/>
        <n v="139.66"/>
        <n v="167.18"/>
        <n v="279.75"/>
        <n v="89.23"/>
        <n v="214.81"/>
        <n v="114.62"/>
        <n v="289.17"/>
        <n v="108.86"/>
        <n v="116.84"/>
        <n v="62.29"/>
        <n v="275.41000000000003"/>
        <n v="66.180000000000007"/>
        <n v="141.97999999999999"/>
        <n v="214.49"/>
        <n v="175.95"/>
        <n v="159.11000000000001"/>
        <n v="243.14"/>
        <n v="201.55"/>
        <n v="52.3"/>
        <n v="208.68"/>
        <n v="122.5"/>
        <n v="172.6"/>
        <n v="214"/>
        <n v="254.08"/>
        <n v="240.4"/>
        <n v="43.21"/>
        <n v="183.18"/>
        <n v="206.82"/>
        <n v="238.77"/>
        <n v="158.44999999999999"/>
        <n v="262.95999999999998"/>
        <n v="153.59"/>
        <n v="279.02999999999997"/>
        <n v="137.66999999999999"/>
        <n v="106.29"/>
        <n v="148.22"/>
        <n v="70.430000000000007"/>
        <n v="91.63"/>
        <n v="265.25"/>
        <n v="285.52999999999997"/>
        <n v="7.07"/>
        <n v="272.31"/>
        <n v="188.18"/>
        <n v="10.23"/>
        <n v="59.71"/>
        <n v="13.67"/>
        <n v="156.01"/>
        <n v="126.86"/>
        <n v="290.37"/>
        <n v="69.12"/>
        <n v="109.46"/>
        <n v="250.13"/>
        <n v="19.14"/>
        <n v="67.52"/>
        <n v="105.05"/>
        <n v="110.42"/>
        <n v="85.45"/>
        <n v="258.08999999999997"/>
        <n v="120.19"/>
        <n v="91.32"/>
        <n v="83.82"/>
        <n v="51.56"/>
        <n v="253.45"/>
        <n v="142.43"/>
        <n v="298.35000000000002"/>
        <n v="3.73"/>
        <n v="214.26"/>
        <n v="175.67"/>
        <n v="88.44"/>
        <n v="10.19"/>
        <n v="131.88999999999999"/>
        <n v="185.6"/>
        <n v="214.01"/>
        <n v="95.61"/>
        <n v="259.54000000000002"/>
        <n v="258.77"/>
        <n v="173.79"/>
        <n v="127.27"/>
        <n v="244.74"/>
        <n v="113.13"/>
        <n v="73.23"/>
        <n v="118.72"/>
        <n v="123.12"/>
        <n v="119.94"/>
        <n v="231.69"/>
        <n v="243.99"/>
        <n v="205.35"/>
        <n v="237.5"/>
        <n v="216.71"/>
        <n v="209.67"/>
        <n v="201.68"/>
        <n v="199.5"/>
        <n v="193.45"/>
        <n v="200.6"/>
        <n v="160.49"/>
        <n v="240.22"/>
        <n v="284.12"/>
        <n v="86.52"/>
        <n v="54.02"/>
        <n v="47.78"/>
        <n v="196.43"/>
        <n v="48.35"/>
        <n v="50.34"/>
        <n v="147.44"/>
        <n v="260.29000000000002"/>
        <n v="120.99"/>
        <n v="278.43"/>
        <n v="100.95"/>
        <n v="96.87"/>
        <n v="188.71"/>
        <n v="267.70999999999998"/>
        <n v="191.61"/>
        <n v="65.23"/>
        <n v="182.13"/>
        <n v="99.57"/>
        <n v="151.65"/>
        <n v="268.10000000000002"/>
        <n v="20.8"/>
        <n v="216.2"/>
        <n v="58.89"/>
        <n v="197.65"/>
        <n v="124.6"/>
        <n v="91.6"/>
        <n v="41.94"/>
        <n v="41.7"/>
        <n v="54.82"/>
        <n v="87.48"/>
        <n v="209.81"/>
        <n v="280.95999999999998"/>
        <n v="284.33"/>
        <n v="265.39999999999998"/>
        <n v="50.06"/>
        <n v="86.59"/>
        <n v="249.93"/>
        <n v="294.27"/>
        <n v="7.76"/>
        <n v="189.84"/>
        <n v="257.57"/>
        <n v="32.4"/>
        <n v="37"/>
        <n v="231.68"/>
        <n v="59.98"/>
        <n v="65.010000000000005"/>
        <n v="256.36"/>
        <n v="101.71"/>
        <n v="189.15"/>
        <n v="290.26"/>
        <n v="12.37"/>
        <n v="261.7"/>
        <n v="268.64999999999998"/>
        <n v="229.34"/>
        <n v="229.94"/>
        <n v="105.68"/>
        <n v="58.06"/>
        <n v="168.56"/>
        <n v="24.87"/>
        <n v="261.81"/>
        <n v="29.81"/>
        <n v="5.9"/>
        <n v="192.49"/>
        <n v="275.51"/>
        <n v="153.36000000000001"/>
        <n v="18.920000000000002"/>
        <n v="117.02"/>
        <n v="17.82"/>
        <n v="145.35"/>
        <n v="275.77999999999997"/>
        <n v="231.53"/>
        <n v="231.35"/>
        <n v="246.93"/>
        <n v="94.5"/>
        <n v="120.45"/>
        <n v="112.59"/>
        <n v="77.55"/>
        <n v="97.34"/>
        <n v="41.33"/>
        <n v="232.08"/>
        <n v="298.66000000000003"/>
        <n v="295.45999999999998"/>
        <n v="70.92"/>
        <n v="144.96"/>
        <n v="147.88"/>
        <n v="114.91"/>
        <n v="167.2"/>
        <n v="190.51"/>
        <n v="154.15"/>
        <n v="36.89"/>
        <n v="24.02"/>
        <n v="269.02999999999997"/>
        <n v="170.5"/>
        <n v="15.06"/>
        <n v="145.56"/>
        <n v="156.22"/>
        <n v="291.73"/>
        <n v="268.99"/>
        <n v="82.54"/>
        <n v="299.88"/>
        <n v="84.72"/>
        <n v="299.20999999999998"/>
        <n v="241.6"/>
        <n v="296.58999999999997"/>
        <n v="160.32"/>
        <n v="240.14"/>
        <n v="66.569999999999993"/>
        <n v="9.81"/>
        <n v="216.4"/>
        <n v="16.440000000000001"/>
        <n v="280.42"/>
        <n v="152.53"/>
        <n v="223.81"/>
        <n v="4.9800000000000004"/>
        <n v="101.06"/>
        <n v="40.33"/>
        <n v="82.29"/>
        <n v="138.38"/>
        <n v="43.14"/>
        <n v="161"/>
        <n v="252.21"/>
        <n v="85.73"/>
        <n v="144.94999999999999"/>
        <n v="254.87"/>
        <n v="227.83"/>
        <n v="31.54"/>
        <n v="102.38"/>
        <n v="128.66"/>
        <n v="235.06"/>
        <n v="289.75"/>
        <n v="142.21"/>
        <n v="241.83"/>
        <n v="233.41"/>
        <n v="6.38"/>
        <n v="52.05"/>
        <n v="282.64999999999998"/>
        <n v="215.52"/>
        <n v="163.16"/>
        <n v="84.62"/>
        <n v="144.66"/>
        <n v="237.25"/>
        <n v="229.33"/>
        <n v="34.14"/>
        <n v="232.42"/>
        <n v="167.35"/>
        <n v="129.08000000000001"/>
        <n v="121.24"/>
        <n v="185.18"/>
        <n v="263.95"/>
        <n v="221.31"/>
        <n v="29.22"/>
        <n v="101.29"/>
        <n v="148.27000000000001"/>
        <n v="275.10000000000002"/>
        <n v="5.2"/>
        <n v="171.82"/>
        <n v="173.99"/>
        <n v="191.92"/>
        <n v="42.46"/>
        <n v="202.62"/>
        <n v="93.59"/>
        <n v="50.03"/>
        <n v="191.77"/>
        <n v="68.86"/>
        <n v="161.5"/>
        <n v="29.23"/>
        <n v="109.97"/>
        <n v="128.85"/>
        <n v="20.94"/>
        <n v="173.33"/>
        <n v="113.48"/>
        <n v="38.85"/>
        <n v="198.86"/>
        <n v="243.02"/>
        <n v="75.709999999999994"/>
        <n v="31.86"/>
        <n v="125.66"/>
        <n v="89.69"/>
        <n v="128.99"/>
        <n v="228.77"/>
        <n v="207.73"/>
        <n v="21.74"/>
        <n v="281.81"/>
        <n v="271.27999999999997"/>
        <n v="102.75"/>
        <n v="195.65"/>
        <n v="182.04"/>
        <n v="57.48"/>
        <n v="166.23"/>
        <n v="285.13"/>
        <n v="67.87"/>
        <n v="169.46"/>
        <n v="98.77"/>
        <n v="219.33"/>
        <n v="299.52999999999997"/>
        <n v="147.79"/>
        <n v="186.96"/>
        <n v="26.75"/>
        <n v="132.75"/>
        <n v="273.68"/>
        <n v="210.65"/>
        <n v="263.42"/>
        <n v="195.3"/>
        <n v="130.37"/>
        <n v="206.14"/>
        <n v="138"/>
        <n v="66.12"/>
        <n v="175.42"/>
        <n v="180.77"/>
        <n v="250.01"/>
        <n v="274.12"/>
        <n v="161.59"/>
        <n v="90.44"/>
        <n v="66.5"/>
        <n v="187.07"/>
        <n v="254.02"/>
        <n v="76.790000000000006"/>
        <n v="64.11"/>
        <n v="152.66"/>
        <n v="154.07"/>
        <n v="216.27"/>
        <n v="203.97"/>
        <n v="212.18"/>
        <n v="129.74"/>
        <n v="292.82"/>
        <n v="34.35"/>
        <n v="151.56"/>
        <n v="91.92"/>
        <n v="289.56"/>
        <n v="277.3"/>
        <n v="77.8"/>
        <n v="127.61"/>
        <n v="280.94"/>
        <n v="142.16"/>
        <n v="292"/>
        <n v="5.23"/>
        <n v="116.32"/>
        <n v="278.02"/>
        <n v="24.3"/>
        <n v="268.13"/>
        <n v="216.46"/>
        <n v="196.31"/>
        <n v="8.91"/>
        <n v="189.37"/>
        <n v="253.95"/>
        <n v="80.56"/>
        <n v="222.48"/>
        <n v="256.10000000000002"/>
        <n v="135.43"/>
        <n v="3.89"/>
        <n v="28.85"/>
        <n v="200.4"/>
        <n v="15.33"/>
        <n v="266.89999999999998"/>
        <n v="17.3"/>
        <n v="230.73"/>
        <n v="245.74"/>
        <n v="39.729999999999997"/>
        <n v="111.09"/>
        <n v="99.15"/>
        <n v="31.27"/>
        <n v="206.18"/>
        <n v="159.91999999999999"/>
        <n v="125.58"/>
        <n v="153.46"/>
        <n v="230.96"/>
        <n v="278.95999999999998"/>
        <n v="281.93"/>
        <n v="100.39"/>
        <n v="277.13"/>
        <n v="40.26"/>
        <n v="29.87"/>
        <n v="124.06"/>
        <n v="279.33999999999997"/>
        <n v="143.46"/>
        <n v="10.56"/>
        <n v="17.41"/>
        <n v="43.98"/>
        <n v="116.38"/>
        <n v="9.18"/>
        <n v="107.02"/>
        <n v="231.93"/>
        <n v="66.459999999999994"/>
        <n v="253.85"/>
        <n v="97.57"/>
        <n v="282.36"/>
        <n v="239.79"/>
        <n v="24.54"/>
        <n v="205.39"/>
        <n v="251.48"/>
        <n v="268.24"/>
        <n v="290.25"/>
        <n v="169.58"/>
        <n v="182.69"/>
        <n v="215.69"/>
        <n v="185.57"/>
        <n v="58.24"/>
        <n v="154.31"/>
        <n v="125.56"/>
        <n v="98.31"/>
        <n v="187.9"/>
        <n v="143.47999999999999"/>
        <n v="125.27"/>
        <n v="50.12"/>
        <n v="173"/>
        <n v="110.5"/>
        <n v="61.31"/>
        <n v="58.74"/>
        <n v="47.68"/>
        <n v="116.47"/>
        <n v="177.81"/>
        <n v="178.03"/>
        <n v="195.6"/>
        <n v="75.42"/>
        <n v="11.42"/>
        <n v="248.55"/>
        <n v="282.08999999999997"/>
        <n v="225.71"/>
        <n v="45.97"/>
        <n v="144.5"/>
        <n v="75.56"/>
        <n v="260.77999999999997"/>
        <n v="115.65"/>
        <n v="278.74"/>
        <n v="70.13"/>
        <n v="174.11"/>
        <n v="156.59"/>
        <n v="220.81"/>
        <n v="206.89"/>
        <n v="265.51"/>
        <n v="285.83999999999997"/>
        <n v="251.06"/>
        <n v="67.73"/>
        <n v="80.53"/>
        <n v="130.82"/>
        <n v="96.05"/>
        <n v="120.35"/>
        <n v="50.57"/>
        <n v="55.62"/>
        <n v="190.03"/>
        <n v="81.53"/>
        <n v="102.18"/>
        <n v="121.36"/>
        <n v="35.24"/>
        <n v="286.77"/>
        <n v="152.91"/>
        <n v="208.76"/>
        <n v="181.32"/>
        <n v="227.38"/>
        <n v="192.88"/>
        <n v="20.36"/>
        <n v="59.38"/>
        <n v="113.28"/>
        <n v="286.73"/>
        <n v="288.56"/>
        <n v="255.21"/>
        <n v="165.47"/>
        <n v="152.38"/>
        <n v="75.489999999999995"/>
        <n v="280.20999999999998"/>
        <n v="111.34"/>
        <n v="179.96"/>
        <n v="172.77"/>
        <n v="210.93"/>
        <n v="245.34"/>
        <n v="169.24"/>
        <n v="156"/>
        <n v="222.15"/>
        <n v="148.72"/>
        <n v="89.72"/>
        <n v="147.24"/>
        <n v="204.25"/>
        <n v="98.91"/>
        <n v="221.57"/>
        <n v="18.399999999999999"/>
        <n v="229.24"/>
        <n v="256.58999999999997"/>
        <n v="132.16"/>
        <n v="183.66"/>
        <n v="274.37"/>
        <n v="188.67"/>
        <n v="204.93"/>
        <n v="293.02999999999997"/>
        <n v="211.34"/>
        <n v="87.41"/>
        <n v="54.67"/>
        <n v="76.510000000000005"/>
        <n v="271.97000000000003"/>
        <n v="107.21"/>
        <n v="88.78"/>
        <n v="37.619999999999997"/>
        <n v="17.63"/>
        <n v="56.48"/>
        <n v="223.93"/>
        <n v="7.28"/>
        <n v="123.68"/>
        <n v="236.36"/>
        <n v="2.36"/>
        <n v="175.01"/>
        <n v="112.95"/>
        <n v="266.12"/>
        <n v="161.63"/>
        <n v="143.08000000000001"/>
        <n v="278"/>
        <n v="256.12"/>
        <n v="154.81"/>
        <n v="43.31"/>
        <n v="52.99"/>
        <n v="5.65"/>
        <n v="292.93"/>
        <n v="122.48"/>
        <n v="104.65"/>
        <n v="160.4"/>
        <n v="14.88"/>
        <n v="108.53"/>
        <n v="202.94"/>
        <n v="261.44"/>
        <n v="16.32"/>
        <n v="21.55"/>
        <n v="189.06"/>
        <n v="229.25"/>
        <n v="36.47"/>
        <n v="88.49"/>
        <n v="291.83999999999997"/>
        <n v="276.2"/>
        <n v="193.08"/>
        <n v="39.950000000000003"/>
        <n v="47.45"/>
        <n v="126.51"/>
        <n v="14.71"/>
        <n v="174.6"/>
        <n v="47.85"/>
        <n v="82.74"/>
        <n v="11.36"/>
        <n v="257.39"/>
        <n v="174.84"/>
        <n v="283.70999999999998"/>
        <n v="216.48"/>
        <n v="68.56"/>
        <n v="210.12"/>
        <n v="176.37"/>
        <n v="299.18"/>
        <n v="170.09"/>
        <n v="27.54"/>
        <n v="266.83999999999997"/>
        <n v="69.06"/>
        <n v="256.95999999999998"/>
        <n v="298.08"/>
        <n v="185.92"/>
        <n v="216.26"/>
        <n v="96.04"/>
        <n v="105.36"/>
        <n v="188.86"/>
        <n v="169.73"/>
        <n v="101.86"/>
        <n v="135.16"/>
        <n v="269.33999999999997"/>
        <n v="252.6"/>
        <n v="239.36"/>
        <n v="21.17"/>
        <n v="162"/>
        <n v="130.06"/>
        <n v="55.63"/>
        <n v="221.14"/>
        <n v="210.08"/>
        <n v="203.73"/>
        <n v="181.76"/>
        <n v="155.04"/>
        <n v="236.67"/>
        <n v="207.07"/>
        <n v="63.45"/>
        <n v="192.03"/>
        <n v="285.14"/>
        <n v="111.86"/>
        <n v="239.87"/>
        <n v="91.77"/>
        <n v="168.62"/>
        <n v="162.44999999999999"/>
        <n v="296.83999999999997"/>
        <n v="91.45"/>
        <n v="39.090000000000003"/>
        <n v="238.98"/>
        <n v="236.38"/>
        <n v="180.59"/>
        <n v="166.17"/>
        <n v="107.75"/>
        <n v="115.99"/>
        <n v="279.24"/>
        <n v="263.41000000000003"/>
        <n v="181.9"/>
        <n v="262.85000000000002"/>
        <n v="193.46"/>
        <n v="52"/>
        <n v="17.72"/>
        <n v="179.25"/>
        <n v="179.65"/>
        <n v="139"/>
        <n v="103.17"/>
        <n v="194.26"/>
        <n v="6.54"/>
        <n v="116.06"/>
        <n v="84.35"/>
        <n v="159.57"/>
        <n v="208.25"/>
        <n v="205.57"/>
        <n v="201.71"/>
        <n v="244.97"/>
        <n v="81.599999999999994"/>
        <n v="289.16000000000003"/>
        <n v="289.97000000000003"/>
        <n v="192.89"/>
        <n v="215.86"/>
        <n v="236.41"/>
        <n v="49.29"/>
        <n v="14.84"/>
        <n v="103.45"/>
        <n v="55.8"/>
        <n v="102.87"/>
        <n v="202.07"/>
        <n v="62.64"/>
        <n v="154.69"/>
        <n v="127.71"/>
        <n v="252.64"/>
        <n v="111.06"/>
        <n v="264.97000000000003"/>
        <n v="136.72"/>
        <n v="282.27999999999997"/>
        <n v="206.03"/>
        <n v="222.56"/>
        <n v="96.6"/>
        <n v="195.99"/>
        <n v="52.68"/>
        <n v="101.77"/>
        <n v="104.29"/>
        <n v="135.44"/>
        <n v="15.75"/>
        <n v="294.82"/>
        <n v="95.82"/>
        <n v="217.35"/>
        <n v="227.56"/>
        <n v="5.53"/>
        <n v="109.28"/>
        <n v="242.43"/>
        <n v="68.59"/>
        <n v="4.28"/>
        <n v="93.06"/>
        <n v="249.75"/>
        <n v="190.47"/>
        <n v="5.46"/>
        <n v="250.83"/>
        <n v="100.82"/>
        <n v="149.12"/>
        <n v="65.489999999999995"/>
        <n v="263.72000000000003"/>
        <n v="77.05"/>
        <n v="290.98"/>
        <n v="7.57"/>
        <n v="296.04000000000002"/>
        <n v="8.2100000000000009"/>
        <n v="176.14"/>
        <n v="175.93"/>
        <n v="298.19"/>
        <n v="224.86"/>
        <n v="128.75"/>
        <n v="211.79"/>
        <n v="230.03"/>
        <n v="18.45"/>
        <n v="205.67"/>
        <n v="260.58"/>
        <n v="32.72"/>
        <n v="169.25"/>
        <n v="191.36"/>
        <n v="242.61"/>
        <n v="238.49"/>
        <n v="124.95"/>
        <n v="101.11"/>
        <n v="56.03"/>
        <n v="227.97"/>
        <n v="16.989999999999998"/>
        <n v="108.42"/>
        <n v="115.61"/>
        <n v="111.82"/>
        <n v="59.96"/>
        <n v="168.94"/>
        <n v="41.87"/>
        <n v="273.99"/>
        <n v="233.7"/>
        <n v="226.56"/>
        <n v="142.71"/>
        <n v="294.5"/>
        <n v="63.98"/>
        <n v="35.520000000000003"/>
        <n v="249.14"/>
        <n v="199.1"/>
        <n v="61.07"/>
        <n v="157.11000000000001"/>
        <n v="95.29"/>
        <n v="80.069999999999993"/>
        <n v="66.88"/>
        <n v="260.97000000000003"/>
        <n v="282.14"/>
        <n v="159.72999999999999"/>
        <n v="19.2"/>
        <n v="200.81"/>
        <n v="260.16000000000003"/>
        <n v="144.77000000000001"/>
        <n v="185.42"/>
        <n v="62.89"/>
        <n v="297.95"/>
        <n v="162.69999999999999"/>
        <n v="281.02"/>
        <n v="296.33999999999997"/>
        <n v="28.66"/>
        <n v="97.22"/>
        <n v="141.38"/>
        <n v="212.56"/>
        <n v="72.09"/>
        <n v="187.56"/>
        <n v="232.6"/>
        <n v="160.47999999999999"/>
        <n v="195.74"/>
        <n v="131.04"/>
        <n v="151.6"/>
        <n v="47.3"/>
        <n v="70.459999999999994"/>
        <n v="269.37"/>
        <n v="55.6"/>
        <n v="131.87"/>
        <n v="270.85000000000002"/>
        <n v="66.94"/>
        <n v="64.069999999999993"/>
        <n v="11.09"/>
        <n v="267.11"/>
        <n v="2.14"/>
        <n v="258.27"/>
        <n v="245.71"/>
        <n v="210.59"/>
        <n v="285.61"/>
        <n v="113.54"/>
        <n v="195.41"/>
        <n v="12.48"/>
        <n v="205.1"/>
        <n v="8.5399999999999991"/>
        <n v="133.16"/>
        <n v="241.1"/>
        <n v="234.09"/>
        <n v="285.63"/>
        <n v="203.53"/>
        <n v="225.45"/>
        <n v="93.5"/>
        <n v="236.18"/>
        <n v="67.27"/>
        <n v="133.13"/>
        <n v="42.69"/>
        <n v="259.41000000000003"/>
        <n v="262.35000000000002"/>
        <n v="277.35000000000002"/>
        <n v="118.24"/>
        <n v="65.44"/>
        <n v="250.36"/>
        <n v="186.2"/>
        <n v="64.83"/>
        <n v="273.63"/>
        <n v="131.44"/>
        <n v="53.39"/>
        <n v="278.52"/>
        <n v="221.7"/>
        <n v="31"/>
        <n v="264.85000000000002"/>
        <n v="136.08000000000001"/>
        <n v="287.89999999999998"/>
        <n v="76.040000000000006"/>
        <n v="116.95"/>
        <n v="76.34"/>
        <n v="124.72"/>
        <n v="125.85"/>
        <n v="70.33"/>
        <n v="140.94"/>
        <n v="236.12"/>
        <n v="270.33999999999997"/>
        <n v="51.46"/>
        <n v="233.31"/>
        <n v="176.45"/>
        <n v="31.93"/>
        <n v="287.08999999999997"/>
        <n v="146.94999999999999"/>
        <n v="174.73"/>
        <n v="240.23"/>
        <n v="263.08999999999997"/>
        <n v="11.82"/>
        <n v="60.09"/>
        <n v="96.98"/>
        <n v="192.25"/>
        <n v="124.97"/>
        <n v="29.97"/>
        <n v="248.25"/>
        <n v="217.57"/>
        <n v="131.83000000000001"/>
        <n v="218.94"/>
        <n v="101.05"/>
        <n v="25.16"/>
        <n v="253.03"/>
        <n v="297.44"/>
        <n v="154.68"/>
        <n v="132.99"/>
        <n v="7.11"/>
        <n v="114.59"/>
        <n v="176.23"/>
        <n v="249.72"/>
        <n v="291.47000000000003"/>
        <n v="60.8"/>
        <n v="187.55"/>
        <n v="252.63"/>
        <n v="140.22999999999999"/>
        <n v="233.53"/>
        <n v="163.87"/>
        <n v="245.13"/>
        <n v="267.01"/>
        <n v="246.58"/>
        <n v="102.74"/>
        <n v="123.64"/>
        <n v="236.75"/>
        <n v="103.88"/>
        <n v="39.770000000000003"/>
        <n v="8.3800000000000008"/>
        <n v="147.09"/>
        <n v="188.39"/>
        <n v="93.13"/>
        <n v="169.64"/>
        <n v="118.39"/>
        <n v="132.91999999999999"/>
        <n v="296.32"/>
        <n v="110.56"/>
        <n v="147.38999999999999"/>
        <n v="130.19"/>
        <n v="10.050000000000001"/>
        <n v="182.86"/>
        <n v="204.75"/>
        <n v="267.19"/>
        <n v="179.75"/>
        <n v="17.559999999999999"/>
        <n v="225.44"/>
        <n v="277.99"/>
        <n v="114.24"/>
        <n v="11.57"/>
        <n v="271.87"/>
        <n v="27.96"/>
        <n v="192.87"/>
        <n v="32.229999999999997"/>
        <n v="36.04"/>
        <n v="152.96"/>
        <n v="294.29000000000002"/>
        <n v="160.66"/>
        <n v="223.96"/>
        <n v="229.46"/>
        <n v="17.399999999999999"/>
        <n v="209.3"/>
        <n v="84.51"/>
        <n v="96.19"/>
        <n v="292.41000000000003"/>
        <n v="164.52"/>
        <n v="187.71"/>
        <n v="269.81"/>
        <n v="14.06"/>
        <n v="124.55"/>
        <n v="281.25"/>
        <n v="216.19"/>
        <n v="268.77"/>
        <n v="190.78"/>
        <n v="231.85"/>
        <n v="242.37"/>
        <n v="90.27"/>
        <n v="70.290000000000006"/>
        <n v="141.66999999999999"/>
        <n v="97.03"/>
        <n v="16.399999999999999"/>
        <n v="297.57"/>
        <n v="163.21"/>
        <n v="108.39"/>
        <n v="271.74"/>
        <n v="160.41"/>
        <n v="259.60000000000002"/>
        <n v="173.49"/>
        <n v="45.17"/>
        <n v="247.31"/>
        <n v="127.36"/>
        <n v="122.83"/>
        <n v="141.29"/>
        <n v="94.11"/>
        <n v="251.17"/>
        <n v="171.62"/>
        <n v="102.44"/>
        <n v="70.72"/>
        <n v="37.590000000000003"/>
        <n v="295.20999999999998"/>
        <n v="110.98"/>
        <n v="210.71"/>
        <n v="183.08"/>
        <n v="178.86"/>
        <n v="50.86"/>
        <n v="241.16"/>
        <n v="248.44"/>
        <n v="54.37"/>
        <n v="266.05"/>
        <n v="107.93"/>
        <n v="122.86"/>
        <n v="221.03"/>
        <n v="194.79"/>
        <n v="217.45"/>
        <n v="208.83"/>
        <n v="239.97"/>
        <n v="262.3"/>
        <n v="108.17"/>
        <n v="222.38"/>
        <n v="170.81"/>
        <n v="2.16"/>
        <n v="179.87"/>
        <n v="31.21"/>
        <n v="288.02999999999997"/>
        <n v="284.19"/>
        <n v="230.9"/>
        <n v="204.31"/>
        <n v="130.03"/>
        <n v="277.81"/>
        <n v="52.66"/>
        <n v="6.58"/>
        <n v="8.73"/>
        <n v="222.49"/>
        <n v="108.44"/>
        <n v="276.47000000000003"/>
        <n v="62.7"/>
        <n v="237.29"/>
        <n v="159.24"/>
        <n v="257.07"/>
        <n v="21.69"/>
        <n v="128.32"/>
        <n v="190.36"/>
        <n v="231.13"/>
        <n v="110.3"/>
        <n v="279.95999999999998"/>
        <n v="6.01"/>
        <n v="42.11"/>
        <n v="30.2"/>
        <n v="157.88"/>
        <n v="123.31"/>
        <n v="182.19"/>
        <n v="236.1"/>
        <n v="109.51"/>
        <n v="192.61"/>
        <n v="19.670000000000002"/>
        <n v="266.38"/>
        <n v="79.39"/>
        <n v="219.82"/>
        <n v="252.98"/>
        <n v="127.91"/>
        <n v="192.97"/>
        <n v="194.71"/>
        <n v="25.64"/>
        <n v="62.94"/>
        <n v="164.24"/>
        <n v="298.33999999999997"/>
        <n v="295.86"/>
        <n v="27.45"/>
        <n v="209.26"/>
        <n v="222.3"/>
        <n v="185.67"/>
        <n v="242.55"/>
        <n v="30.03"/>
        <n v="29.49"/>
        <n v="218.16"/>
        <n v="97.77"/>
        <n v="206.41"/>
        <n v="71.89"/>
        <n v="3.71"/>
        <n v="298.33"/>
        <n v="185.9"/>
        <n v="220.34"/>
        <n v="77.430000000000007"/>
        <n v="52.54"/>
        <n v="278.13"/>
        <n v="59.61"/>
        <n v="242.79"/>
        <n v="67.12"/>
        <n v="254.76"/>
        <n v="293.31"/>
        <n v="141.61000000000001"/>
        <n v="22.28"/>
        <n v="161.54"/>
        <n v="40.82"/>
        <n v="236.96"/>
        <n v="252.23"/>
        <n v="117.71"/>
        <n v="254.2"/>
        <n v="194.43"/>
        <n v="97.12"/>
        <n v="53.76"/>
        <n v="282.52999999999997"/>
        <n v="91.58"/>
        <n v="189.23"/>
        <n v="206.5"/>
        <n v="49.11"/>
        <n v="181.42"/>
        <n v="217.23"/>
        <n v="125.28"/>
        <n v="50.89"/>
        <n v="156.97"/>
        <n v="176.15"/>
        <n v="220.68"/>
        <n v="213.94"/>
        <n v="175.15"/>
        <n v="28.18"/>
        <n v="289.20999999999998"/>
        <n v="205.44"/>
        <n v="285.43"/>
        <n v="126.34"/>
        <n v="299.55"/>
        <n v="8.49"/>
        <n v="237.26"/>
        <n v="264.38"/>
        <n v="230.06"/>
        <n v="217.94"/>
        <n v="188.47"/>
        <n v="187.83"/>
        <n v="40.65"/>
        <n v="54.06"/>
        <n v="168.04"/>
        <n v="101.8"/>
        <n v="244.07"/>
        <n v="195.31"/>
        <n v="68.64"/>
        <n v="142.02000000000001"/>
        <n v="173.58"/>
        <n v="112.67"/>
        <n v="77.3"/>
        <n v="106.68"/>
        <n v="39.119999999999997"/>
        <n v="114.95"/>
        <n v="297.17"/>
        <n v="288.33999999999997"/>
        <n v="287.19"/>
        <n v="267.87"/>
        <n v="23.08"/>
        <n v="286.33"/>
        <n v="157.41"/>
        <n v="115.48"/>
        <n v="276.82"/>
        <n v="75.180000000000007"/>
        <n v="247.32"/>
        <n v="137.88999999999999"/>
        <n v="229.08"/>
        <n v="113.85"/>
        <n v="152.82"/>
        <n v="24.19"/>
        <n v="47.04"/>
        <n v="168.53"/>
        <n v="105.57"/>
        <n v="282.94"/>
        <n v="299.47000000000003"/>
        <n v="284.79000000000002"/>
        <n v="84.39"/>
        <n v="99.63"/>
        <n v="175.18"/>
        <n v="272.63"/>
        <n v="280.13"/>
        <n v="6.61"/>
        <n v="102.15"/>
        <n v="55.66"/>
        <n v="138.76"/>
        <n v="33.69"/>
        <n v="53.58"/>
        <n v="207.21"/>
        <n v="161.57"/>
        <n v="109.09"/>
        <n v="227.12"/>
        <n v="92"/>
        <n v="282.52"/>
        <n v="172.7"/>
        <n v="57.89"/>
        <n v="263.5"/>
        <n v="112.14"/>
        <n v="193.13"/>
        <n v="217.04"/>
        <n v="210.77"/>
        <n v="268.57"/>
        <n v="159.09"/>
        <n v="184.43"/>
        <n v="33.880000000000003"/>
        <n v="279.13"/>
        <n v="163.66999999999999"/>
        <n v="293.97000000000003"/>
        <n v="102.39"/>
        <n v="159.33000000000001"/>
        <n v="170.04"/>
        <n v="63.94"/>
        <n v="158.84"/>
        <n v="109.5"/>
        <n v="87.84"/>
        <n v="242.46"/>
        <n v="278.33999999999997"/>
        <n v="271.19"/>
        <n v="117.54"/>
        <n v="15.29"/>
        <n v="273.27"/>
        <n v="257.35000000000002"/>
        <n v="92.49"/>
        <n v="155.54"/>
        <n v="88.08"/>
        <n v="57.15"/>
        <n v="67.56"/>
        <n v="127.89"/>
        <n v="265.33"/>
        <n v="48.74"/>
        <n v="107.55"/>
        <n v="268.8"/>
        <n v="153.19999999999999"/>
        <n v="273.10000000000002"/>
        <n v="200.97"/>
        <n v="47.86"/>
        <n v="19.79"/>
        <n v="240.83"/>
        <n v="93.79"/>
        <n v="210.81"/>
        <n v="127.92"/>
        <n v="99.19"/>
        <n v="176.63"/>
        <n v="130.13"/>
        <n v="115.79"/>
        <n v="55.06"/>
        <n v="51.79"/>
        <n v="278.22000000000003"/>
        <n v="199.75"/>
        <n v="111.92"/>
        <n v="20.14"/>
        <n v="131.07"/>
        <n v="234.5"/>
        <n v="259.83"/>
        <n v="87.49"/>
        <n v="119.8"/>
        <n v="244.03"/>
        <n v="33.18"/>
        <n v="105.87"/>
        <n v="142.79"/>
        <n v="291.8"/>
        <n v="97.63"/>
        <n v="240.8"/>
        <n v="104.71"/>
        <n v="88.56"/>
        <n v="249.67"/>
        <n v="188.16"/>
        <n v="169.4"/>
        <n v="154.1"/>
        <n v="95.88"/>
        <n v="281.45999999999998"/>
        <n v="49.48"/>
        <n v="233.9"/>
        <n v="222.66"/>
        <n v="9.4700000000000006"/>
        <n v="175.44"/>
        <n v="242.96"/>
        <n v="60.41"/>
        <n v="215.43"/>
        <n v="104.08"/>
        <n v="27.34"/>
        <n v="158.38"/>
        <n v="176.69"/>
        <n v="24.22"/>
        <n v="194.47"/>
        <n v="178.1"/>
        <n v="176.78"/>
        <n v="166.55"/>
        <n v="94.37"/>
        <n v="219.29"/>
        <n v="88.23"/>
        <n v="181.45"/>
        <n v="14.91"/>
        <n v="38.35"/>
        <n v="278.86"/>
        <n v="165.65"/>
        <n v="192.04"/>
        <n v="245.73"/>
        <n v="105.38"/>
        <n v="237.44"/>
        <n v="168.65"/>
        <n v="3.91"/>
        <n v="155.46"/>
        <n v="230.86"/>
        <n v="127.47"/>
        <n v="249.1"/>
        <n v="200.67"/>
        <n v="29.53"/>
        <n v="194.66"/>
        <n v="200.08"/>
        <n v="272.42"/>
        <n v="162.63999999999999"/>
        <n v="272.22000000000003"/>
        <n v="50.64"/>
        <n v="51.02"/>
        <n v="108.06"/>
        <n v="30.61"/>
        <n v="135.44999999999999"/>
        <n v="243.43"/>
        <n v="85.81"/>
        <n v="241.22"/>
        <n v="49.9"/>
        <n v="48.14"/>
        <n v="238.79"/>
        <n v="226.3"/>
        <n v="107.54"/>
        <n v="264.48"/>
        <n v="254.27"/>
        <n v="220.1"/>
        <n v="14.25"/>
        <n v="104.54"/>
        <n v="217.56"/>
        <n v="21.16"/>
        <n v="86.86"/>
        <n v="234.4"/>
        <n v="288.49"/>
        <n v="41.59"/>
        <n v="163.68"/>
        <n v="295.95"/>
        <n v="111.38"/>
        <n v="192.77"/>
        <n v="24.78"/>
        <n v="94.3"/>
        <n v="288.69"/>
        <n v="18.16"/>
        <n v="27.42"/>
        <n v="70.53"/>
        <n v="55.15"/>
        <n v="245.35"/>
        <n v="285.39999999999998"/>
        <n v="156.69999999999999"/>
        <n v="286.06"/>
        <n v="50.94"/>
        <n v="12.45"/>
        <n v="262.64"/>
        <n v="234.97"/>
        <n v="62.07"/>
        <n v="47.13"/>
        <n v="122.69"/>
        <n v="115.59"/>
        <n v="118.42"/>
        <n v="191.54"/>
        <n v="293.82"/>
        <n v="263.98"/>
        <n v="57.62"/>
        <n v="85.1"/>
        <n v="25.74"/>
        <n v="253.39"/>
        <n v="165.46"/>
        <n v="33.01"/>
        <n v="226.67"/>
        <n v="115.51"/>
        <n v="256.54000000000002"/>
        <n v="12.68"/>
        <n v="267.2"/>
        <n v="175.65"/>
        <n v="39.380000000000003"/>
        <n v="226.77"/>
        <n v="242.26"/>
        <n v="116.9"/>
        <n v="231.22"/>
        <n v="196.21"/>
        <n v="125.11"/>
        <n v="127.68"/>
        <n v="220.7"/>
        <n v="7.47"/>
        <n v="275.56"/>
        <n v="174"/>
        <n v="75.790000000000006"/>
        <n v="63.28"/>
        <n v="19.95"/>
        <n v="15.25"/>
        <n v="211.96"/>
        <n v="53.19"/>
        <n v="61.58"/>
        <n v="38.520000000000003"/>
        <n v="269.89"/>
        <n v="111.95"/>
        <n v="236.46"/>
        <n v="189.11"/>
        <n v="31.98"/>
        <n v="222.72"/>
        <n v="292.98"/>
        <n v="76.78"/>
        <n v="137.15"/>
        <n v="253.77"/>
        <n v="79.349999999999994"/>
        <n v="134.66999999999999"/>
        <n v="266.5"/>
        <n v="134.52000000000001"/>
        <n v="277.8"/>
        <n v="78.37"/>
        <n v="83.9"/>
        <n v="69.58"/>
        <n v="107.05"/>
        <n v="182.08"/>
        <n v="22.41"/>
        <n v="23.07"/>
        <n v="283.42"/>
        <n v="198.17"/>
        <n v="89.49"/>
        <n v="265.38"/>
        <n v="271.64"/>
        <n v="137.57"/>
        <n v="6.92"/>
        <n v="108.22"/>
        <n v="255.3"/>
        <n v="266.58999999999997"/>
        <n v="274.87"/>
        <n v="279.91000000000003"/>
        <n v="77.16"/>
        <n v="288.18"/>
        <n v="150.21"/>
        <n v="189.57"/>
        <n v="211.69"/>
        <n v="104.7"/>
        <n v="243.32"/>
        <n v="161.91"/>
        <n v="58.31"/>
        <n v="218.26"/>
        <n v="251.95"/>
        <n v="15.08"/>
        <n v="40.44"/>
        <n v="222.09"/>
        <n v="88.5"/>
        <n v="292.75"/>
        <n v="171.95"/>
        <n v="104.49"/>
        <n v="68.55"/>
        <n v="93.21"/>
        <n v="37.799999999999997"/>
      </sharedItems>
    </cacheField>
    <cacheField name="Duration (mins)" numFmtId="0">
      <sharedItems containsSemiMixedTypes="0" containsString="0" containsNumber="1" containsInteger="1" minValue="80" maxValue="180"/>
    </cacheField>
    <cacheField name="Opening Day Collection (M USD)" numFmtId="0">
      <sharedItems containsSemiMixedTypes="0" containsString="0" containsNumber="1" minValue="0.51" maxValue="49.98"/>
    </cacheField>
    <cacheField name="Weekend Collection (M USD)" numFmtId="0">
      <sharedItems containsSemiMixedTypes="0" containsString="0" containsNumber="1" minValue="0.89" maxValue="147.24"/>
    </cacheField>
    <cacheField name="Lifetime Gross (M USD)" numFmtId="0">
      <sharedItems containsSemiMixedTypes="0" containsString="0" containsNumber="1" minValue="2.17" maxValue="1412.36"/>
    </cacheField>
    <cacheField name="Number of Screens" numFmtId="0">
      <sharedItems containsSemiMixedTypes="0" containsString="0" containsNumber="1" containsInteger="1" minValue="501" maxValue="4996"/>
    </cacheField>
    <cacheField name="IMAX/3D Available" numFmtId="0">
      <sharedItems/>
    </cacheField>
    <cacheField name="Rotten Tomatoes Score" numFmtId="0">
      <sharedItems containsSemiMixedTypes="0" containsString="0" containsNumber="1" containsInteger="1" minValue="20" maxValue="100" count="81">
        <n v="56"/>
        <n v="38"/>
        <n v="85"/>
        <n v="75"/>
        <n v="66"/>
        <n v="27"/>
        <n v="47"/>
        <n v="93"/>
        <n v="20"/>
        <n v="35"/>
        <n v="40"/>
        <n v="62"/>
        <n v="65"/>
        <n v="50"/>
        <n v="70"/>
        <n v="33"/>
        <n v="72"/>
        <n v="87"/>
        <n v="30"/>
        <n v="79"/>
        <n v="57"/>
        <n v="48"/>
        <n v="83"/>
        <n v="76"/>
        <n v="71"/>
        <n v="41"/>
        <n v="64"/>
        <n v="32"/>
        <n v="74"/>
        <n v="31"/>
        <n v="81"/>
        <n v="49"/>
        <n v="99"/>
        <n v="67"/>
        <n v="55"/>
        <n v="21"/>
        <n v="26"/>
        <n v="68"/>
        <n v="94"/>
        <n v="43"/>
        <n v="45"/>
        <n v="28"/>
        <n v="69"/>
        <n v="77"/>
        <n v="80"/>
        <n v="39"/>
        <n v="52"/>
        <n v="53"/>
        <n v="25"/>
        <n v="82"/>
        <n v="98"/>
        <n v="36"/>
        <n v="23"/>
        <n v="78"/>
        <n v="73"/>
        <n v="54"/>
        <n v="95"/>
        <n v="96"/>
        <n v="37"/>
        <n v="60"/>
        <n v="29"/>
        <n v="88"/>
        <n v="44"/>
        <n v="100"/>
        <n v="84"/>
        <n v="89"/>
        <n v="86"/>
        <n v="42"/>
        <n v="24"/>
        <n v="97"/>
        <n v="92"/>
        <n v="63"/>
        <n v="90"/>
        <n v="22"/>
        <n v="61"/>
        <n v="51"/>
        <n v="59"/>
        <n v="58"/>
        <n v="34"/>
        <n v="46"/>
        <n v="91"/>
      </sharedItems>
    </cacheField>
    <cacheField name="Audience Reviews" numFmtId="0">
      <sharedItems containsSemiMixedTypes="0" containsString="0" containsNumber="1" containsInteger="1" minValue="1261" maxValue="499611"/>
    </cacheField>
    <cacheField name="Domestic Collection (M USD)" numFmtId="0">
      <sharedItems containsSemiMixedTypes="0" containsString="0" containsNumber="1" minValue="1.48" maxValue="970.07"/>
    </cacheField>
    <cacheField name="International Collection (M USD)" numFmtId="0">
      <sharedItems containsSemiMixedTypes="0" containsString="0" containsNumber="1" minValue="0.69" maxValue="572.26"/>
    </cacheField>
    <cacheField name="Distribution Company" numFmtId="0">
      <sharedItems/>
    </cacheField>
    <cacheField name="Marketing Budget (M USD)" numFmtId="0">
      <sharedItems containsSemiMixedTypes="0" containsString="0" containsNumber="1" minValue="0.2" maxValue="144.74"/>
    </cacheField>
  </cacheFields>
  <extLst>
    <ext xmlns:x14="http://schemas.microsoft.com/office/spreadsheetml/2009/9/main" uri="{725AE2AE-9491-48be-B2B4-4EB974FC3084}">
      <x14:pivotCacheDefinition pivotCacheId="74657613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u mathy" refreshedDate="45791.330235185182" createdVersion="8" refreshedVersion="8" minRefreshableVersion="3" recordCount="2001" xr:uid="{A7CD889C-1901-4C5C-A429-833704798334}">
  <cacheSource type="worksheet">
    <worksheetSource ref="G1:H1048576" sheet="SOURCE DATA"/>
  </cacheSource>
  <cacheFields count="2">
    <cacheField name="country" numFmtId="0">
      <sharedItems containsBlank="1" count="30">
        <s v="USA"/>
        <s v="New Zealand"/>
        <s v="Japan"/>
        <s v="Germany"/>
        <s v="France"/>
        <s v="UK"/>
        <s v="India"/>
        <s v="Argentina"/>
        <s v="Mexico"/>
        <s v="Denmark"/>
        <s v="Brazil"/>
        <s v="Italy"/>
        <s v="Ireland"/>
        <s v="Taiwan"/>
        <s v="South Africa"/>
        <s v="Canada"/>
        <s v="Spain"/>
        <s v="South Korea"/>
        <s v="Hong Kong"/>
        <s v="China"/>
        <s v="Iran"/>
        <s v="Australia"/>
        <s v="Finland"/>
        <s v="Belgium"/>
        <s v="Hungary"/>
        <s v="Thailand"/>
        <s v="Norway"/>
        <s v="Iceland"/>
        <s v="Greece"/>
        <m/>
      </sharedItems>
    </cacheField>
    <cacheField name="Year" numFmtId="0">
      <sharedItems containsString="0" containsBlank="1" containsNumber="1" containsInteger="1" minValue="1950" maxValue="2015" count="67">
        <n v="1975"/>
        <n v="1970"/>
        <n v="2003"/>
        <n v="2005"/>
        <n v="2007"/>
        <n v="1996"/>
        <n v="2015"/>
        <n v="2000"/>
        <n v="1999"/>
        <n v="1955"/>
        <n v="1989"/>
        <n v="1985"/>
        <n v="1974"/>
        <n v="2006"/>
        <n v="1962"/>
        <n v="1976"/>
        <n v="1951"/>
        <n v="1969"/>
        <n v="1959"/>
        <n v="2002"/>
        <n v="1972"/>
        <n v="1957"/>
        <n v="1960"/>
        <n v="2004"/>
        <n v="1963"/>
        <n v="1965"/>
        <n v="1993"/>
        <n v="1971"/>
        <n v="1982"/>
        <n v="2010"/>
        <n v="1990"/>
        <n v="2013"/>
        <n v="1979"/>
        <n v="1954"/>
        <n v="1967"/>
        <n v="1983"/>
        <n v="1987"/>
        <n v="2008"/>
        <n v="1966"/>
        <n v="1991"/>
        <n v="2009"/>
        <n v="1950"/>
        <n v="1988"/>
        <n v="2012"/>
        <n v="1980"/>
        <n v="1953"/>
        <n v="1956"/>
        <n v="1992"/>
        <n v="1964"/>
        <n v="1998"/>
        <n v="1995"/>
        <n v="1977"/>
        <n v="2011"/>
        <n v="1984"/>
        <n v="2014"/>
        <n v="2001"/>
        <n v="1968"/>
        <n v="1994"/>
        <n v="1952"/>
        <n v="1978"/>
        <n v="1986"/>
        <n v="1981"/>
        <n v="1997"/>
        <n v="1961"/>
        <n v="1973"/>
        <n v="1958"/>
        <m/>
      </sharedItems>
    </cacheField>
  </cacheFields>
  <extLst>
    <ext xmlns:x14="http://schemas.microsoft.com/office/spreadsheetml/2009/9/main" uri="{725AE2AE-9491-48be-B2B4-4EB974FC3084}">
      <x14:pivotCacheDefinition pivotCacheId="15068266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x v="0"/>
    <s v="English"/>
    <x v="0"/>
    <n v="2003"/>
    <n v="6.7"/>
    <n v="52.05"/>
    <n v="6.69"/>
    <n v="20"/>
    <n v="4.3099999999999996"/>
    <n v="2.38"/>
    <x v="0"/>
    <n v="24.86"/>
    <s v="Not met the required collection"/>
  </r>
  <r>
    <x v="1"/>
    <x v="1"/>
    <s v="English"/>
    <x v="1"/>
    <n v="2008"/>
    <n v="6.1"/>
    <n v="241.1"/>
    <n v="1050.58"/>
    <n v="60"/>
    <n v="667.26"/>
    <n v="383.32"/>
    <x v="1"/>
    <n v="28.83"/>
    <s v="Average"/>
  </r>
  <r>
    <x v="2"/>
    <x v="2"/>
    <s v="English"/>
    <x v="2"/>
    <n v="2006"/>
    <n v="2.7"/>
    <n v="251.95"/>
    <n v="369"/>
    <n v="21"/>
    <n v="233.35"/>
    <n v="135.65"/>
    <x v="1"/>
    <n v="54.94"/>
    <s v="Not met the required collection"/>
  </r>
  <r>
    <x v="3"/>
    <x v="3"/>
    <s v="English"/>
    <x v="2"/>
    <n v="1996"/>
    <n v="6.6"/>
    <n v="277.13"/>
    <n v="401.4"/>
    <n v="64"/>
    <n v="259.52"/>
    <n v="141.88"/>
    <x v="0"/>
    <n v="59.09"/>
    <s v="Not met the required collection"/>
  </r>
  <r>
    <x v="4"/>
    <x v="4"/>
    <s v="English"/>
    <x v="2"/>
    <n v="2015"/>
    <n v="6.1"/>
    <n v="285.61"/>
    <n v="315.20999999999998"/>
    <n v="48"/>
    <n v="175.3"/>
    <n v="139.91"/>
    <x v="1"/>
    <n v="49.03"/>
    <s v="Not met the required collection"/>
  </r>
  <r>
    <x v="5"/>
    <x v="5"/>
    <s v="English"/>
    <x v="2"/>
    <n v="2003"/>
    <n v="5.4"/>
    <n v="23.08"/>
    <n v="316.36"/>
    <n v="32"/>
    <n v="252.22"/>
    <n v="64.14"/>
    <x v="2"/>
    <n v="7.21"/>
    <s v="Not met the required collection"/>
  </r>
  <r>
    <x v="6"/>
    <x v="6"/>
    <s v="English"/>
    <x v="2"/>
    <n v="1993"/>
    <n v="4.3"/>
    <n v="12.68"/>
    <n v="62.13"/>
    <n v="48"/>
    <n v="33.68"/>
    <n v="28.45"/>
    <x v="3"/>
    <n v="1.33"/>
    <s v="Not met the required collection"/>
  </r>
  <r>
    <x v="7"/>
    <x v="7"/>
    <s v="English"/>
    <x v="2"/>
    <n v="2010"/>
    <n v="6.7"/>
    <n v="9.81"/>
    <n v="284.47000000000003"/>
    <n v="41"/>
    <n v="210.53"/>
    <n v="73.94"/>
    <x v="4"/>
    <n v="4.2699999999999996"/>
    <s v="Not met the required collection"/>
  </r>
  <r>
    <x v="7"/>
    <x v="8"/>
    <s v="English"/>
    <x v="2"/>
    <n v="2008"/>
    <n v="6.9"/>
    <n v="259.54000000000002"/>
    <n v="271.31"/>
    <n v="99"/>
    <n v="189.07"/>
    <n v="82.24"/>
    <x v="5"/>
    <n v="93.36"/>
    <s v="Not met the required collection"/>
  </r>
  <r>
    <x v="7"/>
    <x v="9"/>
    <s v="English"/>
    <x v="2"/>
    <n v="2015"/>
    <n v="7.8"/>
    <n v="55.49"/>
    <n v="226.53"/>
    <n v="66"/>
    <n v="143.43"/>
    <n v="83.1"/>
    <x v="1"/>
    <n v="8.07"/>
    <s v="Not met the required collection"/>
  </r>
  <r>
    <x v="8"/>
    <x v="10"/>
    <s v="English"/>
    <x v="2"/>
    <n v="2005"/>
    <n v="6.4"/>
    <n v="11.36"/>
    <n v="166.93"/>
    <n v="97"/>
    <n v="113.04"/>
    <n v="53.89"/>
    <x v="3"/>
    <n v="2.4700000000000002"/>
    <s v="Not met the required collection"/>
  </r>
  <r>
    <x v="9"/>
    <x v="11"/>
    <s v="English"/>
    <x v="2"/>
    <n v="2008"/>
    <n v="6.1"/>
    <n v="118.24"/>
    <n v="873.48"/>
    <n v="89"/>
    <n v="447.96"/>
    <n v="425.52"/>
    <x v="5"/>
    <n v="20.21"/>
    <s v="Hit"/>
  </r>
  <r>
    <x v="9"/>
    <x v="12"/>
    <s v="English"/>
    <x v="3"/>
    <n v="2001"/>
    <n v="5.2"/>
    <n v="51.79"/>
    <n v="592.41"/>
    <n v="52"/>
    <n v="430.97"/>
    <n v="161.44"/>
    <x v="2"/>
    <n v="20.52"/>
    <s v="Not met the required collection"/>
  </r>
  <r>
    <x v="9"/>
    <x v="13"/>
    <s v="English"/>
    <x v="2"/>
    <n v="2003"/>
    <n v="5.5"/>
    <n v="173.58"/>
    <n v="568.87"/>
    <n v="89"/>
    <n v="375.89"/>
    <n v="192.98"/>
    <x v="2"/>
    <n v="22.52"/>
    <s v="Not met the required collection"/>
  </r>
  <r>
    <x v="9"/>
    <x v="14"/>
    <s v="English"/>
    <x v="2"/>
    <n v="2002"/>
    <n v="7.4"/>
    <n v="188.95"/>
    <n v="347.95"/>
    <n v="48"/>
    <n v="235.46"/>
    <n v="112.49"/>
    <x v="2"/>
    <n v="58.98"/>
    <s v="Not met the required collection"/>
  </r>
  <r>
    <x v="9"/>
    <x v="15"/>
    <s v="English"/>
    <x v="2"/>
    <n v="2012"/>
    <n v="5.9"/>
    <n v="233.53"/>
    <n v="298.43"/>
    <n v="72"/>
    <n v="154.6"/>
    <n v="143.83000000000001"/>
    <x v="0"/>
    <n v="87.79"/>
    <s v="Not met the required collection"/>
  </r>
  <r>
    <x v="9"/>
    <x v="16"/>
    <s v="English"/>
    <x v="0"/>
    <n v="2005"/>
    <n v="5.5"/>
    <n v="156.97"/>
    <n v="48.36"/>
    <n v="40"/>
    <n v="38.68"/>
    <n v="9.68"/>
    <x v="2"/>
    <n v="57.7"/>
    <s v="Not met the required collection"/>
  </r>
  <r>
    <x v="10"/>
    <x v="17"/>
    <s v="English"/>
    <x v="2"/>
    <n v="2007"/>
    <n v="7.1"/>
    <n v="194.35"/>
    <n v="783.93"/>
    <n v="52"/>
    <n v="558.80999999999995"/>
    <n v="225.12"/>
    <x v="4"/>
    <n v="52.53"/>
    <s v="Average"/>
  </r>
  <r>
    <x v="11"/>
    <x v="18"/>
    <s v="English"/>
    <x v="2"/>
    <n v="2006"/>
    <n v="6.8"/>
    <n v="268.64999999999998"/>
    <n v="360.02"/>
    <n v="22"/>
    <n v="181.4"/>
    <n v="178.62"/>
    <x v="1"/>
    <n v="57.94"/>
    <s v="Not met the required collection"/>
  </r>
  <r>
    <x v="12"/>
    <x v="19"/>
    <s v="French"/>
    <x v="4"/>
    <n v="2011"/>
    <n v="7.2"/>
    <n v="130.83000000000001"/>
    <n v="645.41999999999996"/>
    <n v="30"/>
    <n v="339.34"/>
    <n v="306.08"/>
    <x v="4"/>
    <n v="42.02"/>
    <s v="Not met the required collection"/>
  </r>
  <r>
    <x v="13"/>
    <x v="20"/>
    <s v="Japanese"/>
    <x v="5"/>
    <n v="1954"/>
    <n v="8.6999999999999993"/>
    <n v="132.72"/>
    <n v="761.93"/>
    <n v="20"/>
    <n v="588.09"/>
    <n v="173.84"/>
    <x v="4"/>
    <n v="22.29"/>
    <s v="Flop"/>
  </r>
  <r>
    <x v="14"/>
    <x v="21"/>
    <s v="English"/>
    <x v="2"/>
    <n v="2012"/>
    <n v="5.7"/>
    <n v="103.14"/>
    <n v="507.73"/>
    <n v="95"/>
    <n v="325.92"/>
    <n v="181.81"/>
    <x v="1"/>
    <n v="15.74"/>
    <s v="Not met the required collection"/>
  </r>
  <r>
    <x v="14"/>
    <x v="21"/>
    <s v="English"/>
    <x v="2"/>
    <n v="2012"/>
    <n v="5.7"/>
    <n v="6.01"/>
    <n v="126.86"/>
    <n v="44"/>
    <n v="82.61"/>
    <n v="44.25"/>
    <x v="1"/>
    <n v="1.69"/>
    <s v="Not met the required collection"/>
  </r>
  <r>
    <x v="15"/>
    <x v="22"/>
    <s v="English"/>
    <x v="2"/>
    <n v="1998"/>
    <n v="6"/>
    <n v="299.20999999999998"/>
    <n v="451.19"/>
    <n v="85"/>
    <n v="260.14"/>
    <n v="191.05"/>
    <x v="0"/>
    <n v="54.16"/>
    <s v="Not met the required collection"/>
  </r>
  <r>
    <x v="16"/>
    <x v="23"/>
    <s v="English"/>
    <x v="2"/>
    <n v="1993"/>
    <n v="6.5"/>
    <n v="282.08999999999997"/>
    <n v="609.89"/>
    <n v="27"/>
    <n v="328.04"/>
    <n v="281.85000000000002"/>
    <x v="1"/>
    <n v="78.11"/>
    <s v="Not met the required collection"/>
  </r>
  <r>
    <x v="17"/>
    <x v="24"/>
    <s v="English"/>
    <x v="2"/>
    <n v="1999"/>
    <n v="4.5999999999999996"/>
    <n v="70.53"/>
    <n v="363.84"/>
    <n v="22"/>
    <n v="200.75"/>
    <n v="163.09"/>
    <x v="2"/>
    <n v="32.07"/>
    <s v="Not met the required collection"/>
  </r>
  <r>
    <x v="18"/>
    <x v="25"/>
    <s v="English"/>
    <x v="2"/>
    <n v="1996"/>
    <n v="5.2"/>
    <n v="278.22000000000003"/>
    <n v="449.3"/>
    <n v="85"/>
    <n v="280.83999999999997"/>
    <n v="168.46"/>
    <x v="1"/>
    <n v="126.39"/>
    <s v="Not met the required collection"/>
  </r>
  <r>
    <x v="19"/>
    <x v="26"/>
    <s v="English"/>
    <x v="2"/>
    <n v="2013"/>
    <n v="7.1"/>
    <n v="248.03"/>
    <n v="327.54000000000002"/>
    <n v="61"/>
    <n v="242.63"/>
    <n v="84.91"/>
    <x v="4"/>
    <n v="76.930000000000007"/>
    <s v="Not met the required collection"/>
  </r>
  <r>
    <x v="19"/>
    <x v="27"/>
    <s v="English"/>
    <x v="2"/>
    <n v="2015"/>
    <n v="6.6"/>
    <n v="292.82"/>
    <n v="78.650000000000006"/>
    <n v="29"/>
    <n v="42.03"/>
    <n v="36.619999999999997"/>
    <x v="1"/>
    <n v="65.260000000000005"/>
    <s v="Not met the required collection"/>
  </r>
  <r>
    <x v="20"/>
    <x v="28"/>
    <s v="English"/>
    <x v="2"/>
    <n v="1993"/>
    <n v="7.5"/>
    <n v="122"/>
    <n v="581.08000000000004"/>
    <n v="72"/>
    <n v="349.31"/>
    <n v="231.77"/>
    <x v="2"/>
    <n v="17.64"/>
    <s v="Not met the required collection"/>
  </r>
  <r>
    <x v="20"/>
    <x v="29"/>
    <s v="English"/>
    <x v="2"/>
    <n v="2010"/>
    <n v="6.9"/>
    <n v="96.87"/>
    <n v="393.52"/>
    <n v="67"/>
    <n v="198.73"/>
    <n v="194.79"/>
    <x v="5"/>
    <n v="48.33"/>
    <s v="Not met the required collection"/>
  </r>
  <r>
    <x v="21"/>
    <x v="30"/>
    <s v="English"/>
    <x v="2"/>
    <n v="2006"/>
    <n v="6.8"/>
    <n v="41.33"/>
    <n v="597.5"/>
    <n v="94"/>
    <n v="384.94"/>
    <n v="212.56"/>
    <x v="2"/>
    <n v="18.62"/>
    <s v="Not met the required collection"/>
  </r>
  <r>
    <x v="22"/>
    <x v="31"/>
    <s v="English"/>
    <x v="1"/>
    <n v="2009"/>
    <n v="7.2"/>
    <n v="90.38"/>
    <n v="520.65"/>
    <n v="46"/>
    <n v="310.7"/>
    <n v="209.95"/>
    <x v="0"/>
    <n v="28.65"/>
    <s v="Not met the required collection"/>
  </r>
  <r>
    <x v="23"/>
    <x v="32"/>
    <s v="English"/>
    <x v="2"/>
    <n v="2003"/>
    <n v="7.7"/>
    <n v="258.29000000000002"/>
    <n v="301.26"/>
    <n v="61"/>
    <n v="181.29"/>
    <n v="119.97"/>
    <x v="0"/>
    <n v="77.27"/>
    <s v="Not met the required collection"/>
  </r>
  <r>
    <x v="23"/>
    <x v="33"/>
    <s v="Spanish"/>
    <x v="6"/>
    <n v="2000"/>
    <n v="8.1"/>
    <n v="68.91"/>
    <n v="190.56"/>
    <n v="57"/>
    <n v="108.72"/>
    <n v="81.84"/>
    <x v="5"/>
    <n v="18.920000000000002"/>
    <s v="Not met the required collection"/>
  </r>
  <r>
    <x v="23"/>
    <x v="34"/>
    <s v="English"/>
    <x v="2"/>
    <n v="2015"/>
    <n v="8.1"/>
    <n v="90.76"/>
    <n v="131.47999999999999"/>
    <n v="33"/>
    <n v="98.42"/>
    <n v="33.06"/>
    <x v="3"/>
    <n v="13.44"/>
    <s v="Not met the required collection"/>
  </r>
  <r>
    <x v="24"/>
    <x v="35"/>
    <s v="English"/>
    <x v="6"/>
    <n v="2015"/>
    <n v="7.4"/>
    <n v="235.35"/>
    <n v="76.510000000000005"/>
    <n v="41"/>
    <n v="43.14"/>
    <n v="33.369999999999997"/>
    <x v="1"/>
    <n v="45.76"/>
    <s v="Not met the required collection"/>
  </r>
  <r>
    <x v="25"/>
    <x v="36"/>
    <s v="English"/>
    <x v="2"/>
    <n v="2012"/>
    <n v="4.5999999999999996"/>
    <n v="24.78"/>
    <n v="351.14"/>
    <n v="38"/>
    <n v="210.55"/>
    <n v="140.59"/>
    <x v="1"/>
    <n v="4.9800000000000004"/>
    <s v="Not met the required collection"/>
  </r>
  <r>
    <x v="26"/>
    <x v="37"/>
    <s v="English"/>
    <x v="2"/>
    <n v="2007"/>
    <n v="7.7"/>
    <n v="32.14"/>
    <n v="821.62"/>
    <n v="53"/>
    <n v="453.71"/>
    <n v="367.91"/>
    <x v="5"/>
    <n v="7.11"/>
    <s v="Average"/>
  </r>
  <r>
    <x v="27"/>
    <x v="38"/>
    <s v="English"/>
    <x v="2"/>
    <n v="2006"/>
    <n v="6.7"/>
    <n v="216.4"/>
    <n v="481.76"/>
    <n v="46"/>
    <n v="249.06"/>
    <n v="232.7"/>
    <x v="2"/>
    <n v="30.68"/>
    <s v="Not met the required collection"/>
  </r>
  <r>
    <x v="28"/>
    <x v="39"/>
    <s v="English"/>
    <x v="2"/>
    <n v="2016"/>
    <n v="5.5"/>
    <n v="264.38"/>
    <n v="695.31"/>
    <n v="32"/>
    <n v="469"/>
    <n v="226.31"/>
    <x v="1"/>
    <n v="83.87"/>
    <s v="Not met the required collection"/>
  </r>
  <r>
    <x v="28"/>
    <x v="40"/>
    <s v="English"/>
    <x v="2"/>
    <n v="2009"/>
    <n v="6.2"/>
    <n v="7.57"/>
    <n v="350.54"/>
    <n v="40"/>
    <n v="196.39"/>
    <n v="154.15"/>
    <x v="3"/>
    <n v="1.01"/>
    <s v="Not met the required collection"/>
  </r>
  <r>
    <x v="29"/>
    <x v="41"/>
    <s v="Spanish"/>
    <x v="2"/>
    <n v="2008"/>
    <n v="5.9"/>
    <n v="271.87"/>
    <n v="221.7"/>
    <n v="82"/>
    <n v="122.85"/>
    <n v="98.85"/>
    <x v="5"/>
    <n v="30.48"/>
    <s v="Not met the required collection"/>
  </r>
  <r>
    <x v="30"/>
    <x v="42"/>
    <s v="English"/>
    <x v="2"/>
    <n v="2002"/>
    <n v="6.1"/>
    <n v="226.56"/>
    <n v="66.650000000000006"/>
    <n v="72"/>
    <n v="49.11"/>
    <n v="17.54"/>
    <x v="2"/>
    <n v="43.82"/>
    <s v="Not met the required collection"/>
  </r>
  <r>
    <x v="31"/>
    <x v="43"/>
    <s v="English"/>
    <x v="2"/>
    <n v="1998"/>
    <n v="2.2999999999999998"/>
    <n v="222.09"/>
    <n v="23.86"/>
    <n v="80"/>
    <n v="15.1"/>
    <n v="8.76"/>
    <x v="2"/>
    <n v="34.020000000000003"/>
    <s v="Not met the required collection"/>
  </r>
  <r>
    <x v="32"/>
    <x v="44"/>
    <s v="English"/>
    <x v="2"/>
    <n v="2002"/>
    <n v="7.2"/>
    <n v="271.77999999999997"/>
    <n v="469.53"/>
    <n v="81"/>
    <n v="333.68"/>
    <n v="135.85"/>
    <x v="2"/>
    <n v="85.31"/>
    <s v="Not met the required collection"/>
  </r>
  <r>
    <x v="33"/>
    <x v="45"/>
    <s v="English"/>
    <x v="3"/>
    <n v="2004"/>
    <n v="6.2"/>
    <n v="242.61"/>
    <n v="76.930000000000007"/>
    <n v="71"/>
    <n v="46.07"/>
    <n v="30.86"/>
    <x v="1"/>
    <n v="48.12"/>
    <s v="Not met the required collection"/>
  </r>
  <r>
    <x v="34"/>
    <x v="46"/>
    <s v="English"/>
    <x v="2"/>
    <n v="2006"/>
    <n v="6.4"/>
    <n v="122.48"/>
    <n v="147.93"/>
    <n v="38"/>
    <n v="117.45"/>
    <n v="30.48"/>
    <x v="1"/>
    <n v="44.38"/>
    <s v="Not met the required collection"/>
  </r>
  <r>
    <x v="35"/>
    <x v="47"/>
    <s v="English"/>
    <x v="2"/>
    <n v="2006"/>
    <n v="7.9"/>
    <n v="50.2"/>
    <n v="703.12"/>
    <n v="89"/>
    <n v="532.53"/>
    <n v="170.59"/>
    <x v="2"/>
    <n v="23.22"/>
    <s v="Hit"/>
  </r>
  <r>
    <x v="36"/>
    <x v="48"/>
    <s v="English"/>
    <x v="2"/>
    <n v="1960"/>
    <n v="8.5"/>
    <n v="254.86"/>
    <n v="481.77"/>
    <n v="72"/>
    <n v="370.19"/>
    <n v="111.58"/>
    <x v="4"/>
    <n v="74.22"/>
    <s v="Not met the required collection"/>
  </r>
  <r>
    <x v="37"/>
    <x v="49"/>
    <s v="English"/>
    <x v="2"/>
    <n v="1999"/>
    <n v="7"/>
    <n v="10.23"/>
    <n v="174.8"/>
    <n v="55"/>
    <n v="116.69"/>
    <n v="58.11"/>
    <x v="1"/>
    <n v="2.95"/>
    <s v="Not met the required collection"/>
  </r>
  <r>
    <x v="38"/>
    <x v="50"/>
    <s v="English"/>
    <x v="2"/>
    <n v="2010"/>
    <n v="7.2"/>
    <n v="224.74"/>
    <n v="41.19"/>
    <n v="35"/>
    <n v="22.39"/>
    <n v="18.8"/>
    <x v="1"/>
    <n v="50.72"/>
    <s v="Not met the required collection"/>
  </r>
  <r>
    <x v="39"/>
    <x v="51"/>
    <s v="English"/>
    <x v="7"/>
    <n v="1999"/>
    <n v="6.1"/>
    <n v="260.16000000000003"/>
    <n v="310.67"/>
    <n v="24"/>
    <n v="181.83"/>
    <n v="128.84"/>
    <x v="0"/>
    <n v="84.53"/>
    <s v="Not met the required collection"/>
  </r>
  <r>
    <x v="39"/>
    <x v="52"/>
    <s v="English"/>
    <x v="2"/>
    <n v="1995"/>
    <n v="6.7"/>
    <n v="68.86"/>
    <n v="201.75"/>
    <n v="88"/>
    <n v="159.49"/>
    <n v="42.26"/>
    <x v="0"/>
    <n v="30.65"/>
    <s v="Not met the required collection"/>
  </r>
  <r>
    <x v="40"/>
    <x v="53"/>
    <s v="English"/>
    <x v="2"/>
    <n v="2000"/>
    <n v="5.3"/>
    <n v="67.56"/>
    <n v="1101.07"/>
    <n v="31"/>
    <n v="829.67"/>
    <n v="271.39999999999998"/>
    <x v="0"/>
    <n v="29.61"/>
    <s v="One time watchable"/>
  </r>
  <r>
    <x v="41"/>
    <x v="54"/>
    <s v="English"/>
    <x v="7"/>
    <n v="2007"/>
    <n v="6.9"/>
    <n v="200.6"/>
    <n v="425.98"/>
    <n v="27"/>
    <n v="258.75"/>
    <n v="167.23"/>
    <x v="0"/>
    <n v="80.010000000000005"/>
    <s v="Not met the required collection"/>
  </r>
  <r>
    <x v="42"/>
    <x v="55"/>
    <s v="Norwegian"/>
    <x v="8"/>
    <n v="2010"/>
    <n v="7"/>
    <n v="252.1"/>
    <n v="850.78"/>
    <n v="41"/>
    <n v="495.32"/>
    <n v="355.46"/>
    <x v="5"/>
    <n v="120.92"/>
    <s v="One time watchable"/>
  </r>
  <r>
    <x v="43"/>
    <x v="56"/>
    <s v="English"/>
    <x v="0"/>
    <n v="2013"/>
    <n v="6.2"/>
    <n v="108.42"/>
    <n v="958.78"/>
    <n v="27"/>
    <n v="650.91999999999996"/>
    <n v="307.86"/>
    <x v="1"/>
    <n v="21.82"/>
    <s v="Flop"/>
  </r>
  <r>
    <x v="44"/>
    <x v="57"/>
    <s v="English"/>
    <x v="9"/>
    <n v="2014"/>
    <n v="6.6"/>
    <n v="195.3"/>
    <n v="185.67"/>
    <n v="65"/>
    <n v="120.8"/>
    <n v="64.87"/>
    <x v="0"/>
    <n v="78.680000000000007"/>
    <s v="Not met the required collection"/>
  </r>
  <r>
    <x v="45"/>
    <x v="58"/>
    <s v="English"/>
    <x v="2"/>
    <n v="2004"/>
    <n v="7.2"/>
    <n v="224.96"/>
    <n v="266.32"/>
    <n v="69"/>
    <n v="172.05"/>
    <n v="94.27"/>
    <x v="5"/>
    <n v="92.71"/>
    <s v="Not met the required collection"/>
  </r>
  <r>
    <x v="45"/>
    <x v="59"/>
    <s v="English"/>
    <x v="2"/>
    <n v="2008"/>
    <n v="6.6"/>
    <n v="273.68"/>
    <n v="73.14"/>
    <n v="23"/>
    <n v="50.68"/>
    <n v="22.46"/>
    <x v="0"/>
    <n v="131.63"/>
    <s v="Not met the required collection"/>
  </r>
  <r>
    <x v="46"/>
    <x v="60"/>
    <s v="English"/>
    <x v="0"/>
    <n v="2006"/>
    <n v="6.8"/>
    <n v="231.68"/>
    <n v="318.75"/>
    <n v="36"/>
    <n v="222.57"/>
    <n v="96.18"/>
    <x v="2"/>
    <n v="96.97"/>
    <s v="Not met the required collection"/>
  </r>
  <r>
    <x v="47"/>
    <x v="61"/>
    <s v="English"/>
    <x v="2"/>
    <n v="1993"/>
    <n v="7.8"/>
    <n v="63.34"/>
    <n v="591.62"/>
    <n v="33"/>
    <n v="379.12"/>
    <n v="212.5"/>
    <x v="5"/>
    <n v="17.260000000000002"/>
    <s v="Not met the required collection"/>
  </r>
  <r>
    <x v="48"/>
    <x v="62"/>
    <s v="English"/>
    <x v="2"/>
    <n v="2012"/>
    <n v="6.2"/>
    <n v="250.83"/>
    <n v="510.96"/>
    <n v="54"/>
    <n v="406.2"/>
    <n v="104.76"/>
    <x v="2"/>
    <n v="63.64"/>
    <s v="Not met the required collection"/>
  </r>
  <r>
    <x v="48"/>
    <x v="63"/>
    <s v="English"/>
    <x v="2"/>
    <n v="2007"/>
    <n v="7.5"/>
    <n v="265.77"/>
    <n v="293.58999999999997"/>
    <n v="95"/>
    <n v="227.69"/>
    <n v="65.900000000000006"/>
    <x v="0"/>
    <n v="96.45"/>
    <s v="Not met the required collection"/>
  </r>
  <r>
    <x v="49"/>
    <x v="64"/>
    <s v="English"/>
    <x v="2"/>
    <n v="2005"/>
    <n v="6"/>
    <n v="236.12"/>
    <n v="111.34"/>
    <n v="68"/>
    <n v="63.76"/>
    <n v="47.58"/>
    <x v="4"/>
    <n v="80.099999999999994"/>
    <s v="Not met the required collection"/>
  </r>
  <r>
    <x v="50"/>
    <x v="65"/>
    <s v="English"/>
    <x v="2"/>
    <n v="2014"/>
    <n v="5.4"/>
    <n v="75.180000000000007"/>
    <n v="888.44"/>
    <n v="50"/>
    <n v="606.75"/>
    <n v="281.69"/>
    <x v="1"/>
    <n v="17.8"/>
    <s v="One time watchable"/>
  </r>
  <r>
    <x v="51"/>
    <x v="66"/>
    <s v="English"/>
    <x v="2"/>
    <n v="1996"/>
    <n v="6.2"/>
    <n v="68.59"/>
    <n v="380.66"/>
    <n v="51"/>
    <n v="275.20999999999998"/>
    <n v="105.45"/>
    <x v="4"/>
    <n v="10.11"/>
    <s v="Not met the required collection"/>
  </r>
  <r>
    <x v="51"/>
    <x v="67"/>
    <s v="English"/>
    <x v="2"/>
    <n v="2008"/>
    <n v="6.4"/>
    <n v="113.28"/>
    <n v="315.99"/>
    <n v="100"/>
    <n v="173.95"/>
    <n v="142.04"/>
    <x v="4"/>
    <n v="28.41"/>
    <s v="Not met the required collection"/>
  </r>
  <r>
    <x v="52"/>
    <x v="68"/>
    <s v="English"/>
    <x v="7"/>
    <n v="2011"/>
    <n v="7.7"/>
    <n v="99.25"/>
    <n v="240.48"/>
    <n v="64"/>
    <n v="133.34"/>
    <n v="107.14"/>
    <x v="3"/>
    <n v="37.5"/>
    <s v="Not met the required collection"/>
  </r>
  <r>
    <x v="53"/>
    <x v="69"/>
    <s v="English"/>
    <x v="2"/>
    <n v="2005"/>
    <n v="7.6"/>
    <n v="291.97000000000003"/>
    <n v="12.53"/>
    <n v="76"/>
    <n v="8.52"/>
    <n v="4.01"/>
    <x v="1"/>
    <n v="133.16999999999999"/>
    <s v="Not met the required collection"/>
  </r>
  <r>
    <x v="54"/>
    <x v="70"/>
    <s v="English"/>
    <x v="2"/>
    <n v="2005"/>
    <n v="5.5"/>
    <n v="126.34"/>
    <n v="258.12"/>
    <n v="76"/>
    <n v="153.85"/>
    <n v="104.27"/>
    <x v="1"/>
    <n v="25.32"/>
    <s v="Not met the required collection"/>
  </r>
  <r>
    <x v="55"/>
    <x v="71"/>
    <s v="English"/>
    <x v="0"/>
    <n v="2009"/>
    <n v="3.7"/>
    <n v="107.05"/>
    <n v="546.84"/>
    <n v="70"/>
    <n v="396.96"/>
    <n v="149.88"/>
    <x v="2"/>
    <n v="48.98"/>
    <s v="Not met the required collection"/>
  </r>
  <r>
    <x v="55"/>
    <x v="72"/>
    <s v="English"/>
    <x v="2"/>
    <n v="2001"/>
    <n v="5.5"/>
    <n v="299.55"/>
    <n v="477.07"/>
    <n v="84"/>
    <n v="350.2"/>
    <n v="126.87"/>
    <x v="3"/>
    <n v="117.18"/>
    <s v="Not met the required collection"/>
  </r>
  <r>
    <x v="55"/>
    <x v="73"/>
    <s v="English"/>
    <x v="7"/>
    <n v="2005"/>
    <n v="5.2"/>
    <n v="55.06"/>
    <n v="236.09"/>
    <n v="76"/>
    <n v="154.25"/>
    <n v="81.84"/>
    <x v="3"/>
    <n v="27.24"/>
    <s v="Not met the required collection"/>
  </r>
  <r>
    <x v="55"/>
    <x v="74"/>
    <s v="English"/>
    <x v="2"/>
    <n v="2003"/>
    <n v="5.8"/>
    <n v="16.399999999999999"/>
    <n v="200.31"/>
    <n v="57"/>
    <n v="137.33000000000001"/>
    <n v="62.98"/>
    <x v="0"/>
    <n v="5.75"/>
    <s v="Not met the required collection"/>
  </r>
  <r>
    <x v="55"/>
    <x v="75"/>
    <s v="English"/>
    <x v="2"/>
    <n v="2000"/>
    <n v="6.1"/>
    <n v="262.35000000000002"/>
    <n v="78.53"/>
    <n v="68"/>
    <n v="58.15"/>
    <n v="20.38"/>
    <x v="5"/>
    <n v="43.88"/>
    <s v="Not met the required collection"/>
  </r>
  <r>
    <x v="56"/>
    <x v="76"/>
    <s v="English"/>
    <x v="2"/>
    <n v="2004"/>
    <n v="6.1"/>
    <n v="273.99"/>
    <n v="374.47"/>
    <n v="94"/>
    <n v="213.85"/>
    <n v="160.62"/>
    <x v="1"/>
    <n v="44.66"/>
    <s v="Not met the required collection"/>
  </r>
  <r>
    <x v="57"/>
    <x v="77"/>
    <s v="English"/>
    <x v="2"/>
    <n v="2009"/>
    <n v="5.7"/>
    <n v="249.75"/>
    <n v="427.52"/>
    <n v="73"/>
    <n v="223.57"/>
    <n v="203.95"/>
    <x v="5"/>
    <n v="53.99"/>
    <s v="Not met the required collection"/>
  </r>
  <r>
    <x v="57"/>
    <x v="78"/>
    <s v="English"/>
    <x v="2"/>
    <n v="2006"/>
    <n v="6.4"/>
    <n v="47.45"/>
    <n v="87.7"/>
    <n v="98"/>
    <n v="63.27"/>
    <n v="24.43"/>
    <x v="4"/>
    <n v="14.24"/>
    <s v="Not met the required collection"/>
  </r>
  <r>
    <x v="58"/>
    <x v="79"/>
    <s v="English"/>
    <x v="2"/>
    <n v="2002"/>
    <n v="6.1"/>
    <n v="281.02"/>
    <n v="475.92"/>
    <n v="73"/>
    <n v="273.49"/>
    <n v="202.43"/>
    <x v="3"/>
    <n v="48.89"/>
    <s v="Not met the required collection"/>
  </r>
  <r>
    <x v="58"/>
    <x v="80"/>
    <s v="English"/>
    <x v="2"/>
    <n v="2008"/>
    <n v="5.6"/>
    <n v="218.16"/>
    <n v="297.05"/>
    <n v="29"/>
    <n v="227.93"/>
    <n v="69.12"/>
    <x v="3"/>
    <n v="51.1"/>
    <s v="Not met the required collection"/>
  </r>
  <r>
    <x v="58"/>
    <x v="81"/>
    <s v="English"/>
    <x v="2"/>
    <n v="2010"/>
    <n v="5.5"/>
    <n v="168.04"/>
    <n v="164.28"/>
    <n v="84"/>
    <n v="116.83"/>
    <n v="47.45"/>
    <x v="0"/>
    <n v="27.81"/>
    <s v="Not met the required collection"/>
  </r>
  <r>
    <x v="59"/>
    <x v="82"/>
    <s v="English"/>
    <x v="2"/>
    <n v="1999"/>
    <n v="6.8"/>
    <n v="296.58999999999997"/>
    <n v="726.59"/>
    <n v="58"/>
    <n v="543.09"/>
    <n v="183.5"/>
    <x v="5"/>
    <n v="47.84"/>
    <s v="Average"/>
  </r>
  <r>
    <x v="59"/>
    <x v="83"/>
    <s v="English"/>
    <x v="2"/>
    <n v="2005"/>
    <n v="7.7"/>
    <n v="201.46"/>
    <n v="481.29"/>
    <n v="54"/>
    <n v="287.51"/>
    <n v="193.78"/>
    <x v="2"/>
    <n v="87.32"/>
    <s v="Not met the required collection"/>
  </r>
  <r>
    <x v="59"/>
    <x v="84"/>
    <s v="English"/>
    <x v="2"/>
    <n v="1995"/>
    <n v="7.7"/>
    <n v="137.43"/>
    <n v="410.05"/>
    <n v="84"/>
    <n v="310.77999999999997"/>
    <n v="99.27"/>
    <x v="5"/>
    <n v="62.55"/>
    <s v="Not met the required collection"/>
  </r>
  <r>
    <x v="59"/>
    <x v="85"/>
    <s v="English"/>
    <x v="2"/>
    <n v="1997"/>
    <n v="7.5"/>
    <n v="78.930000000000007"/>
    <n v="340.47"/>
    <n v="21"/>
    <n v="213.2"/>
    <n v="127.27"/>
    <x v="1"/>
    <n v="21.86"/>
    <s v="Not met the required collection"/>
  </r>
  <r>
    <x v="59"/>
    <x v="86"/>
    <s v="English"/>
    <x v="2"/>
    <n v="2009"/>
    <n v="6.7"/>
    <n v="93.59"/>
    <n v="204.3"/>
    <n v="99"/>
    <n v="142.53"/>
    <n v="61.77"/>
    <x v="4"/>
    <n v="28.99"/>
    <s v="Not met the required collection"/>
  </r>
  <r>
    <x v="59"/>
    <x v="87"/>
    <s v="Mandarin"/>
    <x v="10"/>
    <n v="2000"/>
    <n v="7.9"/>
    <n v="78.48"/>
    <n v="40.04"/>
    <n v="86"/>
    <n v="25.1"/>
    <n v="14.94"/>
    <x v="3"/>
    <n v="34.85"/>
    <s v="Not met the required collection"/>
  </r>
  <r>
    <x v="60"/>
    <x v="88"/>
    <s v="English"/>
    <x v="2"/>
    <n v="2004"/>
    <n v="5.3"/>
    <n v="88.08"/>
    <n v="117.31"/>
    <n v="66"/>
    <n v="74.67"/>
    <n v="42.64"/>
    <x v="5"/>
    <n v="24.41"/>
    <s v="Not met the required collection"/>
  </r>
  <r>
    <x v="61"/>
    <x v="89"/>
    <s v="English"/>
    <x v="2"/>
    <n v="2014"/>
    <n v="7.2"/>
    <n v="252.1"/>
    <n v="479.96"/>
    <n v="45"/>
    <n v="356.5"/>
    <n v="123.46"/>
    <x v="5"/>
    <n v="54.67"/>
    <s v="Not met the required collection"/>
  </r>
  <r>
    <x v="61"/>
    <x v="90"/>
    <s v="English"/>
    <x v="2"/>
    <n v="2015"/>
    <n v="5.3"/>
    <n v="293.97000000000003"/>
    <n v="206.71"/>
    <n v="63"/>
    <n v="105.04"/>
    <n v="101.67"/>
    <x v="5"/>
    <n v="113.54"/>
    <s v="Not met the required collection"/>
  </r>
  <r>
    <x v="62"/>
    <x v="91"/>
    <s v="English"/>
    <x v="2"/>
    <n v="2015"/>
    <n v="7"/>
    <n v="116.84"/>
    <n v="479.1"/>
    <n v="30"/>
    <n v="343.14"/>
    <n v="135.96"/>
    <x v="1"/>
    <n v="52.33"/>
    <s v="Not met the required collection"/>
  </r>
  <r>
    <x v="63"/>
    <x v="92"/>
    <s v="English"/>
    <x v="2"/>
    <n v="2010"/>
    <n v="7.2"/>
    <n v="151.36000000000001"/>
    <n v="363.36"/>
    <n v="97"/>
    <n v="251.66"/>
    <n v="111.7"/>
    <x v="3"/>
    <n v="61.63"/>
    <s v="Not met the required collection"/>
  </r>
  <r>
    <x v="64"/>
    <x v="93"/>
    <s v="Portuguese"/>
    <x v="11"/>
    <n v="2015"/>
    <n v="7.9"/>
    <n v="122.57"/>
    <n v="484.62"/>
    <n v="65"/>
    <n v="255.86"/>
    <n v="228.76"/>
    <x v="4"/>
    <n v="32.19"/>
    <s v="Not met the required collection"/>
  </r>
  <r>
    <x v="65"/>
    <x v="94"/>
    <s v="English"/>
    <x v="2"/>
    <n v="2009"/>
    <n v="6.7"/>
    <n v="229.33"/>
    <n v="1204.6099999999999"/>
    <n v="43"/>
    <n v="751.27"/>
    <n v="453.34"/>
    <x v="1"/>
    <n v="104.46"/>
    <s v="One time watchable"/>
  </r>
  <r>
    <x v="65"/>
    <x v="95"/>
    <s v="English"/>
    <x v="2"/>
    <n v="2008"/>
    <n v="6.1"/>
    <n v="72.09"/>
    <n v="818.22"/>
    <n v="99"/>
    <n v="622.97"/>
    <n v="195.25"/>
    <x v="5"/>
    <n v="32.07"/>
    <s v="Hit"/>
  </r>
  <r>
    <x v="65"/>
    <x v="96"/>
    <s v="English"/>
    <x v="2"/>
    <n v="2015"/>
    <n v="5.0999999999999996"/>
    <n v="33.18"/>
    <n v="200.76"/>
    <n v="100"/>
    <n v="142.61000000000001"/>
    <n v="58.15"/>
    <x v="5"/>
    <n v="14.49"/>
    <s v="Not met the required collection"/>
  </r>
  <r>
    <x v="65"/>
    <x v="97"/>
    <s v="English"/>
    <x v="2"/>
    <n v="2012"/>
    <n v="5.8"/>
    <n v="70.72"/>
    <n v="118.73"/>
    <n v="67"/>
    <n v="63.87"/>
    <n v="54.86"/>
    <x v="0"/>
    <n v="9.4499999999999993"/>
    <s v="Not met the required collection"/>
  </r>
  <r>
    <x v="65"/>
    <x v="98"/>
    <s v="English"/>
    <x v="2"/>
    <n v="2006"/>
    <n v="6.5"/>
    <n v="45.97"/>
    <n v="76.260000000000005"/>
    <n v="40"/>
    <n v="39.369999999999997"/>
    <n v="36.89"/>
    <x v="4"/>
    <n v="5.79"/>
    <s v="Not met the required collection"/>
  </r>
  <r>
    <x v="66"/>
    <x v="99"/>
    <s v="English"/>
    <x v="12"/>
    <n v="2013"/>
    <n v="6.2"/>
    <n v="49.29"/>
    <n v="586.87"/>
    <n v="76"/>
    <n v="334.46"/>
    <n v="252.41"/>
    <x v="3"/>
    <n v="24.43"/>
    <s v="Not met the required collection"/>
  </r>
  <r>
    <x v="66"/>
    <x v="100"/>
    <s v="French"/>
    <x v="9"/>
    <n v="2009"/>
    <n v="6.7"/>
    <n v="29.22"/>
    <n v="516.92999999999995"/>
    <n v="60"/>
    <n v="282.29000000000002"/>
    <n v="234.64"/>
    <x v="0"/>
    <n v="9.19"/>
    <s v="Not met the required collection"/>
  </r>
  <r>
    <x v="67"/>
    <x v="101"/>
    <s v="English"/>
    <x v="2"/>
    <n v="2012"/>
    <n v="5.9"/>
    <n v="296.32"/>
    <n v="204.73"/>
    <n v="78"/>
    <n v="150.59"/>
    <n v="54.14"/>
    <x v="1"/>
    <n v="86.88"/>
    <s v="Not met the required collection"/>
  </r>
  <r>
    <x v="68"/>
    <x v="102"/>
    <s v="English"/>
    <x v="2"/>
    <n v="1993"/>
    <n v="5.3"/>
    <n v="155.54"/>
    <n v="497.82"/>
    <n v="61"/>
    <n v="256.55"/>
    <n v="241.27"/>
    <x v="2"/>
    <n v="20"/>
    <s v="Not met the required collection"/>
  </r>
  <r>
    <x v="69"/>
    <x v="103"/>
    <s v="English"/>
    <x v="2"/>
    <n v="2003"/>
    <n v="7.2"/>
    <n v="257.38"/>
    <n v="186.1"/>
    <n v="63"/>
    <n v="125.59"/>
    <n v="60.51"/>
    <x v="4"/>
    <n v="37.6"/>
    <s v="Not met the required collection"/>
  </r>
  <r>
    <x v="69"/>
    <x v="104"/>
    <s v="English"/>
    <x v="2"/>
    <n v="1996"/>
    <n v="7.4"/>
    <n v="64.22"/>
    <n v="78"/>
    <n v="61"/>
    <n v="40.99"/>
    <n v="37.01"/>
    <x v="3"/>
    <n v="19.61"/>
    <s v="Not met the required collection"/>
  </r>
  <r>
    <x v="70"/>
    <x v="105"/>
    <s v="English"/>
    <x v="2"/>
    <n v="2002"/>
    <n v="6.4"/>
    <n v="261.44"/>
    <n v="104.58"/>
    <n v="76"/>
    <n v="81.56"/>
    <n v="23.02"/>
    <x v="2"/>
    <n v="97.65"/>
    <s v="Not met the required collection"/>
  </r>
  <r>
    <x v="71"/>
    <x v="106"/>
    <s v="English"/>
    <x v="2"/>
    <n v="2009"/>
    <n v="6.7"/>
    <n v="215.52"/>
    <n v="662.88"/>
    <n v="80"/>
    <n v="421.9"/>
    <n v="240.98"/>
    <x v="1"/>
    <n v="58.73"/>
    <s v="Not met the required collection"/>
  </r>
  <r>
    <x v="71"/>
    <x v="107"/>
    <s v="English"/>
    <x v="2"/>
    <n v="2003"/>
    <n v="6.6"/>
    <n v="200.4"/>
    <n v="420.25"/>
    <n v="98"/>
    <n v="301.86"/>
    <n v="118.39"/>
    <x v="3"/>
    <n v="34.49"/>
    <s v="Not met the required collection"/>
  </r>
  <r>
    <x v="71"/>
    <x v="108"/>
    <s v="English"/>
    <x v="2"/>
    <n v="1998"/>
    <n v="6.1"/>
    <n v="296.33999999999997"/>
    <n v="410.31"/>
    <n v="31"/>
    <n v="299.47000000000003"/>
    <n v="110.84"/>
    <x v="2"/>
    <n v="115.6"/>
    <s v="Not met the required collection"/>
  </r>
  <r>
    <x v="71"/>
    <x v="109"/>
    <s v="English"/>
    <x v="2"/>
    <n v="2014"/>
    <n v="7.2"/>
    <n v="123.7"/>
    <n v="219.08"/>
    <n v="67"/>
    <n v="120.98"/>
    <n v="98.1"/>
    <x v="1"/>
    <n v="28.75"/>
    <s v="Not met the required collection"/>
  </r>
  <r>
    <x v="71"/>
    <x v="110"/>
    <s v="English"/>
    <x v="2"/>
    <n v="2013"/>
    <n v="6.5"/>
    <n v="190.03"/>
    <n v="44.76"/>
    <n v="24"/>
    <n v="24.91"/>
    <n v="19.850000000000001"/>
    <x v="3"/>
    <n v="91.62"/>
    <s v="Not met the required collection"/>
  </r>
  <r>
    <x v="71"/>
    <x v="111"/>
    <s v="English"/>
    <x v="2"/>
    <n v="2015"/>
    <n v="7.5"/>
    <n v="97.21"/>
    <n v="33.9"/>
    <n v="30"/>
    <n v="17.8"/>
    <n v="16.100000000000001"/>
    <x v="1"/>
    <n v="45.44"/>
    <s v="Not met the required collection"/>
  </r>
  <r>
    <x v="72"/>
    <x v="112"/>
    <s v="English"/>
    <x v="7"/>
    <n v="2014"/>
    <n v="6.8"/>
    <n v="58.06"/>
    <n v="549.34"/>
    <n v="90"/>
    <n v="345.98"/>
    <n v="203.36"/>
    <x v="4"/>
    <n v="6.06"/>
    <s v="Not met the required collection"/>
  </r>
  <r>
    <x v="72"/>
    <x v="113"/>
    <s v="English"/>
    <x v="2"/>
    <n v="2010"/>
    <n v="6.3"/>
    <n v="103.17"/>
    <n v="513.73"/>
    <n v="34"/>
    <n v="270.02999999999997"/>
    <n v="243.7"/>
    <x v="1"/>
    <n v="22.15"/>
    <s v="Not met the required collection"/>
  </r>
  <r>
    <x v="73"/>
    <x v="114"/>
    <s v="English"/>
    <x v="2"/>
    <n v="1999"/>
    <n v="6.3"/>
    <n v="208.25"/>
    <n v="90.38"/>
    <n v="79"/>
    <n v="64.14"/>
    <n v="26.24"/>
    <x v="3"/>
    <n v="97.29"/>
    <s v="Not met the required collection"/>
  </r>
  <r>
    <x v="74"/>
    <x v="115"/>
    <s v="English"/>
    <x v="13"/>
    <n v="2010"/>
    <n v="6"/>
    <n v="270.33999999999997"/>
    <n v="140.25"/>
    <n v="75"/>
    <n v="81.13"/>
    <n v="59.12"/>
    <x v="3"/>
    <n v="29.01"/>
    <s v="Not met the required collection"/>
  </r>
  <r>
    <x v="75"/>
    <x v="116"/>
    <s v="English"/>
    <x v="2"/>
    <n v="2015"/>
    <n v="6.5"/>
    <n v="187.9"/>
    <n v="325.25"/>
    <n v="83"/>
    <n v="169.71"/>
    <n v="155.54"/>
    <x v="0"/>
    <n v="49.5"/>
    <s v="Not met the required collection"/>
  </r>
  <r>
    <x v="76"/>
    <x v="117"/>
    <s v="English"/>
    <x v="2"/>
    <n v="2005"/>
    <n v="7"/>
    <n v="214.49"/>
    <n v="137.33000000000001"/>
    <n v="73"/>
    <n v="76.88"/>
    <n v="60.45"/>
    <x v="3"/>
    <n v="22.1"/>
    <s v="Not met the required collection"/>
  </r>
  <r>
    <x v="77"/>
    <x v="118"/>
    <s v="English"/>
    <x v="7"/>
    <n v="2016"/>
    <n v="6.3"/>
    <n v="194.26"/>
    <n v="270.45"/>
    <n v="66"/>
    <n v="157.93"/>
    <n v="112.52"/>
    <x v="0"/>
    <n v="37.89"/>
    <s v="Not met the required collection"/>
  </r>
  <r>
    <x v="78"/>
    <x v="119"/>
    <s v="English"/>
    <x v="13"/>
    <n v="2005"/>
    <n v="3.3"/>
    <n v="255.3"/>
    <n v="64.78"/>
    <n v="84"/>
    <n v="32.630000000000003"/>
    <n v="32.15"/>
    <x v="1"/>
    <n v="113.23"/>
    <s v="Not met the required collection"/>
  </r>
  <r>
    <x v="79"/>
    <x v="120"/>
    <s v="English"/>
    <x v="0"/>
    <n v="2005"/>
    <n v="6.5"/>
    <n v="154.31"/>
    <n v="322.17"/>
    <n v="93"/>
    <n v="244.01"/>
    <n v="78.16"/>
    <x v="5"/>
    <n v="50.57"/>
    <s v="Not met the required collection"/>
  </r>
  <r>
    <x v="79"/>
    <x v="121"/>
    <s v="English"/>
    <x v="2"/>
    <n v="2009"/>
    <n v="6.3"/>
    <n v="96.04"/>
    <n v="172.64"/>
    <n v="33"/>
    <n v="127.35"/>
    <n v="45.29"/>
    <x v="0"/>
    <n v="33.39"/>
    <s v="Not met the required collection"/>
  </r>
  <r>
    <x v="80"/>
    <x v="122"/>
    <s v="English"/>
    <x v="2"/>
    <n v="2003"/>
    <n v="6.7"/>
    <n v="241.83"/>
    <n v="557.07000000000005"/>
    <n v="93"/>
    <n v="305.35000000000002"/>
    <n v="251.72"/>
    <x v="4"/>
    <n v="53"/>
    <s v="Not met the required collection"/>
  </r>
  <r>
    <x v="81"/>
    <x v="123"/>
    <s v="English"/>
    <x v="2"/>
    <n v="2012"/>
    <n v="6.5"/>
    <n v="125.56"/>
    <n v="1298.27"/>
    <n v="37"/>
    <n v="741.38"/>
    <n v="556.89"/>
    <x v="3"/>
    <n v="48.53"/>
    <s v="One time watchable"/>
  </r>
  <r>
    <x v="82"/>
    <x v="124"/>
    <s v="English"/>
    <x v="2"/>
    <n v="2013"/>
    <n v="6.7"/>
    <n v="31.86"/>
    <n v="719.02"/>
    <n v="75"/>
    <n v="519.04"/>
    <n v="199.98"/>
    <x v="3"/>
    <n v="14.49"/>
    <s v="Hit"/>
  </r>
  <r>
    <x v="82"/>
    <x v="125"/>
    <s v="English"/>
    <x v="2"/>
    <n v="2012"/>
    <n v="6.5"/>
    <n v="110.5"/>
    <n v="85.81"/>
    <n v="65"/>
    <n v="43.94"/>
    <n v="41.87"/>
    <x v="1"/>
    <n v="23.94"/>
    <s v="Not met the required collection"/>
  </r>
  <r>
    <x v="83"/>
    <x v="126"/>
    <s v="English"/>
    <x v="2"/>
    <n v="1995"/>
    <n v="5.9"/>
    <n v="192.87"/>
    <n v="219.2"/>
    <n v="81"/>
    <n v="120.07"/>
    <n v="99.13"/>
    <x v="2"/>
    <n v="82.96"/>
    <s v="Not met the required collection"/>
  </r>
  <r>
    <x v="83"/>
    <x v="127"/>
    <s v="English"/>
    <x v="2"/>
    <n v="2002"/>
    <n v="6.1"/>
    <n v="35.520000000000003"/>
    <n v="102.15"/>
    <n v="50"/>
    <n v="79.47"/>
    <n v="22.68"/>
    <x v="1"/>
    <n v="6.9"/>
    <s v="Not met the required collection"/>
  </r>
  <r>
    <x v="84"/>
    <x v="128"/>
    <s v="English"/>
    <x v="2"/>
    <n v="1991"/>
    <n v="6.6"/>
    <n v="212.18"/>
    <n v="583.30999999999995"/>
    <n v="94"/>
    <n v="333.68"/>
    <n v="249.63"/>
    <x v="1"/>
    <n v="33.729999999999997"/>
    <s v="Not met the required collection"/>
  </r>
  <r>
    <x v="84"/>
    <x v="129"/>
    <s v="English"/>
    <x v="2"/>
    <n v="1996"/>
    <n v="6.5"/>
    <n v="227.38"/>
    <n v="250.09"/>
    <n v="77"/>
    <n v="165.32"/>
    <n v="84.77"/>
    <x v="0"/>
    <n v="42.44"/>
    <s v="Not met the required collection"/>
  </r>
  <r>
    <x v="85"/>
    <x v="130"/>
    <s v="English"/>
    <x v="2"/>
    <n v="2000"/>
    <n v="6.3"/>
    <n v="210.08"/>
    <n v="430.47"/>
    <n v="84"/>
    <n v="290.97000000000003"/>
    <n v="139.5"/>
    <x v="5"/>
    <n v="22.45"/>
    <s v="Not met the required collection"/>
  </r>
  <r>
    <x v="85"/>
    <x v="131"/>
    <s v="English"/>
    <x v="2"/>
    <n v="1998"/>
    <n v="6"/>
    <n v="146.94999999999999"/>
    <n v="422.23"/>
    <n v="90"/>
    <n v="218.37"/>
    <n v="203.86"/>
    <x v="2"/>
    <n v="50.77"/>
    <s v="Not met the required collection"/>
  </r>
  <r>
    <x v="85"/>
    <x v="132"/>
    <s v="English"/>
    <x v="2"/>
    <n v="1982"/>
    <n v="7.2"/>
    <n v="24.81"/>
    <n v="390.84"/>
    <n v="59"/>
    <n v="307.68"/>
    <n v="83.16"/>
    <x v="2"/>
    <n v="7.91"/>
    <s v="Not met the required collection"/>
  </r>
  <r>
    <x v="85"/>
    <x v="133"/>
    <s v="English"/>
    <x v="2"/>
    <n v="2004"/>
    <n v="4.8"/>
    <n v="241.22"/>
    <n v="228.13"/>
    <n v="53"/>
    <n v="163.33000000000001"/>
    <n v="64.8"/>
    <x v="2"/>
    <n v="63.65"/>
    <s v="Not met the required collection"/>
  </r>
  <r>
    <x v="85"/>
    <x v="134"/>
    <s v="English"/>
    <x v="2"/>
    <n v="1996"/>
    <n v="7.5"/>
    <n v="78.08"/>
    <n v="138.22999999999999"/>
    <n v="60"/>
    <n v="103.17"/>
    <n v="35.06"/>
    <x v="2"/>
    <n v="15.39"/>
    <s v="Not met the required collection"/>
  </r>
  <r>
    <x v="85"/>
    <x v="135"/>
    <s v="English"/>
    <x v="2"/>
    <n v="2006"/>
    <n v="6.2"/>
    <n v="104.29"/>
    <n v="49.88"/>
    <n v="61"/>
    <n v="35.57"/>
    <n v="14.31"/>
    <x v="0"/>
    <n v="49.39"/>
    <s v="Not met the required collection"/>
  </r>
  <r>
    <x v="86"/>
    <x v="136"/>
    <s v="English"/>
    <x v="2"/>
    <n v="2002"/>
    <n v="6.5"/>
    <n v="116.47"/>
    <n v="500.83"/>
    <n v="96"/>
    <n v="395.6"/>
    <n v="105.23"/>
    <x v="2"/>
    <n v="15.47"/>
    <s v="Not met the required collection"/>
  </r>
  <r>
    <x v="86"/>
    <x v="137"/>
    <s v="English"/>
    <x v="2"/>
    <n v="2012"/>
    <n v="6.8"/>
    <n v="105.68"/>
    <n v="445.59"/>
    <n v="87"/>
    <n v="313.87"/>
    <n v="131.72"/>
    <x v="1"/>
    <n v="14.96"/>
    <s v="Not met the required collection"/>
  </r>
  <r>
    <x v="86"/>
    <x v="138"/>
    <s v="English"/>
    <x v="2"/>
    <n v="1997"/>
    <n v="7.3"/>
    <n v="214.33"/>
    <n v="433.98"/>
    <n v="40"/>
    <n v="300.95"/>
    <n v="133.03"/>
    <x v="0"/>
    <n v="28.76"/>
    <s v="Not met the required collection"/>
  </r>
  <r>
    <x v="87"/>
    <x v="139"/>
    <s v="English"/>
    <x v="2"/>
    <n v="2004"/>
    <n v="5.2"/>
    <n v="93.79"/>
    <n v="351.76"/>
    <n v="73"/>
    <n v="185.88"/>
    <n v="165.88"/>
    <x v="4"/>
    <n v="35.909999999999997"/>
    <s v="Not met the required collection"/>
  </r>
  <r>
    <x v="88"/>
    <x v="140"/>
    <s v="English"/>
    <x v="2"/>
    <n v="1996"/>
    <n v="6.8"/>
    <n v="231.53"/>
    <n v="452.7"/>
    <n v="91"/>
    <n v="351.98"/>
    <n v="100.72"/>
    <x v="2"/>
    <n v="99.95"/>
    <s v="Not met the required collection"/>
  </r>
  <r>
    <x v="88"/>
    <x v="141"/>
    <s v="English"/>
    <x v="12"/>
    <n v="2013"/>
    <n v="7.3"/>
    <n v="112.04"/>
    <n v="309.64"/>
    <n v="27"/>
    <n v="240.48"/>
    <n v="69.16"/>
    <x v="5"/>
    <n v="19.75"/>
    <s v="Not met the required collection"/>
  </r>
  <r>
    <x v="88"/>
    <x v="142"/>
    <s v="English"/>
    <x v="12"/>
    <n v="2008"/>
    <n v="6.6"/>
    <n v="256.10000000000002"/>
    <n v="296.75"/>
    <n v="91"/>
    <n v="174.81"/>
    <n v="121.94"/>
    <x v="5"/>
    <n v="42.87"/>
    <s v="Not met the required collection"/>
  </r>
  <r>
    <x v="88"/>
    <x v="143"/>
    <s v="English"/>
    <x v="2"/>
    <n v="2001"/>
    <n v="7.6"/>
    <n v="172.99"/>
    <n v="281.74"/>
    <n v="25"/>
    <n v="215.63"/>
    <n v="66.11"/>
    <x v="2"/>
    <n v="52.86"/>
    <s v="Not met the required collection"/>
  </r>
  <r>
    <x v="88"/>
    <x v="141"/>
    <s v="English"/>
    <x v="12"/>
    <n v="2013"/>
    <n v="7.3"/>
    <n v="144.74"/>
    <n v="264.01"/>
    <n v="90"/>
    <n v="207.67"/>
    <n v="56.34"/>
    <x v="3"/>
    <n v="52.21"/>
    <s v="Not met the required collection"/>
  </r>
  <r>
    <x v="89"/>
    <x v="144"/>
    <s v="English"/>
    <x v="7"/>
    <n v="2004"/>
    <n v="5.9"/>
    <n v="103.88"/>
    <n v="387.26"/>
    <n v="22"/>
    <n v="261.63"/>
    <n v="125.63"/>
    <x v="4"/>
    <n v="17.010000000000002"/>
    <s v="Not met the required collection"/>
  </r>
  <r>
    <x v="90"/>
    <x v="145"/>
    <s v="English"/>
    <x v="2"/>
    <n v="2012"/>
    <n v="7.7"/>
    <n v="114.79"/>
    <n v="145.99"/>
    <n v="89"/>
    <n v="86.33"/>
    <n v="59.66"/>
    <x v="1"/>
    <n v="54.06"/>
    <s v="Not met the required collection"/>
  </r>
  <r>
    <x v="91"/>
    <x v="146"/>
    <s v="English"/>
    <x v="2"/>
    <n v="2014"/>
    <n v="4.9000000000000004"/>
    <n v="155.46"/>
    <n v="120.63"/>
    <n v="80"/>
    <n v="95.3"/>
    <n v="25.33"/>
    <x v="2"/>
    <n v="35.520000000000003"/>
    <s v="Not met the required collection"/>
  </r>
  <r>
    <x v="92"/>
    <x v="147"/>
    <s v="English"/>
    <x v="2"/>
    <n v="1996"/>
    <n v="6"/>
    <n v="116.95"/>
    <n v="378.43"/>
    <n v="29"/>
    <n v="278.49"/>
    <n v="99.94"/>
    <x v="5"/>
    <n v="21.16"/>
    <s v="Not met the required collection"/>
  </r>
  <r>
    <x v="92"/>
    <x v="148"/>
    <s v="English"/>
    <x v="2"/>
    <n v="2013"/>
    <n v="7.3"/>
    <n v="183.93"/>
    <n v="293.75"/>
    <n v="63"/>
    <n v="210.76"/>
    <n v="82.99"/>
    <x v="4"/>
    <n v="91.53"/>
    <s v="Not met the required collection"/>
  </r>
  <r>
    <x v="93"/>
    <x v="149"/>
    <s v="English"/>
    <x v="7"/>
    <n v="2011"/>
    <n v="6.3"/>
    <n v="221.14"/>
    <n v="323.89999999999998"/>
    <n v="50"/>
    <n v="247.04"/>
    <n v="76.86"/>
    <x v="4"/>
    <n v="53.76"/>
    <s v="Not met the required collection"/>
  </r>
  <r>
    <x v="94"/>
    <x v="150"/>
    <s v="Icelandic"/>
    <x v="14"/>
    <n v="2013"/>
    <n v="6.9"/>
    <n v="284.12"/>
    <n v="83.86"/>
    <n v="33"/>
    <n v="50.01"/>
    <n v="33.85"/>
    <x v="1"/>
    <n v="50.48"/>
    <s v="Not met the required collection"/>
  </r>
  <r>
    <x v="95"/>
    <x v="151"/>
    <s v="English"/>
    <x v="2"/>
    <n v="2011"/>
    <n v="7.6"/>
    <n v="203.47"/>
    <n v="139.29"/>
    <n v="51"/>
    <n v="88.02"/>
    <n v="51.27"/>
    <x v="3"/>
    <n v="97.34"/>
    <s v="Not met the required collection"/>
  </r>
  <r>
    <x v="95"/>
    <x v="152"/>
    <s v="English"/>
    <x v="0"/>
    <n v="2005"/>
    <n v="7.4"/>
    <n v="171.3"/>
    <n v="28.2"/>
    <n v="98"/>
    <n v="14.92"/>
    <n v="13.28"/>
    <x v="0"/>
    <n v="43.59"/>
    <s v="Not met the required collection"/>
  </r>
  <r>
    <x v="96"/>
    <x v="153"/>
    <s v="English"/>
    <x v="2"/>
    <n v="2009"/>
    <n v="5.9"/>
    <n v="246.58"/>
    <n v="223.85"/>
    <n v="29"/>
    <n v="147.35"/>
    <n v="76.5"/>
    <x v="3"/>
    <n v="72.08"/>
    <s v="Not met the required collection"/>
  </r>
  <r>
    <x v="97"/>
    <x v="154"/>
    <s v="English"/>
    <x v="2"/>
    <n v="2013"/>
    <n v="5"/>
    <n v="176.78"/>
    <n v="540.91"/>
    <n v="77"/>
    <n v="417.98"/>
    <n v="122.93"/>
    <x v="5"/>
    <n v="48.39"/>
    <s v="Not met the required collection"/>
  </r>
  <r>
    <x v="98"/>
    <x v="155"/>
    <s v="English"/>
    <x v="2"/>
    <n v="1998"/>
    <n v="5.3"/>
    <n v="112.14"/>
    <n v="109.72"/>
    <n v="50"/>
    <n v="59.39"/>
    <n v="50.33"/>
    <x v="4"/>
    <n v="34.43"/>
    <s v="Not met the required collection"/>
  </r>
  <r>
    <x v="98"/>
    <x v="156"/>
    <s v="English"/>
    <x v="2"/>
    <n v="2009"/>
    <n v="4.5"/>
    <n v="118.42"/>
    <n v="31.72"/>
    <n v="31"/>
    <n v="20.85"/>
    <n v="10.87"/>
    <x v="5"/>
    <n v="19.510000000000002"/>
    <s v="Not met the required collection"/>
  </r>
  <r>
    <x v="99"/>
    <x v="157"/>
    <s v="English"/>
    <x v="2"/>
    <n v="1997"/>
    <n v="7"/>
    <n v="108.86"/>
    <n v="48.41"/>
    <n v="33"/>
    <n v="27.66"/>
    <n v="20.75"/>
    <x v="5"/>
    <n v="51.75"/>
    <s v="Not met the required collection"/>
  </r>
  <r>
    <x v="100"/>
    <x v="158"/>
    <s v="English"/>
    <x v="15"/>
    <n v="1997"/>
    <n v="6.4"/>
    <n v="161.63"/>
    <n v="365.69"/>
    <n v="62"/>
    <n v="280.37"/>
    <n v="85.32"/>
    <x v="3"/>
    <n v="72.510000000000005"/>
    <s v="Not met the required collection"/>
  </r>
  <r>
    <x v="101"/>
    <x v="159"/>
    <s v="English"/>
    <x v="2"/>
    <n v="2003"/>
    <n v="5.3"/>
    <n v="268.57"/>
    <n v="48.46"/>
    <n v="92"/>
    <n v="29.17"/>
    <n v="19.29"/>
    <x v="5"/>
    <n v="131.38999999999999"/>
    <s v="Not met the required collection"/>
  </r>
  <r>
    <x v="102"/>
    <x v="160"/>
    <s v="English"/>
    <x v="2"/>
    <n v="1996"/>
    <n v="8"/>
    <n v="35.590000000000003"/>
    <n v="641.1"/>
    <n v="33"/>
    <n v="323.69"/>
    <n v="317.41000000000003"/>
    <x v="0"/>
    <n v="7.31"/>
    <s v="Not met the required collection"/>
  </r>
  <r>
    <x v="102"/>
    <x v="161"/>
    <s v="English"/>
    <x v="2"/>
    <n v="2000"/>
    <n v="5.8"/>
    <n v="127.36"/>
    <n v="616.92999999999995"/>
    <n v="90"/>
    <n v="408.27"/>
    <n v="208.66"/>
    <x v="0"/>
    <n v="43.01"/>
    <s v="Not met the required collection"/>
  </r>
  <r>
    <x v="103"/>
    <x v="162"/>
    <s v="English"/>
    <x v="2"/>
    <n v="2003"/>
    <n v="7.2"/>
    <n v="107.28"/>
    <n v="477.13"/>
    <n v="72"/>
    <n v="357.52"/>
    <n v="119.61"/>
    <x v="0"/>
    <n v="14.28"/>
    <s v="Not met the required collection"/>
  </r>
  <r>
    <x v="104"/>
    <x v="163"/>
    <s v="English"/>
    <x v="2"/>
    <n v="1959"/>
    <n v="8.3000000000000007"/>
    <n v="199.51"/>
    <n v="152.4"/>
    <n v="26"/>
    <n v="105.02"/>
    <n v="47.38"/>
    <x v="0"/>
    <n v="84.32"/>
    <s v="Not met the required collection"/>
  </r>
  <r>
    <x v="105"/>
    <x v="164"/>
    <s v="English"/>
    <x v="2"/>
    <n v="2003"/>
    <n v="3.8"/>
    <n v="277.8"/>
    <n v="213.85"/>
    <n v="47"/>
    <n v="119.64"/>
    <n v="94.21"/>
    <x v="1"/>
    <n v="27.93"/>
    <s v="Not met the required collection"/>
  </r>
  <r>
    <x v="106"/>
    <x v="165"/>
    <s v="English"/>
    <x v="2"/>
    <n v="2012"/>
    <n v="6.5"/>
    <n v="115.65"/>
    <n v="560.1"/>
    <n v="56"/>
    <n v="409.17"/>
    <n v="150.93"/>
    <x v="2"/>
    <n v="20.75"/>
    <s v="Not met the required collection"/>
  </r>
  <r>
    <x v="106"/>
    <x v="166"/>
    <s v="English"/>
    <x v="2"/>
    <n v="2000"/>
    <n v="7.8"/>
    <n v="171.21"/>
    <n v="415.34"/>
    <n v="37"/>
    <n v="280.85000000000002"/>
    <n v="134.49"/>
    <x v="0"/>
    <n v="70.8"/>
    <s v="Not met the required collection"/>
  </r>
  <r>
    <x v="107"/>
    <x v="167"/>
    <s v="English"/>
    <x v="0"/>
    <n v="1981"/>
    <n v="6.2"/>
    <n v="222.56"/>
    <n v="251.65"/>
    <n v="52"/>
    <n v="178.15"/>
    <n v="73.5"/>
    <x v="0"/>
    <n v="99.69"/>
    <s v="Not met the required collection"/>
  </r>
  <r>
    <x v="107"/>
    <x v="168"/>
    <s v="English"/>
    <x v="3"/>
    <n v="2004"/>
    <n v="1.9"/>
    <n v="68.55"/>
    <n v="209.01"/>
    <n v="61"/>
    <n v="113.38"/>
    <n v="95.63"/>
    <x v="2"/>
    <n v="28.76"/>
    <s v="Not met the required collection"/>
  </r>
  <r>
    <x v="108"/>
    <x v="169"/>
    <s v="English"/>
    <x v="2"/>
    <n v="2002"/>
    <n v="5.6"/>
    <n v="22.28"/>
    <n v="576.91999999999996"/>
    <n v="65"/>
    <n v="338.6"/>
    <n v="238.32"/>
    <x v="0"/>
    <n v="6.14"/>
    <s v="Not met the required collection"/>
  </r>
  <r>
    <x v="109"/>
    <x v="170"/>
    <s v="English"/>
    <x v="0"/>
    <n v="1998"/>
    <n v="6.4"/>
    <n v="204.25"/>
    <n v="537.45000000000005"/>
    <n v="69"/>
    <n v="318.22000000000003"/>
    <n v="219.23"/>
    <x v="3"/>
    <n v="64.84"/>
    <s v="Not met the required collection"/>
  </r>
  <r>
    <x v="110"/>
    <x v="171"/>
    <s v="English"/>
    <x v="2"/>
    <n v="2001"/>
    <n v="5.9"/>
    <n v="17.559999999999999"/>
    <n v="649.33000000000004"/>
    <n v="79"/>
    <n v="407.95"/>
    <n v="241.38"/>
    <x v="1"/>
    <n v="8.2200000000000006"/>
    <s v="Not met the required collection"/>
  </r>
  <r>
    <x v="110"/>
    <x v="172"/>
    <s v="English"/>
    <x v="2"/>
    <n v="1998"/>
    <n v="7.1"/>
    <n v="19.38"/>
    <n v="257.89999999999998"/>
    <n v="81"/>
    <n v="149.81"/>
    <n v="108.09"/>
    <x v="0"/>
    <n v="9.0399999999999991"/>
    <s v="Not met the required collection"/>
  </r>
  <r>
    <x v="110"/>
    <x v="173"/>
    <s v="English"/>
    <x v="2"/>
    <n v="2001"/>
    <n v="6.2"/>
    <n v="263.72000000000003"/>
    <n v="142.96"/>
    <n v="21"/>
    <n v="93.02"/>
    <n v="49.94"/>
    <x v="5"/>
    <n v="77.38"/>
    <s v="Not met the required collection"/>
  </r>
  <r>
    <x v="110"/>
    <x v="174"/>
    <s v="English"/>
    <x v="2"/>
    <n v="2003"/>
    <n v="5.8"/>
    <n v="97.03"/>
    <n v="88.24"/>
    <n v="87"/>
    <n v="48.75"/>
    <n v="39.49"/>
    <x v="1"/>
    <n v="33.72"/>
    <s v="Not met the required collection"/>
  </r>
  <r>
    <x v="110"/>
    <x v="175"/>
    <s v="English"/>
    <x v="2"/>
    <n v="2011"/>
    <n v="5.9"/>
    <n v="169.64"/>
    <n v="70.209999999999994"/>
    <n v="25"/>
    <n v="51.12"/>
    <n v="19.09"/>
    <x v="4"/>
    <n v="70.239999999999995"/>
    <s v="Not met the required collection"/>
  </r>
  <r>
    <x v="110"/>
    <x v="176"/>
    <s v="English"/>
    <x v="2"/>
    <n v="2000"/>
    <n v="6.5"/>
    <n v="16.95"/>
    <n v="13.82"/>
    <n v="22"/>
    <n v="10.79"/>
    <n v="3.03"/>
    <x v="2"/>
    <n v="2.93"/>
    <s v="Not met the required collection"/>
  </r>
  <r>
    <x v="111"/>
    <x v="177"/>
    <s v="English"/>
    <x v="1"/>
    <n v="2008"/>
    <n v="6.7"/>
    <n v="233.41"/>
    <n v="50.08"/>
    <n v="98"/>
    <n v="30.13"/>
    <n v="19.95"/>
    <x v="3"/>
    <n v="99.63"/>
    <s v="Not met the required collection"/>
  </r>
  <r>
    <x v="111"/>
    <x v="178"/>
    <s v="English"/>
    <x v="2"/>
    <n v="1998"/>
    <n v="6.7"/>
    <n v="219.33"/>
    <n v="20.12"/>
    <n v="59"/>
    <n v="11.85"/>
    <n v="8.27"/>
    <x v="2"/>
    <n v="71.47"/>
    <s v="Not met the required collection"/>
  </r>
  <r>
    <x v="112"/>
    <x v="179"/>
    <s v="English"/>
    <x v="2"/>
    <n v="2011"/>
    <n v="7.4"/>
    <n v="124.5"/>
    <n v="375.14"/>
    <n v="74"/>
    <n v="269.18"/>
    <n v="105.96"/>
    <x v="2"/>
    <n v="41.73"/>
    <s v="Not met the required collection"/>
  </r>
  <r>
    <x v="112"/>
    <x v="180"/>
    <s v="English"/>
    <x v="2"/>
    <n v="2015"/>
    <n v="6.5"/>
    <n v="35.24"/>
    <n v="118.39"/>
    <n v="54"/>
    <n v="60.12"/>
    <n v="58.27"/>
    <x v="4"/>
    <n v="8.01"/>
    <s v="Not met the required collection"/>
  </r>
  <r>
    <x v="113"/>
    <x v="181"/>
    <s v="English"/>
    <x v="2"/>
    <n v="2013"/>
    <n v="5.6"/>
    <n v="278.13"/>
    <n v="241.27"/>
    <n v="42"/>
    <n v="121.58"/>
    <n v="119.69"/>
    <x v="1"/>
    <n v="31.59"/>
    <s v="Not met the required collection"/>
  </r>
  <r>
    <x v="113"/>
    <x v="182"/>
    <s v="English"/>
    <x v="7"/>
    <n v="2016"/>
    <n v="7.3"/>
    <n v="243.83"/>
    <n v="195.12"/>
    <n v="35"/>
    <n v="117.64"/>
    <n v="77.48"/>
    <x v="4"/>
    <n v="112.38"/>
    <s v="Not met the required collection"/>
  </r>
  <r>
    <x v="114"/>
    <x v="183"/>
    <s v="English"/>
    <x v="3"/>
    <n v="1998"/>
    <n v="6.7"/>
    <n v="34.14"/>
    <n v="673.57"/>
    <n v="92"/>
    <n v="469.54"/>
    <n v="204.03"/>
    <x v="3"/>
    <n v="11.51"/>
    <s v="Not met the required collection"/>
  </r>
  <r>
    <x v="114"/>
    <x v="184"/>
    <s v="English"/>
    <x v="2"/>
    <n v="1995"/>
    <n v="6"/>
    <n v="76.34"/>
    <n v="435.46"/>
    <n v="30"/>
    <n v="261.16000000000003"/>
    <n v="174.3"/>
    <x v="0"/>
    <n v="37.090000000000003"/>
    <s v="Not met the required collection"/>
  </r>
  <r>
    <x v="114"/>
    <x v="185"/>
    <s v="English"/>
    <x v="2"/>
    <n v="2009"/>
    <n v="5.4"/>
    <n v="157.41"/>
    <n v="211.79"/>
    <n v="71"/>
    <n v="164.97"/>
    <n v="46.82"/>
    <x v="3"/>
    <n v="74.34"/>
    <s v="Not met the required collection"/>
  </r>
  <r>
    <x v="115"/>
    <x v="186"/>
    <s v="English"/>
    <x v="2"/>
    <n v="2009"/>
    <n v="5.6"/>
    <n v="71.89"/>
    <n v="242.45"/>
    <n v="74"/>
    <n v="122.14"/>
    <n v="120.31"/>
    <x v="5"/>
    <n v="29.67"/>
    <s v="Not met the required collection"/>
  </r>
  <r>
    <x v="116"/>
    <x v="187"/>
    <s v="English"/>
    <x v="2"/>
    <n v="2011"/>
    <n v="5.6"/>
    <n v="282.52999999999997"/>
    <n v="235.81"/>
    <n v="60"/>
    <n v="130.79"/>
    <n v="105.02"/>
    <x v="4"/>
    <n v="105.42"/>
    <s v="Not met the required collection"/>
  </r>
  <r>
    <x v="117"/>
    <x v="188"/>
    <s v="English"/>
    <x v="7"/>
    <n v="2005"/>
    <n v="6"/>
    <n v="31"/>
    <n v="49.67"/>
    <n v="97"/>
    <n v="32.33"/>
    <n v="17.34"/>
    <x v="0"/>
    <n v="13.55"/>
    <s v="Not met the required collection"/>
  </r>
  <r>
    <x v="118"/>
    <x v="189"/>
    <s v="English"/>
    <x v="2"/>
    <n v="1998"/>
    <n v="7"/>
    <n v="214"/>
    <n v="159.34"/>
    <n v="99"/>
    <n v="111.47"/>
    <n v="47.87"/>
    <x v="5"/>
    <n v="57.69"/>
    <s v="Not met the required collection"/>
  </r>
  <r>
    <x v="119"/>
    <x v="190"/>
    <s v="English"/>
    <x v="2"/>
    <n v="2001"/>
    <n v="6.3"/>
    <n v="285.14"/>
    <n v="48.64"/>
    <n v="61"/>
    <n v="24.43"/>
    <n v="24.21"/>
    <x v="3"/>
    <n v="75.25"/>
    <s v="Not met the required collection"/>
  </r>
  <r>
    <x v="120"/>
    <x v="191"/>
    <s v="English"/>
    <x v="7"/>
    <n v="1992"/>
    <n v="5.4"/>
    <n v="47.04"/>
    <n v="407.54"/>
    <n v="64"/>
    <n v="323.74"/>
    <n v="83.8"/>
    <x v="4"/>
    <n v="11.15"/>
    <s v="Not met the required collection"/>
  </r>
  <r>
    <x v="121"/>
    <x v="192"/>
    <s v="English"/>
    <x v="2"/>
    <n v="2001"/>
    <n v="6.6"/>
    <n v="180.77"/>
    <n v="1224.31"/>
    <n v="47"/>
    <n v="936.19"/>
    <n v="288.12"/>
    <x v="1"/>
    <n v="48.97"/>
    <s v="One time watchable"/>
  </r>
  <r>
    <x v="121"/>
    <x v="193"/>
    <s v="English"/>
    <x v="2"/>
    <n v="2011"/>
    <n v="6.2"/>
    <n v="260.58"/>
    <n v="487.99"/>
    <n v="25"/>
    <n v="286.06"/>
    <n v="201.93"/>
    <x v="3"/>
    <n v="59.65"/>
    <s v="Not met the required collection"/>
  </r>
  <r>
    <x v="121"/>
    <x v="194"/>
    <s v="English"/>
    <x v="2"/>
    <n v="1997"/>
    <n v="6.1"/>
    <n v="267.11"/>
    <n v="344.66"/>
    <n v="80"/>
    <n v="201.83"/>
    <n v="142.83000000000001"/>
    <x v="3"/>
    <n v="91.74"/>
    <s v="Not met the required collection"/>
  </r>
  <r>
    <x v="121"/>
    <x v="195"/>
    <s v="English"/>
    <x v="2"/>
    <n v="2004"/>
    <n v="6.3"/>
    <n v="289.16000000000003"/>
    <n v="217.88"/>
    <n v="86"/>
    <n v="132.27000000000001"/>
    <n v="85.61"/>
    <x v="5"/>
    <n v="139.37"/>
    <s v="Not met the required collection"/>
  </r>
  <r>
    <x v="121"/>
    <x v="196"/>
    <s v="English"/>
    <x v="2"/>
    <n v="2014"/>
    <n v="6"/>
    <n v="11.82"/>
    <n v="200.22"/>
    <n v="33"/>
    <n v="111.48"/>
    <n v="88.74"/>
    <x v="0"/>
    <n v="5.75"/>
    <s v="Not met the required collection"/>
  </r>
  <r>
    <x v="122"/>
    <x v="197"/>
    <s v="English"/>
    <x v="2"/>
    <n v="2009"/>
    <n v="7.1"/>
    <n v="21.14"/>
    <n v="583.01"/>
    <n v="52"/>
    <n v="338.97"/>
    <n v="244.04"/>
    <x v="3"/>
    <n v="9.06"/>
    <s v="Not met the required collection"/>
  </r>
  <r>
    <x v="123"/>
    <x v="198"/>
    <s v="English"/>
    <x v="2"/>
    <n v="2004"/>
    <n v="6.9"/>
    <n v="127.27"/>
    <n v="578.03"/>
    <n v="58"/>
    <n v="385.76"/>
    <n v="192.27"/>
    <x v="0"/>
    <n v="21.12"/>
    <s v="Not met the required collection"/>
  </r>
  <r>
    <x v="124"/>
    <x v="199"/>
    <s v="English"/>
    <x v="2"/>
    <n v="1983"/>
    <n v="8.3000000000000007"/>
    <n v="12.3"/>
    <n v="774.86"/>
    <n v="81"/>
    <n v="401.53"/>
    <n v="373.33"/>
    <x v="3"/>
    <n v="3.6"/>
    <s v="Hit"/>
  </r>
  <r>
    <x v="124"/>
    <x v="200"/>
    <s v="English"/>
    <x v="3"/>
    <n v="2006"/>
    <n v="5.6"/>
    <n v="252.98"/>
    <n v="576.41"/>
    <n v="31"/>
    <n v="357.98"/>
    <n v="218.43"/>
    <x v="0"/>
    <n v="122.61"/>
    <s v="Not met the required collection"/>
  </r>
  <r>
    <x v="124"/>
    <x v="201"/>
    <s v="English"/>
    <x v="2"/>
    <n v="2000"/>
    <n v="5.6"/>
    <n v="77.430000000000007"/>
    <n v="413.98"/>
    <n v="91"/>
    <n v="297.14999999999998"/>
    <n v="116.83"/>
    <x v="1"/>
    <n v="37.799999999999997"/>
    <s v="Not met the required collection"/>
  </r>
  <r>
    <x v="124"/>
    <x v="202"/>
    <s v="English"/>
    <x v="2"/>
    <n v="1998"/>
    <n v="5.9"/>
    <n v="123.64"/>
    <n v="310.77999999999997"/>
    <n v="52"/>
    <n v="169.01"/>
    <n v="141.77000000000001"/>
    <x v="3"/>
    <n v="49.44"/>
    <s v="Not met the required collection"/>
  </r>
  <r>
    <x v="124"/>
    <x v="203"/>
    <s v="English"/>
    <x v="2"/>
    <n v="1992"/>
    <n v="6"/>
    <n v="31.93"/>
    <n v="252.26"/>
    <n v="25"/>
    <n v="196.19"/>
    <n v="56.07"/>
    <x v="5"/>
    <n v="15.2"/>
    <s v="Not met the required collection"/>
  </r>
  <r>
    <x v="124"/>
    <x v="204"/>
    <s v="English"/>
    <x v="2"/>
    <n v="1987"/>
    <n v="7.9"/>
    <n v="73.510000000000005"/>
    <n v="10.11"/>
    <n v="60"/>
    <n v="7.97"/>
    <n v="2.14"/>
    <x v="3"/>
    <n v="22.65"/>
    <s v="Not met the required collection"/>
  </r>
  <r>
    <x v="125"/>
    <x v="205"/>
    <s v="English"/>
    <x v="2"/>
    <n v="2001"/>
    <n v="6.9"/>
    <n v="91.6"/>
    <n v="862.41"/>
    <n v="50"/>
    <n v="632.41999999999996"/>
    <n v="229.99"/>
    <x v="5"/>
    <n v="36.14"/>
    <s v="One time watchable"/>
  </r>
  <r>
    <x v="125"/>
    <x v="206"/>
    <s v="English"/>
    <x v="2"/>
    <n v="1999"/>
    <n v="7.1"/>
    <n v="76.650000000000006"/>
    <n v="513.39"/>
    <n v="58"/>
    <n v="306.55"/>
    <n v="206.84"/>
    <x v="0"/>
    <n v="30.58"/>
    <s v="Not met the required collection"/>
  </r>
  <r>
    <x v="125"/>
    <x v="207"/>
    <s v="English"/>
    <x v="7"/>
    <n v="2015"/>
    <n v="7"/>
    <n v="279.75"/>
    <n v="383.67"/>
    <n v="26"/>
    <n v="265.73"/>
    <n v="117.94"/>
    <x v="5"/>
    <n v="50"/>
    <s v="Not met the required collection"/>
  </r>
  <r>
    <x v="125"/>
    <x v="208"/>
    <s v="English"/>
    <x v="2"/>
    <n v="2003"/>
    <n v="5.0999999999999996"/>
    <n v="119.8"/>
    <n v="109.54"/>
    <n v="99"/>
    <n v="65.94"/>
    <n v="43.6"/>
    <x v="3"/>
    <n v="42.57"/>
    <s v="Not met the required collection"/>
  </r>
  <r>
    <x v="126"/>
    <x v="209"/>
    <s v="English"/>
    <x v="2"/>
    <n v="1992"/>
    <n v="7.7"/>
    <n v="58.04"/>
    <n v="189.41"/>
    <n v="76"/>
    <n v="99.65"/>
    <n v="89.76"/>
    <x v="2"/>
    <n v="8.41"/>
    <s v="Not met the required collection"/>
  </r>
  <r>
    <x v="127"/>
    <x v="210"/>
    <s v="English"/>
    <x v="2"/>
    <n v="2009"/>
    <n v="6.4"/>
    <n v="255.21"/>
    <n v="220.76"/>
    <n v="37"/>
    <n v="111.05"/>
    <n v="109.71"/>
    <x v="1"/>
    <n v="71.239999999999995"/>
    <s v="Not met the required collection"/>
  </r>
  <r>
    <x v="128"/>
    <x v="211"/>
    <s v="English"/>
    <x v="2"/>
    <n v="1994"/>
    <n v="4.8"/>
    <n v="264.48"/>
    <n v="622.07000000000005"/>
    <n v="29"/>
    <n v="484.25"/>
    <n v="137.82"/>
    <x v="3"/>
    <n v="42.1"/>
    <s v="Not met the required collection"/>
  </r>
  <r>
    <x v="128"/>
    <x v="212"/>
    <s v="English"/>
    <x v="2"/>
    <n v="2005"/>
    <n v="4.5999999999999996"/>
    <n v="47.13"/>
    <n v="268.38"/>
    <n v="99"/>
    <n v="178.22"/>
    <n v="90.16"/>
    <x v="1"/>
    <n v="13.96"/>
    <s v="Not met the required collection"/>
  </r>
  <r>
    <x v="128"/>
    <x v="213"/>
    <s v="English"/>
    <x v="2"/>
    <n v="2010"/>
    <n v="5.4"/>
    <n v="6.61"/>
    <n v="187.78"/>
    <n v="26"/>
    <n v="123.5"/>
    <n v="64.28"/>
    <x v="3"/>
    <n v="1.56"/>
    <s v="Not met the required collection"/>
  </r>
  <r>
    <x v="128"/>
    <x v="214"/>
    <s v="English"/>
    <x v="2"/>
    <n v="2000"/>
    <n v="3.6"/>
    <n v="22.41"/>
    <n v="22.98"/>
    <n v="60"/>
    <n v="13.33"/>
    <n v="9.65"/>
    <x v="4"/>
    <n v="10.94"/>
    <s v="Not met the required collection"/>
  </r>
  <r>
    <x v="129"/>
    <x v="215"/>
    <s v="English"/>
    <x v="2"/>
    <n v="2000"/>
    <n v="5.3"/>
    <n v="117.54"/>
    <n v="566.25"/>
    <n v="23"/>
    <n v="349.29"/>
    <n v="216.96"/>
    <x v="1"/>
    <n v="55.67"/>
    <s v="Not met the required collection"/>
  </r>
  <r>
    <x v="130"/>
    <x v="216"/>
    <s v="English"/>
    <x v="2"/>
    <n v="2001"/>
    <n v="4.0999999999999996"/>
    <n v="31.98"/>
    <n v="571.96"/>
    <n v="56"/>
    <n v="287.77"/>
    <n v="284.19"/>
    <x v="2"/>
    <n v="14.16"/>
    <s v="Not met the required collection"/>
  </r>
  <r>
    <x v="130"/>
    <x v="217"/>
    <s v="English"/>
    <x v="3"/>
    <n v="2006"/>
    <n v="4.0999999999999996"/>
    <n v="211.96"/>
    <n v="432.14"/>
    <n v="30"/>
    <n v="250.77"/>
    <n v="181.37"/>
    <x v="5"/>
    <n v="78.7"/>
    <s v="Not met the required collection"/>
  </r>
  <r>
    <x v="131"/>
    <x v="218"/>
    <s v="English"/>
    <x v="2"/>
    <n v="1996"/>
    <n v="5.9"/>
    <n v="164.52"/>
    <n v="745.67"/>
    <n v="43"/>
    <n v="391.03"/>
    <n v="354.64"/>
    <x v="4"/>
    <n v="31.86"/>
    <s v="One time watchable"/>
  </r>
  <r>
    <x v="132"/>
    <x v="219"/>
    <s v="English"/>
    <x v="2"/>
    <n v="1999"/>
    <n v="6.4"/>
    <n v="204.93"/>
    <n v="329.42"/>
    <n v="40"/>
    <n v="244.46"/>
    <n v="84.96"/>
    <x v="4"/>
    <n v="68.98"/>
    <s v="Not met the required collection"/>
  </r>
  <r>
    <x v="132"/>
    <x v="220"/>
    <s v="English"/>
    <x v="2"/>
    <n v="1989"/>
    <n v="7.4"/>
    <n v="125.9"/>
    <n v="176.78"/>
    <n v="42"/>
    <n v="119.37"/>
    <n v="57.41"/>
    <x v="1"/>
    <n v="24"/>
    <s v="Not met the required collection"/>
  </r>
  <r>
    <x v="133"/>
    <x v="221"/>
    <s v="English"/>
    <x v="2"/>
    <n v="2007"/>
    <n v="6.3"/>
    <n v="298.08"/>
    <n v="203.62"/>
    <n v="96"/>
    <n v="139.09"/>
    <n v="64.53"/>
    <x v="3"/>
    <n v="140.19999999999999"/>
    <s v="Not met the required collection"/>
  </r>
  <r>
    <x v="134"/>
    <x v="222"/>
    <s v="English"/>
    <x v="2"/>
    <n v="2005"/>
    <n v="5.0999999999999996"/>
    <n v="291.8"/>
    <n v="739.87"/>
    <n v="36"/>
    <n v="467.34"/>
    <n v="272.52999999999997"/>
    <x v="4"/>
    <n v="144.74"/>
    <s v="One time watchable"/>
  </r>
  <r>
    <x v="135"/>
    <x v="223"/>
    <s v="English"/>
    <x v="2"/>
    <n v="2000"/>
    <n v="6"/>
    <n v="263.08999999999997"/>
    <n v="273.33999999999997"/>
    <n v="38"/>
    <n v="181.56"/>
    <n v="91.78"/>
    <x v="2"/>
    <n v="63.39"/>
    <s v="Not met the required collection"/>
  </r>
  <r>
    <x v="136"/>
    <x v="224"/>
    <s v="English"/>
    <x v="2"/>
    <n v="2016"/>
    <n v="7.3"/>
    <n v="184.9"/>
    <n v="186.36"/>
    <n v="72"/>
    <n v="115.9"/>
    <n v="70.459999999999994"/>
    <x v="0"/>
    <n v="87.23"/>
    <s v="Not met the required collection"/>
  </r>
  <r>
    <x v="136"/>
    <x v="225"/>
    <s v="English"/>
    <x v="2"/>
    <n v="2013"/>
    <n v="6.3"/>
    <n v="6.54"/>
    <n v="127.51"/>
    <n v="90"/>
    <n v="90.44"/>
    <n v="37.07"/>
    <x v="4"/>
    <n v="2.06"/>
    <s v="Not met the required collection"/>
  </r>
  <r>
    <x v="136"/>
    <x v="226"/>
    <s v="English"/>
    <x v="2"/>
    <n v="1995"/>
    <n v="8.6"/>
    <n v="72.95"/>
    <n v="99.38"/>
    <n v="40"/>
    <n v="51.95"/>
    <n v="47.43"/>
    <x v="5"/>
    <n v="14.29"/>
    <s v="Not met the required collection"/>
  </r>
  <r>
    <x v="137"/>
    <x v="227"/>
    <s v="English"/>
    <x v="2"/>
    <n v="2002"/>
    <n v="7"/>
    <n v="262.95999999999998"/>
    <n v="369.76"/>
    <n v="44"/>
    <n v="231.13"/>
    <n v="138.63"/>
    <x v="2"/>
    <n v="38.58"/>
    <s v="Not met the required collection"/>
  </r>
  <r>
    <x v="138"/>
    <x v="228"/>
    <s v="English"/>
    <x v="2"/>
    <n v="2008"/>
    <n v="6.9"/>
    <n v="118.72"/>
    <n v="855.23"/>
    <n v="29"/>
    <n v="580.87"/>
    <n v="274.36"/>
    <x v="1"/>
    <n v="19.29"/>
    <s v="Flop"/>
  </r>
  <r>
    <x v="139"/>
    <x v="229"/>
    <s v="English"/>
    <x v="2"/>
    <n v="2003"/>
    <n v="7.2"/>
    <n v="252.62"/>
    <n v="166.46"/>
    <n v="55"/>
    <n v="130.36000000000001"/>
    <n v="36.1"/>
    <x v="4"/>
    <n v="110.21"/>
    <s v="Not met the required collection"/>
  </r>
  <r>
    <x v="139"/>
    <x v="230"/>
    <s v="English"/>
    <x v="2"/>
    <n v="2007"/>
    <n v="5.7"/>
    <n v="192.61"/>
    <n v="142.86000000000001"/>
    <n v="91"/>
    <n v="75.650000000000006"/>
    <n v="67.209999999999994"/>
    <x v="2"/>
    <n v="60.07"/>
    <s v="Not met the required collection"/>
  </r>
  <r>
    <x v="140"/>
    <x v="231"/>
    <s v="French"/>
    <x v="9"/>
    <n v="2002"/>
    <n v="7.3"/>
    <n v="226.81"/>
    <n v="438.3"/>
    <n v="75"/>
    <n v="247.02"/>
    <n v="191.28"/>
    <x v="0"/>
    <n v="103.57"/>
    <s v="Not met the required collection"/>
  </r>
  <r>
    <x v="140"/>
    <x v="232"/>
    <s v="French"/>
    <x v="9"/>
    <n v="1996"/>
    <n v="6.9"/>
    <n v="210.07"/>
    <n v="230.24"/>
    <n v="84"/>
    <n v="173.52"/>
    <n v="56.72"/>
    <x v="2"/>
    <n v="75.790000000000006"/>
    <s v="Not met the required collection"/>
  </r>
  <r>
    <x v="141"/>
    <x v="233"/>
    <s v="English"/>
    <x v="2"/>
    <n v="2013"/>
    <n v="5.9"/>
    <n v="176.23"/>
    <n v="362.36"/>
    <n v="97"/>
    <n v="289.87"/>
    <n v="72.489999999999995"/>
    <x v="3"/>
    <n v="77.150000000000006"/>
    <s v="Not met the required collection"/>
  </r>
  <r>
    <x v="142"/>
    <x v="234"/>
    <s v="English"/>
    <x v="2"/>
    <n v="2000"/>
    <n v="7.9"/>
    <n v="94.46"/>
    <n v="598.86"/>
    <n v="84"/>
    <n v="369.26"/>
    <n v="229.6"/>
    <x v="2"/>
    <n v="16.23"/>
    <s v="Not met the required collection"/>
  </r>
  <r>
    <x v="142"/>
    <x v="235"/>
    <s v="English"/>
    <x v="2"/>
    <n v="2001"/>
    <n v="6.9"/>
    <n v="20.8"/>
    <n v="97.29"/>
    <n v="27"/>
    <n v="53.59"/>
    <n v="43.7"/>
    <x v="3"/>
    <n v="6.38"/>
    <s v="Not met the required collection"/>
  </r>
  <r>
    <x v="142"/>
    <x v="236"/>
    <s v="English"/>
    <x v="2"/>
    <n v="1996"/>
    <n v="7.3"/>
    <n v="20.329999999999998"/>
    <n v="95.57"/>
    <n v="63"/>
    <n v="67.94"/>
    <n v="27.63"/>
    <x v="4"/>
    <n v="9.2899999999999991"/>
    <s v="Not met the required collection"/>
  </r>
  <r>
    <x v="142"/>
    <x v="237"/>
    <s v="English"/>
    <x v="2"/>
    <n v="2005"/>
    <n v="6.4"/>
    <n v="152.38"/>
    <n v="90.75"/>
    <n v="65"/>
    <n v="48.09"/>
    <n v="42.66"/>
    <x v="2"/>
    <n v="42.89"/>
    <s v="Not met the required collection"/>
  </r>
  <r>
    <x v="143"/>
    <x v="238"/>
    <s v="English"/>
    <x v="9"/>
    <n v="2015"/>
    <n v="5.0999999999999996"/>
    <n v="244.03"/>
    <n v="268.93"/>
    <n v="44"/>
    <n v="161.85"/>
    <n v="107.08"/>
    <x v="2"/>
    <n v="93.59"/>
    <s v="Not met the required collection"/>
  </r>
  <r>
    <x v="144"/>
    <x v="239"/>
    <s v="English"/>
    <x v="2"/>
    <n v="1998"/>
    <n v="7"/>
    <n v="183.18"/>
    <n v="551.80999999999995"/>
    <n v="62"/>
    <n v="281.47000000000003"/>
    <n v="270.33999999999997"/>
    <x v="4"/>
    <n v="40.369999999999997"/>
    <s v="Not met the required collection"/>
  </r>
  <r>
    <x v="144"/>
    <x v="240"/>
    <s v="English"/>
    <x v="2"/>
    <n v="2002"/>
    <n v="6.3"/>
    <n v="193.46"/>
    <n v="271.25"/>
    <n v="76"/>
    <n v="140.57"/>
    <n v="130.68"/>
    <x v="2"/>
    <n v="60.27"/>
    <s v="Not met the required collection"/>
  </r>
  <r>
    <x v="145"/>
    <x v="241"/>
    <s v="Spanish"/>
    <x v="6"/>
    <n v="2002"/>
    <n v="6.8"/>
    <n v="65.010000000000005"/>
    <n v="323.70999999999998"/>
    <n v="25"/>
    <n v="207.36"/>
    <n v="116.35"/>
    <x v="2"/>
    <n v="13.36"/>
    <s v="Not met the required collection"/>
  </r>
  <r>
    <x v="146"/>
    <x v="242"/>
    <s v="English"/>
    <x v="2"/>
    <n v="2014"/>
    <n v="6.4"/>
    <n v="82.74"/>
    <n v="366.81"/>
    <n v="68"/>
    <n v="209.67"/>
    <n v="157.13999999999999"/>
    <x v="1"/>
    <n v="15.11"/>
    <s v="Not met the required collection"/>
  </r>
  <r>
    <x v="146"/>
    <x v="243"/>
    <s v="English"/>
    <x v="2"/>
    <n v="2009"/>
    <n v="7"/>
    <n v="62.29"/>
    <n v="109.04"/>
    <n v="90"/>
    <n v="68.95"/>
    <n v="40.090000000000003"/>
    <x v="0"/>
    <n v="10"/>
    <s v="Not met the required collection"/>
  </r>
  <r>
    <x v="147"/>
    <x v="244"/>
    <s v="Spanish"/>
    <x v="1"/>
    <n v="1998"/>
    <n v="7.2"/>
    <n v="291.20999999999998"/>
    <n v="630.92999999999995"/>
    <n v="28"/>
    <n v="325.31"/>
    <n v="305.62"/>
    <x v="2"/>
    <n v="87.01"/>
    <s v="Not met the required collection"/>
  </r>
  <r>
    <x v="148"/>
    <x v="245"/>
    <s v="English"/>
    <x v="7"/>
    <n v="1968"/>
    <n v="7.5"/>
    <n v="266.70999999999998"/>
    <n v="179.28"/>
    <n v="42"/>
    <n v="96.66"/>
    <n v="82.62"/>
    <x v="2"/>
    <n v="108.57"/>
    <s v="Not met the required collection"/>
  </r>
  <r>
    <x v="149"/>
    <x v="246"/>
    <s v="English"/>
    <x v="2"/>
    <n v="2005"/>
    <n v="7.3"/>
    <n v="186.23"/>
    <n v="98.87"/>
    <n v="25"/>
    <n v="53.54"/>
    <n v="45.33"/>
    <x v="2"/>
    <n v="83.13"/>
    <s v="Not met the required collection"/>
  </r>
  <r>
    <x v="150"/>
    <x v="247"/>
    <s v="English"/>
    <x v="2"/>
    <n v="2011"/>
    <n v="5.4"/>
    <n v="272.63"/>
    <n v="915.91"/>
    <n v="56"/>
    <n v="571.66"/>
    <n v="344.25"/>
    <x v="2"/>
    <n v="94.72"/>
    <s v="Average"/>
  </r>
  <r>
    <x v="150"/>
    <x v="248"/>
    <s v="English"/>
    <x v="2"/>
    <n v="2008"/>
    <n v="5.2"/>
    <n v="99.19"/>
    <n v="182.01"/>
    <n v="50"/>
    <n v="109.74"/>
    <n v="72.27"/>
    <x v="2"/>
    <n v="10.23"/>
    <s v="Not met the required collection"/>
  </r>
  <r>
    <x v="151"/>
    <x v="249"/>
    <s v="Korean"/>
    <x v="16"/>
    <n v="2005"/>
    <n v="7.7"/>
    <n v="143.31"/>
    <n v="417.53"/>
    <n v="58"/>
    <n v="225.66"/>
    <n v="191.87"/>
    <x v="4"/>
    <n v="61.9"/>
    <s v="Not met the required collection"/>
  </r>
  <r>
    <x v="152"/>
    <x v="250"/>
    <s v="English"/>
    <x v="2"/>
    <n v="2015"/>
    <n v="7"/>
    <n v="139.66"/>
    <n v="647.9"/>
    <n v="44"/>
    <n v="508.3"/>
    <n v="139.6"/>
    <x v="0"/>
    <n v="19.05"/>
    <s v="Not met the required collection"/>
  </r>
  <r>
    <x v="152"/>
    <x v="251"/>
    <s v="English"/>
    <x v="2"/>
    <n v="2007"/>
    <n v="8.3000000000000007"/>
    <n v="86.07"/>
    <n v="305.93"/>
    <n v="67"/>
    <n v="174.02"/>
    <n v="131.91"/>
    <x v="0"/>
    <n v="42.57"/>
    <s v="Not met the required collection"/>
  </r>
  <r>
    <x v="153"/>
    <x v="252"/>
    <s v="English"/>
    <x v="2"/>
    <n v="2007"/>
    <n v="7.3"/>
    <n v="149.46"/>
    <n v="994.43"/>
    <n v="69"/>
    <n v="670.65"/>
    <n v="323.77999999999997"/>
    <x v="2"/>
    <n v="22.08"/>
    <s v="Average"/>
  </r>
  <r>
    <x v="153"/>
    <x v="253"/>
    <s v="English"/>
    <x v="2"/>
    <n v="2003"/>
    <n v="4.5999999999999996"/>
    <n v="262.64"/>
    <n v="166.08"/>
    <n v="27"/>
    <n v="108.36"/>
    <n v="57.72"/>
    <x v="4"/>
    <n v="52.55"/>
    <s v="Not met the required collection"/>
  </r>
  <r>
    <x v="154"/>
    <x v="254"/>
    <s v="English"/>
    <x v="2"/>
    <n v="2014"/>
    <n v="6.4"/>
    <n v="292.93"/>
    <n v="413.61"/>
    <n v="42"/>
    <n v="239.81"/>
    <n v="173.8"/>
    <x v="3"/>
    <n v="118.22"/>
    <s v="Not met the required collection"/>
  </r>
  <r>
    <x v="155"/>
    <x v="255"/>
    <s v="English"/>
    <x v="2"/>
    <n v="2008"/>
    <n v="3.1"/>
    <n v="288.18"/>
    <n v="293.11"/>
    <n v="62"/>
    <n v="196.53"/>
    <n v="96.58"/>
    <x v="3"/>
    <n v="32.35"/>
    <s v="Not met the required collection"/>
  </r>
  <r>
    <x v="156"/>
    <x v="256"/>
    <s v="English"/>
    <x v="7"/>
    <n v="2004"/>
    <n v="6.2"/>
    <n v="59.96"/>
    <n v="221.24"/>
    <n v="90"/>
    <n v="176.54"/>
    <n v="44.7"/>
    <x v="4"/>
    <n v="22.04"/>
    <s v="Not met the required collection"/>
  </r>
  <r>
    <x v="157"/>
    <x v="257"/>
    <s v="English"/>
    <x v="2"/>
    <n v="2004"/>
    <n v="5.5"/>
    <n v="112.67"/>
    <n v="739.82"/>
    <n v="85"/>
    <n v="437.61"/>
    <n v="302.20999999999998"/>
    <x v="0"/>
    <n v="29.25"/>
    <s v="Hit"/>
  </r>
  <r>
    <x v="158"/>
    <x v="258"/>
    <s v="Thai"/>
    <x v="17"/>
    <n v="2001"/>
    <n v="6.6"/>
    <n v="99.15"/>
    <n v="311.8"/>
    <n v="62"/>
    <n v="227.99"/>
    <n v="83.81"/>
    <x v="2"/>
    <n v="12.06"/>
    <s v="Not met the required collection"/>
  </r>
  <r>
    <x v="159"/>
    <x v="259"/>
    <s v="Cantonese"/>
    <x v="18"/>
    <n v="1994"/>
    <n v="7.6"/>
    <n v="99.24"/>
    <n v="440.47"/>
    <n v="53"/>
    <n v="316.60000000000002"/>
    <n v="123.87"/>
    <x v="4"/>
    <n v="44.93"/>
    <s v="Not met the required collection"/>
  </r>
  <r>
    <x v="160"/>
    <x v="260"/>
    <s v="English"/>
    <x v="2"/>
    <n v="2013"/>
    <n v="7.6"/>
    <n v="113.1"/>
    <n v="46.86"/>
    <n v="34"/>
    <n v="36.76"/>
    <n v="10.1"/>
    <x v="5"/>
    <n v="38.65"/>
    <s v="Not met the required collection"/>
  </r>
  <r>
    <x v="161"/>
    <x v="261"/>
    <s v="English"/>
    <x v="2"/>
    <n v="2008"/>
    <n v="5.9"/>
    <n v="152.96"/>
    <n v="144.88"/>
    <n v="82"/>
    <n v="91.65"/>
    <n v="53.23"/>
    <x v="2"/>
    <n v="65.81"/>
    <s v="Not met the required collection"/>
  </r>
  <r>
    <x v="162"/>
    <x v="262"/>
    <s v="English"/>
    <x v="2"/>
    <n v="1999"/>
    <n v="6.8"/>
    <n v="246.93"/>
    <n v="480.56"/>
    <n v="39"/>
    <n v="333.33"/>
    <n v="147.22999999999999"/>
    <x v="0"/>
    <n v="27.22"/>
    <s v="Not met the required collection"/>
  </r>
  <r>
    <x v="162"/>
    <x v="263"/>
    <s v="English"/>
    <x v="7"/>
    <n v="2010"/>
    <n v="5.9"/>
    <n v="204.75"/>
    <n v="330.88"/>
    <n v="64"/>
    <n v="182.47"/>
    <n v="148.41"/>
    <x v="5"/>
    <n v="77.83"/>
    <s v="Not met the required collection"/>
  </r>
  <r>
    <x v="162"/>
    <x v="264"/>
    <s v="English"/>
    <x v="2"/>
    <n v="1993"/>
    <n v="6.9"/>
    <n v="284.33"/>
    <n v="229.84"/>
    <n v="49"/>
    <n v="158.26"/>
    <n v="71.58"/>
    <x v="4"/>
    <n v="111.38"/>
    <s v="Not met the required collection"/>
  </r>
  <r>
    <x v="162"/>
    <x v="265"/>
    <s v="English"/>
    <x v="0"/>
    <n v="2009"/>
    <n v="5.3"/>
    <n v="271.19"/>
    <n v="178.02"/>
    <n v="21"/>
    <n v="120.9"/>
    <n v="57.12"/>
    <x v="1"/>
    <n v="95.81"/>
    <s v="Not met the required collection"/>
  </r>
  <r>
    <x v="162"/>
    <x v="266"/>
    <s v="English"/>
    <x v="2"/>
    <n v="1990"/>
    <n v="7.5"/>
    <n v="12.79"/>
    <n v="171.42"/>
    <n v="47"/>
    <n v="96.75"/>
    <n v="74.67"/>
    <x v="2"/>
    <n v="1.89"/>
    <s v="Not met the required collection"/>
  </r>
  <r>
    <x v="163"/>
    <x v="267"/>
    <s v="English"/>
    <x v="2"/>
    <n v="2000"/>
    <n v="4.9000000000000004"/>
    <n v="3.91"/>
    <n v="447.59"/>
    <n v="33"/>
    <n v="283.74"/>
    <n v="163.85"/>
    <x v="1"/>
    <n v="0.75"/>
    <s v="Not met the required collection"/>
  </r>
  <r>
    <x v="163"/>
    <x v="268"/>
    <s v="English"/>
    <x v="2"/>
    <n v="2003"/>
    <n v="5.6"/>
    <n v="97.77"/>
    <n v="59.52"/>
    <n v="80"/>
    <n v="34.85"/>
    <n v="24.67"/>
    <x v="4"/>
    <n v="47.3"/>
    <s v="Not met the required collection"/>
  </r>
  <r>
    <x v="164"/>
    <x v="269"/>
    <s v="English"/>
    <x v="2"/>
    <n v="2011"/>
    <n v="6.7"/>
    <n v="228.77"/>
    <n v="445.99"/>
    <n v="65"/>
    <n v="273.89999999999998"/>
    <n v="172.09"/>
    <x v="0"/>
    <n v="77.290000000000006"/>
    <s v="Not met the required collection"/>
  </r>
  <r>
    <x v="164"/>
    <x v="270"/>
    <s v="English"/>
    <x v="2"/>
    <n v="2007"/>
    <n v="6.1"/>
    <n v="142.71"/>
    <n v="67.23"/>
    <n v="71"/>
    <n v="50.02"/>
    <n v="17.21"/>
    <x v="1"/>
    <n v="51.6"/>
    <s v="Not met the required collection"/>
  </r>
  <r>
    <x v="165"/>
    <x v="271"/>
    <s v="English"/>
    <x v="9"/>
    <n v="2001"/>
    <n v="6.6"/>
    <n v="15.33"/>
    <n v="400.57"/>
    <n v="85"/>
    <n v="299.32"/>
    <n v="101.25"/>
    <x v="4"/>
    <n v="4.87"/>
    <s v="Not met the required collection"/>
  </r>
  <r>
    <x v="166"/>
    <x v="272"/>
    <s v="English"/>
    <x v="12"/>
    <n v="1995"/>
    <n v="6.8"/>
    <n v="275.51"/>
    <n v="191.11"/>
    <n v="73"/>
    <n v="131.13999999999999"/>
    <n v="59.97"/>
    <x v="5"/>
    <n v="51.29"/>
    <s v="Not met the required collection"/>
  </r>
  <r>
    <x v="167"/>
    <x v="273"/>
    <s v="English"/>
    <x v="2"/>
    <n v="2006"/>
    <n v="7.7"/>
    <n v="54.31"/>
    <n v="479.96"/>
    <n v="24"/>
    <n v="279.88"/>
    <n v="200.08"/>
    <x v="2"/>
    <n v="10.58"/>
    <s v="Not met the required collection"/>
  </r>
  <r>
    <x v="168"/>
    <x v="274"/>
    <s v="English"/>
    <x v="2"/>
    <n v="2004"/>
    <n v="3.5"/>
    <n v="198.17"/>
    <n v="119.39"/>
    <n v="96"/>
    <n v="67.27"/>
    <n v="52.12"/>
    <x v="1"/>
    <n v="91.55"/>
    <s v="Not met the required collection"/>
  </r>
  <r>
    <x v="169"/>
    <x v="275"/>
    <s v="English"/>
    <x v="2"/>
    <n v="2013"/>
    <n v="6.7"/>
    <n v="5.2"/>
    <n v="276.33"/>
    <n v="89"/>
    <n v="165.05"/>
    <n v="111.28"/>
    <x v="0"/>
    <n v="0.99"/>
    <s v="Not met the required collection"/>
  </r>
  <r>
    <x v="169"/>
    <x v="276"/>
    <s v="English"/>
    <x v="2"/>
    <n v="2002"/>
    <n v="7.6"/>
    <n v="255.34"/>
    <n v="223.41"/>
    <n v="52"/>
    <n v="136.15"/>
    <n v="87.26"/>
    <x v="5"/>
    <n v="36.29"/>
    <s v="Not met the required collection"/>
  </r>
  <r>
    <x v="170"/>
    <x v="277"/>
    <s v="English"/>
    <x v="2"/>
    <n v="2009"/>
    <n v="4.5999999999999996"/>
    <n v="12.45"/>
    <n v="879.75"/>
    <n v="60"/>
    <n v="605.47"/>
    <n v="274.27999999999997"/>
    <x v="4"/>
    <n v="3.87"/>
    <s v="Average"/>
  </r>
  <r>
    <x v="170"/>
    <x v="278"/>
    <s v="English"/>
    <x v="2"/>
    <n v="2001"/>
    <n v="5.4"/>
    <n v="102.15"/>
    <n v="758.44"/>
    <n v="67"/>
    <n v="529.51"/>
    <n v="228.93"/>
    <x v="1"/>
    <n v="39.090000000000003"/>
    <s v="Average"/>
  </r>
  <r>
    <x v="170"/>
    <x v="279"/>
    <s v="English"/>
    <x v="2"/>
    <n v="2007"/>
    <n v="6.1"/>
    <n v="95.29"/>
    <n v="81.37"/>
    <n v="32"/>
    <n v="54.37"/>
    <n v="27"/>
    <x v="2"/>
    <n v="25.4"/>
    <s v="Not met the required collection"/>
  </r>
  <r>
    <x v="171"/>
    <x v="280"/>
    <s v="English"/>
    <x v="3"/>
    <n v="2009"/>
    <n v="6.8"/>
    <n v="147.88"/>
    <n v="292.61"/>
    <n v="59"/>
    <n v="222.22"/>
    <n v="70.39"/>
    <x v="4"/>
    <n v="67.78"/>
    <s v="Not met the required collection"/>
  </r>
  <r>
    <x v="172"/>
    <x v="281"/>
    <s v="French"/>
    <x v="9"/>
    <n v="2005"/>
    <n v="7.8"/>
    <n v="137.99"/>
    <n v="398.62"/>
    <n v="65"/>
    <n v="244.78"/>
    <n v="153.84"/>
    <x v="2"/>
    <n v="29.31"/>
    <s v="Not met the required collection"/>
  </r>
  <r>
    <x v="173"/>
    <x v="282"/>
    <s v="English"/>
    <x v="2"/>
    <n v="2000"/>
    <n v="5.7"/>
    <n v="31.21"/>
    <n v="329.92"/>
    <n v="51"/>
    <n v="195.29"/>
    <n v="134.63"/>
    <x v="1"/>
    <n v="3.88"/>
    <s v="Not met the required collection"/>
  </r>
  <r>
    <x v="174"/>
    <x v="283"/>
    <s v="English"/>
    <x v="9"/>
    <n v="2006"/>
    <n v="6.7"/>
    <n v="254.87"/>
    <n v="150.83000000000001"/>
    <n v="89"/>
    <n v="119.93"/>
    <n v="30.9"/>
    <x v="4"/>
    <n v="124.35"/>
    <s v="Not met the required collection"/>
  </r>
  <r>
    <x v="175"/>
    <x v="284"/>
    <s v="English"/>
    <x v="2"/>
    <n v="2008"/>
    <n v="6.9"/>
    <n v="147.44"/>
    <n v="410.91"/>
    <n v="79"/>
    <n v="326.63"/>
    <n v="84.28"/>
    <x v="3"/>
    <n v="29.66"/>
    <s v="Not met the required collection"/>
  </r>
  <r>
    <x v="176"/>
    <x v="285"/>
    <s v="English"/>
    <x v="2"/>
    <n v="2004"/>
    <n v="4.3"/>
    <n v="267.2"/>
    <n v="134.97999999999999"/>
    <n v="40"/>
    <n v="105.71"/>
    <n v="29.27"/>
    <x v="5"/>
    <n v="44.49"/>
    <s v="Not met the required collection"/>
  </r>
  <r>
    <x v="177"/>
    <x v="286"/>
    <s v="English"/>
    <x v="2"/>
    <n v="2006"/>
    <n v="6.3"/>
    <n v="279.24"/>
    <n v="28.35"/>
    <n v="33"/>
    <n v="14.87"/>
    <n v="13.48"/>
    <x v="2"/>
    <n v="61.17"/>
    <s v="Not met the required collection"/>
  </r>
  <r>
    <x v="177"/>
    <x v="287"/>
    <s v="English"/>
    <x v="2"/>
    <n v="2000"/>
    <n v="7.5"/>
    <n v="164.28"/>
    <n v="20.2"/>
    <n v="39"/>
    <n v="15.07"/>
    <n v="5.13"/>
    <x v="4"/>
    <n v="71.06"/>
    <s v="Not met the required collection"/>
  </r>
  <r>
    <x v="178"/>
    <x v="288"/>
    <s v="English"/>
    <x v="2"/>
    <n v="2014"/>
    <n v="5"/>
    <n v="178.1"/>
    <n v="402.93"/>
    <n v="70"/>
    <n v="214.17"/>
    <n v="188.76"/>
    <x v="2"/>
    <n v="65.02"/>
    <s v="Not met the required collection"/>
  </r>
  <r>
    <x v="179"/>
    <x v="289"/>
    <s v="English"/>
    <x v="2"/>
    <n v="2000"/>
    <n v="6.7"/>
    <n v="163.16"/>
    <n v="220.81"/>
    <n v="60"/>
    <n v="150.93"/>
    <n v="69.88"/>
    <x v="2"/>
    <n v="52.53"/>
    <s v="Not met the required collection"/>
  </r>
  <r>
    <x v="179"/>
    <x v="290"/>
    <s v="English"/>
    <x v="19"/>
    <n v="2015"/>
    <n v="7.4"/>
    <n v="62.73"/>
    <n v="153.11000000000001"/>
    <n v="95"/>
    <n v="82.99"/>
    <n v="70.12"/>
    <x v="2"/>
    <n v="12.21"/>
    <s v="Not met the required collection"/>
  </r>
  <r>
    <x v="179"/>
    <x v="291"/>
    <s v="English"/>
    <x v="2"/>
    <n v="2012"/>
    <n v="7"/>
    <n v="174.43"/>
    <n v="102.39"/>
    <n v="53"/>
    <n v="74.36"/>
    <n v="28.03"/>
    <x v="0"/>
    <n v="21.7"/>
    <s v="Not met the required collection"/>
  </r>
  <r>
    <x v="180"/>
    <x v="292"/>
    <s v="English"/>
    <x v="2"/>
    <n v="2010"/>
    <n v="8.8000000000000007"/>
    <n v="132.15"/>
    <n v="352.45"/>
    <n v="75"/>
    <n v="226.15"/>
    <n v="126.3"/>
    <x v="5"/>
    <n v="44.87"/>
    <s v="Not met the required collection"/>
  </r>
  <r>
    <x v="180"/>
    <x v="293"/>
    <s v="English"/>
    <x v="2"/>
    <n v="2012"/>
    <n v="8.5"/>
    <n v="98.58"/>
    <n v="53.39"/>
    <n v="65"/>
    <n v="35.22"/>
    <n v="18.170000000000002"/>
    <x v="0"/>
    <n v="47.86"/>
    <s v="Not met the required collection"/>
  </r>
  <r>
    <x v="181"/>
    <x v="294"/>
    <s v="English"/>
    <x v="2"/>
    <n v="1997"/>
    <n v="6.5"/>
    <n v="265.51"/>
    <n v="225.83"/>
    <n v="41"/>
    <n v="144.72"/>
    <n v="81.11"/>
    <x v="2"/>
    <n v="42.66"/>
    <s v="Not met the required collection"/>
  </r>
  <r>
    <x v="182"/>
    <x v="295"/>
    <s v="English"/>
    <x v="2"/>
    <n v="2014"/>
    <n v="5.6"/>
    <n v="293.31"/>
    <n v="77.81"/>
    <n v="87"/>
    <n v="55.29"/>
    <n v="22.52"/>
    <x v="1"/>
    <n v="32.57"/>
    <s v="Not met the required collection"/>
  </r>
  <r>
    <x v="183"/>
    <x v="296"/>
    <s v="English"/>
    <x v="2"/>
    <n v="1994"/>
    <n v="6.9"/>
    <n v="258.08999999999997"/>
    <n v="264.87"/>
    <n v="50"/>
    <n v="185.72"/>
    <n v="79.150000000000006"/>
    <x v="5"/>
    <n v="27.68"/>
    <s v="Not met the required collection"/>
  </r>
  <r>
    <x v="183"/>
    <x v="297"/>
    <s v="English"/>
    <x v="2"/>
    <n v="1987"/>
    <n v="6.6"/>
    <n v="292"/>
    <n v="204.45"/>
    <n v="59"/>
    <n v="129.88"/>
    <n v="74.569999999999993"/>
    <x v="0"/>
    <n v="118.94"/>
    <s v="Not met the required collection"/>
  </r>
  <r>
    <x v="184"/>
    <x v="298"/>
    <s v="English"/>
    <x v="2"/>
    <n v="2001"/>
    <n v="6.5"/>
    <n v="178.03"/>
    <n v="49.13"/>
    <n v="99"/>
    <n v="28.39"/>
    <n v="20.74"/>
    <x v="3"/>
    <n v="74.099999999999994"/>
    <s v="Not met the required collection"/>
  </r>
  <r>
    <x v="185"/>
    <x v="299"/>
    <s v="English"/>
    <x v="2"/>
    <n v="2015"/>
    <n v="5.2"/>
    <n v="236.69"/>
    <n v="273.47000000000003"/>
    <n v="91"/>
    <n v="187.99"/>
    <n v="85.48"/>
    <x v="4"/>
    <n v="53.47"/>
    <s v="Not met the required collection"/>
  </r>
  <r>
    <x v="186"/>
    <x v="300"/>
    <s v="English"/>
    <x v="2"/>
    <n v="2008"/>
    <n v="6.5"/>
    <n v="144.5"/>
    <n v="890.02"/>
    <n v="67"/>
    <n v="630.66"/>
    <n v="259.36"/>
    <x v="4"/>
    <n v="19.559999999999999"/>
    <s v="Average"/>
  </r>
  <r>
    <x v="187"/>
    <x v="301"/>
    <s v="English"/>
    <x v="2"/>
    <n v="2006"/>
    <n v="6.1"/>
    <n v="93.5"/>
    <n v="192.09"/>
    <n v="25"/>
    <n v="143.96"/>
    <n v="48.13"/>
    <x v="5"/>
    <n v="17.920000000000002"/>
    <s v="Not met the required collection"/>
  </r>
  <r>
    <x v="187"/>
    <x v="302"/>
    <s v="English"/>
    <x v="2"/>
    <n v="2003"/>
    <n v="6"/>
    <n v="131.83000000000001"/>
    <n v="32.82"/>
    <n v="21"/>
    <n v="22.18"/>
    <n v="10.64"/>
    <x v="3"/>
    <n v="21.6"/>
    <s v="Not met the required collection"/>
  </r>
  <r>
    <x v="188"/>
    <x v="303"/>
    <s v="French"/>
    <x v="9"/>
    <n v="1997"/>
    <n v="6.6"/>
    <n v="28.85"/>
    <n v="444.25"/>
    <n v="85"/>
    <n v="325.81"/>
    <n v="118.44"/>
    <x v="0"/>
    <n v="14.09"/>
    <s v="Not met the required collection"/>
  </r>
  <r>
    <x v="189"/>
    <x v="304"/>
    <s v="French"/>
    <x v="9"/>
    <n v="2001"/>
    <n v="6.9"/>
    <n v="47.78"/>
    <n v="614.13"/>
    <n v="20"/>
    <n v="380.47"/>
    <n v="233.66"/>
    <x v="3"/>
    <n v="12.45"/>
    <s v="Not met the required collection"/>
  </r>
  <r>
    <x v="190"/>
    <x v="305"/>
    <s v="English"/>
    <x v="2"/>
    <n v="2016"/>
    <n v="6.3"/>
    <n v="205.57"/>
    <n v="60.33"/>
    <n v="77"/>
    <n v="40.54"/>
    <n v="19.79"/>
    <x v="4"/>
    <n v="50.52"/>
    <s v="Not met the required collection"/>
  </r>
  <r>
    <x v="191"/>
    <x v="306"/>
    <s v="English"/>
    <x v="2"/>
    <n v="2000"/>
    <n v="6.4"/>
    <n v="291.83999999999997"/>
    <n v="494.82"/>
    <n v="68"/>
    <n v="300"/>
    <n v="194.82"/>
    <x v="2"/>
    <n v="130.13"/>
    <s v="Not met the required collection"/>
  </r>
  <r>
    <x v="191"/>
    <x v="307"/>
    <s v="English"/>
    <x v="2"/>
    <n v="2006"/>
    <n v="7.1"/>
    <n v="29.57"/>
    <n v="209.53"/>
    <n v="93"/>
    <n v="118.75"/>
    <n v="90.78"/>
    <x v="3"/>
    <n v="10.88"/>
    <s v="Not met the required collection"/>
  </r>
  <r>
    <x v="191"/>
    <x v="308"/>
    <s v="English"/>
    <x v="2"/>
    <n v="1982"/>
    <n v="5.9"/>
    <n v="163.87"/>
    <n v="201.95"/>
    <n v="48"/>
    <n v="161.53"/>
    <n v="40.42"/>
    <x v="1"/>
    <n v="70.14"/>
    <s v="Not met the required collection"/>
  </r>
  <r>
    <x v="191"/>
    <x v="309"/>
    <s v="English"/>
    <x v="2"/>
    <n v="2014"/>
    <n v="6.9"/>
    <n v="113.13"/>
    <n v="155.51"/>
    <n v="62"/>
    <n v="91.17"/>
    <n v="64.34"/>
    <x v="0"/>
    <n v="24.92"/>
    <s v="Not met the required collection"/>
  </r>
  <r>
    <x v="191"/>
    <x v="310"/>
    <s v="English"/>
    <x v="2"/>
    <n v="1997"/>
    <n v="6.7"/>
    <n v="144.94999999999999"/>
    <n v="130.12"/>
    <n v="46"/>
    <n v="76.540000000000006"/>
    <n v="53.58"/>
    <x v="0"/>
    <n v="18.14"/>
    <s v="Not met the required collection"/>
  </r>
  <r>
    <x v="192"/>
    <x v="311"/>
    <s v="English"/>
    <x v="2"/>
    <n v="2013"/>
    <n v="6.5"/>
    <n v="239.79"/>
    <n v="298.67"/>
    <n v="72"/>
    <n v="222.37"/>
    <n v="76.3"/>
    <x v="5"/>
    <n v="119.39"/>
    <s v="Not met the required collection"/>
  </r>
  <r>
    <x v="193"/>
    <x v="312"/>
    <s v="English"/>
    <x v="2"/>
    <n v="2007"/>
    <n v="4.7"/>
    <n v="14.25"/>
    <n v="865.28"/>
    <n v="87"/>
    <n v="579.91"/>
    <n v="285.37"/>
    <x v="2"/>
    <n v="6.73"/>
    <s v="Hit"/>
  </r>
  <r>
    <x v="193"/>
    <x v="313"/>
    <s v="English"/>
    <x v="2"/>
    <n v="2010"/>
    <n v="4.4000000000000004"/>
    <n v="256.54000000000002"/>
    <n v="350.32"/>
    <n v="63"/>
    <n v="232.44"/>
    <n v="117.88"/>
    <x v="2"/>
    <n v="87.81"/>
    <s v="Not met the required collection"/>
  </r>
  <r>
    <x v="194"/>
    <x v="314"/>
    <s v="English"/>
    <x v="2"/>
    <n v="2015"/>
    <n v="7"/>
    <n v="43.21"/>
    <n v="59.82"/>
    <n v="72"/>
    <n v="45.78"/>
    <n v="14.04"/>
    <x v="5"/>
    <n v="5"/>
    <s v="Not met the required collection"/>
  </r>
  <r>
    <x v="195"/>
    <x v="315"/>
    <s v="English"/>
    <x v="2"/>
    <n v="2006"/>
    <n v="4.8"/>
    <n v="51.02"/>
    <n v="178.94"/>
    <n v="70"/>
    <n v="92.15"/>
    <n v="86.79"/>
    <x v="4"/>
    <n v="5.88"/>
    <s v="Not met the required collection"/>
  </r>
  <r>
    <x v="196"/>
    <x v="316"/>
    <s v="English"/>
    <x v="2"/>
    <n v="2005"/>
    <n v="6.5"/>
    <n v="130.82"/>
    <n v="183.48"/>
    <n v="54"/>
    <n v="142.27000000000001"/>
    <n v="41.21"/>
    <x v="2"/>
    <n v="62.39"/>
    <s v="Not met the required collection"/>
  </r>
  <r>
    <x v="197"/>
    <x v="317"/>
    <s v="English"/>
    <x v="2"/>
    <n v="1997"/>
    <n v="6.2"/>
    <n v="127.71"/>
    <n v="549.02"/>
    <n v="82"/>
    <n v="382.71"/>
    <n v="166.31"/>
    <x v="2"/>
    <n v="21.7"/>
    <s v="Not met the required collection"/>
  </r>
  <r>
    <x v="197"/>
    <x v="318"/>
    <s v="English"/>
    <x v="9"/>
    <n v="2002"/>
    <n v="7.3"/>
    <n v="73.14"/>
    <n v="408.42"/>
    <n v="83"/>
    <n v="323.06"/>
    <n v="85.36"/>
    <x v="0"/>
    <n v="23.9"/>
    <s v="Not met the required collection"/>
  </r>
  <r>
    <x v="198"/>
    <x v="319"/>
    <s v="English"/>
    <x v="2"/>
    <n v="2013"/>
    <n v="4.4000000000000004"/>
    <n v="165.46"/>
    <n v="142.71"/>
    <n v="48"/>
    <n v="83.42"/>
    <n v="59.29"/>
    <x v="2"/>
    <n v="48.45"/>
    <s v="Not met the required collection"/>
  </r>
  <r>
    <x v="199"/>
    <x v="320"/>
    <s v="English"/>
    <x v="2"/>
    <n v="2006"/>
    <n v="7"/>
    <n v="148.22"/>
    <n v="682.86"/>
    <n v="84"/>
    <n v="474.15"/>
    <n v="208.71"/>
    <x v="1"/>
    <n v="47.51"/>
    <s v="Not met the required collection"/>
  </r>
  <r>
    <x v="200"/>
    <x v="321"/>
    <s v="English"/>
    <x v="2"/>
    <n v="2014"/>
    <n v="7"/>
    <n v="89.23"/>
    <n v="499.56"/>
    <n v="79"/>
    <n v="283.62"/>
    <n v="215.94"/>
    <x v="4"/>
    <n v="28.13"/>
    <s v="Not met the required collection"/>
  </r>
  <r>
    <x v="201"/>
    <x v="322"/>
    <s v="English"/>
    <x v="2"/>
    <n v="2000"/>
    <n v="6"/>
    <n v="174.73"/>
    <n v="531.14"/>
    <n v="28"/>
    <n v="410.6"/>
    <n v="120.54"/>
    <x v="5"/>
    <n v="56.39"/>
    <s v="Not met the required collection"/>
  </r>
  <r>
    <x v="201"/>
    <x v="323"/>
    <s v="English"/>
    <x v="2"/>
    <n v="2008"/>
    <n v="4.5"/>
    <n v="115.59"/>
    <n v="216.97"/>
    <n v="45"/>
    <n v="111.38"/>
    <n v="105.59"/>
    <x v="1"/>
    <n v="15.86"/>
    <s v="Not met the required collection"/>
  </r>
  <r>
    <x v="202"/>
    <x v="324"/>
    <s v="English"/>
    <x v="2"/>
    <n v="1988"/>
    <n v="5.2"/>
    <n v="48.74"/>
    <n v="468.65"/>
    <n v="92"/>
    <n v="250.69"/>
    <n v="217.96"/>
    <x v="2"/>
    <n v="6.86"/>
    <s v="Not met the required collection"/>
  </r>
  <r>
    <x v="202"/>
    <x v="325"/>
    <s v="English"/>
    <x v="2"/>
    <n v="1991"/>
    <n v="5.9"/>
    <n v="147.38999999999999"/>
    <n v="7.26"/>
    <n v="48"/>
    <n v="5.23"/>
    <n v="2.0299999999999998"/>
    <x v="4"/>
    <n v="39"/>
    <s v="Not met the required collection"/>
  </r>
  <r>
    <x v="203"/>
    <x v="326"/>
    <s v="English"/>
    <x v="2"/>
    <n v="2012"/>
    <n v="6.4"/>
    <n v="276.2"/>
    <n v="570.16"/>
    <n v="70"/>
    <n v="307.18"/>
    <n v="262.98"/>
    <x v="4"/>
    <n v="101.61"/>
    <s v="Not met the required collection"/>
  </r>
  <r>
    <x v="204"/>
    <x v="327"/>
    <s v="English"/>
    <x v="2"/>
    <n v="2007"/>
    <n v="5.9"/>
    <n v="268.77"/>
    <n v="299.05"/>
    <n v="84"/>
    <n v="176.12"/>
    <n v="122.93"/>
    <x v="4"/>
    <n v="123.67"/>
    <s v="Not met the required collection"/>
  </r>
  <r>
    <x v="204"/>
    <x v="328"/>
    <s v="English"/>
    <x v="2"/>
    <n v="2002"/>
    <n v="7"/>
    <n v="84.33"/>
    <n v="209.84"/>
    <n v="42"/>
    <n v="126.67"/>
    <n v="83.17"/>
    <x v="3"/>
    <n v="32.380000000000003"/>
    <s v="Not met the required collection"/>
  </r>
  <r>
    <x v="205"/>
    <x v="329"/>
    <s v="English"/>
    <x v="2"/>
    <n v="2008"/>
    <n v="6.6"/>
    <n v="3.89"/>
    <n v="427.55"/>
    <n v="39"/>
    <n v="314.14"/>
    <n v="113.41"/>
    <x v="0"/>
    <n v="1.86"/>
    <s v="Not met the required collection"/>
  </r>
  <r>
    <x v="205"/>
    <x v="330"/>
    <s v="English"/>
    <x v="2"/>
    <n v="2011"/>
    <n v="6.1"/>
    <n v="205.1"/>
    <n v="136.62"/>
    <n v="29"/>
    <n v="97.97"/>
    <n v="38.65"/>
    <x v="5"/>
    <n v="95.79"/>
    <s v="Not met the required collection"/>
  </r>
  <r>
    <x v="205"/>
    <x v="331"/>
    <s v="English"/>
    <x v="2"/>
    <n v="2007"/>
    <n v="6.9"/>
    <n v="105.05"/>
    <n v="96.13"/>
    <n v="33"/>
    <n v="64.739999999999995"/>
    <n v="31.39"/>
    <x v="5"/>
    <n v="52.33"/>
    <s v="Not met the required collection"/>
  </r>
  <r>
    <x v="206"/>
    <x v="332"/>
    <s v="English"/>
    <x v="14"/>
    <n v="2009"/>
    <n v="6.9"/>
    <n v="243.99"/>
    <n v="31.54"/>
    <n v="85"/>
    <n v="17.440000000000001"/>
    <n v="14.1"/>
    <x v="5"/>
    <n v="105.03"/>
    <s v="Not met the required collection"/>
  </r>
  <r>
    <x v="207"/>
    <x v="333"/>
    <s v="English"/>
    <x v="2"/>
    <n v="1998"/>
    <n v="3.8"/>
    <n v="134.66999999999999"/>
    <n v="652.77"/>
    <n v="85"/>
    <n v="439.21"/>
    <n v="213.56"/>
    <x v="1"/>
    <n v="25.62"/>
    <s v="Not met the required collection"/>
  </r>
  <r>
    <x v="208"/>
    <x v="334"/>
    <s v="English"/>
    <x v="2"/>
    <n v="2003"/>
    <n v="6.4"/>
    <n v="266.12"/>
    <n v="505.72"/>
    <n v="45"/>
    <n v="260.48"/>
    <n v="245.24"/>
    <x v="1"/>
    <n v="120.49"/>
    <s v="Not met the required collection"/>
  </r>
  <r>
    <x v="209"/>
    <x v="335"/>
    <s v="English"/>
    <x v="2"/>
    <n v="2014"/>
    <n v="8.5"/>
    <n v="250.93"/>
    <n v="53.06"/>
    <n v="20"/>
    <n v="37.369999999999997"/>
    <n v="15.69"/>
    <x v="3"/>
    <n v="74.430000000000007"/>
    <s v="Not met the required collection"/>
  </r>
  <r>
    <x v="210"/>
    <x v="336"/>
    <s v="English"/>
    <x v="7"/>
    <n v="1999"/>
    <n v="6.9"/>
    <n v="88.44"/>
    <n v="199.83"/>
    <n v="92"/>
    <n v="133.63999999999999"/>
    <n v="66.19"/>
    <x v="5"/>
    <n v="18.600000000000001"/>
    <s v="Not met the required collection"/>
  </r>
  <r>
    <x v="211"/>
    <x v="337"/>
    <s v="English"/>
    <x v="12"/>
    <n v="1999"/>
    <n v="6.1"/>
    <n v="259.41000000000003"/>
    <n v="630.63"/>
    <n v="84"/>
    <n v="411.69"/>
    <n v="218.94"/>
    <x v="3"/>
    <n v="78.09"/>
    <s v="Not met the required collection"/>
  </r>
  <r>
    <x v="212"/>
    <x v="338"/>
    <s v="English"/>
    <x v="2"/>
    <n v="2012"/>
    <n v="5.9"/>
    <n v="8.3800000000000008"/>
    <n v="379.74"/>
    <n v="24"/>
    <n v="249.38"/>
    <n v="130.36000000000001"/>
    <x v="3"/>
    <n v="2.84"/>
    <s v="Not met the required collection"/>
  </r>
  <r>
    <x v="213"/>
    <x v="339"/>
    <s v="English"/>
    <x v="2"/>
    <n v="2014"/>
    <n v="7.9"/>
    <n v="21.89"/>
    <n v="86.59"/>
    <n v="89"/>
    <n v="54.61"/>
    <n v="31.98"/>
    <x v="2"/>
    <n v="3.48"/>
    <s v="Not met the required collection"/>
  </r>
  <r>
    <x v="214"/>
    <x v="340"/>
    <s v="English"/>
    <x v="2"/>
    <n v="2004"/>
    <n v="7.3"/>
    <n v="100.74"/>
    <n v="282.20999999999998"/>
    <n v="99"/>
    <n v="159.16999999999999"/>
    <n v="123.04"/>
    <x v="4"/>
    <n v="14.01"/>
    <s v="Not met the required collection"/>
  </r>
  <r>
    <x v="215"/>
    <x v="341"/>
    <s v="English"/>
    <x v="2"/>
    <n v="2016"/>
    <n v="6"/>
    <n v="192.25"/>
    <n v="172.39"/>
    <n v="37"/>
    <n v="116.74"/>
    <n v="55.65"/>
    <x v="4"/>
    <n v="45.49"/>
    <s v="Not met the required collection"/>
  </r>
  <r>
    <x v="216"/>
    <x v="342"/>
    <s v="English"/>
    <x v="2"/>
    <n v="2010"/>
    <n v="6.4"/>
    <n v="148.72"/>
    <n v="510.76"/>
    <n v="44"/>
    <n v="291.83"/>
    <n v="218.93"/>
    <x v="2"/>
    <n v="70.38"/>
    <s v="Not met the required collection"/>
  </r>
  <r>
    <x v="217"/>
    <x v="343"/>
    <s v="English"/>
    <x v="2"/>
    <n v="2013"/>
    <n v="7.3"/>
    <n v="208.78"/>
    <n v="195.45"/>
    <n v="57"/>
    <n v="150.78"/>
    <n v="44.67"/>
    <x v="4"/>
    <n v="28.41"/>
    <s v="Not met the required collection"/>
  </r>
  <r>
    <x v="218"/>
    <x v="344"/>
    <s v="English"/>
    <x v="2"/>
    <n v="2016"/>
    <n v="7.3"/>
    <n v="290.02999999999997"/>
    <n v="722.83"/>
    <n v="55"/>
    <n v="539.1"/>
    <n v="183.73"/>
    <x v="4"/>
    <n v="131.33000000000001"/>
    <s v="Average"/>
  </r>
  <r>
    <x v="219"/>
    <x v="345"/>
    <s v="English"/>
    <x v="2"/>
    <n v="2002"/>
    <n v="5.5"/>
    <n v="213.94"/>
    <n v="573.62"/>
    <n v="51"/>
    <n v="455.53"/>
    <n v="118.09"/>
    <x v="1"/>
    <n v="82.61"/>
    <s v="Not met the required collection"/>
  </r>
  <r>
    <x v="220"/>
    <x v="346"/>
    <s v="English"/>
    <x v="7"/>
    <n v="2009"/>
    <n v="7.2"/>
    <n v="142.99"/>
    <n v="46.63"/>
    <n v="66"/>
    <n v="30.17"/>
    <n v="16.46"/>
    <x v="1"/>
    <n v="42.99"/>
    <s v="Not met the required collection"/>
  </r>
  <r>
    <x v="221"/>
    <x v="347"/>
    <s v="English"/>
    <x v="2"/>
    <n v="2011"/>
    <n v="5.6"/>
    <n v="141.61000000000001"/>
    <n v="322.99"/>
    <n v="91"/>
    <n v="168.25"/>
    <n v="154.74"/>
    <x v="1"/>
    <n v="61.04"/>
    <s v="Not met the required collection"/>
  </r>
  <r>
    <x v="222"/>
    <x v="348"/>
    <s v="English"/>
    <x v="2"/>
    <n v="2012"/>
    <n v="6.8"/>
    <n v="275.77999999999997"/>
    <n v="109.42"/>
    <n v="81"/>
    <n v="57.87"/>
    <n v="51.55"/>
    <x v="1"/>
    <n v="58.48"/>
    <s v="Not met the required collection"/>
  </r>
  <r>
    <x v="223"/>
    <x v="349"/>
    <s v="Mandarin"/>
    <x v="19"/>
    <n v="2015"/>
    <n v="6.1"/>
    <n v="2.14"/>
    <n v="225.61"/>
    <n v="79"/>
    <n v="126.25"/>
    <n v="99.36"/>
    <x v="1"/>
    <n v="0.42"/>
    <s v="Not met the required collection"/>
  </r>
  <r>
    <x v="224"/>
    <x v="350"/>
    <s v="English"/>
    <x v="2"/>
    <n v="2001"/>
    <n v="5.8"/>
    <n v="183.08"/>
    <n v="404.54"/>
    <n v="88"/>
    <n v="284.73"/>
    <n v="119.81"/>
    <x v="5"/>
    <n v="27.24"/>
    <s v="Not met the required collection"/>
  </r>
  <r>
    <x v="225"/>
    <x v="351"/>
    <s v="English"/>
    <x v="9"/>
    <n v="2010"/>
    <n v="5.6"/>
    <n v="49.11"/>
    <n v="286.38"/>
    <n v="35"/>
    <n v="160.79"/>
    <n v="125.59"/>
    <x v="5"/>
    <n v="10.18"/>
    <s v="Not met the required collection"/>
  </r>
  <r>
    <x v="226"/>
    <x v="352"/>
    <s v="English"/>
    <x v="7"/>
    <n v="2008"/>
    <n v="8"/>
    <n v="78.510000000000005"/>
    <n v="534.01"/>
    <n v="49"/>
    <n v="395.15"/>
    <n v="138.86000000000001"/>
    <x v="3"/>
    <n v="8.2100000000000009"/>
    <s v="Not met the required collection"/>
  </r>
  <r>
    <x v="226"/>
    <x v="353"/>
    <s v="English"/>
    <x v="2"/>
    <n v="2000"/>
    <n v="6.6"/>
    <n v="230.96"/>
    <n v="468.9"/>
    <n v="29"/>
    <n v="326.43"/>
    <n v="142.47"/>
    <x v="5"/>
    <n v="67.12"/>
    <s v="Not met the required collection"/>
  </r>
  <r>
    <x v="226"/>
    <x v="354"/>
    <s v="English"/>
    <x v="7"/>
    <n v="2002"/>
    <n v="7.6"/>
    <n v="37.71"/>
    <n v="114.61"/>
    <n v="89"/>
    <n v="89.02"/>
    <n v="25.59"/>
    <x v="2"/>
    <n v="18.260000000000002"/>
    <s v="Not met the required collection"/>
  </r>
  <r>
    <x v="227"/>
    <x v="355"/>
    <s v="English"/>
    <x v="2"/>
    <n v="1998"/>
    <n v="4.5999999999999996"/>
    <n v="288.69"/>
    <n v="28.03"/>
    <n v="26"/>
    <n v="16.010000000000002"/>
    <n v="12.02"/>
    <x v="3"/>
    <n v="78.790000000000006"/>
    <s v="Not met the required collection"/>
  </r>
  <r>
    <x v="228"/>
    <x v="356"/>
    <s v="English"/>
    <x v="7"/>
    <n v="2002"/>
    <n v="6.4"/>
    <n v="7.28"/>
    <n v="504.38"/>
    <n v="37"/>
    <n v="341.77"/>
    <n v="162.61000000000001"/>
    <x v="2"/>
    <n v="1.97"/>
    <s v="Not met the required collection"/>
  </r>
  <r>
    <x v="228"/>
    <x v="357"/>
    <s v="English"/>
    <x v="2"/>
    <n v="1992"/>
    <n v="6.6"/>
    <n v="250.01"/>
    <n v="439.44"/>
    <n v="52"/>
    <n v="236.89"/>
    <n v="202.55"/>
    <x v="2"/>
    <n v="51.79"/>
    <s v="Not met the required collection"/>
  </r>
  <r>
    <x v="228"/>
    <x v="358"/>
    <s v="English"/>
    <x v="2"/>
    <n v="2003"/>
    <n v="5.8"/>
    <n v="173.49"/>
    <n v="148.07"/>
    <n v="66"/>
    <n v="82.29"/>
    <n v="65.78"/>
    <x v="4"/>
    <n v="82.09"/>
    <s v="Not met the required collection"/>
  </r>
  <r>
    <x v="229"/>
    <x v="359"/>
    <s v="English"/>
    <x v="2"/>
    <n v="2000"/>
    <n v="5.5"/>
    <n v="8.49"/>
    <n v="456.07"/>
    <n v="23"/>
    <n v="254.25"/>
    <n v="201.82"/>
    <x v="1"/>
    <n v="1"/>
    <s v="Not met the required collection"/>
  </r>
  <r>
    <x v="230"/>
    <x v="360"/>
    <s v="English"/>
    <x v="2"/>
    <n v="2008"/>
    <n v="5.4"/>
    <n v="55.66"/>
    <n v="766.39"/>
    <n v="88"/>
    <n v="571.51"/>
    <n v="194.88"/>
    <x v="5"/>
    <n v="25.54"/>
    <s v="Hit"/>
  </r>
  <r>
    <x v="231"/>
    <x v="361"/>
    <s v="English"/>
    <x v="2"/>
    <n v="1985"/>
    <n v="4.7"/>
    <n v="111.38"/>
    <n v="662.49"/>
    <n v="50"/>
    <n v="443.8"/>
    <n v="218.69"/>
    <x v="3"/>
    <n v="34.24"/>
    <s v="Not met the required collection"/>
  </r>
  <r>
    <x v="232"/>
    <x v="362"/>
    <s v="English"/>
    <x v="20"/>
    <n v="1990"/>
    <n v="6.1"/>
    <n v="47.3"/>
    <n v="321.36"/>
    <n v="96"/>
    <n v="193.99"/>
    <n v="127.37"/>
    <x v="3"/>
    <n v="5.53"/>
    <s v="Not met the required collection"/>
  </r>
  <r>
    <x v="233"/>
    <x v="363"/>
    <s v="English"/>
    <x v="2"/>
    <n v="2008"/>
    <n v="7"/>
    <n v="13.67"/>
    <n v="64.09"/>
    <n v="88"/>
    <n v="47.03"/>
    <n v="17.059999999999999"/>
    <x v="5"/>
    <n v="5.88"/>
    <s v="Not met the required collection"/>
  </r>
  <r>
    <x v="234"/>
    <x v="364"/>
    <s v="English"/>
    <x v="2"/>
    <n v="2006"/>
    <n v="7.3"/>
    <n v="28.12"/>
    <n v="190.7"/>
    <n v="35"/>
    <n v="121.11"/>
    <n v="69.59"/>
    <x v="2"/>
    <n v="10.95"/>
    <s v="Not met the required collection"/>
  </r>
  <r>
    <x v="234"/>
    <x v="365"/>
    <s v="English"/>
    <x v="2"/>
    <n v="2000"/>
    <n v="8.4"/>
    <n v="66.739999999999995"/>
    <n v="153.87"/>
    <n v="41"/>
    <n v="103.93"/>
    <n v="49.94"/>
    <x v="2"/>
    <n v="12.94"/>
    <s v="Not met the required collection"/>
  </r>
  <r>
    <x v="235"/>
    <x v="366"/>
    <s v="English"/>
    <x v="2"/>
    <n v="2005"/>
    <n v="6.6"/>
    <n v="278.95999999999998"/>
    <n v="250.26"/>
    <n v="67"/>
    <n v="137.94999999999999"/>
    <n v="112.31"/>
    <x v="3"/>
    <n v="104.65"/>
    <s v="Not met the required collection"/>
  </r>
  <r>
    <x v="235"/>
    <x v="367"/>
    <s v="English"/>
    <x v="2"/>
    <n v="2006"/>
    <n v="6.2"/>
    <n v="4.28"/>
    <n v="95.8"/>
    <n v="34"/>
    <n v="70.13"/>
    <n v="25.67"/>
    <x v="3"/>
    <n v="0.55000000000000004"/>
    <s v="Not met the required collection"/>
  </r>
  <r>
    <x v="236"/>
    <x v="368"/>
    <s v="English"/>
    <x v="2"/>
    <n v="1999"/>
    <n v="5.4"/>
    <n v="99.63"/>
    <n v="634.96"/>
    <n v="58"/>
    <n v="394.38"/>
    <n v="240.58"/>
    <x v="4"/>
    <n v="41.1"/>
    <s v="Not met the required collection"/>
  </r>
  <r>
    <x v="237"/>
    <x v="369"/>
    <s v="English"/>
    <x v="2"/>
    <n v="2006"/>
    <n v="2.8"/>
    <n v="104.7"/>
    <n v="173.91"/>
    <n v="56"/>
    <n v="107.6"/>
    <n v="66.31"/>
    <x v="4"/>
    <n v="47.95"/>
    <s v="Not met the required collection"/>
  </r>
  <r>
    <x v="238"/>
    <x v="370"/>
    <s v="English"/>
    <x v="2"/>
    <n v="2016"/>
    <n v="6.3"/>
    <n v="192.89"/>
    <n v="601.33000000000004"/>
    <n v="75"/>
    <n v="420.52"/>
    <n v="180.81"/>
    <x v="1"/>
    <n v="81.99"/>
    <s v="Not met the required collection"/>
  </r>
  <r>
    <x v="238"/>
    <x v="371"/>
    <s v="English"/>
    <x v="2"/>
    <n v="2014"/>
    <n v="5.8"/>
    <n v="271.74"/>
    <n v="88.98"/>
    <n v="70"/>
    <n v="60.41"/>
    <n v="28.57"/>
    <x v="1"/>
    <n v="99.96"/>
    <s v="Not met the required collection"/>
  </r>
  <r>
    <x v="239"/>
    <x v="372"/>
    <s v="English"/>
    <x v="2"/>
    <n v="1999"/>
    <n v="4.3"/>
    <n v="242.26"/>
    <n v="285.87"/>
    <n v="32"/>
    <n v="225.62"/>
    <n v="60.25"/>
    <x v="4"/>
    <n v="44.54"/>
    <s v="Not met the required collection"/>
  </r>
  <r>
    <x v="240"/>
    <x v="373"/>
    <s v="English"/>
    <x v="2"/>
    <n v="2005"/>
    <n v="7"/>
    <n v="68.97"/>
    <n v="945.17"/>
    <n v="52"/>
    <n v="671.79"/>
    <n v="273.38"/>
    <x v="1"/>
    <n v="24.11"/>
    <s v="Average"/>
  </r>
  <r>
    <x v="240"/>
    <x v="374"/>
    <s v="English"/>
    <x v="2"/>
    <n v="2012"/>
    <n v="7.7"/>
    <n v="43.85"/>
    <n v="367.29"/>
    <n v="84"/>
    <n v="293.12"/>
    <n v="74.17"/>
    <x v="2"/>
    <n v="11.86"/>
    <s v="Not met the required collection"/>
  </r>
  <r>
    <x v="240"/>
    <x v="375"/>
    <s v="English"/>
    <x v="2"/>
    <n v="2014"/>
    <n v="5.7"/>
    <n v="130.03"/>
    <n v="273.11"/>
    <n v="46"/>
    <n v="168.63"/>
    <n v="104.48"/>
    <x v="2"/>
    <n v="31.54"/>
    <s v="Not met the required collection"/>
  </r>
  <r>
    <x v="241"/>
    <x v="376"/>
    <s v="English"/>
    <x v="18"/>
    <n v="2009"/>
    <n v="6.3"/>
    <n v="188.86"/>
    <n v="605.6"/>
    <n v="58"/>
    <n v="446.06"/>
    <n v="159.54"/>
    <x v="5"/>
    <n v="38.11"/>
    <s v="Not met the required collection"/>
  </r>
  <r>
    <x v="241"/>
    <x v="377"/>
    <s v="English"/>
    <x v="7"/>
    <n v="2006"/>
    <n v="6.7"/>
    <n v="195.65"/>
    <n v="170.26"/>
    <n v="51"/>
    <n v="96.7"/>
    <n v="73.56"/>
    <x v="4"/>
    <n v="38.92"/>
    <s v="Not met the required collection"/>
  </r>
  <r>
    <x v="242"/>
    <x v="378"/>
    <s v="English"/>
    <x v="2"/>
    <n v="2013"/>
    <n v="6"/>
    <n v="154.68"/>
    <n v="803.1"/>
    <n v="88"/>
    <n v="531.76"/>
    <n v="271.33999999999997"/>
    <x v="0"/>
    <n v="73.349999999999994"/>
    <s v="Hit"/>
  </r>
  <r>
    <x v="243"/>
    <x v="379"/>
    <s v="English"/>
    <x v="0"/>
    <n v="2002"/>
    <n v="6.8"/>
    <n v="256.36"/>
    <n v="319.42"/>
    <n v="31"/>
    <n v="240.8"/>
    <n v="78.62"/>
    <x v="2"/>
    <n v="70.25"/>
    <s v="Not met the required collection"/>
  </r>
  <r>
    <x v="243"/>
    <x v="380"/>
    <s v="English"/>
    <x v="2"/>
    <n v="2005"/>
    <n v="7.5"/>
    <n v="195.92"/>
    <n v="189.9"/>
    <n v="93"/>
    <n v="135.83000000000001"/>
    <n v="54.07"/>
    <x v="5"/>
    <n v="37.17"/>
    <s v="Not met the required collection"/>
  </r>
  <r>
    <x v="243"/>
    <x v="381"/>
    <s v="English"/>
    <x v="2"/>
    <n v="2007"/>
    <n v="7.7"/>
    <n v="152.41999999999999"/>
    <n v="173.24"/>
    <n v="59"/>
    <n v="88.51"/>
    <n v="84.73"/>
    <x v="0"/>
    <n v="35.79"/>
    <s v="Not met the required collection"/>
  </r>
  <r>
    <x v="243"/>
    <x v="382"/>
    <s v="English"/>
    <x v="7"/>
    <n v="2011"/>
    <n v="6.5"/>
    <n v="279.33999999999997"/>
    <n v="75.36"/>
    <n v="88"/>
    <n v="41.17"/>
    <n v="34.19"/>
    <x v="1"/>
    <n v="51.84"/>
    <s v="Not met the required collection"/>
  </r>
  <r>
    <x v="244"/>
    <x v="383"/>
    <s v="English"/>
    <x v="2"/>
    <n v="2014"/>
    <n v="7.4"/>
    <n v="212"/>
    <n v="478.23"/>
    <n v="90"/>
    <n v="338.92"/>
    <n v="139.31"/>
    <x v="0"/>
    <n v="32.14"/>
    <s v="Not met the required collection"/>
  </r>
  <r>
    <x v="244"/>
    <x v="384"/>
    <s v="English"/>
    <x v="3"/>
    <n v="1998"/>
    <n v="6.6"/>
    <n v="203.97"/>
    <n v="175.7"/>
    <n v="80"/>
    <n v="118.68"/>
    <n v="57.02"/>
    <x v="2"/>
    <n v="24.69"/>
    <s v="Not met the required collection"/>
  </r>
  <r>
    <x v="245"/>
    <x v="385"/>
    <s v="English"/>
    <x v="2"/>
    <n v="2013"/>
    <n v="5"/>
    <n v="88.23"/>
    <n v="33.520000000000003"/>
    <n v="44"/>
    <n v="21.21"/>
    <n v="12.31"/>
    <x v="3"/>
    <n v="16.61"/>
    <s v="Not met the required collection"/>
  </r>
  <r>
    <x v="246"/>
    <x v="386"/>
    <s v="English"/>
    <x v="2"/>
    <n v="2016"/>
    <n v="6.9"/>
    <n v="142.43"/>
    <n v="63.1"/>
    <n v="43"/>
    <n v="37.67"/>
    <n v="25.43"/>
    <x v="1"/>
    <n v="47.69"/>
    <s v="Not met the required collection"/>
  </r>
  <r>
    <x v="247"/>
    <x v="387"/>
    <s v="English"/>
    <x v="2"/>
    <n v="2011"/>
    <n v="7.8"/>
    <n v="147.75"/>
    <n v="861.8"/>
    <n v="42"/>
    <n v="506.51"/>
    <n v="355.29"/>
    <x v="1"/>
    <n v="20.78"/>
    <s v="One time watchable"/>
  </r>
  <r>
    <x v="247"/>
    <x v="388"/>
    <s v="English"/>
    <x v="2"/>
    <n v="1999"/>
    <n v="8.8000000000000007"/>
    <n v="234.28"/>
    <n v="416.08"/>
    <n v="66"/>
    <n v="233.45"/>
    <n v="182.63"/>
    <x v="5"/>
    <n v="103.39"/>
    <s v="Not met the required collection"/>
  </r>
  <r>
    <x v="247"/>
    <x v="389"/>
    <s v="English"/>
    <x v="2"/>
    <n v="2002"/>
    <n v="6.8"/>
    <n v="189.15"/>
    <n v="17.47"/>
    <n v="48"/>
    <n v="11.34"/>
    <n v="6.13"/>
    <x v="3"/>
    <n v="66.23"/>
    <s v="Not met the required collection"/>
  </r>
  <r>
    <x v="248"/>
    <x v="390"/>
    <s v="English"/>
    <x v="2"/>
    <n v="2012"/>
    <n v="6.3"/>
    <n v="21.17"/>
    <n v="480.62"/>
    <n v="41"/>
    <n v="273.83999999999997"/>
    <n v="206.78"/>
    <x v="0"/>
    <n v="4.01"/>
    <s v="Not met the required collection"/>
  </r>
  <r>
    <x v="248"/>
    <x v="391"/>
    <s v="English"/>
    <x v="2"/>
    <n v="2008"/>
    <n v="7.1"/>
    <n v="224.2"/>
    <n v="287.43"/>
    <n v="64"/>
    <n v="225.44"/>
    <n v="61.99"/>
    <x v="3"/>
    <n v="23.34"/>
    <s v="Not met the required collection"/>
  </r>
  <r>
    <x v="248"/>
    <x v="392"/>
    <s v="English"/>
    <x v="2"/>
    <n v="2006"/>
    <n v="6.8"/>
    <n v="144.96"/>
    <n v="41.67"/>
    <n v="60"/>
    <n v="31.97"/>
    <n v="9.6999999999999993"/>
    <x v="4"/>
    <n v="41.58"/>
    <s v="Not met the required collection"/>
  </r>
  <r>
    <x v="249"/>
    <x v="393"/>
    <s v="English"/>
    <x v="2"/>
    <n v="2013"/>
    <n v="6.9"/>
    <n v="278.43"/>
    <n v="381.29"/>
    <n v="59"/>
    <n v="204.32"/>
    <n v="176.97"/>
    <x v="2"/>
    <n v="103.56"/>
    <s v="Not met the required collection"/>
  </r>
  <r>
    <x v="250"/>
    <x v="394"/>
    <s v="English"/>
    <x v="2"/>
    <n v="2008"/>
    <n v="5.8"/>
    <n v="221.03"/>
    <n v="194.36"/>
    <n v="97"/>
    <n v="146.41"/>
    <n v="47.95"/>
    <x v="2"/>
    <n v="27.21"/>
    <s v="Not met the required collection"/>
  </r>
  <r>
    <x v="251"/>
    <x v="395"/>
    <s v="English"/>
    <x v="2"/>
    <n v="2005"/>
    <n v="6.5"/>
    <n v="169.58"/>
    <n v="449.14"/>
    <n v="89"/>
    <n v="317"/>
    <n v="132.13999999999999"/>
    <x v="1"/>
    <n v="69.510000000000005"/>
    <s v="Not met the required collection"/>
  </r>
  <r>
    <x v="252"/>
    <x v="396"/>
    <s v="English"/>
    <x v="2"/>
    <n v="1999"/>
    <n v="4.0999999999999996"/>
    <n v="38.520000000000003"/>
    <n v="311.70999999999998"/>
    <n v="65"/>
    <n v="205.8"/>
    <n v="105.91"/>
    <x v="4"/>
    <n v="11.59"/>
    <s v="Not met the required collection"/>
  </r>
  <r>
    <x v="253"/>
    <x v="397"/>
    <s v="English"/>
    <x v="2"/>
    <n v="2008"/>
    <n v="6.7"/>
    <n v="191.77"/>
    <n v="612.71"/>
    <n v="80"/>
    <n v="384.4"/>
    <n v="228.31"/>
    <x v="0"/>
    <n v="66.75"/>
    <s v="Not met the required collection"/>
  </r>
  <r>
    <x v="253"/>
    <x v="398"/>
    <s v="English"/>
    <x v="2"/>
    <n v="2012"/>
    <n v="6.5"/>
    <n v="260.77999999999997"/>
    <n v="294.54000000000002"/>
    <n v="73"/>
    <n v="206.78"/>
    <n v="87.76"/>
    <x v="1"/>
    <n v="42.34"/>
    <s v="Not met the required collection"/>
  </r>
  <r>
    <x v="253"/>
    <x v="399"/>
    <s v="English"/>
    <x v="7"/>
    <n v="2015"/>
    <n v="5.5"/>
    <n v="285.43"/>
    <n v="23.78"/>
    <n v="90"/>
    <n v="14.03"/>
    <n v="9.75"/>
    <x v="5"/>
    <n v="99.44"/>
    <s v="Not met the required collection"/>
  </r>
  <r>
    <x v="254"/>
    <x v="400"/>
    <s v="English"/>
    <x v="7"/>
    <n v="1984"/>
    <n v="7.4"/>
    <n v="236.69"/>
    <n v="307.82"/>
    <n v="97"/>
    <n v="205.19"/>
    <n v="102.63"/>
    <x v="5"/>
    <n v="79.819999999999993"/>
    <s v="Not met the required collection"/>
  </r>
  <r>
    <x v="254"/>
    <x v="401"/>
    <s v="English"/>
    <x v="7"/>
    <n v="1962"/>
    <n v="8.4"/>
    <n v="154.96"/>
    <n v="120.06"/>
    <n v="85"/>
    <n v="64.11"/>
    <n v="55.95"/>
    <x v="0"/>
    <n v="30.72"/>
    <s v="Not met the required collection"/>
  </r>
  <r>
    <x v="255"/>
    <x v="402"/>
    <s v="English"/>
    <x v="2"/>
    <n v="1984"/>
    <n v="6.6"/>
    <n v="132.75"/>
    <n v="275.67"/>
    <n v="67"/>
    <n v="145.47"/>
    <n v="130.19999999999999"/>
    <x v="1"/>
    <n v="22.38"/>
    <s v="Not met the required collection"/>
  </r>
  <r>
    <x v="256"/>
    <x v="403"/>
    <s v="English"/>
    <x v="2"/>
    <n v="1997"/>
    <n v="7.3"/>
    <n v="7.19"/>
    <n v="417.61"/>
    <n v="90"/>
    <n v="212.12"/>
    <n v="205.49"/>
    <x v="3"/>
    <n v="2.48"/>
    <s v="Not met the required collection"/>
  </r>
  <r>
    <x v="256"/>
    <x v="404"/>
    <s v="English"/>
    <x v="2"/>
    <n v="2008"/>
    <n v="6.8"/>
    <n v="168.56"/>
    <n v="142.08000000000001"/>
    <n v="75"/>
    <n v="94.61"/>
    <n v="47.47"/>
    <x v="5"/>
    <n v="53.75"/>
    <s v="Not met the required collection"/>
  </r>
  <r>
    <x v="257"/>
    <x v="405"/>
    <s v="English"/>
    <x v="2"/>
    <n v="2001"/>
    <n v="6.2"/>
    <n v="14.84"/>
    <n v="43.9"/>
    <n v="69"/>
    <n v="33.42"/>
    <n v="10.48"/>
    <x v="0"/>
    <n v="2.5499999999999998"/>
    <s v="Not met the required collection"/>
  </r>
  <r>
    <x v="258"/>
    <x v="406"/>
    <s v="English"/>
    <x v="2"/>
    <n v="2008"/>
    <n v="5.4"/>
    <n v="175.18"/>
    <n v="283.63"/>
    <n v="61"/>
    <n v="221.27"/>
    <n v="62.36"/>
    <x v="5"/>
    <n v="63.75"/>
    <s v="Not met the required collection"/>
  </r>
  <r>
    <x v="259"/>
    <x v="407"/>
    <s v="English"/>
    <x v="2"/>
    <n v="2010"/>
    <n v="6.3"/>
    <n v="130.06"/>
    <n v="43.9"/>
    <n v="76"/>
    <n v="29.83"/>
    <n v="14.07"/>
    <x v="5"/>
    <n v="61.97"/>
    <s v="Not met the required collection"/>
  </r>
  <r>
    <x v="260"/>
    <x v="408"/>
    <s v="English"/>
    <x v="2"/>
    <n v="2010"/>
    <n v="7.9"/>
    <n v="32.82"/>
    <n v="930.01"/>
    <n v="48"/>
    <n v="693.5"/>
    <n v="236.51"/>
    <x v="0"/>
    <n v="15.72"/>
    <s v="One time watchable"/>
  </r>
  <r>
    <x v="260"/>
    <x v="409"/>
    <s v="English"/>
    <x v="2"/>
    <n v="2004"/>
    <n v="6.7"/>
    <n v="128.66"/>
    <n v="622.84"/>
    <n v="84"/>
    <n v="419.2"/>
    <n v="203.64"/>
    <x v="3"/>
    <n v="13.47"/>
    <s v="Not met the required collection"/>
  </r>
  <r>
    <x v="260"/>
    <x v="410"/>
    <s v="English"/>
    <x v="2"/>
    <n v="1999"/>
    <n v="7.1"/>
    <n v="259.91000000000003"/>
    <n v="177.49"/>
    <n v="42"/>
    <n v="93.54"/>
    <n v="83.95"/>
    <x v="5"/>
    <n v="47.62"/>
    <s v="Not met the required collection"/>
  </r>
  <r>
    <x v="261"/>
    <x v="411"/>
    <s v="English"/>
    <x v="2"/>
    <n v="2009"/>
    <n v="5.2"/>
    <n v="130.13"/>
    <n v="250.97"/>
    <n v="29"/>
    <n v="135.12"/>
    <n v="115.85"/>
    <x v="5"/>
    <n v="55"/>
    <s v="Not met the required collection"/>
  </r>
  <r>
    <x v="261"/>
    <x v="412"/>
    <s v="English"/>
    <x v="3"/>
    <n v="2006"/>
    <n v="5.6"/>
    <n v="222.3"/>
    <n v="231.46"/>
    <n v="34"/>
    <n v="116.36"/>
    <n v="115.1"/>
    <x v="3"/>
    <n v="90.43"/>
    <s v="Not met the required collection"/>
  </r>
  <r>
    <x v="261"/>
    <x v="413"/>
    <s v="English"/>
    <x v="2"/>
    <n v="2004"/>
    <n v="6.5"/>
    <n v="206.89"/>
    <n v="155.28"/>
    <n v="47"/>
    <n v="93.52"/>
    <n v="61.76"/>
    <x v="1"/>
    <n v="49.95"/>
    <s v="Not met the required collection"/>
  </r>
  <r>
    <x v="261"/>
    <x v="412"/>
    <s v="English"/>
    <x v="3"/>
    <n v="2006"/>
    <n v="5.6"/>
    <n v="53.76"/>
    <n v="61.24"/>
    <n v="82"/>
    <n v="36.659999999999997"/>
    <n v="24.58"/>
    <x v="1"/>
    <n v="16.63"/>
    <s v="Not met the required collection"/>
  </r>
  <r>
    <x v="262"/>
    <x v="414"/>
    <s v="English"/>
    <x v="2"/>
    <n v="2000"/>
    <n v="5.5"/>
    <n v="176.15"/>
    <n v="990.51"/>
    <n v="94"/>
    <n v="677.72"/>
    <n v="312.79000000000002"/>
    <x v="1"/>
    <n v="43.56"/>
    <s v="Hit"/>
  </r>
  <r>
    <x v="263"/>
    <x v="415"/>
    <s v="English"/>
    <x v="2"/>
    <n v="2014"/>
    <n v="6.9"/>
    <n v="19.14"/>
    <n v="307.27999999999997"/>
    <n v="82"/>
    <n v="161.33000000000001"/>
    <n v="145.94999999999999"/>
    <x v="1"/>
    <n v="9.1300000000000008"/>
    <s v="Not met the required collection"/>
  </r>
  <r>
    <x v="264"/>
    <x v="416"/>
    <s v="English"/>
    <x v="2"/>
    <n v="2009"/>
    <n v="4.8"/>
    <n v="50.64"/>
    <n v="529.95000000000005"/>
    <n v="69"/>
    <n v="423.76"/>
    <n v="106.19"/>
    <x v="3"/>
    <n v="17.350000000000001"/>
    <s v="Not met the required collection"/>
  </r>
  <r>
    <x v="264"/>
    <x v="417"/>
    <s v="English"/>
    <x v="2"/>
    <n v="2004"/>
    <n v="5.9"/>
    <n v="96.19"/>
    <n v="266.45"/>
    <n v="58"/>
    <n v="157.05000000000001"/>
    <n v="109.4"/>
    <x v="2"/>
    <n v="32.08"/>
    <s v="Not met the required collection"/>
  </r>
  <r>
    <x v="265"/>
    <x v="418"/>
    <s v="English"/>
    <x v="2"/>
    <n v="2007"/>
    <n v="7.4"/>
    <n v="184.83"/>
    <n v="20.07"/>
    <n v="96"/>
    <n v="14.99"/>
    <n v="5.08"/>
    <x v="3"/>
    <n v="74.3"/>
    <s v="Not met the required collection"/>
  </r>
  <r>
    <x v="266"/>
    <x v="419"/>
    <s v="English"/>
    <x v="7"/>
    <n v="2007"/>
    <n v="8.1"/>
    <n v="225.63"/>
    <n v="164.27"/>
    <n v="77"/>
    <n v="101.09"/>
    <n v="63.18"/>
    <x v="2"/>
    <n v="65.08"/>
    <s v="Not met the required collection"/>
  </r>
  <r>
    <x v="267"/>
    <x v="420"/>
    <s v="English"/>
    <x v="2"/>
    <n v="2005"/>
    <n v="7.1"/>
    <n v="54.33"/>
    <n v="592.69000000000005"/>
    <n v="47"/>
    <n v="323.10000000000002"/>
    <n v="269.58999999999997"/>
    <x v="3"/>
    <n v="24.72"/>
    <s v="Not met the required collection"/>
  </r>
  <r>
    <x v="267"/>
    <x v="421"/>
    <s v="English"/>
    <x v="2"/>
    <n v="2010"/>
    <n v="4.9000000000000004"/>
    <n v="278.86"/>
    <n v="93.91"/>
    <n v="89"/>
    <n v="71.989999999999995"/>
    <n v="21.92"/>
    <x v="0"/>
    <n v="116.45"/>
    <s v="Not met the required collection"/>
  </r>
  <r>
    <x v="268"/>
    <x v="422"/>
    <s v="English"/>
    <x v="2"/>
    <n v="2009"/>
    <n v="6.5"/>
    <n v="11.42"/>
    <n v="348.02"/>
    <n v="27"/>
    <n v="228.35"/>
    <n v="119.67"/>
    <x v="3"/>
    <n v="2.89"/>
    <s v="Not met the required collection"/>
  </r>
  <r>
    <x v="268"/>
    <x v="423"/>
    <s v="English"/>
    <x v="2"/>
    <n v="2004"/>
    <n v="6.7"/>
    <n v="43.14"/>
    <n v="36.369999999999997"/>
    <n v="53"/>
    <n v="22.49"/>
    <n v="13.88"/>
    <x v="4"/>
    <n v="12.68"/>
    <s v="Not met the required collection"/>
  </r>
  <r>
    <x v="269"/>
    <x v="424"/>
    <s v="English"/>
    <x v="3"/>
    <n v="2008"/>
    <n v="6.9"/>
    <n v="131.88999999999999"/>
    <n v="131.37"/>
    <n v="77"/>
    <n v="96.73"/>
    <n v="34.64"/>
    <x v="4"/>
    <n v="32.19"/>
    <s v="Not met the required collection"/>
  </r>
  <r>
    <x v="270"/>
    <x v="425"/>
    <s v="English"/>
    <x v="7"/>
    <n v="2007"/>
    <n v="7.5"/>
    <n v="111.67"/>
    <n v="110.69"/>
    <n v="36"/>
    <n v="86.25"/>
    <n v="24.44"/>
    <x v="3"/>
    <n v="16.16"/>
    <s v="Not met the required collection"/>
  </r>
  <r>
    <x v="270"/>
    <x v="426"/>
    <s v="English"/>
    <x v="7"/>
    <n v="2009"/>
    <n v="7.5"/>
    <n v="66.27"/>
    <n v="64.81"/>
    <n v="88"/>
    <n v="39.72"/>
    <n v="25.09"/>
    <x v="3"/>
    <n v="9.0299999999999994"/>
    <s v="Not met the required collection"/>
  </r>
  <r>
    <x v="271"/>
    <x v="427"/>
    <s v="English"/>
    <x v="2"/>
    <n v="2003"/>
    <n v="4.5999999999999996"/>
    <n v="18.16"/>
    <n v="341.57"/>
    <n v="36"/>
    <n v="177.51"/>
    <n v="164.06"/>
    <x v="3"/>
    <n v="7.69"/>
    <s v="Not met the required collection"/>
  </r>
  <r>
    <x v="271"/>
    <x v="428"/>
    <s v="English"/>
    <x v="2"/>
    <n v="1991"/>
    <n v="6.8"/>
    <n v="36.89"/>
    <n v="262.39"/>
    <n v="39"/>
    <n v="204.45"/>
    <n v="57.94"/>
    <x v="5"/>
    <n v="7.14"/>
    <s v="Not met the required collection"/>
  </r>
  <r>
    <x v="271"/>
    <x v="429"/>
    <s v="English"/>
    <x v="2"/>
    <n v="2008"/>
    <n v="4.3"/>
    <n v="116.9"/>
    <n v="251.81"/>
    <n v="85"/>
    <n v="194.66"/>
    <n v="57.15"/>
    <x v="5"/>
    <n v="55.27"/>
    <s v="Not met the required collection"/>
  </r>
  <r>
    <x v="272"/>
    <x v="430"/>
    <s v="English"/>
    <x v="2"/>
    <n v="2007"/>
    <n v="6.2"/>
    <n v="227.97"/>
    <n v="710.5"/>
    <n v="70"/>
    <n v="464.48"/>
    <n v="246.02"/>
    <x v="0"/>
    <n v="112.55"/>
    <s v="Average"/>
  </r>
  <r>
    <x v="273"/>
    <x v="431"/>
    <s v="English"/>
    <x v="2"/>
    <n v="2010"/>
    <n v="8.1999999999999993"/>
    <n v="65.7"/>
    <n v="697.25"/>
    <n v="28"/>
    <n v="424.14"/>
    <n v="273.11"/>
    <x v="5"/>
    <n v="19.260000000000002"/>
    <s v="Not met the required collection"/>
  </r>
  <r>
    <x v="273"/>
    <x v="432"/>
    <s v="English"/>
    <x v="2"/>
    <n v="2002"/>
    <n v="7.2"/>
    <n v="61.62"/>
    <n v="309.3"/>
    <n v="92"/>
    <n v="203.77"/>
    <n v="105.53"/>
    <x v="0"/>
    <n v="22.21"/>
    <s v="Not met the required collection"/>
  </r>
  <r>
    <x v="274"/>
    <x v="433"/>
    <s v="English"/>
    <x v="2"/>
    <n v="2005"/>
    <n v="6.1"/>
    <n v="162.69999999999999"/>
    <n v="727.85"/>
    <n v="86"/>
    <n v="493.06"/>
    <n v="234.79"/>
    <x v="3"/>
    <n v="62.92"/>
    <s v="Hit"/>
  </r>
  <r>
    <x v="274"/>
    <x v="434"/>
    <s v="English"/>
    <x v="2"/>
    <n v="2013"/>
    <n v="6.7"/>
    <n v="182.04"/>
    <n v="389.65"/>
    <n v="33"/>
    <n v="281.76"/>
    <n v="107.89"/>
    <x v="0"/>
    <n v="23.23"/>
    <s v="Not met the required collection"/>
  </r>
  <r>
    <x v="274"/>
    <x v="435"/>
    <s v="English"/>
    <x v="2"/>
    <n v="1999"/>
    <n v="7.3"/>
    <n v="144.29"/>
    <n v="289.31"/>
    <n v="74"/>
    <n v="203.35"/>
    <n v="85.96"/>
    <x v="1"/>
    <n v="30.35"/>
    <s v="Not met the required collection"/>
  </r>
  <r>
    <x v="275"/>
    <x v="436"/>
    <s v="English"/>
    <x v="2"/>
    <n v="2010"/>
    <n v="7.2"/>
    <n v="104.86"/>
    <n v="447.73"/>
    <n v="57"/>
    <n v="264.92"/>
    <n v="182.81"/>
    <x v="2"/>
    <n v="24.85"/>
    <s v="Not met the required collection"/>
  </r>
  <r>
    <x v="276"/>
    <x v="437"/>
    <s v="English"/>
    <x v="2"/>
    <n v="2001"/>
    <n v="5.9"/>
    <n v="225.44"/>
    <n v="575.15"/>
    <n v="61"/>
    <n v="333.91"/>
    <n v="241.24"/>
    <x v="3"/>
    <n v="46.47"/>
    <s v="Not met the required collection"/>
  </r>
  <r>
    <x v="277"/>
    <x v="438"/>
    <s v="English"/>
    <x v="2"/>
    <n v="2013"/>
    <n v="8.1"/>
    <n v="276.33999999999997"/>
    <n v="577.35"/>
    <n v="40"/>
    <n v="289.38"/>
    <n v="287.97000000000003"/>
    <x v="5"/>
    <n v="125.68"/>
    <s v="Not met the required collection"/>
  </r>
  <r>
    <x v="278"/>
    <x v="439"/>
    <s v="English"/>
    <x v="2"/>
    <n v="2001"/>
    <n v="5.9"/>
    <n v="124.55"/>
    <n v="794.66"/>
    <n v="58"/>
    <n v="493.25"/>
    <n v="301.41000000000003"/>
    <x v="2"/>
    <n v="26.21"/>
    <s v="Average"/>
  </r>
  <r>
    <x v="278"/>
    <x v="440"/>
    <s v="English"/>
    <x v="2"/>
    <n v="2004"/>
    <n v="4.8"/>
    <n v="30.61"/>
    <n v="618.08000000000004"/>
    <n v="79"/>
    <n v="392.74"/>
    <n v="225.34"/>
    <x v="4"/>
    <n v="3.84"/>
    <s v="Not met the required collection"/>
  </r>
  <r>
    <x v="279"/>
    <x v="441"/>
    <s v="English"/>
    <x v="2"/>
    <n v="2013"/>
    <n v="5.4"/>
    <n v="152.82"/>
    <n v="767.19"/>
    <n v="21"/>
    <n v="402.96"/>
    <n v="364.23"/>
    <x v="5"/>
    <n v="33.130000000000003"/>
    <s v="Flop"/>
  </r>
  <r>
    <x v="279"/>
    <x v="442"/>
    <s v="English"/>
    <x v="2"/>
    <n v="2011"/>
    <n v="3.4"/>
    <n v="271.64"/>
    <n v="719.84"/>
    <n v="23"/>
    <n v="506.82"/>
    <n v="213.02"/>
    <x v="1"/>
    <n v="91.22"/>
    <s v="Flop"/>
  </r>
  <r>
    <x v="279"/>
    <x v="443"/>
    <s v="English"/>
    <x v="2"/>
    <n v="1996"/>
    <n v="7"/>
    <n v="240.4"/>
    <n v="647.91999999999996"/>
    <n v="38"/>
    <n v="330.42"/>
    <n v="317.5"/>
    <x v="1"/>
    <n v="34.83"/>
    <s v="Not met the required collection"/>
  </r>
  <r>
    <x v="279"/>
    <x v="444"/>
    <s v="English"/>
    <x v="2"/>
    <n v="2010"/>
    <n v="6"/>
    <n v="132.99"/>
    <n v="606.12"/>
    <n v="20"/>
    <n v="361.37"/>
    <n v="244.75"/>
    <x v="1"/>
    <n v="60.78"/>
    <s v="Not met the required collection"/>
  </r>
  <r>
    <x v="279"/>
    <x v="445"/>
    <s v="English"/>
    <x v="2"/>
    <n v="1999"/>
    <n v="6.4"/>
    <n v="271.97000000000003"/>
    <n v="167.25"/>
    <n v="36"/>
    <n v="96.23"/>
    <n v="71.02"/>
    <x v="5"/>
    <n v="46.76"/>
    <s v="Not met the required collection"/>
  </r>
  <r>
    <x v="279"/>
    <x v="446"/>
    <s v="English"/>
    <x v="2"/>
    <n v="2001"/>
    <n v="5.9"/>
    <n v="84.51"/>
    <n v="42.84"/>
    <n v="83"/>
    <n v="23.53"/>
    <n v="19.309999999999999"/>
    <x v="1"/>
    <n v="27.47"/>
    <s v="Not met the required collection"/>
  </r>
  <r>
    <x v="280"/>
    <x v="447"/>
    <s v="English"/>
    <x v="2"/>
    <n v="2009"/>
    <n v="6.6"/>
    <n v="142.16"/>
    <n v="224.12"/>
    <n v="74"/>
    <n v="134.02000000000001"/>
    <n v="90.1"/>
    <x v="5"/>
    <n v="16.18"/>
    <s v="Not met the required collection"/>
  </r>
  <r>
    <x v="281"/>
    <x v="448"/>
    <s v="French"/>
    <x v="0"/>
    <n v="2003"/>
    <n v="7.7"/>
    <n v="28.99"/>
    <n v="453.76"/>
    <n v="70"/>
    <n v="236.99"/>
    <n v="216.77"/>
    <x v="3"/>
    <n v="11.68"/>
    <s v="Not met the required collection"/>
  </r>
  <r>
    <x v="282"/>
    <x v="449"/>
    <s v="English"/>
    <x v="2"/>
    <n v="2009"/>
    <n v="4.0999999999999996"/>
    <n v="189.11"/>
    <n v="523.25"/>
    <n v="85"/>
    <n v="265.73"/>
    <n v="257.52"/>
    <x v="5"/>
    <n v="29.65"/>
    <s v="Not met the required collection"/>
  </r>
  <r>
    <x v="283"/>
    <x v="450"/>
    <s v="English"/>
    <x v="2"/>
    <n v="2012"/>
    <n v="7.3"/>
    <n v="57.45"/>
    <n v="432.6"/>
    <n v="36"/>
    <n v="263.58"/>
    <n v="169.02"/>
    <x v="3"/>
    <n v="22.9"/>
    <s v="Not met the required collection"/>
  </r>
  <r>
    <x v="284"/>
    <x v="451"/>
    <s v="English"/>
    <x v="2"/>
    <n v="2009"/>
    <n v="6.5"/>
    <n v="215.69"/>
    <n v="54.04"/>
    <n v="75"/>
    <n v="37.549999999999997"/>
    <n v="16.489999999999998"/>
    <x v="3"/>
    <n v="72.08"/>
    <s v="Not met the required collection"/>
  </r>
  <r>
    <x v="285"/>
    <x v="452"/>
    <s v="English"/>
    <x v="2"/>
    <n v="2000"/>
    <n v="4.0999999999999996"/>
    <n v="61.58"/>
    <n v="89.99"/>
    <n v="59"/>
    <n v="59.21"/>
    <n v="30.78"/>
    <x v="2"/>
    <n v="15.76"/>
    <s v="Not met the required collection"/>
  </r>
  <r>
    <x v="286"/>
    <x v="453"/>
    <s v="English"/>
    <x v="0"/>
    <n v="2002"/>
    <n v="5.3"/>
    <n v="113.48"/>
    <n v="93.94"/>
    <n v="61"/>
    <n v="55.96"/>
    <n v="37.979999999999997"/>
    <x v="0"/>
    <n v="34.26"/>
    <s v="Not met the required collection"/>
  </r>
  <r>
    <x v="287"/>
    <x v="454"/>
    <s v="English"/>
    <x v="2"/>
    <n v="2008"/>
    <n v="4.9000000000000004"/>
    <n v="200.67"/>
    <n v="278.67"/>
    <n v="39"/>
    <n v="197.72"/>
    <n v="80.95"/>
    <x v="3"/>
    <n v="90.38"/>
    <s v="Not met the required collection"/>
  </r>
  <r>
    <x v="288"/>
    <x v="455"/>
    <s v="English"/>
    <x v="3"/>
    <n v="2000"/>
    <n v="4.7"/>
    <n v="163.68"/>
    <n v="306.39999999999998"/>
    <n v="49"/>
    <n v="185.21"/>
    <n v="121.19"/>
    <x v="4"/>
    <n v="80.11"/>
    <s v="Not met the required collection"/>
  </r>
  <r>
    <x v="289"/>
    <x v="456"/>
    <s v="English"/>
    <x v="7"/>
    <n v="1977"/>
    <n v="6.3"/>
    <n v="176.37"/>
    <n v="528.59"/>
    <n v="74"/>
    <n v="409.91"/>
    <n v="118.68"/>
    <x v="1"/>
    <n v="46.75"/>
    <s v="Not met the required collection"/>
  </r>
  <r>
    <x v="290"/>
    <x v="457"/>
    <s v="English"/>
    <x v="2"/>
    <n v="2011"/>
    <n v="5.0999999999999996"/>
    <n v="142.79"/>
    <n v="209.69"/>
    <n v="49"/>
    <n v="143.16999999999999"/>
    <n v="66.52"/>
    <x v="1"/>
    <n v="16.34"/>
    <s v="Not met the required collection"/>
  </r>
  <r>
    <x v="291"/>
    <x v="458"/>
    <s v="English"/>
    <x v="2"/>
    <n v="2000"/>
    <n v="4"/>
    <n v="137.15"/>
    <n v="413.25"/>
    <n v="45"/>
    <n v="219.35"/>
    <n v="193.9"/>
    <x v="1"/>
    <n v="31.92"/>
    <s v="Not met the required collection"/>
  </r>
  <r>
    <x v="292"/>
    <x v="459"/>
    <s v="English"/>
    <x v="2"/>
    <n v="2001"/>
    <n v="6.5"/>
    <n v="75.56"/>
    <n v="1281.1500000000001"/>
    <n v="24"/>
    <n v="730.19"/>
    <n v="550.96"/>
    <x v="1"/>
    <n v="8.09"/>
    <s v="Flop"/>
  </r>
  <r>
    <x v="293"/>
    <x v="460"/>
    <s v="English"/>
    <x v="2"/>
    <n v="1997"/>
    <n v="7.1"/>
    <n v="19.62"/>
    <n v="669.94"/>
    <n v="71"/>
    <n v="459.75"/>
    <n v="210.19"/>
    <x v="5"/>
    <n v="6.66"/>
    <s v="Not met the required collection"/>
  </r>
  <r>
    <x v="294"/>
    <x v="461"/>
    <s v="English"/>
    <x v="2"/>
    <n v="1988"/>
    <n v="6.5"/>
    <n v="143.47999999999999"/>
    <n v="275.37"/>
    <n v="65"/>
    <n v="148.34"/>
    <n v="127.03"/>
    <x v="5"/>
    <n v="41.27"/>
    <s v="Not met the required collection"/>
  </r>
  <r>
    <x v="295"/>
    <x v="462"/>
    <s v="English"/>
    <x v="3"/>
    <n v="2002"/>
    <n v="4.5999999999999996"/>
    <n v="94.3"/>
    <n v="324.44"/>
    <n v="55"/>
    <n v="208.68"/>
    <n v="115.76"/>
    <x v="4"/>
    <n v="36.14"/>
    <s v="Not met the required collection"/>
  </r>
  <r>
    <x v="296"/>
    <x v="463"/>
    <s v="English"/>
    <x v="2"/>
    <n v="2013"/>
    <n v="5.9"/>
    <n v="39.770000000000003"/>
    <n v="516.99"/>
    <n v="67"/>
    <n v="360.11"/>
    <n v="156.88"/>
    <x v="0"/>
    <n v="16.059999999999999"/>
    <s v="Not met the required collection"/>
  </r>
  <r>
    <x v="297"/>
    <x v="464"/>
    <s v="English"/>
    <x v="2"/>
    <n v="1988"/>
    <n v="6.2"/>
    <n v="55.8"/>
    <n v="454.04"/>
    <n v="88"/>
    <n v="362.48"/>
    <n v="91.56"/>
    <x v="3"/>
    <n v="7.12"/>
    <s v="Not met the required collection"/>
  </r>
  <r>
    <x v="297"/>
    <x v="465"/>
    <s v="English"/>
    <x v="2"/>
    <n v="2000"/>
    <n v="6.2"/>
    <n v="149.12"/>
    <n v="339.82"/>
    <n v="68"/>
    <n v="177.47"/>
    <n v="162.35"/>
    <x v="3"/>
    <n v="60.69"/>
    <s v="Not met the required collection"/>
  </r>
  <r>
    <x v="297"/>
    <x v="466"/>
    <s v="English"/>
    <x v="2"/>
    <n v="2003"/>
    <n v="6.4"/>
    <n v="43.31"/>
    <n v="37.729999999999997"/>
    <n v="78"/>
    <n v="20.18"/>
    <n v="17.55"/>
    <x v="0"/>
    <n v="13.97"/>
    <s v="Not met the required collection"/>
  </r>
  <r>
    <x v="297"/>
    <x v="467"/>
    <s v="English"/>
    <x v="2"/>
    <n v="2004"/>
    <n v="5.2"/>
    <n v="176.63"/>
    <n v="11.98"/>
    <n v="58"/>
    <n v="6.94"/>
    <n v="5.04"/>
    <x v="5"/>
    <n v="78.069999999999993"/>
    <s v="Not met the required collection"/>
  </r>
  <r>
    <x v="298"/>
    <x v="468"/>
    <s v="English"/>
    <x v="7"/>
    <n v="2007"/>
    <n v="5.4"/>
    <n v="267.87"/>
    <n v="377.12"/>
    <n v="92"/>
    <n v="201.18"/>
    <n v="175.94"/>
    <x v="4"/>
    <n v="42.84"/>
    <s v="Not met the required collection"/>
  </r>
  <r>
    <x v="299"/>
    <x v="469"/>
    <s v="English"/>
    <x v="2"/>
    <n v="1999"/>
    <n v="7.3"/>
    <n v="201.92"/>
    <n v="542.80999999999995"/>
    <n v="95"/>
    <n v="391.32"/>
    <n v="151.49"/>
    <x v="5"/>
    <n v="66.930000000000007"/>
    <s v="Not met the required collection"/>
  </r>
  <r>
    <x v="299"/>
    <x v="470"/>
    <s v="English"/>
    <x v="2"/>
    <n v="2002"/>
    <n v="7.9"/>
    <n v="265.16000000000003"/>
    <n v="122.03"/>
    <n v="37"/>
    <n v="96.73"/>
    <n v="25.3"/>
    <x v="0"/>
    <n v="72.900000000000006"/>
    <s v="Not met the required collection"/>
  </r>
  <r>
    <x v="299"/>
    <x v="471"/>
    <s v="English"/>
    <x v="2"/>
    <n v="2010"/>
    <n v="6.8"/>
    <n v="18.920000000000002"/>
    <n v="11.21"/>
    <n v="23"/>
    <n v="7.35"/>
    <n v="3.86"/>
    <x v="3"/>
    <n v="8.73"/>
    <s v="Not met the required collection"/>
  </r>
  <r>
    <x v="300"/>
    <x v="472"/>
    <s v="English"/>
    <x v="2"/>
    <n v="2000"/>
    <n v="4.5999999999999996"/>
    <n v="285.39999999999998"/>
    <n v="571.89"/>
    <n v="28"/>
    <n v="369.71"/>
    <n v="202.18"/>
    <x v="1"/>
    <n v="126.81"/>
    <s v="Not met the required collection"/>
  </r>
  <r>
    <x v="301"/>
    <x v="473"/>
    <s v="English"/>
    <x v="7"/>
    <n v="2002"/>
    <n v="7.2"/>
    <n v="202.59"/>
    <n v="522.23"/>
    <n v="56"/>
    <n v="400.28"/>
    <n v="121.95"/>
    <x v="1"/>
    <n v="43.65"/>
    <s v="Not met the required collection"/>
  </r>
  <r>
    <x v="302"/>
    <x v="474"/>
    <s v="English"/>
    <x v="2"/>
    <n v="2009"/>
    <n v="6.9"/>
    <n v="87.48"/>
    <n v="496.38"/>
    <n v="56"/>
    <n v="297.14"/>
    <n v="199.24"/>
    <x v="0"/>
    <n v="30.2"/>
    <s v="Not met the required collection"/>
  </r>
  <r>
    <x v="303"/>
    <x v="475"/>
    <s v="English"/>
    <x v="7"/>
    <n v="2009"/>
    <n v="7.9"/>
    <n v="218.75"/>
    <n v="353.12"/>
    <n v="54"/>
    <n v="280.83"/>
    <n v="72.290000000000006"/>
    <x v="1"/>
    <n v="67.25"/>
    <s v="Not met the required collection"/>
  </r>
  <r>
    <x v="303"/>
    <x v="476"/>
    <s v="English"/>
    <x v="2"/>
    <n v="2016"/>
    <n v="7.3"/>
    <n v="273.44"/>
    <n v="139.80000000000001"/>
    <n v="64"/>
    <n v="99.34"/>
    <n v="40.46"/>
    <x v="1"/>
    <n v="89.26"/>
    <s v="Not met the required collection"/>
  </r>
  <r>
    <x v="304"/>
    <x v="477"/>
    <s v="English"/>
    <x v="2"/>
    <n v="2005"/>
    <n v="7.4"/>
    <n v="221.94"/>
    <n v="303.44"/>
    <n v="93"/>
    <n v="183.38"/>
    <n v="120.06"/>
    <x v="1"/>
    <n v="100.65"/>
    <s v="Not met the required collection"/>
  </r>
  <r>
    <x v="305"/>
    <x v="478"/>
    <s v="English"/>
    <x v="7"/>
    <n v="2012"/>
    <n v="6.8"/>
    <n v="298.66000000000003"/>
    <n v="110.35"/>
    <n v="55"/>
    <n v="59.73"/>
    <n v="50.62"/>
    <x v="4"/>
    <n v="132.01"/>
    <s v="Not met the required collection"/>
  </r>
  <r>
    <x v="306"/>
    <x v="479"/>
    <s v="English"/>
    <x v="7"/>
    <n v="2000"/>
    <n v="6.9"/>
    <n v="3.73"/>
    <n v="608.41999999999996"/>
    <n v="59"/>
    <n v="452.58"/>
    <n v="155.84"/>
    <x v="2"/>
    <n v="0.73"/>
    <s v="Not met the required collection"/>
  </r>
  <r>
    <x v="307"/>
    <x v="480"/>
    <s v="English"/>
    <x v="2"/>
    <n v="2013"/>
    <n v="6.8"/>
    <n v="50.06"/>
    <n v="277.42"/>
    <n v="51"/>
    <n v="221.13"/>
    <n v="56.29"/>
    <x v="2"/>
    <n v="16.940000000000001"/>
    <s v="Not met the required collection"/>
  </r>
  <r>
    <x v="308"/>
    <x v="481"/>
    <s v="English"/>
    <x v="2"/>
    <n v="2000"/>
    <n v="7"/>
    <n v="91.63"/>
    <n v="144.88"/>
    <n v="87"/>
    <n v="96.64"/>
    <n v="48.24"/>
    <x v="0"/>
    <n v="32.31"/>
    <s v="Not met the required collection"/>
  </r>
  <r>
    <x v="309"/>
    <x v="482"/>
    <s v="English"/>
    <x v="2"/>
    <n v="2004"/>
    <n v="6.6"/>
    <n v="210.65"/>
    <n v="231.13"/>
    <n v="93"/>
    <n v="156.12"/>
    <n v="75.010000000000005"/>
    <x v="0"/>
    <n v="77.489999999999995"/>
    <s v="Not met the required collection"/>
  </r>
  <r>
    <x v="310"/>
    <x v="483"/>
    <s v="English"/>
    <x v="7"/>
    <n v="2013"/>
    <n v="7"/>
    <n v="214.81"/>
    <n v="1043.18"/>
    <n v="55"/>
    <n v="768.85"/>
    <n v="274.33"/>
    <x v="5"/>
    <n v="52.05"/>
    <s v="Average"/>
  </r>
  <r>
    <x v="310"/>
    <x v="484"/>
    <s v="English"/>
    <x v="7"/>
    <n v="2007"/>
    <n v="7.9"/>
    <n v="130.30000000000001"/>
    <n v="13.15"/>
    <n v="28"/>
    <n v="7.31"/>
    <n v="5.84"/>
    <x v="3"/>
    <n v="14.58"/>
    <s v="Not met the required collection"/>
  </r>
  <r>
    <x v="311"/>
    <x v="485"/>
    <s v="English"/>
    <x v="2"/>
    <n v="2011"/>
    <n v="6.4"/>
    <n v="143.08000000000001"/>
    <n v="179.01"/>
    <n v="90"/>
    <n v="142.68"/>
    <n v="36.33"/>
    <x v="1"/>
    <n v="17.940000000000001"/>
    <s v="Not met the required collection"/>
  </r>
  <r>
    <x v="311"/>
    <x v="486"/>
    <s v="English"/>
    <x v="2"/>
    <n v="1995"/>
    <n v="6.6"/>
    <n v="122.57"/>
    <n v="171.26"/>
    <n v="20"/>
    <n v="122.18"/>
    <n v="49.08"/>
    <x v="0"/>
    <n v="50.95"/>
    <s v="Not met the required collection"/>
  </r>
  <r>
    <x v="312"/>
    <x v="487"/>
    <s v="English"/>
    <x v="3"/>
    <n v="2006"/>
    <n v="8"/>
    <n v="185.86"/>
    <n v="1023.06"/>
    <n v="28"/>
    <n v="514.09"/>
    <n v="508.97"/>
    <x v="2"/>
    <n v="33.28"/>
    <s v="Flop"/>
  </r>
  <r>
    <x v="312"/>
    <x v="488"/>
    <s v="English"/>
    <x v="2"/>
    <n v="1989"/>
    <n v="7.9"/>
    <n v="70.05"/>
    <n v="214.17"/>
    <n v="40"/>
    <n v="164.92"/>
    <n v="49.25"/>
    <x v="4"/>
    <n v="12.52"/>
    <s v="Not met the required collection"/>
  </r>
  <r>
    <x v="312"/>
    <x v="488"/>
    <s v="English"/>
    <x v="2"/>
    <n v="1989"/>
    <n v="7.9"/>
    <n v="55.05"/>
    <n v="144.35"/>
    <n v="66"/>
    <n v="93.26"/>
    <n v="51.09"/>
    <x v="0"/>
    <n v="24.54"/>
    <s v="Not met the required collection"/>
  </r>
  <r>
    <x v="312"/>
    <x v="489"/>
    <s v="English"/>
    <x v="2"/>
    <n v="2010"/>
    <n v="6.7"/>
    <n v="129.08000000000001"/>
    <n v="56.85"/>
    <n v="32"/>
    <n v="36.49"/>
    <n v="20.36"/>
    <x v="1"/>
    <n v="15.63"/>
    <s v="Not met the required collection"/>
  </r>
  <r>
    <x v="313"/>
    <x v="490"/>
    <s v="English"/>
    <x v="2"/>
    <n v="1987"/>
    <n v="4.2"/>
    <n v="75.790000000000006"/>
    <n v="44.4"/>
    <n v="67"/>
    <n v="26.62"/>
    <n v="17.78"/>
    <x v="1"/>
    <n v="13.38"/>
    <s v="Not met the required collection"/>
  </r>
  <r>
    <x v="314"/>
    <x v="491"/>
    <s v="English"/>
    <x v="2"/>
    <n v="2007"/>
    <n v="5.4"/>
    <n v="84.39"/>
    <n v="378.48"/>
    <n v="66"/>
    <n v="248.39"/>
    <n v="130.09"/>
    <x v="0"/>
    <n v="10.73"/>
    <s v="Not met the required collection"/>
  </r>
  <r>
    <x v="315"/>
    <x v="492"/>
    <s v="English"/>
    <x v="2"/>
    <n v="2013"/>
    <n v="4.3"/>
    <n v="39.380000000000003"/>
    <n v="805.1"/>
    <n v="64"/>
    <n v="506.42"/>
    <n v="298.68"/>
    <x v="4"/>
    <n v="16.41"/>
    <s v="Average"/>
  </r>
  <r>
    <x v="316"/>
    <x v="493"/>
    <s v="English"/>
    <x v="2"/>
    <n v="2002"/>
    <n v="5.4"/>
    <n v="247.32"/>
    <n v="139.51"/>
    <n v="87"/>
    <n v="82.71"/>
    <n v="56.8"/>
    <x v="5"/>
    <n v="54.89"/>
    <s v="Not met the required collection"/>
  </r>
  <r>
    <x v="317"/>
    <x v="494"/>
    <s v="English"/>
    <x v="12"/>
    <n v="1996"/>
    <n v="6.4"/>
    <n v="278"/>
    <n v="466.39"/>
    <n v="86"/>
    <n v="240.65"/>
    <n v="225.74"/>
    <x v="2"/>
    <n v="72.05"/>
    <s v="Not met the required collection"/>
  </r>
  <r>
    <x v="318"/>
    <x v="495"/>
    <s v="English"/>
    <x v="6"/>
    <n v="2016"/>
    <n v="5"/>
    <n v="27.34"/>
    <n v="137.44"/>
    <n v="89"/>
    <n v="93.02"/>
    <n v="44.42"/>
    <x v="4"/>
    <n v="6.97"/>
    <s v="Not met the required collection"/>
  </r>
  <r>
    <x v="319"/>
    <x v="496"/>
    <s v="English"/>
    <x v="2"/>
    <n v="2000"/>
    <n v="5.7"/>
    <n v="296.83999999999997"/>
    <n v="157.34"/>
    <n v="26"/>
    <n v="122.88"/>
    <n v="34.46"/>
    <x v="4"/>
    <n v="35.03"/>
    <s v="Not met the required collection"/>
  </r>
  <r>
    <x v="320"/>
    <x v="497"/>
    <s v="English"/>
    <x v="2"/>
    <n v="2010"/>
    <n v="4.5999999999999996"/>
    <n v="215.69"/>
    <n v="304.19"/>
    <n v="91"/>
    <n v="227.17"/>
    <n v="77.02"/>
    <x v="4"/>
    <n v="45.91"/>
    <s v="Not met the required collection"/>
  </r>
  <r>
    <x v="321"/>
    <x v="498"/>
    <s v="English"/>
    <x v="2"/>
    <n v="2014"/>
    <n v="6.7"/>
    <n v="235.06"/>
    <n v="415.73"/>
    <n v="43"/>
    <n v="212.31"/>
    <n v="203.42"/>
    <x v="0"/>
    <n v="98.51"/>
    <s v="Not met the required collection"/>
  </r>
  <r>
    <x v="321"/>
    <x v="499"/>
    <s v="English"/>
    <x v="2"/>
    <n v="2012"/>
    <n v="6.9"/>
    <n v="260.29000000000002"/>
    <n v="397.1"/>
    <n v="24"/>
    <n v="289.68"/>
    <n v="107.42"/>
    <x v="3"/>
    <n v="57.22"/>
    <s v="Not met the required collection"/>
  </r>
  <r>
    <x v="321"/>
    <x v="500"/>
    <s v="English"/>
    <x v="2"/>
    <n v="2008"/>
    <n v="6.7"/>
    <n v="66.569999999999993"/>
    <n v="37.99"/>
    <n v="35"/>
    <n v="27.64"/>
    <n v="10.35"/>
    <x v="3"/>
    <n v="24.66"/>
    <s v="Not met the required collection"/>
  </r>
  <r>
    <x v="322"/>
    <x v="501"/>
    <s v="English"/>
    <x v="2"/>
    <n v="2000"/>
    <n v="6.5"/>
    <n v="70.13"/>
    <n v="586.16"/>
    <n v="40"/>
    <n v="327.08"/>
    <n v="259.08"/>
    <x v="5"/>
    <n v="22.73"/>
    <s v="Not met the required collection"/>
  </r>
  <r>
    <x v="323"/>
    <x v="502"/>
    <s v="English"/>
    <x v="2"/>
    <n v="2006"/>
    <n v="6.1"/>
    <n v="195.41"/>
    <n v="710.98"/>
    <n v="93"/>
    <n v="530.16999999999996"/>
    <n v="180.81"/>
    <x v="3"/>
    <n v="66.17"/>
    <s v="Hit"/>
  </r>
  <r>
    <x v="324"/>
    <x v="503"/>
    <s v="English"/>
    <x v="2"/>
    <n v="2001"/>
    <n v="6"/>
    <n v="101.05"/>
    <n v="112.96"/>
    <n v="72"/>
    <n v="73.73"/>
    <n v="39.229999999999997"/>
    <x v="2"/>
    <n v="23.17"/>
    <s v="Not met the required collection"/>
  </r>
  <r>
    <x v="325"/>
    <x v="504"/>
    <s v="English"/>
    <x v="2"/>
    <n v="1999"/>
    <n v="6.4"/>
    <n v="59.38"/>
    <n v="135.4"/>
    <n v="63"/>
    <n v="104.79"/>
    <n v="30.61"/>
    <x v="2"/>
    <n v="24.53"/>
    <s v="Not met the required collection"/>
  </r>
  <r>
    <x v="326"/>
    <x v="505"/>
    <s v="English"/>
    <x v="2"/>
    <n v="2015"/>
    <n v="5.3"/>
    <n v="92"/>
    <n v="467.83"/>
    <n v="31"/>
    <n v="286.3"/>
    <n v="181.53"/>
    <x v="5"/>
    <n v="23.73"/>
    <s v="Not met the required collection"/>
  </r>
  <r>
    <x v="327"/>
    <x v="506"/>
    <s v="English"/>
    <x v="2"/>
    <n v="2014"/>
    <n v="5.8"/>
    <n v="217.45"/>
    <n v="313.55"/>
    <n v="41"/>
    <n v="188.15"/>
    <n v="125.4"/>
    <x v="5"/>
    <n v="102.88"/>
    <s v="Not met the required collection"/>
  </r>
  <r>
    <x v="328"/>
    <x v="507"/>
    <s v="English"/>
    <x v="2"/>
    <n v="2015"/>
    <n v="6"/>
    <n v="201.55"/>
    <n v="119.44"/>
    <n v="86"/>
    <n v="89.09"/>
    <n v="30.35"/>
    <x v="3"/>
    <n v="21.57"/>
    <s v="Not met the required collection"/>
  </r>
  <r>
    <x v="329"/>
    <x v="508"/>
    <s v="English"/>
    <x v="2"/>
    <n v="2013"/>
    <n v="7.4"/>
    <n v="95.86"/>
    <n v="747.8"/>
    <n v="75"/>
    <n v="576.53"/>
    <n v="171.27"/>
    <x v="5"/>
    <n v="17.809999999999999"/>
    <s v="Hit"/>
  </r>
  <r>
    <x v="329"/>
    <x v="509"/>
    <s v="English"/>
    <x v="7"/>
    <n v="2016"/>
    <n v="6.4"/>
    <n v="89.72"/>
    <n v="194.24"/>
    <n v="46"/>
    <n v="126.57"/>
    <n v="67.67"/>
    <x v="4"/>
    <n v="28.68"/>
    <s v="Not met the required collection"/>
  </r>
  <r>
    <x v="330"/>
    <x v="510"/>
    <s v="English"/>
    <x v="2"/>
    <n v="2013"/>
    <n v="6.7"/>
    <n v="173.33"/>
    <n v="57.87"/>
    <n v="75"/>
    <n v="40.450000000000003"/>
    <n v="17.420000000000002"/>
    <x v="4"/>
    <n v="19.71"/>
    <s v="Not met the required collection"/>
  </r>
  <r>
    <x v="331"/>
    <x v="511"/>
    <s v="English"/>
    <x v="2"/>
    <n v="1996"/>
    <n v="6.8"/>
    <n v="86.59"/>
    <n v="916.24"/>
    <n v="45"/>
    <n v="726.59"/>
    <n v="189.65"/>
    <x v="4"/>
    <n v="25.81"/>
    <s v="One time watchable"/>
  </r>
  <r>
    <x v="331"/>
    <x v="512"/>
    <s v="English"/>
    <x v="2"/>
    <n v="1995"/>
    <n v="7.3"/>
    <n v="137.18"/>
    <n v="718.12"/>
    <n v="26"/>
    <n v="385.24"/>
    <n v="332.88"/>
    <x v="3"/>
    <n v="47.76"/>
    <s v="Flop"/>
  </r>
  <r>
    <x v="331"/>
    <x v="513"/>
    <s v="English"/>
    <x v="2"/>
    <n v="2015"/>
    <n v="7.9"/>
    <n v="130.44"/>
    <n v="687.82"/>
    <n v="94"/>
    <n v="495.66"/>
    <n v="192.16"/>
    <x v="4"/>
    <n v="40.729999999999997"/>
    <s v="Not met the required collection"/>
  </r>
  <r>
    <x v="331"/>
    <x v="514"/>
    <s v="English"/>
    <x v="2"/>
    <n v="2003"/>
    <n v="6.1"/>
    <n v="200.81"/>
    <n v="396.85"/>
    <n v="49"/>
    <n v="289.20999999999998"/>
    <n v="107.64"/>
    <x v="1"/>
    <n v="46.3"/>
    <s v="Not met the required collection"/>
  </r>
  <r>
    <x v="331"/>
    <x v="515"/>
    <s v="English"/>
    <x v="2"/>
    <n v="2009"/>
    <n v="7.4"/>
    <n v="101.69"/>
    <n v="36.409999999999997"/>
    <n v="83"/>
    <n v="25.58"/>
    <n v="10.83"/>
    <x v="1"/>
    <n v="46.63"/>
    <s v="Not met the required collection"/>
  </r>
  <r>
    <x v="332"/>
    <x v="516"/>
    <s v="Spanish"/>
    <x v="21"/>
    <n v="2000"/>
    <n v="7.9"/>
    <n v="52.89"/>
    <n v="318.98"/>
    <n v="45"/>
    <n v="217.77"/>
    <n v="101.21"/>
    <x v="4"/>
    <n v="17.27"/>
    <s v="Not met the required collection"/>
  </r>
  <r>
    <x v="333"/>
    <x v="517"/>
    <s v="English"/>
    <x v="2"/>
    <n v="2005"/>
    <n v="6.8"/>
    <n v="5.9"/>
    <n v="384.86"/>
    <n v="44"/>
    <n v="200.16"/>
    <n v="184.7"/>
    <x v="0"/>
    <n v="2.59"/>
    <s v="Not met the required collection"/>
  </r>
  <r>
    <x v="334"/>
    <x v="518"/>
    <s v="English"/>
    <x v="0"/>
    <n v="2008"/>
    <n v="6.6"/>
    <n v="268.13"/>
    <n v="140.13999999999999"/>
    <n v="62"/>
    <n v="106.95"/>
    <n v="33.19"/>
    <x v="0"/>
    <n v="129.22"/>
    <s v="Not met the required collection"/>
  </r>
  <r>
    <x v="335"/>
    <x v="519"/>
    <s v="English"/>
    <x v="2"/>
    <n v="2000"/>
    <n v="5.3"/>
    <n v="159.33000000000001"/>
    <n v="660.59"/>
    <n v="63"/>
    <n v="480.9"/>
    <n v="179.69"/>
    <x v="3"/>
    <n v="44.18"/>
    <s v="Not met the required collection"/>
  </r>
  <r>
    <x v="336"/>
    <x v="520"/>
    <s v="English"/>
    <x v="2"/>
    <n v="1997"/>
    <n v="7"/>
    <n v="289.17"/>
    <n v="123.54"/>
    <n v="95"/>
    <n v="74.31"/>
    <n v="49.23"/>
    <x v="5"/>
    <n v="50.67"/>
    <s v="Not met the required collection"/>
  </r>
  <r>
    <x v="337"/>
    <x v="521"/>
    <s v="English"/>
    <x v="2"/>
    <n v="2005"/>
    <n v="6.6"/>
    <n v="161.59"/>
    <n v="504.82"/>
    <n v="74"/>
    <n v="263.05"/>
    <n v="241.77"/>
    <x v="2"/>
    <n v="24.92"/>
    <s v="Not met the required collection"/>
  </r>
  <r>
    <x v="338"/>
    <x v="522"/>
    <s v="English"/>
    <x v="2"/>
    <n v="2010"/>
    <n v="6"/>
    <n v="64.83"/>
    <n v="451.35"/>
    <n v="64"/>
    <n v="253.05"/>
    <n v="198.3"/>
    <x v="3"/>
    <n v="9.8800000000000008"/>
    <s v="Not met the required collection"/>
  </r>
  <r>
    <x v="338"/>
    <x v="523"/>
    <s v="German"/>
    <x v="3"/>
    <n v="2006"/>
    <n v="8.5"/>
    <n v="124.19"/>
    <n v="226.04"/>
    <n v="87"/>
    <n v="132.26"/>
    <n v="93.78"/>
    <x v="4"/>
    <n v="42.97"/>
    <s v="Not met the required collection"/>
  </r>
  <r>
    <x v="338"/>
    <x v="522"/>
    <s v="English"/>
    <x v="2"/>
    <n v="2010"/>
    <n v="6"/>
    <n v="287.08999999999997"/>
    <n v="187.61"/>
    <n v="93"/>
    <n v="116.7"/>
    <n v="70.91"/>
    <x v="0"/>
    <n v="41.36"/>
    <s v="Not met the required collection"/>
  </r>
  <r>
    <x v="339"/>
    <x v="524"/>
    <s v="English"/>
    <x v="2"/>
    <n v="1994"/>
    <n v="6.4"/>
    <n v="47.85"/>
    <n v="148.85"/>
    <n v="30"/>
    <n v="93.76"/>
    <n v="55.09"/>
    <x v="5"/>
    <n v="9.69"/>
    <s v="Not met the required collection"/>
  </r>
  <r>
    <x v="340"/>
    <x v="525"/>
    <s v="English"/>
    <x v="2"/>
    <n v="1998"/>
    <n v="5.9"/>
    <n v="200.6"/>
    <n v="535.30999999999995"/>
    <n v="68"/>
    <n v="333.05"/>
    <n v="202.26"/>
    <x v="2"/>
    <n v="47.35"/>
    <s v="Not met the required collection"/>
  </r>
  <r>
    <x v="341"/>
    <x v="526"/>
    <s v="French"/>
    <x v="0"/>
    <n v="1998"/>
    <n v="7.7"/>
    <n v="10.16"/>
    <n v="674.44"/>
    <n v="99"/>
    <n v="411.2"/>
    <n v="263.24"/>
    <x v="3"/>
    <n v="1.54"/>
    <s v="Not met the required collection"/>
  </r>
  <r>
    <x v="342"/>
    <x v="527"/>
    <s v="French"/>
    <x v="9"/>
    <n v="2002"/>
    <n v="7.1"/>
    <n v="180.95"/>
    <n v="56.2"/>
    <n v="27"/>
    <n v="37.39"/>
    <n v="18.809999999999999"/>
    <x v="5"/>
    <n v="89.44"/>
    <s v="Not met the required collection"/>
  </r>
  <r>
    <x v="343"/>
    <x v="528"/>
    <s v="French"/>
    <x v="9"/>
    <n v="1969"/>
    <n v="7.2"/>
    <n v="127.42"/>
    <n v="519.19000000000005"/>
    <n v="70"/>
    <n v="338.82"/>
    <n v="180.37"/>
    <x v="0"/>
    <n v="59.43"/>
    <s v="Not met the required collection"/>
  </r>
  <r>
    <x v="344"/>
    <x v="529"/>
    <s v="English"/>
    <x v="2"/>
    <n v="2009"/>
    <n v="5.9"/>
    <n v="179.75"/>
    <n v="140.41"/>
    <n v="82"/>
    <n v="110.28"/>
    <n v="30.13"/>
    <x v="4"/>
    <n v="81.98"/>
    <s v="Not met the required collection"/>
  </r>
  <r>
    <x v="345"/>
    <x v="530"/>
    <s v="English"/>
    <x v="2"/>
    <n v="1990"/>
    <n v="7.6"/>
    <n v="289.95999999999998"/>
    <n v="963.62"/>
    <n v="54"/>
    <n v="713.8"/>
    <n v="249.82"/>
    <x v="4"/>
    <n v="29.5"/>
    <s v="Average"/>
  </r>
  <r>
    <x v="345"/>
    <x v="531"/>
    <s v="English"/>
    <x v="2"/>
    <n v="1979"/>
    <n v="8.5"/>
    <n v="41.28"/>
    <n v="221.54"/>
    <n v="70"/>
    <n v="162.29"/>
    <n v="59.25"/>
    <x v="2"/>
    <n v="17.52"/>
    <s v="Not met the required collection"/>
  </r>
  <r>
    <x v="345"/>
    <x v="532"/>
    <s v="English"/>
    <x v="2"/>
    <n v="1997"/>
    <n v="7.1"/>
    <n v="259.76"/>
    <n v="179.61"/>
    <n v="53"/>
    <n v="91.86"/>
    <n v="87.75"/>
    <x v="2"/>
    <n v="128.94"/>
    <s v="Not met the required collection"/>
  </r>
  <r>
    <x v="345"/>
    <x v="533"/>
    <s v="English"/>
    <x v="2"/>
    <n v="1984"/>
    <n v="6.5"/>
    <n v="156.59"/>
    <n v="163.65"/>
    <n v="74"/>
    <n v="115.34"/>
    <n v="48.31"/>
    <x v="4"/>
    <n v="21.91"/>
    <s v="Not met the required collection"/>
  </r>
  <r>
    <x v="345"/>
    <x v="534"/>
    <s v="English"/>
    <x v="2"/>
    <n v="1972"/>
    <n v="9.1999999999999993"/>
    <n v="172.25"/>
    <n v="160.4"/>
    <n v="56"/>
    <n v="96.98"/>
    <n v="63.42"/>
    <x v="5"/>
    <n v="81.239999999999995"/>
    <s v="Not met the required collection"/>
  </r>
  <r>
    <x v="345"/>
    <x v="535"/>
    <s v="English"/>
    <x v="2"/>
    <n v="1986"/>
    <n v="6.3"/>
    <n v="159.57"/>
    <n v="72.900000000000006"/>
    <n v="98"/>
    <n v="56.67"/>
    <n v="16.23"/>
    <x v="1"/>
    <n v="71.45"/>
    <s v="Not met the required collection"/>
  </r>
  <r>
    <x v="345"/>
    <x v="536"/>
    <s v="English"/>
    <x v="2"/>
    <n v="1983"/>
    <n v="7.2"/>
    <n v="216.32"/>
    <n v="67.569999999999993"/>
    <n v="47"/>
    <n v="44.34"/>
    <n v="23.23"/>
    <x v="4"/>
    <n v="32.25"/>
    <s v="Not met the required collection"/>
  </r>
  <r>
    <x v="346"/>
    <x v="537"/>
    <s v="English"/>
    <x v="2"/>
    <n v="2007"/>
    <n v="7.2"/>
    <n v="277.32"/>
    <n v="160.44"/>
    <n v="59"/>
    <n v="83.03"/>
    <n v="77.41"/>
    <x v="1"/>
    <n v="77.5"/>
    <s v="Not met the required collection"/>
  </r>
  <r>
    <x v="346"/>
    <x v="538"/>
    <s v="English"/>
    <x v="2"/>
    <n v="2011"/>
    <n v="6.9"/>
    <n v="231.69"/>
    <n v="38.03"/>
    <n v="40"/>
    <n v="26.65"/>
    <n v="11.38"/>
    <x v="0"/>
    <n v="40.68"/>
    <s v="Not met the required collection"/>
  </r>
  <r>
    <x v="347"/>
    <x v="539"/>
    <s v="English"/>
    <x v="20"/>
    <n v="1999"/>
    <n v="6.9"/>
    <n v="95.61"/>
    <n v="402.97"/>
    <n v="84"/>
    <n v="205.84"/>
    <n v="197.13"/>
    <x v="0"/>
    <n v="47.05"/>
    <s v="Not met the required collection"/>
  </r>
  <r>
    <x v="348"/>
    <x v="540"/>
    <s v="English"/>
    <x v="2"/>
    <n v="2012"/>
    <n v="6.5"/>
    <n v="50.57"/>
    <n v="387.56"/>
    <n v="45"/>
    <n v="202.83"/>
    <n v="184.73"/>
    <x v="0"/>
    <n v="19.77"/>
    <s v="Not met the required collection"/>
  </r>
  <r>
    <x v="348"/>
    <x v="541"/>
    <s v="English"/>
    <x v="2"/>
    <n v="2006"/>
    <n v="6.4"/>
    <n v="256.12"/>
    <n v="233.87"/>
    <n v="96"/>
    <n v="127.7"/>
    <n v="106.17"/>
    <x v="4"/>
    <n v="44.41"/>
    <s v="Not met the required collection"/>
  </r>
  <r>
    <x v="349"/>
    <x v="542"/>
    <s v="English"/>
    <x v="2"/>
    <n v="2001"/>
    <n v="6.9"/>
    <n v="240.22"/>
    <n v="621.98"/>
    <n v="40"/>
    <n v="490.35"/>
    <n v="131.63"/>
    <x v="3"/>
    <n v="76.59"/>
    <s v="Not met the required collection"/>
  </r>
  <r>
    <x v="350"/>
    <x v="543"/>
    <s v="English"/>
    <x v="2"/>
    <n v="1988"/>
    <n v="6.7"/>
    <n v="82.29"/>
    <n v="626.53"/>
    <n v="71"/>
    <n v="476.92"/>
    <n v="149.61000000000001"/>
    <x v="0"/>
    <n v="32.950000000000003"/>
    <s v="Not met the required collection"/>
  </r>
  <r>
    <x v="351"/>
    <x v="544"/>
    <s v="English"/>
    <x v="2"/>
    <n v="2006"/>
    <n v="7.3"/>
    <n v="172.99"/>
    <n v="328.22"/>
    <n v="44"/>
    <n v="235.8"/>
    <n v="92.42"/>
    <x v="0"/>
    <n v="49.24"/>
    <s v="Not met the required collection"/>
  </r>
  <r>
    <x v="351"/>
    <x v="545"/>
    <s v="English"/>
    <x v="2"/>
    <n v="1990"/>
    <n v="6.3"/>
    <n v="135.16"/>
    <n v="129.03"/>
    <n v="46"/>
    <n v="72.62"/>
    <n v="56.41"/>
    <x v="1"/>
    <n v="60.59"/>
    <s v="Not met the required collection"/>
  </r>
  <r>
    <x v="352"/>
    <x v="546"/>
    <s v="English"/>
    <x v="2"/>
    <n v="2014"/>
    <n v="6.5"/>
    <n v="75.42"/>
    <n v="265.2"/>
    <n v="83"/>
    <n v="192.59"/>
    <n v="72.61"/>
    <x v="3"/>
    <n v="7.83"/>
    <s v="Not met the required collection"/>
  </r>
  <r>
    <x v="353"/>
    <x v="547"/>
    <s v="English"/>
    <x v="2"/>
    <n v="2005"/>
    <n v="6.4"/>
    <n v="236.36"/>
    <n v="684.47"/>
    <n v="40"/>
    <n v="390.33"/>
    <n v="294.14"/>
    <x v="2"/>
    <n v="71.67"/>
    <s v="Not met the required collection"/>
  </r>
  <r>
    <x v="354"/>
    <x v="548"/>
    <s v="English"/>
    <x v="2"/>
    <n v="2004"/>
    <n v="5.2"/>
    <n v="127.71"/>
    <n v="897.38"/>
    <n v="53"/>
    <n v="627.48"/>
    <n v="269.89999999999998"/>
    <x v="1"/>
    <n v="54.04"/>
    <s v="Average"/>
  </r>
  <r>
    <x v="354"/>
    <x v="549"/>
    <s v="English"/>
    <x v="2"/>
    <n v="2001"/>
    <n v="6.8"/>
    <n v="120.45"/>
    <n v="461.5"/>
    <n v="74"/>
    <n v="342.49"/>
    <n v="119.01"/>
    <x v="0"/>
    <n v="58.75"/>
    <s v="Not met the required collection"/>
  </r>
  <r>
    <x v="354"/>
    <x v="550"/>
    <s v="English"/>
    <x v="2"/>
    <n v="1997"/>
    <n v="6.3"/>
    <n v="185.92"/>
    <n v="219.7"/>
    <n v="71"/>
    <n v="154.28"/>
    <n v="65.42"/>
    <x v="1"/>
    <n v="53.01"/>
    <s v="Not met the required collection"/>
  </r>
  <r>
    <x v="355"/>
    <x v="551"/>
    <s v="English"/>
    <x v="2"/>
    <n v="1981"/>
    <n v="5.2"/>
    <n v="111.92"/>
    <n v="321.12"/>
    <n v="59"/>
    <n v="214.18"/>
    <n v="106.94"/>
    <x v="5"/>
    <n v="23.07"/>
    <s v="Not met the required collection"/>
  </r>
  <r>
    <x v="356"/>
    <x v="552"/>
    <s v="English"/>
    <x v="2"/>
    <n v="2008"/>
    <n v="5.5"/>
    <n v="50.89"/>
    <n v="181.77"/>
    <n v="52"/>
    <n v="110.68"/>
    <n v="71.09"/>
    <x v="0"/>
    <n v="22.31"/>
    <s v="Not met the required collection"/>
  </r>
  <r>
    <x v="357"/>
    <x v="553"/>
    <s v="English"/>
    <x v="2"/>
    <n v="1998"/>
    <n v="6.2"/>
    <n v="206.03"/>
    <n v="14.38"/>
    <n v="39"/>
    <n v="10.55"/>
    <n v="3.83"/>
    <x v="2"/>
    <n v="64.569999999999993"/>
    <s v="Not met the required collection"/>
  </r>
  <r>
    <x v="358"/>
    <x v="554"/>
    <s v="Italian"/>
    <x v="20"/>
    <n v="2003"/>
    <n v="6.5"/>
    <n v="50.12"/>
    <n v="1198.05"/>
    <n v="65"/>
    <n v="802.35"/>
    <n v="395.7"/>
    <x v="0"/>
    <n v="15.92"/>
    <s v="Average"/>
  </r>
  <r>
    <x v="358"/>
    <x v="555"/>
    <s v="English"/>
    <x v="2"/>
    <n v="2012"/>
    <n v="5.7"/>
    <n v="288.02999999999997"/>
    <n v="138.03"/>
    <n v="37"/>
    <n v="97.67"/>
    <n v="40.36"/>
    <x v="0"/>
    <n v="103.75"/>
    <s v="Not met the required collection"/>
  </r>
  <r>
    <x v="359"/>
    <x v="556"/>
    <s v="English"/>
    <x v="7"/>
    <n v="2010"/>
    <n v="6.4"/>
    <n v="274.37"/>
    <n v="514.88"/>
    <n v="40"/>
    <n v="395.17"/>
    <n v="119.71"/>
    <x v="2"/>
    <n v="51.53"/>
    <s v="Not met the required collection"/>
  </r>
  <r>
    <x v="360"/>
    <x v="557"/>
    <s v="English"/>
    <x v="2"/>
    <n v="2001"/>
    <n v="6.2"/>
    <n v="175.93"/>
    <n v="131.82"/>
    <n v="30"/>
    <n v="89.21"/>
    <n v="42.61"/>
    <x v="5"/>
    <n v="82.87"/>
    <s v="Not met the required collection"/>
  </r>
  <r>
    <x v="360"/>
    <x v="558"/>
    <s v="English"/>
    <x v="2"/>
    <n v="2004"/>
    <n v="5.7"/>
    <n v="21.69"/>
    <n v="97.52"/>
    <n v="61"/>
    <n v="70.739999999999995"/>
    <n v="26.78"/>
    <x v="2"/>
    <n v="5.6"/>
    <s v="Not met the required collection"/>
  </r>
  <r>
    <x v="360"/>
    <x v="559"/>
    <s v="English"/>
    <x v="2"/>
    <n v="1999"/>
    <n v="5.5"/>
    <n v="77.3"/>
    <n v="29.53"/>
    <n v="54"/>
    <n v="17.07"/>
    <n v="12.46"/>
    <x v="2"/>
    <n v="24.2"/>
    <s v="Not met the required collection"/>
  </r>
  <r>
    <x v="361"/>
    <x v="560"/>
    <s v="English"/>
    <x v="2"/>
    <n v="2005"/>
    <n v="6.8"/>
    <n v="77.55"/>
    <n v="438.34"/>
    <n v="26"/>
    <n v="281.64999999999998"/>
    <n v="156.69"/>
    <x v="4"/>
    <n v="20.41"/>
    <s v="Not met the required collection"/>
  </r>
  <r>
    <x v="362"/>
    <x v="561"/>
    <s v="English"/>
    <x v="2"/>
    <n v="1997"/>
    <n v="6.6"/>
    <n v="80.56"/>
    <n v="641.03"/>
    <n v="29"/>
    <n v="493.86"/>
    <n v="147.16999999999999"/>
    <x v="5"/>
    <n v="16.670000000000002"/>
    <s v="Not met the required collection"/>
  </r>
  <r>
    <x v="362"/>
    <x v="562"/>
    <s v="English"/>
    <x v="2"/>
    <n v="2013"/>
    <n v="6.5"/>
    <n v="278.74"/>
    <n v="618.20000000000005"/>
    <n v="92"/>
    <n v="375.67"/>
    <n v="242.53"/>
    <x v="3"/>
    <n v="48.64"/>
    <s v="Not met the required collection"/>
  </r>
  <r>
    <x v="362"/>
    <x v="563"/>
    <s v="English"/>
    <x v="2"/>
    <n v="2001"/>
    <n v="6.2"/>
    <n v="96.6"/>
    <n v="585.75"/>
    <n v="24"/>
    <n v="381.9"/>
    <n v="203.85"/>
    <x v="3"/>
    <n v="15.94"/>
    <s v="Not met the required collection"/>
  </r>
  <r>
    <x v="362"/>
    <x v="564"/>
    <s v="English"/>
    <x v="2"/>
    <n v="1995"/>
    <n v="6.8"/>
    <n v="154.15"/>
    <n v="220.16"/>
    <n v="48"/>
    <n v="128.59"/>
    <n v="91.57"/>
    <x v="4"/>
    <n v="55.79"/>
    <s v="Not met the required collection"/>
  </r>
  <r>
    <x v="363"/>
    <x v="565"/>
    <s v="English"/>
    <x v="2"/>
    <n v="2001"/>
    <n v="6.3"/>
    <n v="63.45"/>
    <n v="371.21"/>
    <n v="73"/>
    <n v="203.38"/>
    <n v="167.83"/>
    <x v="0"/>
    <n v="7.23"/>
    <s v="Not met the required collection"/>
  </r>
  <r>
    <x v="364"/>
    <x v="566"/>
    <s v="English"/>
    <x v="2"/>
    <n v="2003"/>
    <n v="3.3"/>
    <n v="274.87"/>
    <n v="161.97"/>
    <n v="93"/>
    <n v="102.27"/>
    <n v="59.7"/>
    <x v="5"/>
    <n v="121.13"/>
    <s v="Not met the required collection"/>
  </r>
  <r>
    <x v="365"/>
    <x v="567"/>
    <s v="English"/>
    <x v="2"/>
    <n v="2012"/>
    <n v="7.3"/>
    <n v="92.07"/>
    <n v="102.33"/>
    <n v="45"/>
    <n v="63.88"/>
    <n v="38.450000000000003"/>
    <x v="4"/>
    <n v="13.23"/>
    <s v="Not met the required collection"/>
  </r>
  <r>
    <x v="366"/>
    <x v="568"/>
    <s v="English"/>
    <x v="2"/>
    <n v="1988"/>
    <n v="4.5"/>
    <n v="191.54"/>
    <n v="491.53"/>
    <n v="77"/>
    <n v="349.07"/>
    <n v="142.46"/>
    <x v="1"/>
    <n v="63.76"/>
    <s v="Not met the required collection"/>
  </r>
  <r>
    <x v="367"/>
    <x v="569"/>
    <s v="English"/>
    <x v="2"/>
    <n v="2014"/>
    <n v="6.3"/>
    <n v="296.83999999999997"/>
    <n v="183.17"/>
    <n v="21"/>
    <n v="99.52"/>
    <n v="83.65"/>
    <x v="2"/>
    <n v="76.06"/>
    <s v="Not met the required collection"/>
  </r>
  <r>
    <x v="368"/>
    <x v="570"/>
    <s v="English"/>
    <x v="2"/>
    <n v="2004"/>
    <n v="6.1"/>
    <n v="258.27"/>
    <n v="474.94"/>
    <n v="46"/>
    <n v="286.89"/>
    <n v="188.05"/>
    <x v="4"/>
    <n v="42.05"/>
    <s v="Not met the required collection"/>
  </r>
  <r>
    <x v="368"/>
    <x v="571"/>
    <s v="English"/>
    <x v="2"/>
    <n v="2010"/>
    <n v="6.5"/>
    <n v="220.81"/>
    <n v="48.92"/>
    <n v="34"/>
    <n v="35.659999999999997"/>
    <n v="13.26"/>
    <x v="3"/>
    <n v="98.12"/>
    <s v="Not met the required collection"/>
  </r>
  <r>
    <x v="369"/>
    <x v="572"/>
    <s v="English"/>
    <x v="2"/>
    <n v="2009"/>
    <n v="6.7"/>
    <n v="50.03"/>
    <n v="1140.18"/>
    <n v="54"/>
    <n v="615.51"/>
    <n v="524.66999999999996"/>
    <x v="1"/>
    <n v="10.34"/>
    <s v="Average"/>
  </r>
  <r>
    <x v="369"/>
    <x v="573"/>
    <s v="English"/>
    <x v="2"/>
    <n v="2007"/>
    <n v="6.8"/>
    <n v="37"/>
    <n v="356.34"/>
    <n v="87"/>
    <n v="274.57"/>
    <n v="81.77"/>
    <x v="0"/>
    <n v="7.19"/>
    <s v="Not met the required collection"/>
  </r>
  <r>
    <x v="369"/>
    <x v="574"/>
    <s v="English"/>
    <x v="2"/>
    <n v="2013"/>
    <n v="6.7"/>
    <n v="271.27999999999997"/>
    <n v="88.15"/>
    <n v="83"/>
    <n v="55.58"/>
    <n v="32.57"/>
    <x v="1"/>
    <n v="90.91"/>
    <s v="Not met the required collection"/>
  </r>
  <r>
    <x v="370"/>
    <x v="575"/>
    <s v="English"/>
    <x v="2"/>
    <n v="1999"/>
    <n v="6.7"/>
    <n v="67.87"/>
    <n v="276.51"/>
    <n v="85"/>
    <n v="156.76"/>
    <n v="119.75"/>
    <x v="0"/>
    <n v="7.43"/>
    <s v="Not met the required collection"/>
  </r>
  <r>
    <x v="370"/>
    <x v="576"/>
    <s v="English"/>
    <x v="2"/>
    <n v="2004"/>
    <n v="7.5"/>
    <n v="72.36"/>
    <n v="176.34"/>
    <n v="87"/>
    <n v="117.81"/>
    <n v="58.53"/>
    <x v="0"/>
    <n v="10.56"/>
    <s v="Not met the required collection"/>
  </r>
  <r>
    <x v="370"/>
    <x v="577"/>
    <s v="English"/>
    <x v="2"/>
    <n v="2011"/>
    <n v="8.1999999999999993"/>
    <n v="154.06"/>
    <n v="165.28"/>
    <n v="69"/>
    <n v="123.49"/>
    <n v="41.79"/>
    <x v="0"/>
    <n v="19.27"/>
    <s v="Not met the required collection"/>
  </r>
  <r>
    <x v="370"/>
    <x v="578"/>
    <s v="English"/>
    <x v="2"/>
    <n v="2016"/>
    <n v="5.8"/>
    <n v="297.57"/>
    <n v="45.32"/>
    <n v="73"/>
    <n v="29.62"/>
    <n v="15.7"/>
    <x v="3"/>
    <n v="113.33"/>
    <s v="Not met the required collection"/>
  </r>
  <r>
    <x v="371"/>
    <x v="579"/>
    <s v="English"/>
    <x v="2"/>
    <n v="1993"/>
    <n v="6.1"/>
    <n v="210.59"/>
    <n v="36.549999999999997"/>
    <n v="47"/>
    <n v="27.7"/>
    <n v="8.85"/>
    <x v="2"/>
    <n v="78.52"/>
    <s v="Not met the required collection"/>
  </r>
  <r>
    <x v="372"/>
    <x v="580"/>
    <s v="English"/>
    <x v="2"/>
    <n v="2012"/>
    <n v="7.1"/>
    <n v="195.2"/>
    <n v="713.22"/>
    <n v="68"/>
    <n v="462.03"/>
    <n v="251.19"/>
    <x v="3"/>
    <n v="88.09"/>
    <s v="Average"/>
  </r>
  <r>
    <x v="372"/>
    <x v="581"/>
    <s v="English"/>
    <x v="2"/>
    <n v="2015"/>
    <n v="6.7"/>
    <n v="20.94"/>
    <n v="274.52999999999997"/>
    <n v="57"/>
    <n v="137.91999999999999"/>
    <n v="136.61000000000001"/>
    <x v="2"/>
    <n v="2.4500000000000002"/>
    <s v="Not met the required collection"/>
  </r>
  <r>
    <x v="373"/>
    <x v="582"/>
    <s v="English"/>
    <x v="3"/>
    <n v="2006"/>
    <n v="5.0999999999999996"/>
    <n v="154.1"/>
    <n v="351.87"/>
    <n v="66"/>
    <n v="264.61"/>
    <n v="87.26"/>
    <x v="1"/>
    <n v="44.8"/>
    <s v="Not met the required collection"/>
  </r>
  <r>
    <x v="374"/>
    <x v="583"/>
    <s v="English"/>
    <x v="2"/>
    <n v="2009"/>
    <n v="5"/>
    <n v="176.69"/>
    <n v="60.22"/>
    <n v="34"/>
    <n v="42.92"/>
    <n v="17.3"/>
    <x v="2"/>
    <n v="24.43"/>
    <s v="Not met the required collection"/>
  </r>
  <r>
    <x v="375"/>
    <x v="584"/>
    <s v="English"/>
    <x v="2"/>
    <n v="2004"/>
    <n v="4.9000000000000004"/>
    <n v="192.04"/>
    <n v="658.31"/>
    <n v="56"/>
    <n v="432.23"/>
    <n v="226.08"/>
    <x v="0"/>
    <n v="73.08"/>
    <s v="Not met the required collection"/>
  </r>
  <r>
    <x v="375"/>
    <x v="585"/>
    <s v="English"/>
    <x v="2"/>
    <n v="1997"/>
    <n v="7.4"/>
    <n v="119"/>
    <n v="347.88"/>
    <n v="85"/>
    <n v="247.96"/>
    <n v="99.92"/>
    <x v="4"/>
    <n v="54.01"/>
    <s v="Not met the required collection"/>
  </r>
  <r>
    <x v="376"/>
    <x v="586"/>
    <s v="English"/>
    <x v="2"/>
    <n v="2014"/>
    <n v="6.1"/>
    <n v="293.02999999999997"/>
    <n v="874.88"/>
    <n v="59"/>
    <n v="558.16999999999996"/>
    <n v="316.70999999999998"/>
    <x v="0"/>
    <n v="137.07"/>
    <s v="Average"/>
  </r>
  <r>
    <x v="376"/>
    <x v="587"/>
    <s v="English"/>
    <x v="2"/>
    <n v="2005"/>
    <n v="7.5"/>
    <n v="255.85"/>
    <n v="189.5"/>
    <n v="85"/>
    <n v="136.03"/>
    <n v="53.47"/>
    <x v="2"/>
    <n v="116.96"/>
    <s v="Not met the required collection"/>
  </r>
  <r>
    <x v="376"/>
    <x v="588"/>
    <s v="English"/>
    <x v="2"/>
    <n v="2011"/>
    <n v="7.1"/>
    <n v="90.13"/>
    <n v="78.14"/>
    <n v="89"/>
    <n v="55.93"/>
    <n v="22.21"/>
    <x v="2"/>
    <n v="35.31"/>
    <s v="Not met the required collection"/>
  </r>
  <r>
    <x v="377"/>
    <x v="589"/>
    <s v="English"/>
    <x v="2"/>
    <n v="2003"/>
    <n v="6.6"/>
    <n v="216.46"/>
    <n v="641.33000000000004"/>
    <n v="96"/>
    <n v="481.65"/>
    <n v="159.68"/>
    <x v="3"/>
    <n v="101.75"/>
    <s v="Not met the required collection"/>
  </r>
  <r>
    <x v="377"/>
    <x v="590"/>
    <s v="English"/>
    <x v="2"/>
    <n v="2001"/>
    <n v="5.3"/>
    <n v="263.5"/>
    <n v="88.69"/>
    <n v="77"/>
    <n v="56.49"/>
    <n v="32.200000000000003"/>
    <x v="1"/>
    <n v="112.84"/>
    <s v="Not met the required collection"/>
  </r>
  <r>
    <x v="378"/>
    <x v="591"/>
    <s v="English"/>
    <x v="2"/>
    <n v="1991"/>
    <n v="5.0999999999999996"/>
    <n v="259.83"/>
    <n v="365.93"/>
    <n v="58"/>
    <n v="222.73"/>
    <n v="143.19999999999999"/>
    <x v="5"/>
    <n v="75.05"/>
    <s v="Not met the required collection"/>
  </r>
  <r>
    <x v="379"/>
    <x v="592"/>
    <s v="English"/>
    <x v="2"/>
    <n v="1977"/>
    <n v="8.6999999999999993"/>
    <n v="61.62"/>
    <n v="775.59"/>
    <n v="85"/>
    <n v="602.19000000000005"/>
    <n v="173.4"/>
    <x v="3"/>
    <n v="19.010000000000002"/>
    <s v="Hit"/>
  </r>
  <r>
    <x v="379"/>
    <x v="593"/>
    <s v="English"/>
    <x v="2"/>
    <n v="2005"/>
    <n v="7.6"/>
    <n v="127.32"/>
    <n v="435.29"/>
    <n v="97"/>
    <n v="267.91000000000003"/>
    <n v="167.38"/>
    <x v="2"/>
    <n v="58.17"/>
    <s v="Not met the required collection"/>
  </r>
  <r>
    <x v="380"/>
    <x v="594"/>
    <s v="English"/>
    <x v="12"/>
    <n v="1985"/>
    <n v="6.2"/>
    <n v="18.45"/>
    <n v="637.01"/>
    <n v="68"/>
    <n v="379.5"/>
    <n v="257.51"/>
    <x v="4"/>
    <n v="5.38"/>
    <s v="Not met the required collection"/>
  </r>
  <r>
    <x v="381"/>
    <x v="595"/>
    <s v="English"/>
    <x v="2"/>
    <n v="1973"/>
    <n v="8.3000000000000007"/>
    <n v="240.25"/>
    <n v="51.89"/>
    <n v="49"/>
    <n v="34.36"/>
    <n v="17.53"/>
    <x v="0"/>
    <n v="113.96"/>
    <s v="Not met the required collection"/>
  </r>
  <r>
    <x v="382"/>
    <x v="596"/>
    <s v="English"/>
    <x v="2"/>
    <n v="2000"/>
    <n v="7.2"/>
    <n v="253.24"/>
    <n v="439.53"/>
    <n v="80"/>
    <n v="307.74"/>
    <n v="131.79"/>
    <x v="3"/>
    <n v="44.79"/>
    <s v="Not met the required collection"/>
  </r>
  <r>
    <x v="382"/>
    <x v="597"/>
    <s v="English"/>
    <x v="2"/>
    <n v="2010"/>
    <n v="6.5"/>
    <n v="185.57"/>
    <n v="10.99"/>
    <n v="48"/>
    <n v="6.8"/>
    <n v="4.1900000000000004"/>
    <x v="0"/>
    <n v="80.84"/>
    <s v="Not met the required collection"/>
  </r>
  <r>
    <x v="383"/>
    <x v="598"/>
    <s v="English"/>
    <x v="2"/>
    <n v="1999"/>
    <n v="7.2"/>
    <n v="75.41"/>
    <n v="966.27"/>
    <n v="100"/>
    <n v="630.91"/>
    <n v="335.36"/>
    <x v="1"/>
    <n v="23.73"/>
    <s v="Blockbuster"/>
  </r>
  <r>
    <x v="384"/>
    <x v="599"/>
    <s v="English"/>
    <x v="2"/>
    <n v="2006"/>
    <n v="6.6"/>
    <n v="263.42"/>
    <n v="35.32"/>
    <n v="57"/>
    <n v="27.51"/>
    <n v="7.81"/>
    <x v="0"/>
    <n v="34.659999999999997"/>
    <s v="Not met the required collection"/>
  </r>
  <r>
    <x v="385"/>
    <x v="600"/>
    <s v="English"/>
    <x v="2"/>
    <n v="1994"/>
    <n v="7.3"/>
    <n v="188.2"/>
    <n v="1348.97"/>
    <n v="36"/>
    <n v="786.26"/>
    <n v="562.71"/>
    <x v="5"/>
    <n v="33.200000000000003"/>
    <s v="One time watchable"/>
  </r>
  <r>
    <x v="385"/>
    <x v="601"/>
    <s v="English"/>
    <x v="2"/>
    <n v="1997"/>
    <n v="6.7"/>
    <n v="263.95"/>
    <n v="221.29"/>
    <n v="75"/>
    <n v="124.68"/>
    <n v="96.61"/>
    <x v="3"/>
    <n v="92.34"/>
    <s v="Not met the required collection"/>
  </r>
  <r>
    <x v="386"/>
    <x v="602"/>
    <s v="English"/>
    <x v="2"/>
    <n v="2000"/>
    <n v="7.2"/>
    <n v="252.54"/>
    <n v="1126.1600000000001"/>
    <n v="70"/>
    <n v="797.41"/>
    <n v="328.75"/>
    <x v="1"/>
    <n v="56.27"/>
    <s v="Average"/>
  </r>
  <r>
    <x v="386"/>
    <x v="603"/>
    <s v="English"/>
    <x v="2"/>
    <n v="2014"/>
    <n v="6.9"/>
    <n v="73.23"/>
    <n v="122.23"/>
    <n v="65"/>
    <n v="72.66"/>
    <n v="49.57"/>
    <x v="0"/>
    <n v="21.54"/>
    <s v="Not met the required collection"/>
  </r>
  <r>
    <x v="387"/>
    <x v="604"/>
    <s v="English"/>
    <x v="20"/>
    <n v="2013"/>
    <n v="7.8"/>
    <n v="31.79"/>
    <n v="291.58"/>
    <n v="87"/>
    <n v="153.94999999999999"/>
    <n v="137.63"/>
    <x v="4"/>
    <n v="12.24"/>
    <s v="Not met the required collection"/>
  </r>
  <r>
    <x v="388"/>
    <x v="605"/>
    <s v="English"/>
    <x v="2"/>
    <n v="2011"/>
    <n v="7.4"/>
    <n v="207.14"/>
    <n v="177.46"/>
    <n v="57"/>
    <n v="134.13"/>
    <n v="43.33"/>
    <x v="4"/>
    <n v="83.24"/>
    <s v="Not met the required collection"/>
  </r>
  <r>
    <x v="388"/>
    <x v="606"/>
    <s v="English"/>
    <x v="9"/>
    <n v="2009"/>
    <n v="6.6"/>
    <n v="91.92"/>
    <n v="89.36"/>
    <n v="89"/>
    <n v="52.6"/>
    <n v="36.76"/>
    <x v="0"/>
    <n v="37.57"/>
    <s v="Not met the required collection"/>
  </r>
  <r>
    <x v="389"/>
    <x v="607"/>
    <s v="English"/>
    <x v="2"/>
    <n v="2011"/>
    <n v="5.2"/>
    <n v="273.10000000000002"/>
    <n v="437.57"/>
    <n v="45"/>
    <n v="333.63"/>
    <n v="103.94"/>
    <x v="3"/>
    <n v="106.83"/>
    <s v="Not met the required collection"/>
  </r>
  <r>
    <x v="390"/>
    <x v="608"/>
    <s v="English"/>
    <x v="2"/>
    <n v="2003"/>
    <n v="8.1"/>
    <n v="281.63"/>
    <n v="946.34"/>
    <n v="94"/>
    <n v="542.38"/>
    <n v="403.96"/>
    <x v="5"/>
    <n v="52.68"/>
    <s v="Hit"/>
  </r>
  <r>
    <x v="390"/>
    <x v="609"/>
    <s v="English"/>
    <x v="2"/>
    <n v="2006"/>
    <n v="7.3"/>
    <n v="128.71"/>
    <n v="340.51"/>
    <n v="25"/>
    <n v="200.44"/>
    <n v="140.07"/>
    <x v="2"/>
    <n v="59.91"/>
    <s v="Not met the required collection"/>
  </r>
  <r>
    <x v="390"/>
    <x v="610"/>
    <s v="English"/>
    <x v="2"/>
    <n v="2001"/>
    <n v="6.1"/>
    <n v="97.22"/>
    <n v="281.08"/>
    <n v="26"/>
    <n v="208.24"/>
    <n v="72.84"/>
    <x v="0"/>
    <n v="30.2"/>
    <s v="Not met the required collection"/>
  </r>
  <r>
    <x v="390"/>
    <x v="611"/>
    <s v="English"/>
    <x v="2"/>
    <n v="2005"/>
    <n v="6.6"/>
    <n v="8.91"/>
    <n v="264.52"/>
    <n v="64"/>
    <n v="186.21"/>
    <n v="78.31"/>
    <x v="4"/>
    <n v="3.68"/>
    <s v="Not met the required collection"/>
  </r>
  <r>
    <x v="390"/>
    <x v="612"/>
    <s v="English"/>
    <x v="2"/>
    <n v="2007"/>
    <n v="7.1"/>
    <n v="75.03"/>
    <n v="123.27"/>
    <n v="72"/>
    <n v="83.89"/>
    <n v="39.380000000000003"/>
    <x v="0"/>
    <n v="22.09"/>
    <s v="Not met the required collection"/>
  </r>
  <r>
    <x v="391"/>
    <x v="613"/>
    <s v="English"/>
    <x v="2"/>
    <n v="2014"/>
    <n v="6.8"/>
    <n v="299.20999999999998"/>
    <n v="690.18"/>
    <n v="73"/>
    <n v="446.11"/>
    <n v="244.07"/>
    <x v="1"/>
    <n v="124.38"/>
    <s v="Not met the required collection"/>
  </r>
  <r>
    <x v="392"/>
    <x v="614"/>
    <s v="English"/>
    <x v="2"/>
    <n v="2009"/>
    <n v="6.2"/>
    <n v="124.95"/>
    <n v="196.41"/>
    <n v="56"/>
    <n v="132.27000000000001"/>
    <n v="64.14"/>
    <x v="1"/>
    <n v="39.5"/>
    <s v="Not met the required collection"/>
  </r>
  <r>
    <x v="393"/>
    <x v="615"/>
    <s v="English"/>
    <x v="2"/>
    <n v="2011"/>
    <n v="7"/>
    <n v="175.95"/>
    <n v="374.82"/>
    <n v="76"/>
    <n v="222.37"/>
    <n v="152.44999999999999"/>
    <x v="5"/>
    <n v="76.58"/>
    <s v="Not met the required collection"/>
  </r>
  <r>
    <x v="393"/>
    <x v="616"/>
    <s v="English"/>
    <x v="2"/>
    <n v="2007"/>
    <n v="7.6"/>
    <n v="50.83"/>
    <n v="35.5"/>
    <n v="56"/>
    <n v="22.72"/>
    <n v="12.78"/>
    <x v="4"/>
    <n v="10.41"/>
    <s v="Not met the required collection"/>
  </r>
  <r>
    <x v="394"/>
    <x v="617"/>
    <s v="English"/>
    <x v="2"/>
    <n v="2002"/>
    <n v="6.3"/>
    <n v="69.06"/>
    <n v="708.08"/>
    <n v="65"/>
    <n v="428.37"/>
    <n v="279.70999999999998"/>
    <x v="1"/>
    <n v="20.56"/>
    <s v="Average"/>
  </r>
  <r>
    <x v="394"/>
    <x v="618"/>
    <s v="English"/>
    <x v="2"/>
    <n v="2000"/>
    <n v="7.3"/>
    <n v="275.23"/>
    <n v="191.83"/>
    <n v="82"/>
    <n v="96.97"/>
    <n v="94.86"/>
    <x v="0"/>
    <n v="60.61"/>
    <s v="Not met the required collection"/>
  </r>
  <r>
    <x v="395"/>
    <x v="619"/>
    <s v="English"/>
    <x v="2"/>
    <n v="1997"/>
    <n v="6.7"/>
    <n v="128.99"/>
    <n v="230.59"/>
    <n v="32"/>
    <n v="159.27000000000001"/>
    <n v="71.319999999999993"/>
    <x v="5"/>
    <n v="57.24"/>
    <s v="Not met the required collection"/>
  </r>
  <r>
    <x v="396"/>
    <x v="620"/>
    <s v="English"/>
    <x v="2"/>
    <n v="2001"/>
    <n v="5.3"/>
    <n v="87.84"/>
    <n v="95.13"/>
    <n v="41"/>
    <n v="75.27"/>
    <n v="19.86"/>
    <x v="3"/>
    <n v="11.54"/>
    <s v="Not met the required collection"/>
  </r>
  <r>
    <x v="397"/>
    <x v="621"/>
    <s v="English"/>
    <x v="2"/>
    <n v="1995"/>
    <n v="6.6"/>
    <n v="216.27"/>
    <n v="370.26"/>
    <n v="72"/>
    <n v="188.49"/>
    <n v="181.77"/>
    <x v="2"/>
    <n v="95.31"/>
    <s v="Not met the required collection"/>
  </r>
  <r>
    <x v="398"/>
    <x v="622"/>
    <s v="English"/>
    <x v="2"/>
    <n v="1998"/>
    <n v="6.1"/>
    <n v="41.87"/>
    <n v="93.43"/>
    <n v="59"/>
    <n v="70.510000000000005"/>
    <n v="22.92"/>
    <x v="0"/>
    <n v="14.39"/>
    <s v="Not met the required collection"/>
  </r>
  <r>
    <x v="399"/>
    <x v="623"/>
    <s v="English"/>
    <x v="9"/>
    <n v="2013"/>
    <n v="6.5"/>
    <n v="96.05"/>
    <n v="338.56"/>
    <n v="51"/>
    <n v="261.25"/>
    <n v="77.31"/>
    <x v="0"/>
    <n v="44.06"/>
    <s v="Not met the required collection"/>
  </r>
  <r>
    <x v="400"/>
    <x v="624"/>
    <s v="English"/>
    <x v="2"/>
    <n v="2004"/>
    <n v="6.8"/>
    <n v="257.57"/>
    <n v="647.39"/>
    <n v="27"/>
    <n v="344.15"/>
    <n v="303.24"/>
    <x v="2"/>
    <n v="76.25"/>
    <s v="Not met the required collection"/>
  </r>
  <r>
    <x v="400"/>
    <x v="625"/>
    <s v="English"/>
    <x v="2"/>
    <n v="2008"/>
    <n v="7"/>
    <n v="254.08"/>
    <n v="198.5"/>
    <n v="29"/>
    <n v="146.68"/>
    <n v="51.82"/>
    <x v="3"/>
    <n v="118.66"/>
    <s v="Not met the required collection"/>
  </r>
  <r>
    <x v="401"/>
    <x v="626"/>
    <s v="English"/>
    <x v="7"/>
    <n v="2004"/>
    <n v="6.2"/>
    <n v="128.75"/>
    <n v="432.11"/>
    <n v="48"/>
    <n v="334.5"/>
    <n v="97.61"/>
    <x v="1"/>
    <n v="13.37"/>
    <s v="Not met the required collection"/>
  </r>
  <r>
    <x v="402"/>
    <x v="627"/>
    <s v="English"/>
    <x v="2"/>
    <n v="1995"/>
    <n v="6.8"/>
    <n v="15.06"/>
    <n v="776.98"/>
    <n v="100"/>
    <n v="599.85"/>
    <n v="177.13"/>
    <x v="4"/>
    <n v="1.72"/>
    <s v="Blockbuster"/>
  </r>
  <r>
    <x v="402"/>
    <x v="628"/>
    <s v="English"/>
    <x v="2"/>
    <n v="2012"/>
    <n v="6.6"/>
    <n v="206.18"/>
    <n v="256.7"/>
    <n v="74"/>
    <n v="157.58000000000001"/>
    <n v="99.12"/>
    <x v="2"/>
    <n v="73.05"/>
    <s v="Not met the required collection"/>
  </r>
  <r>
    <x v="402"/>
    <x v="629"/>
    <s v="English"/>
    <x v="2"/>
    <n v="2002"/>
    <n v="6.2"/>
    <n v="102.87"/>
    <n v="163.47"/>
    <n v="69"/>
    <n v="116.02"/>
    <n v="47.45"/>
    <x v="4"/>
    <n v="38.92"/>
    <s v="Not met the required collection"/>
  </r>
  <r>
    <x v="402"/>
    <x v="630"/>
    <s v="English"/>
    <x v="2"/>
    <n v="1997"/>
    <n v="8.3000000000000007"/>
    <n v="30.42"/>
    <n v="157.63"/>
    <n v="68"/>
    <n v="107.02"/>
    <n v="50.61"/>
    <x v="5"/>
    <n v="13.36"/>
    <s v="Not met the required collection"/>
  </r>
  <r>
    <x v="402"/>
    <x v="631"/>
    <s v="English"/>
    <x v="2"/>
    <n v="2000"/>
    <n v="7.3"/>
    <n v="51"/>
    <n v="127.83"/>
    <n v="99"/>
    <n v="64.73"/>
    <n v="63.1"/>
    <x v="5"/>
    <n v="23.53"/>
    <s v="Not met the required collection"/>
  </r>
  <r>
    <x v="403"/>
    <x v="632"/>
    <s v="English"/>
    <x v="7"/>
    <n v="1971"/>
    <n v="6.7"/>
    <n v="85.73"/>
    <n v="534.6"/>
    <n v="85"/>
    <n v="418.3"/>
    <n v="116.3"/>
    <x v="4"/>
    <n v="19.760000000000002"/>
    <s v="Not met the required collection"/>
  </r>
  <r>
    <x v="404"/>
    <x v="633"/>
    <s v="English"/>
    <x v="7"/>
    <n v="2008"/>
    <n v="7.3"/>
    <n v="56.36"/>
    <n v="1200.44"/>
    <n v="94"/>
    <n v="628.17999999999995"/>
    <n v="572.26"/>
    <x v="4"/>
    <n v="10.17"/>
    <s v="Hit"/>
  </r>
  <r>
    <x v="404"/>
    <x v="634"/>
    <s v="English"/>
    <x v="7"/>
    <n v="1998"/>
    <n v="8.1999999999999993"/>
    <n v="58.53"/>
    <n v="765.2"/>
    <n v="27"/>
    <n v="539.35"/>
    <n v="225.85"/>
    <x v="5"/>
    <n v="12.82"/>
    <s v="Flop"/>
  </r>
  <r>
    <x v="404"/>
    <x v="635"/>
    <s v="English"/>
    <x v="2"/>
    <n v="2009"/>
    <n v="7.6"/>
    <n v="255.72"/>
    <n v="331.1"/>
    <n v="68"/>
    <n v="198.03"/>
    <n v="133.07"/>
    <x v="5"/>
    <n v="27.12"/>
    <s v="Not met the required collection"/>
  </r>
  <r>
    <x v="404"/>
    <x v="636"/>
    <s v="English"/>
    <x v="7"/>
    <n v="2002"/>
    <n v="3.6"/>
    <n v="23.07"/>
    <n v="26.31"/>
    <n v="95"/>
    <n v="20.34"/>
    <n v="5.97"/>
    <x v="3"/>
    <n v="7.24"/>
    <s v="Not met the required collection"/>
  </r>
  <r>
    <x v="405"/>
    <x v="637"/>
    <s v="English"/>
    <x v="2"/>
    <n v="2006"/>
    <n v="6.9"/>
    <n v="54.82"/>
    <n v="173.06"/>
    <n v="39"/>
    <n v="127.51"/>
    <n v="45.55"/>
    <x v="4"/>
    <n v="5.74"/>
    <s v="Not met the required collection"/>
  </r>
  <r>
    <x v="406"/>
    <x v="638"/>
    <s v="English"/>
    <x v="2"/>
    <n v="1982"/>
    <n v="3.5"/>
    <n v="89.49"/>
    <n v="196.36"/>
    <n v="53"/>
    <n v="155.09"/>
    <n v="41.27"/>
    <x v="5"/>
    <n v="9.76"/>
    <s v="Not met the required collection"/>
  </r>
  <r>
    <x v="407"/>
    <x v="639"/>
    <s v="English"/>
    <x v="7"/>
    <n v="2005"/>
    <n v="7.1"/>
    <n v="274.52"/>
    <n v="62.97"/>
    <n v="23"/>
    <n v="33.82"/>
    <n v="29.15"/>
    <x v="3"/>
    <n v="100.37"/>
    <s v="Not met the required collection"/>
  </r>
  <r>
    <x v="408"/>
    <x v="640"/>
    <s v="English"/>
    <x v="2"/>
    <n v="2003"/>
    <n v="5"/>
    <n v="181.45"/>
    <n v="547.46"/>
    <n v="84"/>
    <n v="287.25"/>
    <n v="260.20999999999998"/>
    <x v="4"/>
    <n v="59.37"/>
    <s v="Not met the required collection"/>
  </r>
  <r>
    <x v="409"/>
    <x v="641"/>
    <s v="English"/>
    <x v="2"/>
    <n v="1987"/>
    <n v="5.6"/>
    <n v="91.58"/>
    <n v="143.02000000000001"/>
    <n v="53"/>
    <n v="79.930000000000007"/>
    <n v="63.09"/>
    <x v="4"/>
    <n v="41.14"/>
    <s v="Not met the required collection"/>
  </r>
  <r>
    <x v="410"/>
    <x v="642"/>
    <s v="English"/>
    <x v="2"/>
    <n v="2001"/>
    <n v="5.5"/>
    <n v="237.26"/>
    <n v="193.22"/>
    <n v="61"/>
    <n v="99.01"/>
    <n v="94.21"/>
    <x v="0"/>
    <n v="100.7"/>
    <s v="Not met the required collection"/>
  </r>
  <r>
    <x v="410"/>
    <x v="643"/>
    <s v="English"/>
    <x v="2"/>
    <n v="1996"/>
    <n v="6.2"/>
    <n v="169.25"/>
    <n v="126.91"/>
    <n v="80"/>
    <n v="98.42"/>
    <n v="28.49"/>
    <x v="5"/>
    <n v="75.349999999999994"/>
    <s v="Not met the required collection"/>
  </r>
  <r>
    <x v="411"/>
    <x v="644"/>
    <s v="English"/>
    <x v="2"/>
    <n v="1993"/>
    <n v="8.1"/>
    <n v="122.19"/>
    <n v="430.43"/>
    <n v="68"/>
    <n v="298.14"/>
    <n v="132.29"/>
    <x v="3"/>
    <n v="45.85"/>
    <s v="Not met the required collection"/>
  </r>
  <r>
    <x v="411"/>
    <x v="645"/>
    <s v="English"/>
    <x v="2"/>
    <n v="1996"/>
    <n v="6"/>
    <n v="136.08000000000001"/>
    <n v="68.97"/>
    <n v="67"/>
    <n v="51.69"/>
    <n v="17.28"/>
    <x v="1"/>
    <n v="64.67"/>
    <s v="Not met the required collection"/>
  </r>
  <r>
    <x v="412"/>
    <x v="646"/>
    <s v=""/>
    <x v="2"/>
    <n v="1920"/>
    <n v="4.8"/>
    <n v="135.44999999999999"/>
    <n v="80.12"/>
    <n v="24"/>
    <n v="63.04"/>
    <n v="17.079999999999998"/>
    <x v="2"/>
    <n v="23.87"/>
    <s v="Not met the required collection"/>
  </r>
  <r>
    <x v="413"/>
    <x v="647"/>
    <s v="English"/>
    <x v="2"/>
    <n v="1994"/>
    <n v="6.5"/>
    <n v="61.31"/>
    <n v="64.91"/>
    <n v="74"/>
    <n v="45.15"/>
    <n v="19.760000000000002"/>
    <x v="1"/>
    <n v="9.02"/>
    <s v="Not met the required collection"/>
  </r>
  <r>
    <x v="414"/>
    <x v="648"/>
    <s v="Japanese"/>
    <x v="5"/>
    <n v="2004"/>
    <n v="8.1999999999999993"/>
    <n v="115.33"/>
    <n v="736.62"/>
    <n v="85"/>
    <n v="576.91999999999996"/>
    <n v="159.69999999999999"/>
    <x v="3"/>
    <n v="28.28"/>
    <s v="Hit"/>
  </r>
  <r>
    <x v="414"/>
    <x v="649"/>
    <s v="Japanese"/>
    <x v="5"/>
    <n v="2008"/>
    <n v="7.7"/>
    <n v="280.67"/>
    <n v="220.38"/>
    <n v="51"/>
    <n v="138.75"/>
    <n v="81.63"/>
    <x v="2"/>
    <n v="101.97"/>
    <s v="Not met the required collection"/>
  </r>
  <r>
    <x v="414"/>
    <x v="650"/>
    <s v="Japanese"/>
    <x v="5"/>
    <n v="2001"/>
    <n v="8.6"/>
    <n v="154.37"/>
    <n v="150.24"/>
    <n v="93"/>
    <n v="110.85"/>
    <n v="39.39"/>
    <x v="3"/>
    <n v="60.36"/>
    <s v="Not met the required collection"/>
  </r>
  <r>
    <x v="415"/>
    <x v="651"/>
    <s v="English"/>
    <x v="2"/>
    <n v="2010"/>
    <n v="6.4"/>
    <n v="52.99"/>
    <n v="4.79"/>
    <n v="35"/>
    <n v="3.28"/>
    <n v="1.51"/>
    <x v="5"/>
    <n v="26.13"/>
    <s v="Not met the required collection"/>
  </r>
  <r>
    <x v="416"/>
    <x v="652"/>
    <s v="English"/>
    <x v="2"/>
    <n v="2005"/>
    <n v="7.8"/>
    <n v="124.96"/>
    <n v="294.79000000000002"/>
    <n v="25"/>
    <n v="148.29"/>
    <n v="146.5"/>
    <x v="5"/>
    <n v="24.73"/>
    <s v="Not met the required collection"/>
  </r>
  <r>
    <x v="417"/>
    <x v="653"/>
    <s v="English"/>
    <x v="2"/>
    <n v="2001"/>
    <n v="7.2"/>
    <n v="145.54"/>
    <n v="310.57"/>
    <n v="39"/>
    <n v="171.42"/>
    <n v="139.15"/>
    <x v="3"/>
    <n v="37"/>
    <s v="Not met the required collection"/>
  </r>
  <r>
    <x v="418"/>
    <x v="654"/>
    <s v="English"/>
    <x v="2"/>
    <n v="2011"/>
    <n v="5.8"/>
    <n v="251.17"/>
    <n v="163.85"/>
    <n v="56"/>
    <n v="103.95"/>
    <n v="59.9"/>
    <x v="2"/>
    <n v="27.28"/>
    <s v="Not met the required collection"/>
  </r>
  <r>
    <x v="419"/>
    <x v="655"/>
    <s v="English"/>
    <x v="2"/>
    <n v="1953"/>
    <n v="6.8"/>
    <n v="82.54"/>
    <n v="275.56"/>
    <n v="49"/>
    <n v="205.21"/>
    <n v="70.349999999999994"/>
    <x v="5"/>
    <n v="37.42"/>
    <s v="Not met the required collection"/>
  </r>
  <r>
    <x v="420"/>
    <x v="656"/>
    <s v="English"/>
    <x v="2"/>
    <n v="2001"/>
    <n v="4.7"/>
    <n v="131.87"/>
    <n v="693.01"/>
    <n v="46"/>
    <n v="402.23"/>
    <n v="290.77999999999997"/>
    <x v="0"/>
    <n v="39.770000000000003"/>
    <s v="Not met the required collection"/>
  </r>
  <r>
    <x v="420"/>
    <x v="657"/>
    <s v="English"/>
    <x v="2"/>
    <n v="2009"/>
    <n v="7.7"/>
    <n v="31.99"/>
    <n v="325.02"/>
    <n v="33"/>
    <n v="238.78"/>
    <n v="86.24"/>
    <x v="1"/>
    <n v="12.51"/>
    <s v="Not met the required collection"/>
  </r>
  <r>
    <x v="421"/>
    <x v="658"/>
    <s v="English"/>
    <x v="2"/>
    <n v="1984"/>
    <n v="6.5"/>
    <n v="182.69"/>
    <n v="295.97000000000003"/>
    <n v="51"/>
    <n v="224.77"/>
    <n v="71.2"/>
    <x v="0"/>
    <n v="23.21"/>
    <s v="Not met the required collection"/>
  </r>
  <r>
    <x v="422"/>
    <x v="659"/>
    <s v="English"/>
    <x v="2"/>
    <n v="2001"/>
    <n v="6.4"/>
    <n v="37.619999999999997"/>
    <n v="402.49"/>
    <n v="77"/>
    <n v="307.58999999999997"/>
    <n v="94.9"/>
    <x v="3"/>
    <n v="9.65"/>
    <s v="Not met the required collection"/>
  </r>
  <r>
    <x v="423"/>
    <x v="660"/>
    <s v="English"/>
    <x v="2"/>
    <n v="2008"/>
    <n v="5.9"/>
    <n v="281.25"/>
    <n v="308.10000000000002"/>
    <n v="24"/>
    <n v="222.31"/>
    <n v="85.79"/>
    <x v="2"/>
    <n v="65.819999999999993"/>
    <s v="Not met the required collection"/>
  </r>
  <r>
    <x v="423"/>
    <x v="661"/>
    <s v="English"/>
    <x v="2"/>
    <n v="2004"/>
    <n v="5.5"/>
    <n v="192.61"/>
    <n v="14.4"/>
    <n v="95"/>
    <n v="7.4"/>
    <n v="7"/>
    <x v="0"/>
    <n v="35.229999999999997"/>
    <s v="Not met the required collection"/>
  </r>
  <r>
    <x v="424"/>
    <x v="662"/>
    <s v="English"/>
    <x v="2"/>
    <n v="1991"/>
    <n v="6.8"/>
    <n v="12.37"/>
    <n v="743.13"/>
    <n v="30"/>
    <n v="457.85"/>
    <n v="285.27999999999997"/>
    <x v="2"/>
    <n v="2.79"/>
    <s v="Flop"/>
  </r>
  <r>
    <x v="424"/>
    <x v="663"/>
    <s v="English"/>
    <x v="2"/>
    <n v="1980"/>
    <n v="6.1"/>
    <n v="250.36"/>
    <n v="686.65"/>
    <n v="50"/>
    <n v="389.41"/>
    <n v="297.24"/>
    <x v="4"/>
    <n v="66.97"/>
    <s v="Not met the required collection"/>
  </r>
  <r>
    <x v="425"/>
    <x v="664"/>
    <s v="English"/>
    <x v="2"/>
    <n v="2009"/>
    <n v="5.0999999999999996"/>
    <n v="131.07"/>
    <n v="218.86"/>
    <n v="82"/>
    <n v="117.27"/>
    <n v="101.59"/>
    <x v="5"/>
    <n v="34.200000000000003"/>
    <s v="Not met the required collection"/>
  </r>
  <r>
    <x v="426"/>
    <x v="665"/>
    <s v="English"/>
    <x v="2"/>
    <n v="2010"/>
    <n v="4.5999999999999996"/>
    <n v="50.94"/>
    <n v="18.760000000000002"/>
    <n v="65"/>
    <n v="11.22"/>
    <n v="7.54"/>
    <x v="4"/>
    <n v="5.3"/>
    <s v="Not met the required collection"/>
  </r>
  <r>
    <x v="427"/>
    <x v="666"/>
    <s v="English"/>
    <x v="7"/>
    <n v="1981"/>
    <n v="7.2"/>
    <n v="153.44999999999999"/>
    <n v="495.84"/>
    <n v="67"/>
    <n v="341.59"/>
    <n v="154.25"/>
    <x v="1"/>
    <n v="73.099999999999994"/>
    <s v="Not met the required collection"/>
  </r>
  <r>
    <x v="427"/>
    <x v="667"/>
    <s v="English"/>
    <x v="2"/>
    <n v="2000"/>
    <n v="5.6"/>
    <n v="185.67"/>
    <n v="50.37"/>
    <n v="66"/>
    <n v="32.14"/>
    <n v="18.23"/>
    <x v="2"/>
    <n v="76.069999999999993"/>
    <s v="Not met the required collection"/>
  </r>
  <r>
    <x v="428"/>
    <x v="668"/>
    <s v="English"/>
    <x v="2"/>
    <n v="1999"/>
    <n v="5.2"/>
    <n v="115.79"/>
    <n v="240.23"/>
    <n v="31"/>
    <n v="144.5"/>
    <n v="95.73"/>
    <x v="3"/>
    <n v="19.22"/>
    <s v="Not met the required collection"/>
  </r>
  <r>
    <x v="429"/>
    <x v="669"/>
    <s v="English"/>
    <x v="2"/>
    <n v="1996"/>
    <n v="6.2"/>
    <n v="115.61"/>
    <n v="933.86"/>
    <n v="71"/>
    <n v="652.87"/>
    <n v="280.99"/>
    <x v="1"/>
    <n v="18.43"/>
    <s v="Hit"/>
  </r>
  <r>
    <x v="429"/>
    <x v="670"/>
    <s v="English"/>
    <x v="2"/>
    <n v="1999"/>
    <n v="6.6"/>
    <n v="39.729999999999997"/>
    <n v="565.42999999999995"/>
    <n v="99"/>
    <n v="341.46"/>
    <n v="223.97"/>
    <x v="5"/>
    <n v="16.829999999999998"/>
    <s v="Not met the required collection"/>
  </r>
  <r>
    <x v="429"/>
    <x v="671"/>
    <s v="English"/>
    <x v="2"/>
    <n v="1984"/>
    <n v="6.7"/>
    <n v="240.14"/>
    <n v="144.69999999999999"/>
    <n v="42"/>
    <n v="92.11"/>
    <n v="52.59"/>
    <x v="5"/>
    <n v="107.53"/>
    <s v="Not met the required collection"/>
  </r>
  <r>
    <x v="430"/>
    <x v="672"/>
    <s v="English"/>
    <x v="7"/>
    <n v="2005"/>
    <n v="6.6"/>
    <n v="34.35"/>
    <n v="209.5"/>
    <n v="66"/>
    <n v="152.18"/>
    <n v="57.32"/>
    <x v="3"/>
    <n v="12.57"/>
    <s v="Not met the required collection"/>
  </r>
  <r>
    <x v="431"/>
    <x v="673"/>
    <s v="English"/>
    <x v="2"/>
    <n v="1995"/>
    <n v="6.2"/>
    <n v="290.98"/>
    <n v="244.52"/>
    <n v="30"/>
    <n v="153.80000000000001"/>
    <n v="90.72"/>
    <x v="0"/>
    <n v="45.43"/>
    <s v="Not met the required collection"/>
  </r>
  <r>
    <x v="431"/>
    <x v="674"/>
    <s v="English"/>
    <x v="2"/>
    <n v="2001"/>
    <n v="7.4"/>
    <n v="235.82"/>
    <n v="156.05000000000001"/>
    <n v="86"/>
    <n v="109.45"/>
    <n v="46.6"/>
    <x v="4"/>
    <n v="74.44"/>
    <s v="Not met the required collection"/>
  </r>
  <r>
    <x v="432"/>
    <x v="675"/>
    <s v="English"/>
    <x v="7"/>
    <n v="1983"/>
    <n v="6.2"/>
    <n v="52.68"/>
    <n v="176.45"/>
    <n v="66"/>
    <n v="130.22"/>
    <n v="46.23"/>
    <x v="3"/>
    <n v="15.94"/>
    <s v="Not met the required collection"/>
  </r>
  <r>
    <x v="433"/>
    <x v="676"/>
    <s v="English"/>
    <x v="2"/>
    <n v="1999"/>
    <n v="5.9"/>
    <n v="187.55"/>
    <n v="683.26"/>
    <n v="41"/>
    <n v="528.32000000000005"/>
    <n v="154.94"/>
    <x v="1"/>
    <n v="78.53"/>
    <s v="Not met the required collection"/>
  </r>
  <r>
    <x v="433"/>
    <x v="677"/>
    <s v="English"/>
    <x v="2"/>
    <n v="2004"/>
    <n v="6.6"/>
    <n v="154.07"/>
    <n v="277.85000000000002"/>
    <n v="50"/>
    <n v="179.95"/>
    <n v="97.9"/>
    <x v="4"/>
    <n v="48.21"/>
    <s v="Not met the required collection"/>
  </r>
  <r>
    <x v="433"/>
    <x v="678"/>
    <s v="English"/>
    <x v="2"/>
    <n v="2001"/>
    <n v="7.5"/>
    <n v="227.85"/>
    <n v="229.1"/>
    <n v="99"/>
    <n v="148.37"/>
    <n v="80.73"/>
    <x v="5"/>
    <n v="84.76"/>
    <s v="Not met the required collection"/>
  </r>
  <r>
    <x v="434"/>
    <x v="679"/>
    <s v="English"/>
    <x v="1"/>
    <n v="2003"/>
    <n v="7.6"/>
    <n v="212.19"/>
    <n v="92.12"/>
    <n v="96"/>
    <n v="55.14"/>
    <n v="36.979999999999997"/>
    <x v="0"/>
    <n v="22"/>
    <s v="Not met the required collection"/>
  </r>
  <r>
    <x v="435"/>
    <x v="680"/>
    <s v="English"/>
    <x v="2"/>
    <n v="1986"/>
    <n v="5.9"/>
    <n v="114.24"/>
    <n v="685.1"/>
    <n v="49"/>
    <n v="527.03"/>
    <n v="158.07"/>
    <x v="5"/>
    <n v="35.99"/>
    <s v="Not met the required collection"/>
  </r>
  <r>
    <x v="435"/>
    <x v="681"/>
    <s v="English"/>
    <x v="2"/>
    <n v="2006"/>
    <n v="5.0999999999999996"/>
    <n v="95.88"/>
    <n v="557.37"/>
    <n v="48"/>
    <n v="318.79000000000002"/>
    <n v="238.58"/>
    <x v="5"/>
    <n v="15.03"/>
    <s v="Not met the required collection"/>
  </r>
  <r>
    <x v="435"/>
    <x v="682"/>
    <s v="English"/>
    <x v="2"/>
    <n v="1998"/>
    <n v="5.7"/>
    <n v="231.13"/>
    <n v="490.3"/>
    <n v="31"/>
    <n v="263.11"/>
    <n v="227.19"/>
    <x v="1"/>
    <n v="53.34"/>
    <s v="Not met the required collection"/>
  </r>
  <r>
    <x v="435"/>
    <x v="683"/>
    <s v="English"/>
    <x v="2"/>
    <n v="1990"/>
    <n v="6"/>
    <n v="125.85"/>
    <n v="95.32"/>
    <n v="80"/>
    <n v="64.94"/>
    <n v="30.38"/>
    <x v="5"/>
    <n v="39.770000000000003"/>
    <s v="Not met the required collection"/>
  </r>
  <r>
    <x v="436"/>
    <x v="684"/>
    <s v="English"/>
    <x v="2"/>
    <n v="2016"/>
    <n v="5.2"/>
    <n v="47.86"/>
    <n v="306.37"/>
    <n v="94"/>
    <n v="184.46"/>
    <n v="121.91"/>
    <x v="2"/>
    <n v="21.14"/>
    <s v="Not met the required collection"/>
  </r>
  <r>
    <x v="437"/>
    <x v="685"/>
    <s v="English"/>
    <x v="2"/>
    <n v="2001"/>
    <n v="4.9000000000000004"/>
    <n v="14.91"/>
    <n v="797.81"/>
    <n v="80"/>
    <n v="544.05999999999995"/>
    <n v="253.75"/>
    <x v="3"/>
    <n v="6"/>
    <s v="Hit"/>
  </r>
  <r>
    <x v="437"/>
    <x v="686"/>
    <s v="English"/>
    <x v="2"/>
    <n v="2001"/>
    <n v="6.4"/>
    <n v="189.06"/>
    <n v="311.12"/>
    <n v="46"/>
    <n v="211.97"/>
    <n v="99.15"/>
    <x v="2"/>
    <n v="88.02"/>
    <s v="Not met the required collection"/>
  </r>
  <r>
    <x v="438"/>
    <x v="687"/>
    <s v="English"/>
    <x v="2"/>
    <n v="2013"/>
    <n v="6.9"/>
    <n v="118.72"/>
    <n v="489.82"/>
    <n v="89"/>
    <n v="349.28"/>
    <n v="140.54"/>
    <x v="2"/>
    <n v="50.23"/>
    <s v="Not met the required collection"/>
  </r>
  <r>
    <x v="439"/>
    <x v="688"/>
    <s v="English"/>
    <x v="2"/>
    <n v="2011"/>
    <n v="7.1"/>
    <n v="207.85"/>
    <n v="262.17"/>
    <n v="63"/>
    <n v="190.12"/>
    <n v="72.05"/>
    <x v="2"/>
    <n v="36.07"/>
    <s v="Not met the required collection"/>
  </r>
  <r>
    <x v="439"/>
    <x v="689"/>
    <s v="English"/>
    <x v="2"/>
    <n v="2006"/>
    <n v="6.9"/>
    <n v="298.35000000000002"/>
    <n v="99.27"/>
    <n v="32"/>
    <n v="69.209999999999994"/>
    <n v="30.06"/>
    <x v="5"/>
    <n v="124.25"/>
    <s v="Not met the required collection"/>
  </r>
  <r>
    <x v="439"/>
    <x v="690"/>
    <s v="English"/>
    <x v="2"/>
    <n v="2009"/>
    <n v="8"/>
    <n v="30.67"/>
    <n v="88.23"/>
    <n v="67"/>
    <n v="46.07"/>
    <n v="42.16"/>
    <x v="2"/>
    <n v="15.12"/>
    <s v="Not met the required collection"/>
  </r>
  <r>
    <x v="440"/>
    <x v="691"/>
    <s v="English"/>
    <x v="2"/>
    <n v="1985"/>
    <n v="5.4"/>
    <n v="138.76"/>
    <n v="225.35"/>
    <n v="77"/>
    <n v="133.47"/>
    <n v="91.88"/>
    <x v="3"/>
    <n v="36.07"/>
    <s v="Not met the required collection"/>
  </r>
  <r>
    <x v="441"/>
    <x v="692"/>
    <s v="English"/>
    <x v="9"/>
    <n v="2001"/>
    <n v="8"/>
    <n v="140.36000000000001"/>
    <n v="147.33000000000001"/>
    <n v="66"/>
    <n v="76.86"/>
    <n v="70.47"/>
    <x v="0"/>
    <n v="32.630000000000003"/>
    <s v="Not met the required collection"/>
  </r>
  <r>
    <x v="441"/>
    <x v="693"/>
    <s v="French"/>
    <x v="9"/>
    <n v="2009"/>
    <n v="7.8"/>
    <n v="202.86"/>
    <n v="48.23"/>
    <n v="62"/>
    <n v="26.47"/>
    <n v="21.76"/>
    <x v="2"/>
    <n v="28.99"/>
    <s v="Not met the required collection"/>
  </r>
  <r>
    <x v="442"/>
    <x v="694"/>
    <s v="Persian"/>
    <x v="22"/>
    <n v="2000"/>
    <n v="7.5"/>
    <n v="172.96"/>
    <n v="466.43"/>
    <n v="29"/>
    <n v="243.09"/>
    <n v="223.34"/>
    <x v="0"/>
    <n v="66.53"/>
    <s v="Not met the required collection"/>
  </r>
  <r>
    <x v="443"/>
    <x v="695"/>
    <s v="English"/>
    <x v="2"/>
    <n v="2011"/>
    <n v="5.7"/>
    <n v="157.88"/>
    <n v="401.89"/>
    <n v="81"/>
    <n v="233.74"/>
    <n v="168.15"/>
    <x v="2"/>
    <n v="67.430000000000007"/>
    <s v="Not met the required collection"/>
  </r>
  <r>
    <x v="444"/>
    <x v="696"/>
    <s v="English"/>
    <x v="2"/>
    <n v="2007"/>
    <n v="5.9"/>
    <n v="267.19"/>
    <n v="211.99"/>
    <n v="39"/>
    <n v="142.09"/>
    <n v="69.900000000000006"/>
    <x v="1"/>
    <n v="108.15"/>
    <s v="Not met the required collection"/>
  </r>
  <r>
    <x v="445"/>
    <x v="697"/>
    <s v="English"/>
    <x v="2"/>
    <n v="2012"/>
    <n v="7.1"/>
    <n v="45.43"/>
    <n v="919.13"/>
    <n v="89"/>
    <n v="634.34"/>
    <n v="284.79000000000002"/>
    <x v="2"/>
    <n v="11.25"/>
    <s v="Hit"/>
  </r>
  <r>
    <x v="445"/>
    <x v="698"/>
    <s v="English"/>
    <x v="2"/>
    <n v="2015"/>
    <n v="6.4"/>
    <n v="202.94"/>
    <n v="273.57"/>
    <n v="80"/>
    <n v="161.66999999999999"/>
    <n v="111.9"/>
    <x v="0"/>
    <n v="57.55"/>
    <s v="Not met the required collection"/>
  </r>
  <r>
    <x v="446"/>
    <x v="699"/>
    <s v="English"/>
    <x v="2"/>
    <n v="1999"/>
    <n v="7.3"/>
    <n v="92.06"/>
    <n v="103.81"/>
    <n v="39"/>
    <n v="65.010000000000005"/>
    <n v="38.799999999999997"/>
    <x v="4"/>
    <n v="36.47"/>
    <s v="Not met the required collection"/>
  </r>
  <r>
    <x v="447"/>
    <x v="700"/>
    <s v="English"/>
    <x v="2"/>
    <n v="2011"/>
    <n v="7.1"/>
    <n v="54.81"/>
    <n v="674.31"/>
    <n v="82"/>
    <n v="420.38"/>
    <n v="253.93"/>
    <x v="4"/>
    <n v="7.81"/>
    <s v="Not met the required collection"/>
  </r>
  <r>
    <x v="447"/>
    <x v="701"/>
    <s v="English"/>
    <x v="2"/>
    <n v="2016"/>
    <n v="6.4"/>
    <n v="88.78"/>
    <n v="87.63"/>
    <n v="21"/>
    <n v="64.63"/>
    <n v="23"/>
    <x v="3"/>
    <n v="10.45"/>
    <s v="Not met the required collection"/>
  </r>
  <r>
    <x v="448"/>
    <x v="702"/>
    <s v="English"/>
    <x v="2"/>
    <n v="1988"/>
    <n v="5.6"/>
    <n v="117.71"/>
    <n v="34.44"/>
    <n v="92"/>
    <n v="25.53"/>
    <n v="8.91"/>
    <x v="4"/>
    <n v="13.43"/>
    <s v="Not met the required collection"/>
  </r>
  <r>
    <x v="449"/>
    <x v="703"/>
    <s v="English"/>
    <x v="2"/>
    <n v="1986"/>
    <n v="8.4"/>
    <n v="133.38"/>
    <n v="982.25"/>
    <n v="76"/>
    <n v="565.79999999999995"/>
    <n v="416.45"/>
    <x v="4"/>
    <n v="22.28"/>
    <s v="Hit"/>
  </r>
  <r>
    <x v="449"/>
    <x v="704"/>
    <s v="English"/>
    <x v="2"/>
    <n v="1989"/>
    <n v="7.6"/>
    <n v="299.33"/>
    <n v="667.18"/>
    <n v="22"/>
    <n v="439.3"/>
    <n v="227.88"/>
    <x v="0"/>
    <n v="97.17"/>
    <s v="Not met the required collection"/>
  </r>
  <r>
    <x v="449"/>
    <x v="705"/>
    <s v="English"/>
    <x v="2"/>
    <n v="1997"/>
    <n v="7.7"/>
    <n v="83.99"/>
    <n v="592.65"/>
    <n v="32"/>
    <n v="446.62"/>
    <n v="146.03"/>
    <x v="5"/>
    <n v="16.260000000000002"/>
    <s v="Not met the required collection"/>
  </r>
  <r>
    <x v="449"/>
    <x v="706"/>
    <s v="English"/>
    <x v="7"/>
    <n v="1984"/>
    <n v="8.1"/>
    <n v="155.96"/>
    <n v="323.41000000000003"/>
    <n v="72"/>
    <n v="240.15"/>
    <n v="83.26"/>
    <x v="4"/>
    <n v="24.93"/>
    <s v="Not met the required collection"/>
  </r>
  <r>
    <x v="449"/>
    <x v="707"/>
    <s v="English"/>
    <x v="2"/>
    <n v="1991"/>
    <n v="8.5"/>
    <n v="206.24"/>
    <n v="195.65"/>
    <n v="57"/>
    <n v="113.54"/>
    <n v="82.11"/>
    <x v="1"/>
    <n v="47.1"/>
    <s v="Not met the required collection"/>
  </r>
  <r>
    <x v="450"/>
    <x v="708"/>
    <s v="English"/>
    <x v="2"/>
    <n v="2003"/>
    <n v="6.6"/>
    <n v="64.11"/>
    <n v="439.76"/>
    <n v="44"/>
    <n v="260.49"/>
    <n v="179.27"/>
    <x v="1"/>
    <n v="27.04"/>
    <s v="Not met the required collection"/>
  </r>
  <r>
    <x v="451"/>
    <x v="709"/>
    <s v="English"/>
    <x v="2"/>
    <n v="2007"/>
    <n v="6.2"/>
    <n v="8.2100000000000009"/>
    <n v="33.54"/>
    <n v="85"/>
    <n v="19.489999999999998"/>
    <n v="14.05"/>
    <x v="0"/>
    <n v="3.8"/>
    <s v="Not met the required collection"/>
  </r>
  <r>
    <x v="452"/>
    <x v="710"/>
    <s v="English"/>
    <x v="9"/>
    <n v="2016"/>
    <n v="6.1"/>
    <n v="113.54"/>
    <n v="494.52"/>
    <n v="92"/>
    <n v="267.58"/>
    <n v="226.94"/>
    <x v="0"/>
    <n v="18.43"/>
    <s v="Not met the required collection"/>
  </r>
  <r>
    <x v="452"/>
    <x v="711"/>
    <s v="English"/>
    <x v="2"/>
    <n v="2013"/>
    <n v="5.7"/>
    <n v="108.44"/>
    <n v="194.85"/>
    <n v="21"/>
    <n v="114.89"/>
    <n v="79.959999999999994"/>
    <x v="4"/>
    <n v="20.8"/>
    <s v="Not met the required collection"/>
  </r>
  <r>
    <x v="453"/>
    <x v="712"/>
    <s v="English"/>
    <x v="2"/>
    <n v="1999"/>
    <n v="6"/>
    <n v="114.59"/>
    <n v="693.8"/>
    <n v="95"/>
    <n v="498.67"/>
    <n v="195.13"/>
    <x v="4"/>
    <n v="56.29"/>
    <s v="Not met the required collection"/>
  </r>
  <r>
    <x v="453"/>
    <x v="713"/>
    <s v="English"/>
    <x v="2"/>
    <n v="2003"/>
    <n v="6.7"/>
    <n v="252.21"/>
    <n v="136.91999999999999"/>
    <n v="89"/>
    <n v="68.92"/>
    <n v="68"/>
    <x v="5"/>
    <n v="106.27"/>
    <s v="Not met the required collection"/>
  </r>
  <r>
    <x v="454"/>
    <x v="714"/>
    <s v="English"/>
    <x v="2"/>
    <n v="2010"/>
    <n v="6.8"/>
    <n v="261.7"/>
    <n v="621.30999999999995"/>
    <n v="66"/>
    <n v="437.93"/>
    <n v="183.38"/>
    <x v="3"/>
    <n v="98.02"/>
    <s v="Not met the required collection"/>
  </r>
  <r>
    <x v="454"/>
    <x v="715"/>
    <s v="English"/>
    <x v="2"/>
    <n v="2014"/>
    <n v="8.1"/>
    <n v="224.7"/>
    <n v="70.510000000000005"/>
    <n v="75"/>
    <n v="44.12"/>
    <n v="26.39"/>
    <x v="5"/>
    <n v="52.27"/>
    <s v="Not met the required collection"/>
  </r>
  <r>
    <x v="455"/>
    <x v="716"/>
    <s v="English"/>
    <x v="7"/>
    <n v="2005"/>
    <n v="6.7"/>
    <n v="144.66"/>
    <n v="653.35"/>
    <n v="84"/>
    <n v="497.47"/>
    <n v="155.88"/>
    <x v="5"/>
    <n v="38.43"/>
    <s v="Not met the required collection"/>
  </r>
  <r>
    <x v="455"/>
    <x v="717"/>
    <s v="English"/>
    <x v="7"/>
    <n v="1993"/>
    <n v="7.9"/>
    <n v="27.52"/>
    <n v="428.46"/>
    <n v="85"/>
    <n v="247.29"/>
    <n v="181.17"/>
    <x v="4"/>
    <n v="8.9600000000000009"/>
    <s v="Not met the required collection"/>
  </r>
  <r>
    <x v="455"/>
    <x v="718"/>
    <s v="English"/>
    <x v="9"/>
    <n v="1995"/>
    <n v="5.7"/>
    <n v="277.81"/>
    <n v="401.7"/>
    <n v="98"/>
    <n v="301.77"/>
    <n v="99.93"/>
    <x v="3"/>
    <n v="126.03"/>
    <s v="Not met the required collection"/>
  </r>
  <r>
    <x v="455"/>
    <x v="719"/>
    <s v="English"/>
    <x v="7"/>
    <n v="1985"/>
    <n v="7.4"/>
    <n v="15.21"/>
    <n v="158.56"/>
    <n v="38"/>
    <n v="116.04"/>
    <n v="42.52"/>
    <x v="3"/>
    <n v="1.78"/>
    <s v="Not met the required collection"/>
  </r>
  <r>
    <x v="455"/>
    <x v="720"/>
    <s v="English"/>
    <x v="7"/>
    <n v="1987"/>
    <n v="7.8"/>
    <n v="224.06"/>
    <n v="52"/>
    <n v="52"/>
    <n v="27.51"/>
    <n v="24.49"/>
    <x v="5"/>
    <n v="95.84"/>
    <s v="Not met the required collection"/>
  </r>
  <r>
    <x v="456"/>
    <x v="721"/>
    <s v="English"/>
    <x v="2"/>
    <n v="2004"/>
    <n v="6.5"/>
    <n v="125.27"/>
    <n v="400.86"/>
    <n v="77"/>
    <n v="230.7"/>
    <n v="170.16"/>
    <x v="3"/>
    <n v="29.03"/>
    <s v="Not met the required collection"/>
  </r>
  <r>
    <x v="456"/>
    <x v="722"/>
    <s v="English"/>
    <x v="2"/>
    <n v="2010"/>
    <n v="5.3"/>
    <n v="282.52"/>
    <n v="281.57"/>
    <n v="53"/>
    <n v="207.61"/>
    <n v="73.959999999999994"/>
    <x v="5"/>
    <n v="60.95"/>
    <s v="Not met the required collection"/>
  </r>
  <r>
    <x v="456"/>
    <x v="723"/>
    <s v="English"/>
    <x v="2"/>
    <n v="1997"/>
    <n v="7.7"/>
    <n v="225.19"/>
    <n v="92.35"/>
    <n v="29"/>
    <n v="66.36"/>
    <n v="25.99"/>
    <x v="4"/>
    <n v="104.86"/>
    <s v="Not met the required collection"/>
  </r>
  <r>
    <x v="457"/>
    <x v="724"/>
    <s v="English"/>
    <x v="2"/>
    <n v="2005"/>
    <n v="7.9"/>
    <n v="57.18"/>
    <n v="913.55"/>
    <n v="72"/>
    <n v="711.09"/>
    <n v="202.46"/>
    <x v="2"/>
    <n v="7.2"/>
    <s v="Hit"/>
  </r>
  <r>
    <x v="457"/>
    <x v="725"/>
    <s v="English"/>
    <x v="2"/>
    <n v="2007"/>
    <n v="7.8"/>
    <n v="16.73"/>
    <n v="143.51"/>
    <n v="41"/>
    <n v="89.79"/>
    <n v="53.72"/>
    <x v="2"/>
    <n v="7.74"/>
    <s v="Not met the required collection"/>
  </r>
  <r>
    <x v="457"/>
    <x v="726"/>
    <s v="English"/>
    <x v="2"/>
    <n v="2010"/>
    <n v="6.3"/>
    <n v="283.70999999999998"/>
    <n v="142.51"/>
    <n v="53"/>
    <n v="93.39"/>
    <n v="49.12"/>
    <x v="1"/>
    <n v="103.42"/>
    <s v="Not met the required collection"/>
  </r>
  <r>
    <x v="458"/>
    <x v="727"/>
    <s v="English"/>
    <x v="7"/>
    <n v="2008"/>
    <n v="7.8"/>
    <n v="297.22000000000003"/>
    <n v="23.06"/>
    <n v="80"/>
    <n v="13.02"/>
    <n v="10.039999999999999"/>
    <x v="2"/>
    <n v="144.27000000000001"/>
    <s v="Not met the required collection"/>
  </r>
  <r>
    <x v="459"/>
    <x v="728"/>
    <s v="English"/>
    <x v="9"/>
    <n v="2012"/>
    <n v="6.1"/>
    <n v="203.53"/>
    <n v="166.98"/>
    <n v="59"/>
    <n v="87.49"/>
    <n v="79.489999999999995"/>
    <x v="1"/>
    <n v="94.69"/>
    <s v="Not met the required collection"/>
  </r>
  <r>
    <x v="460"/>
    <x v="729"/>
    <s v="English"/>
    <x v="2"/>
    <n v="2009"/>
    <n v="6.4"/>
    <n v="179.96"/>
    <n v="147.51"/>
    <n v="75"/>
    <n v="114.02"/>
    <n v="33.49"/>
    <x v="4"/>
    <n v="39.54"/>
    <s v="Not met the required collection"/>
  </r>
  <r>
    <x v="460"/>
    <x v="730"/>
    <s v="English"/>
    <x v="2"/>
    <n v="2005"/>
    <n v="8.1999999999999993"/>
    <n v="49.4"/>
    <n v="107.56"/>
    <n v="67"/>
    <n v="61.58"/>
    <n v="45.98"/>
    <x v="1"/>
    <n v="23.83"/>
    <s v="Not met the required collection"/>
  </r>
  <r>
    <x v="461"/>
    <x v="731"/>
    <s v="English"/>
    <x v="2"/>
    <n v="2013"/>
    <n v="7.5"/>
    <n v="139.21"/>
    <n v="195.98"/>
    <n v="22"/>
    <n v="134.93"/>
    <n v="61.05"/>
    <x v="3"/>
    <n v="40.14"/>
    <s v="Not met the required collection"/>
  </r>
  <r>
    <x v="461"/>
    <x v="732"/>
    <s v="English"/>
    <x v="2"/>
    <n v="2016"/>
    <n v="7.8"/>
    <n v="105.96"/>
    <n v="25.85"/>
    <n v="56"/>
    <n v="17.84"/>
    <n v="8.01"/>
    <x v="3"/>
    <n v="28.64"/>
    <s v="Not met the required collection"/>
  </r>
  <r>
    <x v="462"/>
    <x v="733"/>
    <s v="English"/>
    <x v="7"/>
    <n v="2012"/>
    <n v="6.4"/>
    <n v="3.89"/>
    <n v="57.71"/>
    <n v="86"/>
    <n v="31.05"/>
    <n v="26.66"/>
    <x v="4"/>
    <n v="1.25"/>
    <s v="Not met the required collection"/>
  </r>
  <r>
    <x v="463"/>
    <x v="734"/>
    <s v="English"/>
    <x v="2"/>
    <n v="2001"/>
    <n v="5.9"/>
    <n v="36.04"/>
    <n v="815.77"/>
    <n v="25"/>
    <n v="649.58000000000004"/>
    <n v="166.19"/>
    <x v="4"/>
    <n v="12"/>
    <s v="Flop"/>
  </r>
  <r>
    <x v="463"/>
    <x v="735"/>
    <s v="English"/>
    <x v="2"/>
    <n v="2009"/>
    <n v="2.7"/>
    <n v="218.26"/>
    <n v="626.88"/>
    <n v="64"/>
    <n v="414.22"/>
    <n v="212.66"/>
    <x v="5"/>
    <n v="83.69"/>
    <s v="Not met the required collection"/>
  </r>
  <r>
    <x v="463"/>
    <x v="736"/>
    <s v="English"/>
    <x v="2"/>
    <n v="2000"/>
    <n v="6.7"/>
    <n v="169.46"/>
    <n v="71.510000000000005"/>
    <n v="86"/>
    <n v="50.12"/>
    <n v="21.39"/>
    <x v="3"/>
    <n v="27.92"/>
    <s v="Not met the required collection"/>
  </r>
  <r>
    <x v="464"/>
    <x v="737"/>
    <s v="English"/>
    <x v="2"/>
    <n v="1999"/>
    <n v="6.6"/>
    <n v="266.89999999999998"/>
    <n v="282.85000000000002"/>
    <n v="62"/>
    <n v="215.64"/>
    <n v="67.209999999999994"/>
    <x v="2"/>
    <n v="62.91"/>
    <s v="Not met the required collection"/>
  </r>
  <r>
    <x v="465"/>
    <x v="738"/>
    <s v="English"/>
    <x v="2"/>
    <n v="1998"/>
    <n v="5.5"/>
    <n v="205.44"/>
    <n v="747.26"/>
    <n v="59"/>
    <n v="563.99"/>
    <n v="183.27"/>
    <x v="3"/>
    <n v="74.55"/>
    <s v="Average"/>
  </r>
  <r>
    <x v="466"/>
    <x v="739"/>
    <s v="English"/>
    <x v="2"/>
    <n v="1997"/>
    <n v="3.7"/>
    <n v="78.37"/>
    <n v="222.37"/>
    <n v="89"/>
    <n v="132.26"/>
    <n v="90.11"/>
    <x v="4"/>
    <n v="27.1"/>
    <s v="Not met the required collection"/>
  </r>
  <r>
    <x v="466"/>
    <x v="740"/>
    <s v="English"/>
    <x v="2"/>
    <n v="1994"/>
    <n v="7.2"/>
    <n v="199.31"/>
    <n v="80.55"/>
    <n v="63"/>
    <n v="47.41"/>
    <n v="33.14"/>
    <x v="5"/>
    <n v="85.91"/>
    <s v="Not met the required collection"/>
  </r>
  <r>
    <x v="466"/>
    <x v="741"/>
    <s v="English"/>
    <x v="2"/>
    <n v="1999"/>
    <n v="4.9000000000000004"/>
    <n v="249.1"/>
    <n v="49.89"/>
    <n v="90"/>
    <n v="33.83"/>
    <n v="16.059999999999999"/>
    <x v="1"/>
    <n v="47.38"/>
    <s v="Not met the required collection"/>
  </r>
  <r>
    <x v="467"/>
    <x v="742"/>
    <s v="English"/>
    <x v="2"/>
    <n v="2000"/>
    <n v="4.8"/>
    <n v="108.06"/>
    <n v="184.66"/>
    <n v="72"/>
    <n v="101.06"/>
    <n v="83.6"/>
    <x v="1"/>
    <n v="36.15"/>
    <s v="Not met the required collection"/>
  </r>
  <r>
    <x v="468"/>
    <x v="743"/>
    <s v="English"/>
    <x v="2"/>
    <n v="2004"/>
    <n v="6.9"/>
    <n v="265.39999999999998"/>
    <n v="531.48"/>
    <n v="49"/>
    <n v="346.7"/>
    <n v="184.78"/>
    <x v="5"/>
    <n v="46.9"/>
    <s v="Not met the required collection"/>
  </r>
  <r>
    <x v="469"/>
    <x v="744"/>
    <s v="English"/>
    <x v="2"/>
    <n v="1999"/>
    <n v="6.7"/>
    <n v="227.83"/>
    <n v="18.93"/>
    <n v="96"/>
    <n v="10.29"/>
    <n v="8.64"/>
    <x v="4"/>
    <n v="66.95"/>
    <s v="Not met the required collection"/>
  </r>
  <r>
    <x v="470"/>
    <x v="745"/>
    <s v="English"/>
    <x v="2"/>
    <n v="2013"/>
    <n v="6.7"/>
    <n v="223.81"/>
    <n v="243.81"/>
    <n v="66"/>
    <n v="167.26"/>
    <n v="76.55"/>
    <x v="5"/>
    <n v="27.69"/>
    <s v="Not met the required collection"/>
  </r>
  <r>
    <x v="471"/>
    <x v="746"/>
    <s v="English"/>
    <x v="0"/>
    <n v="2011"/>
    <n v="6.1"/>
    <n v="11.09"/>
    <n v="1036.51"/>
    <n v="62"/>
    <n v="821.1"/>
    <n v="215.41"/>
    <x v="0"/>
    <n v="4.5"/>
    <s v="Average"/>
  </r>
  <r>
    <x v="472"/>
    <x v="747"/>
    <s v="English"/>
    <x v="2"/>
    <n v="2008"/>
    <n v="1.9"/>
    <n v="93.21"/>
    <n v="979.97"/>
    <n v="33"/>
    <n v="763.47"/>
    <n v="216.5"/>
    <x v="5"/>
    <n v="15.65"/>
    <s v="One time watchable"/>
  </r>
  <r>
    <x v="472"/>
    <x v="748"/>
    <s v="English"/>
    <x v="2"/>
    <n v="2007"/>
    <n v="2.2999999999999998"/>
    <n v="88.5"/>
    <n v="446.41"/>
    <n v="30"/>
    <n v="301.3"/>
    <n v="145.11000000000001"/>
    <x v="2"/>
    <n v="25.92"/>
    <s v="Not met the required collection"/>
  </r>
  <r>
    <x v="472"/>
    <x v="749"/>
    <s v="English"/>
    <x v="2"/>
    <n v="2008"/>
    <n v="2.7"/>
    <n v="15.08"/>
    <n v="101.97"/>
    <n v="89"/>
    <n v="70.319999999999993"/>
    <n v="31.65"/>
    <x v="3"/>
    <n v="2.38"/>
    <s v="Not met the required collection"/>
  </r>
  <r>
    <x v="473"/>
    <x v="750"/>
    <s v="English"/>
    <x v="2"/>
    <n v="2011"/>
    <n v="6.3"/>
    <n v="203.73"/>
    <n v="546.19000000000005"/>
    <n v="32"/>
    <n v="426.14"/>
    <n v="120.05"/>
    <x v="3"/>
    <n v="55.21"/>
    <s v="Not met the required collection"/>
  </r>
  <r>
    <x v="473"/>
    <x v="751"/>
    <s v="English"/>
    <x v="2"/>
    <n v="2007"/>
    <n v="7.5"/>
    <n v="121.54"/>
    <n v="156.32"/>
    <n v="49"/>
    <n v="92.66"/>
    <n v="63.66"/>
    <x v="5"/>
    <n v="39.39"/>
    <s v="Not met the required collection"/>
  </r>
  <r>
    <x v="473"/>
    <x v="752"/>
    <s v="English"/>
    <x v="2"/>
    <n v="2013"/>
    <n v="6.9"/>
    <n v="124.6"/>
    <n v="66.41"/>
    <n v="28"/>
    <n v="36.99"/>
    <n v="29.42"/>
    <x v="2"/>
    <n v="51.74"/>
    <s v="Not met the required collection"/>
  </r>
  <r>
    <x v="473"/>
    <x v="751"/>
    <s v="English"/>
    <x v="2"/>
    <n v="2007"/>
    <n v="7.5"/>
    <n v="148.74"/>
    <n v="24.22"/>
    <n v="21"/>
    <n v="14.39"/>
    <n v="9.83"/>
    <x v="3"/>
    <n v="28.54"/>
    <s v="Not met the required collection"/>
  </r>
  <r>
    <x v="474"/>
    <x v="753"/>
    <s v="English"/>
    <x v="2"/>
    <n v="2016"/>
    <n v="4.8"/>
    <n v="238.79"/>
    <n v="73.930000000000007"/>
    <n v="98"/>
    <n v="58.04"/>
    <n v="15.89"/>
    <x v="0"/>
    <n v="34.380000000000003"/>
    <s v="Not met the required collection"/>
  </r>
  <r>
    <x v="475"/>
    <x v="754"/>
    <s v="English"/>
    <x v="2"/>
    <n v="2002"/>
    <n v="5.4"/>
    <n v="5.2"/>
    <n v="194.8"/>
    <n v="92"/>
    <n v="127.25"/>
    <n v="67.55"/>
    <x v="4"/>
    <n v="2.2999999999999998"/>
    <s v="Not met the required collection"/>
  </r>
  <r>
    <x v="476"/>
    <x v="755"/>
    <s v="English"/>
    <x v="2"/>
    <n v="2015"/>
    <n v="6.6"/>
    <n v="138"/>
    <n v="478.48"/>
    <n v="25"/>
    <n v="269.20999999999998"/>
    <n v="209.27"/>
    <x v="1"/>
    <n v="57.98"/>
    <s v="Not met the required collection"/>
  </r>
  <r>
    <x v="476"/>
    <x v="756"/>
    <s v="English"/>
    <x v="7"/>
    <n v="2011"/>
    <n v="6.9"/>
    <n v="199.5"/>
    <n v="447.78"/>
    <n v="85"/>
    <n v="297.17"/>
    <n v="150.61000000000001"/>
    <x v="0"/>
    <n v="67.41"/>
    <s v="Not met the required collection"/>
  </r>
  <r>
    <x v="476"/>
    <x v="757"/>
    <s v="English"/>
    <x v="2"/>
    <n v="2016"/>
    <n v="6.8"/>
    <n v="117.02"/>
    <n v="23.39"/>
    <n v="86"/>
    <n v="14.3"/>
    <n v="9.09"/>
    <x v="2"/>
    <n v="53.3"/>
    <s v="Not met the required collection"/>
  </r>
  <r>
    <x v="477"/>
    <x v="758"/>
    <s v="English"/>
    <x v="2"/>
    <n v="2010"/>
    <n v="6.3"/>
    <n v="39.090000000000003"/>
    <n v="373.79"/>
    <n v="43"/>
    <n v="250.1"/>
    <n v="123.69"/>
    <x v="3"/>
    <n v="11.94"/>
    <s v="Not met the required collection"/>
  </r>
  <r>
    <x v="478"/>
    <x v="759"/>
    <s v="English"/>
    <x v="2"/>
    <n v="1999"/>
    <n v="6.6"/>
    <n v="135.43"/>
    <n v="580.71"/>
    <n v="32"/>
    <n v="349.59"/>
    <n v="231.12"/>
    <x v="0"/>
    <n v="58.48"/>
    <s v="Not met the required collection"/>
  </r>
  <r>
    <x v="478"/>
    <x v="760"/>
    <s v="English"/>
    <x v="2"/>
    <n v="1997"/>
    <n v="7"/>
    <n v="296.94"/>
    <n v="288.2"/>
    <n v="39"/>
    <n v="186.19"/>
    <n v="102.01"/>
    <x v="3"/>
    <n v="120.58"/>
    <s v="Not met the required collection"/>
  </r>
  <r>
    <x v="478"/>
    <x v="761"/>
    <s v="English"/>
    <x v="0"/>
    <n v="1999"/>
    <n v="6.7"/>
    <n v="160.32"/>
    <n v="235.57"/>
    <n v="91"/>
    <n v="163.78"/>
    <n v="71.790000000000006"/>
    <x v="4"/>
    <n v="25.58"/>
    <s v="Not met the required collection"/>
  </r>
  <r>
    <x v="478"/>
    <x v="762"/>
    <s v="English"/>
    <x v="2"/>
    <n v="2004"/>
    <n v="6.3"/>
    <n v="155.04"/>
    <n v="178.26"/>
    <n v="63"/>
    <n v="131.35"/>
    <n v="46.91"/>
    <x v="4"/>
    <n v="62.77"/>
    <s v="Not met the required collection"/>
  </r>
  <r>
    <x v="478"/>
    <x v="763"/>
    <s v="English"/>
    <x v="2"/>
    <n v="2002"/>
    <n v="6.2"/>
    <n v="230.03"/>
    <n v="135.5"/>
    <n v="64"/>
    <n v="87.74"/>
    <n v="47.76"/>
    <x v="2"/>
    <n v="56.18"/>
    <s v="Not met the required collection"/>
  </r>
  <r>
    <x v="479"/>
    <x v="764"/>
    <s v="English"/>
    <x v="2"/>
    <n v="2000"/>
    <n v="7"/>
    <n v="153.59"/>
    <n v="563.35"/>
    <n v="62"/>
    <n v="425.67"/>
    <n v="137.68"/>
    <x v="0"/>
    <n v="55.66"/>
    <s v="Not met the required collection"/>
  </r>
  <r>
    <x v="480"/>
    <x v="765"/>
    <s v="English"/>
    <x v="2"/>
    <n v="2005"/>
    <n v="6.3"/>
    <n v="291.20999999999998"/>
    <n v="479.8"/>
    <n v="88"/>
    <n v="360.9"/>
    <n v="118.9"/>
    <x v="5"/>
    <n v="117.68"/>
    <s v="Not met the required collection"/>
  </r>
  <r>
    <x v="481"/>
    <x v="766"/>
    <s v="English"/>
    <x v="2"/>
    <n v="2001"/>
    <n v="7.6"/>
    <n v="153.47"/>
    <n v="731.66"/>
    <n v="69"/>
    <n v="491.23"/>
    <n v="240.43"/>
    <x v="5"/>
    <n v="32.409999999999997"/>
    <s v="Average"/>
  </r>
  <r>
    <x v="481"/>
    <x v="767"/>
    <s v="English"/>
    <x v="9"/>
    <n v="2004"/>
    <n v="7.1"/>
    <n v="276.79000000000002"/>
    <n v="290.97000000000003"/>
    <n v="44"/>
    <n v="147.79"/>
    <n v="143.18"/>
    <x v="0"/>
    <n v="55.62"/>
    <s v="Not met the required collection"/>
  </r>
  <r>
    <x v="482"/>
    <x v="768"/>
    <s v="English"/>
    <x v="7"/>
    <n v="2008"/>
    <n v="6.5"/>
    <n v="208.76"/>
    <n v="1076.95"/>
    <n v="44"/>
    <n v="775.35"/>
    <n v="301.60000000000002"/>
    <x v="5"/>
    <n v="76.88"/>
    <s v="One time watchable"/>
  </r>
  <r>
    <x v="483"/>
    <x v="769"/>
    <s v="English"/>
    <x v="2"/>
    <n v="2013"/>
    <n v="8"/>
    <n v="50.08"/>
    <n v="598.49"/>
    <n v="60"/>
    <n v="474.27"/>
    <n v="124.22"/>
    <x v="4"/>
    <n v="22.31"/>
    <s v="Not met the required collection"/>
  </r>
  <r>
    <x v="483"/>
    <x v="770"/>
    <s v="English"/>
    <x v="2"/>
    <n v="2014"/>
    <n v="7.1"/>
    <n v="153.74"/>
    <n v="365.06"/>
    <n v="31"/>
    <n v="203.04"/>
    <n v="162.02000000000001"/>
    <x v="3"/>
    <n v="68.63"/>
    <s v="Not met the required collection"/>
  </r>
  <r>
    <x v="484"/>
    <x v="771"/>
    <s v="English"/>
    <x v="9"/>
    <n v="2001"/>
    <n v="5.8"/>
    <n v="122.86"/>
    <n v="824.96"/>
    <n v="81"/>
    <n v="429.93"/>
    <n v="395.03"/>
    <x v="3"/>
    <n v="36.64"/>
    <s v="Hit"/>
  </r>
  <r>
    <x v="484"/>
    <x v="772"/>
    <s v="French"/>
    <x v="9"/>
    <n v="1998"/>
    <n v="6"/>
    <n v="248.25"/>
    <n v="341.97"/>
    <n v="77"/>
    <n v="226.56"/>
    <n v="115.41"/>
    <x v="1"/>
    <n v="104.36"/>
    <s v="Not met the required collection"/>
  </r>
  <r>
    <x v="484"/>
    <x v="773"/>
    <s v="French"/>
    <x v="9"/>
    <n v="1993"/>
    <n v="7"/>
    <n v="52.3"/>
    <n v="288.52999999999997"/>
    <n v="44"/>
    <n v="207.99"/>
    <n v="80.540000000000006"/>
    <x v="5"/>
    <n v="24.2"/>
    <s v="Not met the required collection"/>
  </r>
  <r>
    <x v="485"/>
    <x v="774"/>
    <s v="French"/>
    <x v="9"/>
    <n v="2003"/>
    <n v="6.9"/>
    <n v="188.71"/>
    <n v="573.77"/>
    <n v="67"/>
    <n v="360.48"/>
    <n v="213.29"/>
    <x v="5"/>
    <n v="66.09"/>
    <s v="Not met the required collection"/>
  </r>
  <r>
    <x v="486"/>
    <x v="775"/>
    <s v="English"/>
    <x v="2"/>
    <n v="1997"/>
    <n v="6.3"/>
    <n v="239.36"/>
    <n v="686.52"/>
    <n v="94"/>
    <n v="343.66"/>
    <n v="342.86"/>
    <x v="4"/>
    <n v="107.67"/>
    <s v="Not met the required collection"/>
  </r>
  <r>
    <x v="486"/>
    <x v="776"/>
    <s v="French"/>
    <x v="9"/>
    <n v="2001"/>
    <n v="8.4"/>
    <n v="89.96"/>
    <n v="336.82"/>
    <n v="71"/>
    <n v="191.49"/>
    <n v="145.33000000000001"/>
    <x v="4"/>
    <n v="33.159999999999997"/>
    <s v="Not met the required collection"/>
  </r>
  <r>
    <x v="486"/>
    <x v="777"/>
    <s v="French"/>
    <x v="9"/>
    <n v="2004"/>
    <n v="7.7"/>
    <n v="221.61"/>
    <n v="114.02"/>
    <n v="37"/>
    <n v="80.59"/>
    <n v="33.43"/>
    <x v="0"/>
    <n v="79.73"/>
    <s v="Not met the required collection"/>
  </r>
  <r>
    <x v="487"/>
    <x v="778"/>
    <s v="Korean"/>
    <x v="16"/>
    <n v="2008"/>
    <n v="7.3"/>
    <n v="4.95"/>
    <n v="572.91"/>
    <n v="70"/>
    <n v="298.73"/>
    <n v="274.18"/>
    <x v="4"/>
    <n v="1.69"/>
    <s v="Not met the required collection"/>
  </r>
  <r>
    <x v="487"/>
    <x v="779"/>
    <s v="English"/>
    <x v="2"/>
    <n v="2013"/>
    <n v="6.4"/>
    <n v="36.47"/>
    <n v="188.04"/>
    <n v="30"/>
    <n v="121.4"/>
    <n v="66.64"/>
    <x v="1"/>
    <n v="7.76"/>
    <s v="Not met the required collection"/>
  </r>
  <r>
    <x v="488"/>
    <x v="780"/>
    <s v="English"/>
    <x v="2"/>
    <n v="1999"/>
    <n v="5.8"/>
    <n v="102.44"/>
    <n v="6.81"/>
    <n v="62"/>
    <n v="3.6"/>
    <n v="3.21"/>
    <x v="3"/>
    <n v="29.14"/>
    <s v="Not met the required collection"/>
  </r>
  <r>
    <x v="489"/>
    <x v="781"/>
    <s v="English"/>
    <x v="2"/>
    <n v="2012"/>
    <n v="7.4"/>
    <n v="116.43"/>
    <n v="604.64"/>
    <n v="43"/>
    <n v="463.2"/>
    <n v="141.44"/>
    <x v="4"/>
    <n v="55.03"/>
    <s v="Not met the required collection"/>
  </r>
  <r>
    <x v="489"/>
    <x v="782"/>
    <s v="English"/>
    <x v="23"/>
    <n v="2016"/>
    <n v="6.7"/>
    <n v="161.5"/>
    <n v="569.27"/>
    <n v="92"/>
    <n v="399.11"/>
    <n v="170.16"/>
    <x v="1"/>
    <n v="56.41"/>
    <s v="Not met the required collection"/>
  </r>
  <r>
    <x v="489"/>
    <x v="783"/>
    <s v="English"/>
    <x v="2"/>
    <n v="2011"/>
    <n v="7.4"/>
    <n v="224.68"/>
    <n v="354.11"/>
    <n v="65"/>
    <n v="239.66"/>
    <n v="114.45"/>
    <x v="4"/>
    <n v="110.27"/>
    <s v="Not met the required collection"/>
  </r>
  <r>
    <x v="490"/>
    <x v="784"/>
    <s v="English"/>
    <x v="2"/>
    <n v="2010"/>
    <n v="7.1"/>
    <n v="247.98"/>
    <n v="1106.94"/>
    <n v="60"/>
    <n v="852.1"/>
    <n v="254.84"/>
    <x v="2"/>
    <n v="59.95"/>
    <s v="Average"/>
  </r>
  <r>
    <x v="490"/>
    <x v="785"/>
    <s v="English"/>
    <x v="2"/>
    <n v="2013"/>
    <n v="6.6"/>
    <n v="259.39"/>
    <n v="144.46"/>
    <n v="62"/>
    <n v="79.150000000000006"/>
    <n v="65.31"/>
    <x v="2"/>
    <n v="126.15"/>
    <s v="Not met the required collection"/>
  </r>
  <r>
    <x v="491"/>
    <x v="786"/>
    <s v="English"/>
    <x v="2"/>
    <n v="2013"/>
    <n v="6.6"/>
    <n v="159.91999999999999"/>
    <n v="10.74"/>
    <n v="28"/>
    <n v="5.96"/>
    <n v="4.78"/>
    <x v="3"/>
    <n v="34.619999999999997"/>
    <s v="Not met the required collection"/>
  </r>
  <r>
    <x v="492"/>
    <x v="787"/>
    <s v="English"/>
    <x v="24"/>
    <n v="2013"/>
    <n v="6.3"/>
    <n v="182.04"/>
    <n v="529.58000000000004"/>
    <n v="77"/>
    <n v="322.73"/>
    <n v="206.85"/>
    <x v="5"/>
    <n v="40.380000000000003"/>
    <s v="Not met the required collection"/>
  </r>
  <r>
    <x v="493"/>
    <x v="788"/>
    <s v="English"/>
    <x v="2"/>
    <n v="2013"/>
    <n v="7.1"/>
    <n v="298.54000000000002"/>
    <n v="128.44999999999999"/>
    <n v="51"/>
    <n v="69.12"/>
    <n v="59.33"/>
    <x v="5"/>
    <n v="140.72"/>
    <s v="Not met the required collection"/>
  </r>
  <r>
    <x v="494"/>
    <x v="789"/>
    <s v="English"/>
    <x v="2"/>
    <n v="1961"/>
    <n v="7.6"/>
    <n v="22.69"/>
    <n v="226.36"/>
    <n v="43"/>
    <n v="153.63"/>
    <n v="72.73"/>
    <x v="1"/>
    <n v="9.34"/>
    <s v="Not met the required collection"/>
  </r>
  <r>
    <x v="495"/>
    <x v="790"/>
    <s v="English"/>
    <x v="2"/>
    <n v="2015"/>
    <n v="5.3"/>
    <n v="158.84"/>
    <n v="178.25"/>
    <n v="33"/>
    <n v="117.21"/>
    <n v="61.04"/>
    <x v="3"/>
    <n v="22.06"/>
    <s v="Not met the required collection"/>
  </r>
  <r>
    <x v="496"/>
    <x v="791"/>
    <s v="English"/>
    <x v="0"/>
    <n v="2001"/>
    <n v="6.4"/>
    <n v="14.71"/>
    <n v="468.47"/>
    <n v="81"/>
    <n v="311.95"/>
    <n v="156.52000000000001"/>
    <x v="4"/>
    <n v="6.84"/>
    <s v="Not met the required collection"/>
  </r>
  <r>
    <x v="497"/>
    <x v="792"/>
    <s v="English"/>
    <x v="2"/>
    <n v="2005"/>
    <n v="5.6"/>
    <n v="254.76"/>
    <n v="699.15"/>
    <n v="94"/>
    <n v="419.01"/>
    <n v="280.14"/>
    <x v="5"/>
    <n v="94.67"/>
    <s v="Not met the required collection"/>
  </r>
  <r>
    <x v="497"/>
    <x v="793"/>
    <s v="English"/>
    <x v="2"/>
    <n v="2001"/>
    <n v="6.2"/>
    <n v="95.82"/>
    <n v="469.72"/>
    <n v="67"/>
    <n v="375.76"/>
    <n v="93.96"/>
    <x v="5"/>
    <n v="10.47"/>
    <s v="Not met the required collection"/>
  </r>
  <r>
    <x v="498"/>
    <x v="794"/>
    <s v="English"/>
    <x v="2"/>
    <n v="1997"/>
    <n v="5.5"/>
    <n v="195.31"/>
    <n v="374.41"/>
    <n v="43"/>
    <n v="257.45999999999998"/>
    <n v="116.95"/>
    <x v="1"/>
    <n v="50.83"/>
    <s v="Not met the required collection"/>
  </r>
  <r>
    <x v="499"/>
    <x v="795"/>
    <s v="English"/>
    <x v="2"/>
    <n v="2002"/>
    <n v="4.5"/>
    <n v="293.82"/>
    <n v="70.760000000000005"/>
    <n v="43"/>
    <n v="46.88"/>
    <n v="23.88"/>
    <x v="4"/>
    <n v="122.02"/>
    <s v="Not met the required collection"/>
  </r>
  <r>
    <x v="500"/>
    <x v="796"/>
    <s v="English"/>
    <x v="2"/>
    <n v="2015"/>
    <n v="5.7"/>
    <n v="170.81"/>
    <n v="85.57"/>
    <n v="67"/>
    <n v="54.06"/>
    <n v="31.51"/>
    <x v="4"/>
    <n v="41.2"/>
    <s v="Not met the required collection"/>
  </r>
  <r>
    <x v="501"/>
    <x v="797"/>
    <s v="English"/>
    <x v="7"/>
    <n v="2001"/>
    <n v="6.1"/>
    <n v="157.11000000000001"/>
    <n v="22.54"/>
    <n v="83"/>
    <n v="13.94"/>
    <n v="8.6"/>
    <x v="0"/>
    <n v="26.68"/>
    <s v="Not met the required collection"/>
  </r>
  <r>
    <x v="502"/>
    <x v="798"/>
    <s v="English"/>
    <x v="2"/>
    <n v="2001"/>
    <n v="7.1"/>
    <n v="235.97"/>
    <n v="753.05"/>
    <n v="76"/>
    <n v="427.43"/>
    <n v="325.62"/>
    <x v="0"/>
    <n v="76.25"/>
    <s v="Hit"/>
  </r>
  <r>
    <x v="503"/>
    <x v="799"/>
    <s v="English"/>
    <x v="2"/>
    <n v="2010"/>
    <n v="6.4"/>
    <n v="291.83999999999997"/>
    <n v="401.65"/>
    <n v="34"/>
    <n v="288.49"/>
    <n v="113.16"/>
    <x v="4"/>
    <n v="124.84"/>
    <s v="Not met the required collection"/>
  </r>
  <r>
    <x v="504"/>
    <x v="800"/>
    <s v="English"/>
    <x v="7"/>
    <n v="1986"/>
    <n v="3"/>
    <n v="150.21"/>
    <n v="127.59"/>
    <n v="51"/>
    <n v="73.2"/>
    <n v="54.39"/>
    <x v="5"/>
    <n v="34.450000000000003"/>
    <s v="Not met the required collection"/>
  </r>
  <r>
    <x v="505"/>
    <x v="801"/>
    <s v="English"/>
    <x v="2"/>
    <n v="2005"/>
    <n v="7"/>
    <n v="265.25"/>
    <n v="172.31"/>
    <n v="20"/>
    <n v="126.51"/>
    <n v="45.8"/>
    <x v="3"/>
    <n v="117.23"/>
    <s v="Not met the required collection"/>
  </r>
  <r>
    <x v="506"/>
    <x v="802"/>
    <s v="English"/>
    <x v="2"/>
    <n v="2009"/>
    <n v="7.1"/>
    <n v="288.68"/>
    <n v="537.62"/>
    <n v="48"/>
    <n v="294.01"/>
    <n v="243.61"/>
    <x v="3"/>
    <n v="75.180000000000007"/>
    <s v="Not met the required collection"/>
  </r>
  <r>
    <x v="506"/>
    <x v="803"/>
    <s v="English"/>
    <x v="2"/>
    <n v="2011"/>
    <n v="6"/>
    <n v="124.97"/>
    <n v="252.24"/>
    <n v="56"/>
    <n v="157.49"/>
    <n v="94.75"/>
    <x v="5"/>
    <n v="19.420000000000002"/>
    <s v="Not met the required collection"/>
  </r>
  <r>
    <x v="506"/>
    <x v="802"/>
    <s v="English"/>
    <x v="2"/>
    <n v="2009"/>
    <n v="7.1"/>
    <n v="109.57"/>
    <n v="119.52"/>
    <n v="84"/>
    <n v="83.13"/>
    <n v="36.39"/>
    <x v="2"/>
    <n v="23.07"/>
    <s v="Not met the required collection"/>
  </r>
  <r>
    <x v="507"/>
    <x v="804"/>
    <s v="English"/>
    <x v="2"/>
    <n v="2006"/>
    <n v="4.7"/>
    <n v="21.16"/>
    <n v="360.48"/>
    <n v="27"/>
    <n v="263.70999999999998"/>
    <n v="96.77"/>
    <x v="4"/>
    <n v="7.43"/>
    <s v="Not met the required collection"/>
  </r>
  <r>
    <x v="508"/>
    <x v="805"/>
    <s v="English"/>
    <x v="2"/>
    <n v="2013"/>
    <n v="5.9"/>
    <n v="110.56"/>
    <n v="96.82"/>
    <n v="41"/>
    <n v="51.94"/>
    <n v="44.88"/>
    <x v="1"/>
    <n v="20.37"/>
    <s v="Not met the required collection"/>
  </r>
  <r>
    <x v="508"/>
    <x v="806"/>
    <s v="English"/>
    <x v="2"/>
    <n v="2010"/>
    <n v="4.7"/>
    <n v="234.4"/>
    <n v="89.45"/>
    <n v="99"/>
    <n v="66.84"/>
    <n v="22.61"/>
    <x v="3"/>
    <n v="116.74"/>
    <s v="Not met the required collection"/>
  </r>
  <r>
    <x v="509"/>
    <x v="807"/>
    <s v="English"/>
    <x v="2"/>
    <n v="1995"/>
    <n v="6.6"/>
    <n v="189.37"/>
    <n v="85.36"/>
    <n v="47"/>
    <n v="43.37"/>
    <n v="41.99"/>
    <x v="5"/>
    <n v="62.13"/>
    <s v="Not met the required collection"/>
  </r>
  <r>
    <x v="510"/>
    <x v="808"/>
    <s v="English"/>
    <x v="2"/>
    <n v="2000"/>
    <n v="4"/>
    <n v="292.98"/>
    <n v="134.88999999999999"/>
    <n v="73"/>
    <n v="80.17"/>
    <n v="54.72"/>
    <x v="4"/>
    <n v="91.48"/>
    <s v="Not met the required collection"/>
  </r>
  <r>
    <x v="511"/>
    <x v="809"/>
    <s v="English"/>
    <x v="2"/>
    <n v="1974"/>
    <n v="6.1"/>
    <n v="297.95"/>
    <n v="20.54"/>
    <n v="60"/>
    <n v="16.350000000000001"/>
    <n v="4.1900000000000004"/>
    <x v="2"/>
    <n v="52.97"/>
    <s v="Not met the required collection"/>
  </r>
  <r>
    <x v="512"/>
    <x v="810"/>
    <s v="English"/>
    <x v="2"/>
    <n v="2011"/>
    <n v="6.8"/>
    <n v="231.35"/>
    <n v="416.33"/>
    <n v="23"/>
    <n v="253.81"/>
    <n v="162.52000000000001"/>
    <x v="3"/>
    <n v="78.52"/>
    <s v="Not met the required collection"/>
  </r>
  <r>
    <x v="512"/>
    <x v="811"/>
    <s v="English"/>
    <x v="7"/>
    <n v="2006"/>
    <n v="6.7"/>
    <n v="21.74"/>
    <n v="136.32"/>
    <n v="24"/>
    <n v="84.28"/>
    <n v="52.04"/>
    <x v="5"/>
    <n v="6.49"/>
    <s v="Not met the required collection"/>
  </r>
  <r>
    <x v="513"/>
    <x v="812"/>
    <s v="English"/>
    <x v="2"/>
    <n v="1995"/>
    <n v="4.9000000000000004"/>
    <n v="230.86"/>
    <n v="562.61"/>
    <n v="30"/>
    <n v="340.06"/>
    <n v="222.55"/>
    <x v="5"/>
    <n v="104.93"/>
    <s v="Not met the required collection"/>
  </r>
  <r>
    <x v="514"/>
    <x v="813"/>
    <s v="English"/>
    <x v="7"/>
    <n v="2011"/>
    <n v="6.6"/>
    <n v="125.58"/>
    <n v="228.45"/>
    <n v="73"/>
    <n v="115.72"/>
    <n v="112.73"/>
    <x v="4"/>
    <n v="57.28"/>
    <s v="Not met the required collection"/>
  </r>
  <r>
    <x v="515"/>
    <x v="814"/>
    <s v="English"/>
    <x v="2"/>
    <n v="1984"/>
    <n v="7.2"/>
    <n v="190.68"/>
    <n v="130.22999999999999"/>
    <n v="95"/>
    <n v="67.34"/>
    <n v="62.89"/>
    <x v="2"/>
    <n v="27.73"/>
    <s v="Not met the required collection"/>
  </r>
  <r>
    <x v="515"/>
    <x v="815"/>
    <s v="English"/>
    <x v="2"/>
    <n v="1990"/>
    <n v="6.3"/>
    <n v="101.86"/>
    <n v="126.03"/>
    <n v="41"/>
    <n v="94.8"/>
    <n v="31.23"/>
    <x v="5"/>
    <n v="35.950000000000003"/>
    <s v="Not met the required collection"/>
  </r>
  <r>
    <x v="515"/>
    <x v="816"/>
    <s v="English"/>
    <x v="2"/>
    <n v="1998"/>
    <n v="6.1"/>
    <n v="269.37"/>
    <n v="49.63"/>
    <n v="96"/>
    <n v="31.06"/>
    <n v="18.57"/>
    <x v="2"/>
    <n v="83.68"/>
    <s v="Not met the required collection"/>
  </r>
  <r>
    <x v="515"/>
    <x v="817"/>
    <s v="English"/>
    <x v="3"/>
    <n v="2003"/>
    <n v="5.7"/>
    <n v="2.16"/>
    <n v="26.68"/>
    <n v="79"/>
    <n v="14.11"/>
    <n v="12.57"/>
    <x v="4"/>
    <n v="0.95"/>
    <s v="Not met the required collection"/>
  </r>
  <r>
    <x v="516"/>
    <x v="818"/>
    <s v="English"/>
    <x v="2"/>
    <n v="2004"/>
    <n v="6.7"/>
    <n v="275.10000000000002"/>
    <n v="216.82"/>
    <n v="32"/>
    <n v="112.47"/>
    <n v="104.35"/>
    <x v="0"/>
    <n v="82.12"/>
    <s v="Not met the required collection"/>
  </r>
  <r>
    <x v="517"/>
    <x v="819"/>
    <s v="English"/>
    <x v="2"/>
    <n v="2004"/>
    <n v="5.3"/>
    <n v="159.09"/>
    <n v="427.62"/>
    <n v="68"/>
    <n v="220.7"/>
    <n v="206.92"/>
    <x v="3"/>
    <n v="28.35"/>
    <s v="Not met the required collection"/>
  </r>
  <r>
    <x v="518"/>
    <x v="820"/>
    <s v="English"/>
    <x v="2"/>
    <n v="2001"/>
    <n v="5.7"/>
    <n v="276.47000000000003"/>
    <n v="459.4"/>
    <n v="69"/>
    <n v="296.25"/>
    <n v="163.15"/>
    <x v="4"/>
    <n v="115.17"/>
    <s v="Not met the required collection"/>
  </r>
  <r>
    <x v="519"/>
    <x v="821"/>
    <s v="English"/>
    <x v="2"/>
    <n v="2014"/>
    <n v="5.6"/>
    <n v="3.71"/>
    <n v="20.059999999999999"/>
    <n v="89"/>
    <n v="11.92"/>
    <n v="8.14"/>
    <x v="0"/>
    <n v="1.84"/>
    <s v="Not met the required collection"/>
  </r>
  <r>
    <x v="520"/>
    <x v="822"/>
    <s v="English"/>
    <x v="2"/>
    <n v="2015"/>
    <n v="5.8"/>
    <n v="160.41"/>
    <n v="1324.88"/>
    <n v="57"/>
    <n v="853.23"/>
    <n v="471.65"/>
    <x v="2"/>
    <n v="78.14"/>
    <s v="Average"/>
  </r>
  <r>
    <x v="520"/>
    <x v="823"/>
    <s v="English"/>
    <x v="2"/>
    <n v="2011"/>
    <n v="6.8"/>
    <n v="17.82"/>
    <n v="498.7"/>
    <n v="25"/>
    <n v="349.32"/>
    <n v="149.38"/>
    <x v="0"/>
    <n v="1.92"/>
    <s v="Not met the required collection"/>
  </r>
  <r>
    <x v="520"/>
    <x v="824"/>
    <s v="English"/>
    <x v="7"/>
    <n v="2009"/>
    <n v="6.7"/>
    <n v="125.66"/>
    <n v="386.09"/>
    <n v="77"/>
    <n v="199.4"/>
    <n v="186.69"/>
    <x v="1"/>
    <n v="40.72"/>
    <s v="Not met the required collection"/>
  </r>
  <r>
    <x v="520"/>
    <x v="822"/>
    <s v="English"/>
    <x v="2"/>
    <n v="2015"/>
    <n v="5.8"/>
    <n v="208.83"/>
    <n v="343.54"/>
    <n v="77"/>
    <n v="269.14"/>
    <n v="74.400000000000006"/>
    <x v="1"/>
    <n v="98.49"/>
    <s v="Not met the required collection"/>
  </r>
  <r>
    <x v="521"/>
    <x v="825"/>
    <s v="English"/>
    <x v="7"/>
    <n v="1994"/>
    <n v="7.3"/>
    <n v="1.17"/>
    <n v="180.28"/>
    <n v="56"/>
    <n v="141.97"/>
    <n v="38.31"/>
    <x v="1"/>
    <n v="0.2"/>
    <s v="Not met the required collection"/>
  </r>
  <r>
    <x v="522"/>
    <x v="826"/>
    <s v="English"/>
    <x v="2"/>
    <n v="2001"/>
    <n v="5.7"/>
    <n v="284.19"/>
    <n v="177.04"/>
    <n v="44"/>
    <n v="109.05"/>
    <n v="67.989999999999995"/>
    <x v="4"/>
    <n v="106.48"/>
    <s v="Not met the required collection"/>
  </r>
  <r>
    <x v="523"/>
    <x v="827"/>
    <s v="English"/>
    <x v="2"/>
    <n v="1995"/>
    <n v="5.4"/>
    <n v="287.19"/>
    <n v="934.91"/>
    <n v="23"/>
    <n v="719.9"/>
    <n v="215.01"/>
    <x v="3"/>
    <n v="136.04"/>
    <s v="Flop"/>
  </r>
  <r>
    <x v="523"/>
    <x v="828"/>
    <s v="English"/>
    <x v="2"/>
    <n v="1999"/>
    <n v="6.4"/>
    <n v="14.88"/>
    <n v="366.21"/>
    <n v="20"/>
    <n v="284.43"/>
    <n v="81.78"/>
    <x v="5"/>
    <n v="5.08"/>
    <s v="Not met the required collection"/>
  </r>
  <r>
    <x v="523"/>
    <x v="829"/>
    <s v="English"/>
    <x v="2"/>
    <n v="2002"/>
    <n v="5.6"/>
    <n v="242.55"/>
    <n v="203.74"/>
    <n v="56"/>
    <n v="120.53"/>
    <n v="83.21"/>
    <x v="1"/>
    <n v="77.709999999999994"/>
    <s v="Not met the required collection"/>
  </r>
  <r>
    <x v="523"/>
    <x v="830"/>
    <s v="English"/>
    <x v="2"/>
    <n v="1997"/>
    <n v="3.7"/>
    <n v="83.9"/>
    <n v="120.46"/>
    <n v="59"/>
    <n v="60.24"/>
    <n v="60.22"/>
    <x v="5"/>
    <n v="27.06"/>
    <s v="Not met the required collection"/>
  </r>
  <r>
    <x v="524"/>
    <x v="831"/>
    <s v="English"/>
    <x v="2"/>
    <n v="2002"/>
    <n v="6.6"/>
    <n v="26.75"/>
    <n v="180.13"/>
    <n v="85"/>
    <n v="103.64"/>
    <n v="76.489999999999995"/>
    <x v="5"/>
    <n v="6.06"/>
    <s v="Not met the required collection"/>
  </r>
  <r>
    <x v="525"/>
    <x v="832"/>
    <s v="English"/>
    <x v="2"/>
    <n v="2006"/>
    <n v="6.2"/>
    <n v="111.82"/>
    <n v="506.27"/>
    <n v="89"/>
    <n v="350.77"/>
    <n v="155.5"/>
    <x v="2"/>
    <n v="21.18"/>
    <s v="Not met the required collection"/>
  </r>
  <r>
    <x v="526"/>
    <x v="833"/>
    <s v="English"/>
    <x v="2"/>
    <n v="2006"/>
    <n v="5.9"/>
    <n v="60.8"/>
    <n v="400.91"/>
    <n v="41"/>
    <n v="226.67"/>
    <n v="174.24"/>
    <x v="3"/>
    <n v="23.19"/>
    <s v="Not met the required collection"/>
  </r>
  <r>
    <x v="527"/>
    <x v="834"/>
    <s v="English"/>
    <x v="2"/>
    <n v="1988"/>
    <n v="5.3"/>
    <n v="184.43"/>
    <n v="486.05"/>
    <n v="61"/>
    <n v="349.98"/>
    <n v="136.07"/>
    <x v="2"/>
    <n v="51.56"/>
    <s v="Not met the required collection"/>
  </r>
  <r>
    <x v="528"/>
    <x v="835"/>
    <s v="English"/>
    <x v="2"/>
    <n v="2013"/>
    <n v="7.4"/>
    <n v="63.95"/>
    <n v="810.2"/>
    <n v="99"/>
    <n v="495.66"/>
    <n v="314.54000000000002"/>
    <x v="3"/>
    <n v="14.21"/>
    <s v="Hit"/>
  </r>
  <r>
    <x v="528"/>
    <x v="836"/>
    <s v="English"/>
    <x v="25"/>
    <n v="2007"/>
    <n v="7.9"/>
    <n v="285.54000000000002"/>
    <n v="547.76"/>
    <n v="71"/>
    <n v="372.06"/>
    <n v="175.7"/>
    <x v="2"/>
    <n v="33.950000000000003"/>
    <s v="Not met the required collection"/>
  </r>
  <r>
    <x v="529"/>
    <x v="837"/>
    <s v="English"/>
    <x v="2"/>
    <n v="1998"/>
    <n v="6.1"/>
    <n v="212.56"/>
    <n v="303.44"/>
    <n v="35"/>
    <n v="161.19999999999999"/>
    <n v="142.24"/>
    <x v="3"/>
    <n v="57.44"/>
    <s v="Not met the required collection"/>
  </r>
  <r>
    <x v="529"/>
    <x v="838"/>
    <s v="English"/>
    <x v="2"/>
    <n v="1988"/>
    <n v="7.3"/>
    <n v="25.05"/>
    <n v="302.70999999999998"/>
    <n v="61"/>
    <n v="175.51"/>
    <n v="127.2"/>
    <x v="1"/>
    <n v="9.9600000000000009"/>
    <s v="Not met the required collection"/>
  </r>
  <r>
    <x v="529"/>
    <x v="839"/>
    <s v="English"/>
    <x v="2"/>
    <n v="1980"/>
    <n v="6.8"/>
    <n v="295.45999999999998"/>
    <n v="277.44"/>
    <n v="59"/>
    <n v="178.29"/>
    <n v="99.15"/>
    <x v="2"/>
    <n v="89.2"/>
    <s v="Not met the required collection"/>
  </r>
  <r>
    <x v="529"/>
    <x v="840"/>
    <s v="English"/>
    <x v="2"/>
    <n v="1978"/>
    <n v="7.9"/>
    <n v="160.31"/>
    <n v="209.42"/>
    <n v="35"/>
    <n v="159.55000000000001"/>
    <n v="49.87"/>
    <x v="3"/>
    <n v="50.61"/>
    <s v="Not met the required collection"/>
  </r>
  <r>
    <x v="529"/>
    <x v="840"/>
    <s v="English"/>
    <x v="2"/>
    <n v="1978"/>
    <n v="7.9"/>
    <n v="157.31"/>
    <n v="161.36000000000001"/>
    <n v="24"/>
    <n v="121.86"/>
    <n v="39.5"/>
    <x v="0"/>
    <n v="34.1"/>
    <s v="Not met the required collection"/>
  </r>
  <r>
    <x v="529"/>
    <x v="841"/>
    <s v="English"/>
    <x v="7"/>
    <n v="1981"/>
    <n v="7.2"/>
    <n v="70.010000000000005"/>
    <n v="121.31"/>
    <n v="24"/>
    <n v="81.37"/>
    <n v="39.94"/>
    <x v="0"/>
    <n v="8.84"/>
    <s v="Not met the required collection"/>
  </r>
  <r>
    <x v="529"/>
    <x v="839"/>
    <s v="English"/>
    <x v="2"/>
    <n v="1980"/>
    <n v="6.8"/>
    <n v="170.5"/>
    <n v="53.61"/>
    <n v="60"/>
    <n v="35.54"/>
    <n v="18.07"/>
    <x v="1"/>
    <n v="80.209999999999994"/>
    <s v="Not met the required collection"/>
  </r>
  <r>
    <x v="529"/>
    <x v="842"/>
    <s v="English"/>
    <x v="2"/>
    <n v="1986"/>
    <n v="7.3"/>
    <n v="155.74"/>
    <n v="34.590000000000003"/>
    <n v="23"/>
    <n v="25.83"/>
    <n v="8.76"/>
    <x v="0"/>
    <n v="77.37"/>
    <s v="Not met the required collection"/>
  </r>
  <r>
    <x v="530"/>
    <x v="843"/>
    <s v="Filipino"/>
    <x v="2"/>
    <n v="2005"/>
    <n v="6.7"/>
    <n v="16.440000000000001"/>
    <n v="469.4"/>
    <n v="51"/>
    <n v="259.12"/>
    <n v="210.28"/>
    <x v="0"/>
    <n v="5.56"/>
    <s v="Not met the required collection"/>
  </r>
  <r>
    <x v="531"/>
    <x v="844"/>
    <s v="English"/>
    <x v="2"/>
    <n v="2003"/>
    <n v="5.6"/>
    <n v="185.9"/>
    <n v="218.76"/>
    <n v="49"/>
    <n v="151.19"/>
    <n v="67.569999999999993"/>
    <x v="3"/>
    <n v="71.42"/>
    <s v="Not met the required collection"/>
  </r>
  <r>
    <x v="532"/>
    <x v="845"/>
    <s v="English"/>
    <x v="2"/>
    <n v="2008"/>
    <n v="6"/>
    <n v="278.52"/>
    <n v="1260.31"/>
    <n v="35"/>
    <n v="970.07"/>
    <n v="290.24"/>
    <x v="1"/>
    <n v="62.12"/>
    <s v="One time watchable"/>
  </r>
  <r>
    <x v="532"/>
    <x v="846"/>
    <s v="English"/>
    <x v="2"/>
    <n v="2014"/>
    <n v="6.1"/>
    <n v="66.94"/>
    <n v="538.17999999999995"/>
    <n v="64"/>
    <n v="271.89"/>
    <n v="266.29000000000002"/>
    <x v="1"/>
    <n v="9.76"/>
    <s v="Not met the required collection"/>
  </r>
  <r>
    <x v="532"/>
    <x v="847"/>
    <s v="English"/>
    <x v="2"/>
    <n v="2010"/>
    <n v="6.3"/>
    <n v="181.9"/>
    <n v="262.95"/>
    <n v="53"/>
    <n v="155.59"/>
    <n v="107.36"/>
    <x v="4"/>
    <n v="74.98"/>
    <s v="Not met the required collection"/>
  </r>
  <r>
    <x v="533"/>
    <x v="848"/>
    <s v="English"/>
    <x v="2"/>
    <n v="1998"/>
    <n v="6.2"/>
    <n v="227.56"/>
    <n v="153.59"/>
    <n v="56"/>
    <n v="81.3"/>
    <n v="72.290000000000006"/>
    <x v="4"/>
    <n v="40.020000000000003"/>
    <s v="Not met the required collection"/>
  </r>
  <r>
    <x v="534"/>
    <x v="849"/>
    <s v="English"/>
    <x v="2"/>
    <n v="2015"/>
    <n v="6.1"/>
    <n v="185.42"/>
    <n v="18.54"/>
    <n v="100"/>
    <n v="9.6999999999999993"/>
    <n v="8.84"/>
    <x v="3"/>
    <n v="21.11"/>
    <s v="Not met the required collection"/>
  </r>
  <r>
    <x v="535"/>
    <x v="850"/>
    <s v="English"/>
    <x v="2"/>
    <n v="1996"/>
    <n v="4.4000000000000004"/>
    <n v="200.97"/>
    <n v="193.54"/>
    <n v="48"/>
    <n v="109.32"/>
    <n v="84.22"/>
    <x v="1"/>
    <n v="92.05"/>
    <s v="Not met the required collection"/>
  </r>
  <r>
    <x v="535"/>
    <x v="851"/>
    <s v="English"/>
    <x v="7"/>
    <n v="1998"/>
    <n v="7.3"/>
    <n v="148.63"/>
    <n v="181.04"/>
    <n v="42"/>
    <n v="144.24"/>
    <n v="36.799999999999997"/>
    <x v="3"/>
    <n v="54.57"/>
    <s v="Not met the required collection"/>
  </r>
  <r>
    <x v="536"/>
    <x v="852"/>
    <s v="English"/>
    <x v="2"/>
    <n v="1984"/>
    <n v="7.2"/>
    <n v="292.83"/>
    <n v="186.28"/>
    <n v="93"/>
    <n v="119.6"/>
    <n v="66.680000000000007"/>
    <x v="2"/>
    <n v="85.59"/>
    <s v="Not met the required collection"/>
  </r>
  <r>
    <x v="536"/>
    <x v="853"/>
    <s v="English"/>
    <x v="2"/>
    <n v="1976"/>
    <n v="8.1"/>
    <n v="244.68"/>
    <n v="15.71"/>
    <n v="36"/>
    <n v="7.91"/>
    <n v="7.8"/>
    <x v="3"/>
    <n v="104.19"/>
    <s v="Not met the required collection"/>
  </r>
  <r>
    <x v="537"/>
    <x v="854"/>
    <s v="English"/>
    <x v="2"/>
    <n v="2005"/>
    <n v="6.9"/>
    <n v="67.52"/>
    <n v="832.45"/>
    <n v="89"/>
    <n v="649"/>
    <n v="183.45"/>
    <x v="3"/>
    <n v="23.15"/>
    <s v="Hit"/>
  </r>
  <r>
    <x v="538"/>
    <x v="855"/>
    <s v="English"/>
    <x v="7"/>
    <n v="1985"/>
    <n v="6.3"/>
    <n v="55.63"/>
    <n v="396.82"/>
    <n v="92"/>
    <n v="280.74"/>
    <n v="116.08"/>
    <x v="3"/>
    <n v="20.79"/>
    <s v="Not met the required collection"/>
  </r>
  <r>
    <x v="538"/>
    <x v="856"/>
    <s v="English"/>
    <x v="7"/>
    <n v="1989"/>
    <n v="6.6"/>
    <n v="130.37"/>
    <n v="241.04"/>
    <n v="53"/>
    <n v="125.84"/>
    <n v="115.2"/>
    <x v="5"/>
    <n v="22.78"/>
    <s v="Not met the required collection"/>
  </r>
  <r>
    <x v="538"/>
    <x v="857"/>
    <s v="English"/>
    <x v="7"/>
    <n v="1987"/>
    <n v="6.7"/>
    <n v="139.66"/>
    <n v="13.62"/>
    <n v="97"/>
    <n v="9.4600000000000009"/>
    <n v="4.16"/>
    <x v="5"/>
    <n v="14.66"/>
    <s v="Not met the required collection"/>
  </r>
  <r>
    <x v="539"/>
    <x v="858"/>
    <s v="English"/>
    <x v="2"/>
    <n v="1996"/>
    <n v="5.3"/>
    <n v="278.33999999999997"/>
    <n v="258.83"/>
    <n v="54"/>
    <n v="149.22999999999999"/>
    <n v="109.6"/>
    <x v="1"/>
    <n v="94.98"/>
    <s v="Not met the required collection"/>
  </r>
  <r>
    <x v="540"/>
    <x v="859"/>
    <s v="English"/>
    <x v="16"/>
    <n v="2016"/>
    <n v="6.8"/>
    <n v="32.4"/>
    <n v="157.69"/>
    <n v="61"/>
    <n v="82.33"/>
    <n v="75.36"/>
    <x v="4"/>
    <n v="15.3"/>
    <s v="Not met the required collection"/>
  </r>
  <r>
    <x v="541"/>
    <x v="860"/>
    <s v="English"/>
    <x v="2"/>
    <n v="2004"/>
    <n v="5.9"/>
    <n v="102.74"/>
    <n v="417.19"/>
    <n v="92"/>
    <n v="224.74"/>
    <n v="192.45"/>
    <x v="1"/>
    <n v="34.69"/>
    <s v="Not met the required collection"/>
  </r>
  <r>
    <x v="542"/>
    <x v="861"/>
    <s v="English"/>
    <x v="2"/>
    <n v="2001"/>
    <n v="6.1"/>
    <n v="160.47999999999999"/>
    <n v="10.06"/>
    <n v="29"/>
    <n v="7.04"/>
    <n v="3.02"/>
    <x v="5"/>
    <n v="54.83"/>
    <s v="Not met the required collection"/>
  </r>
  <r>
    <x v="543"/>
    <x v="862"/>
    <s v="English"/>
    <x v="12"/>
    <n v="2005"/>
    <n v="7.4"/>
    <n v="279.94"/>
    <n v="515.84"/>
    <n v="52"/>
    <n v="342.93"/>
    <n v="172.91"/>
    <x v="5"/>
    <n v="139.55000000000001"/>
    <s v="Not met the required collection"/>
  </r>
  <r>
    <x v="543"/>
    <x v="863"/>
    <s v="English"/>
    <x v="2"/>
    <n v="2016"/>
    <n v="6.3"/>
    <n v="139"/>
    <n v="76.22"/>
    <n v="36"/>
    <n v="56.3"/>
    <n v="19.920000000000002"/>
    <x v="5"/>
    <n v="56.91"/>
    <s v="Not met the required collection"/>
  </r>
  <r>
    <x v="544"/>
    <x v="864"/>
    <s v="English"/>
    <x v="2"/>
    <n v="2003"/>
    <n v="5.0999999999999996"/>
    <n v="20.14"/>
    <n v="352.2"/>
    <n v="44"/>
    <n v="190.68"/>
    <n v="161.52000000000001"/>
    <x v="2"/>
    <n v="2.52"/>
    <s v="Not met the required collection"/>
  </r>
  <r>
    <x v="545"/>
    <x v="865"/>
    <s v="English"/>
    <x v="2"/>
    <n v="1994"/>
    <n v="5.5"/>
    <n v="39.119999999999997"/>
    <n v="53.21"/>
    <n v="70"/>
    <n v="30.47"/>
    <n v="22.74"/>
    <x v="5"/>
    <n v="15.34"/>
    <s v="Not met the required collection"/>
  </r>
  <r>
    <x v="546"/>
    <x v="866"/>
    <s v="English"/>
    <x v="2"/>
    <n v="1998"/>
    <n v="7.2"/>
    <n v="45.05"/>
    <n v="278.8"/>
    <n v="60"/>
    <n v="141.61000000000001"/>
    <n v="137.19"/>
    <x v="1"/>
    <n v="17.02"/>
    <s v="Not met the required collection"/>
  </r>
  <r>
    <x v="546"/>
    <x v="867"/>
    <s v="English"/>
    <x v="2"/>
    <n v="2011"/>
    <n v="6.3"/>
    <n v="252.6"/>
    <n v="236.97"/>
    <n v="22"/>
    <n v="142.58000000000001"/>
    <n v="94.39"/>
    <x v="2"/>
    <n v="68.78"/>
    <s v="Not met the required collection"/>
  </r>
  <r>
    <x v="546"/>
    <x v="868"/>
    <s v="English"/>
    <x v="2"/>
    <n v="1995"/>
    <n v="8.3000000000000007"/>
    <n v="10.210000000000001"/>
    <n v="170.05"/>
    <n v="47"/>
    <n v="105.83"/>
    <n v="64.22"/>
    <x v="2"/>
    <n v="4.05"/>
    <s v="Not met the required collection"/>
  </r>
  <r>
    <x v="546"/>
    <x v="869"/>
    <s v="English"/>
    <x v="2"/>
    <n v="1999"/>
    <n v="7.9"/>
    <n v="248.83"/>
    <n v="96.84"/>
    <n v="78"/>
    <n v="55.23"/>
    <n v="41.61"/>
    <x v="2"/>
    <n v="114.45"/>
    <s v="Not met the required collection"/>
  </r>
  <r>
    <x v="547"/>
    <x v="870"/>
    <s v="English"/>
    <x v="2"/>
    <n v="2013"/>
    <n v="7.5"/>
    <n v="232.46"/>
    <n v="57.39"/>
    <n v="89"/>
    <n v="30.71"/>
    <n v="26.68"/>
    <x v="0"/>
    <n v="103.89"/>
    <s v="Not met the required collection"/>
  </r>
  <r>
    <x v="548"/>
    <x v="871"/>
    <s v="English"/>
    <x v="2"/>
    <n v="2013"/>
    <n v="4.8"/>
    <n v="254.27"/>
    <n v="768.11"/>
    <n v="98"/>
    <n v="438.42"/>
    <n v="329.69"/>
    <x v="5"/>
    <n v="89.88"/>
    <s v="Hit"/>
  </r>
  <r>
    <x v="549"/>
    <x v="872"/>
    <s v="English"/>
    <x v="2"/>
    <n v="1998"/>
    <n v="7.2"/>
    <n v="195.96"/>
    <n v="146.13999999999999"/>
    <n v="26"/>
    <n v="107.85"/>
    <n v="38.29"/>
    <x v="2"/>
    <n v="47.65"/>
    <s v="Not met the required collection"/>
  </r>
  <r>
    <x v="550"/>
    <x v="873"/>
    <s v="English"/>
    <x v="2"/>
    <n v="2005"/>
    <n v="7.1"/>
    <n v="177.59"/>
    <n v="378.05"/>
    <n v="70"/>
    <n v="259.29000000000002"/>
    <n v="118.76"/>
    <x v="5"/>
    <n v="47.38"/>
    <s v="Not met the required collection"/>
  </r>
  <r>
    <x v="551"/>
    <x v="874"/>
    <s v="English"/>
    <x v="2"/>
    <n v="1998"/>
    <n v="6.5"/>
    <n v="58.74"/>
    <n v="340.55"/>
    <n v="65"/>
    <n v="235.81"/>
    <n v="104.74"/>
    <x v="4"/>
    <n v="9.57"/>
    <s v="Not met the required collection"/>
  </r>
  <r>
    <x v="552"/>
    <x v="875"/>
    <s v="English"/>
    <x v="2"/>
    <n v="1999"/>
    <n v="6.8"/>
    <n v="114.91"/>
    <n v="574.35"/>
    <n v="79"/>
    <n v="416.78"/>
    <n v="157.57"/>
    <x v="0"/>
    <n v="42.92"/>
    <s v="Not met the required collection"/>
  </r>
  <r>
    <x v="552"/>
    <x v="876"/>
    <s v="English"/>
    <x v="2"/>
    <n v="1990"/>
    <n v="7.6"/>
    <n v="133.26"/>
    <n v="571.96"/>
    <n v="43"/>
    <n v="453.22"/>
    <n v="118.74"/>
    <x v="1"/>
    <n v="54.93"/>
    <s v="Not met the required collection"/>
  </r>
  <r>
    <x v="552"/>
    <x v="877"/>
    <s v="English"/>
    <x v="2"/>
    <n v="1993"/>
    <n v="6.2"/>
    <n v="190.47"/>
    <n v="552.64"/>
    <n v="80"/>
    <n v="369.02"/>
    <n v="183.62"/>
    <x v="0"/>
    <n v="40.229999999999997"/>
    <s v="Not met the required collection"/>
  </r>
  <r>
    <x v="552"/>
    <x v="878"/>
    <s v="English"/>
    <x v="2"/>
    <n v="1999"/>
    <n v="6.6"/>
    <n v="289.56"/>
    <n v="303.43"/>
    <n v="51"/>
    <n v="152.63"/>
    <n v="150.80000000000001"/>
    <x v="5"/>
    <n v="63.96"/>
    <s v="Not met the required collection"/>
  </r>
  <r>
    <x v="552"/>
    <x v="879"/>
    <s v="English"/>
    <x v="2"/>
    <n v="1988"/>
    <n v="8.1999999999999993"/>
    <n v="232.23"/>
    <n v="222.49"/>
    <n v="77"/>
    <n v="147.71"/>
    <n v="74.78"/>
    <x v="2"/>
    <n v="34.909999999999997"/>
    <s v="Not met the required collection"/>
  </r>
  <r>
    <x v="553"/>
    <x v="880"/>
    <s v="English"/>
    <x v="25"/>
    <n v="2011"/>
    <n v="7.3"/>
    <n v="220.94"/>
    <n v="213.69"/>
    <n v="29"/>
    <n v="122.08"/>
    <n v="91.61"/>
    <x v="2"/>
    <n v="94.47"/>
    <s v="Not met the required collection"/>
  </r>
  <r>
    <x v="554"/>
    <x v="881"/>
    <s v="English"/>
    <x v="2"/>
    <n v="1991"/>
    <n v="5.7"/>
    <n v="182.19"/>
    <n v="1091.81"/>
    <n v="87"/>
    <n v="756.05"/>
    <n v="335.76"/>
    <x v="0"/>
    <n v="86.53"/>
    <s v="Hit"/>
  </r>
  <r>
    <x v="554"/>
    <x v="882"/>
    <s v="English"/>
    <x v="2"/>
    <n v="1982"/>
    <n v="6.9"/>
    <n v="99.57"/>
    <n v="247.89"/>
    <n v="24"/>
    <n v="192.55"/>
    <n v="55.34"/>
    <x v="0"/>
    <n v="44.29"/>
    <s v="Not met the required collection"/>
  </r>
  <r>
    <x v="554"/>
    <x v="882"/>
    <s v="English"/>
    <x v="2"/>
    <n v="1982"/>
    <n v="6.9"/>
    <n v="123.12"/>
    <n v="168.09"/>
    <n v="27"/>
    <n v="109.45"/>
    <n v="58.64"/>
    <x v="5"/>
    <n v="17.45"/>
    <s v="Not met the required collection"/>
  </r>
  <r>
    <x v="555"/>
    <x v="883"/>
    <s v="English"/>
    <x v="2"/>
    <n v="2004"/>
    <n v="6.1"/>
    <n v="131.04"/>
    <n v="72.91"/>
    <n v="33"/>
    <n v="48.45"/>
    <n v="24.46"/>
    <x v="4"/>
    <n v="43.19"/>
    <s v="Not met the required collection"/>
  </r>
  <r>
    <x v="555"/>
    <x v="884"/>
    <s v="English"/>
    <x v="2"/>
    <n v="2001"/>
    <n v="6.4"/>
    <n v="280.20999999999998"/>
    <n v="46.44"/>
    <n v="35"/>
    <n v="26.93"/>
    <n v="19.510000000000002"/>
    <x v="4"/>
    <n v="77.72"/>
    <s v="Not met the required collection"/>
  </r>
  <r>
    <x v="556"/>
    <x v="885"/>
    <s v="English"/>
    <x v="2"/>
    <n v="2000"/>
    <n v="4.0999999999999996"/>
    <n v="19.95"/>
    <n v="483.81"/>
    <n v="50"/>
    <n v="383.62"/>
    <n v="100.19"/>
    <x v="5"/>
    <n v="8.58"/>
    <s v="Not met the required collection"/>
  </r>
  <r>
    <x v="557"/>
    <x v="886"/>
    <s v="English"/>
    <x v="2"/>
    <n v="1994"/>
    <n v="6.4"/>
    <n v="221.57"/>
    <n v="198.09"/>
    <n v="93"/>
    <n v="143.6"/>
    <n v="54.49"/>
    <x v="0"/>
    <n v="37.24"/>
    <s v="Not met the required collection"/>
  </r>
  <r>
    <x v="558"/>
    <x v="887"/>
    <s v="English"/>
    <x v="2"/>
    <n v="2008"/>
    <n v="7.5"/>
    <n v="181.74"/>
    <n v="106.91"/>
    <n v="94"/>
    <n v="63.8"/>
    <n v="43.11"/>
    <x v="1"/>
    <n v="47.65"/>
    <s v="Not met the required collection"/>
  </r>
  <r>
    <x v="559"/>
    <x v="888"/>
    <s v="English"/>
    <x v="2"/>
    <n v="2005"/>
    <n v="5.9"/>
    <n v="11.57"/>
    <n v="378.29"/>
    <n v="93"/>
    <n v="250.2"/>
    <n v="128.09"/>
    <x v="3"/>
    <n v="4.0999999999999996"/>
    <s v="Not met the required collection"/>
  </r>
  <r>
    <x v="560"/>
    <x v="889"/>
    <s v="English"/>
    <x v="2"/>
    <n v="1997"/>
    <n v="3.7"/>
    <n v="69.58"/>
    <n v="217.66"/>
    <n v="30"/>
    <n v="144.61000000000001"/>
    <n v="73.05"/>
    <x v="3"/>
    <n v="23.08"/>
    <s v="Not met the required collection"/>
  </r>
  <r>
    <x v="561"/>
    <x v="890"/>
    <s v="English"/>
    <x v="2"/>
    <n v="2002"/>
    <n v="6.9"/>
    <n v="196.43"/>
    <n v="1186.08"/>
    <n v="81"/>
    <n v="874.05"/>
    <n v="312.02999999999997"/>
    <x v="1"/>
    <n v="69.28"/>
    <s v="Hit"/>
  </r>
  <r>
    <x v="561"/>
    <x v="891"/>
    <s v="English"/>
    <x v="2"/>
    <n v="1996"/>
    <n v="7.6"/>
    <n v="266.44"/>
    <n v="452.17"/>
    <n v="32"/>
    <n v="343.84"/>
    <n v="108.33"/>
    <x v="4"/>
    <n v="67.239999999999995"/>
    <s v="Not met the required collection"/>
  </r>
  <r>
    <x v="562"/>
    <x v="892"/>
    <s v="English"/>
    <x v="2"/>
    <n v="2000"/>
    <n v="4.7"/>
    <n v="104.54"/>
    <n v="358.16"/>
    <n v="71"/>
    <n v="179.66"/>
    <n v="178.5"/>
    <x v="2"/>
    <n v="13.39"/>
    <s v="Not met the required collection"/>
  </r>
  <r>
    <x v="563"/>
    <x v="893"/>
    <s v="English"/>
    <x v="2"/>
    <n v="1999"/>
    <n v="5.7"/>
    <n v="222.49"/>
    <n v="420.68"/>
    <n v="91"/>
    <n v="222.96"/>
    <n v="197.72"/>
    <x v="1"/>
    <n v="91.48"/>
    <s v="Not met the required collection"/>
  </r>
  <r>
    <x v="563"/>
    <x v="894"/>
    <s v="English"/>
    <x v="2"/>
    <n v="2002"/>
    <n v="5.0999999999999996"/>
    <n v="175.44"/>
    <n v="84.31"/>
    <n v="44"/>
    <n v="55.35"/>
    <n v="28.96"/>
    <x v="1"/>
    <n v="74.599999999999994"/>
    <s v="Not met the required collection"/>
  </r>
  <r>
    <x v="564"/>
    <x v="895"/>
    <s v="English"/>
    <x v="2"/>
    <n v="2001"/>
    <n v="6.4"/>
    <n v="211.34"/>
    <n v="772.54"/>
    <n v="22"/>
    <n v="452.04"/>
    <n v="320.5"/>
    <x v="0"/>
    <n v="88.79"/>
    <s v="Flop"/>
  </r>
  <r>
    <x v="564"/>
    <x v="896"/>
    <s v="English"/>
    <x v="2"/>
    <n v="2005"/>
    <n v="6.9"/>
    <n v="54.02"/>
    <n v="481.88"/>
    <n v="25"/>
    <n v="339.25"/>
    <n v="142.63"/>
    <x v="0"/>
    <n v="10.220000000000001"/>
    <s v="Not met the required collection"/>
  </r>
  <r>
    <x v="564"/>
    <x v="897"/>
    <s v="English"/>
    <x v="3"/>
    <n v="2000"/>
    <n v="5.9"/>
    <n v="269.81"/>
    <n v="279.83999999999997"/>
    <n v="36"/>
    <n v="187.18"/>
    <n v="92.66"/>
    <x v="4"/>
    <n v="126.74"/>
    <s v="Not met the required collection"/>
  </r>
  <r>
    <x v="564"/>
    <x v="898"/>
    <s v="English"/>
    <x v="2"/>
    <n v="2003"/>
    <n v="5.9"/>
    <n v="223.96"/>
    <n v="230.14"/>
    <n v="30"/>
    <n v="133.54"/>
    <n v="96.6"/>
    <x v="0"/>
    <n v="44.35"/>
    <s v="Not met the required collection"/>
  </r>
  <r>
    <x v="564"/>
    <x v="899"/>
    <s v="English"/>
    <x v="2"/>
    <n v="2011"/>
    <n v="5"/>
    <n v="194.47"/>
    <n v="100.73"/>
    <n v="36"/>
    <n v="63.69"/>
    <n v="37.04"/>
    <x v="3"/>
    <n v="42.04"/>
    <s v="Not met the required collection"/>
  </r>
  <r>
    <x v="564"/>
    <x v="900"/>
    <s v="English"/>
    <x v="2"/>
    <n v="1993"/>
    <n v="5.9"/>
    <n v="147.09"/>
    <n v="17"/>
    <n v="44"/>
    <n v="8.98"/>
    <n v="8.02"/>
    <x v="1"/>
    <n v="16.920000000000002"/>
    <s v="Not met the required collection"/>
  </r>
  <r>
    <x v="565"/>
    <x v="901"/>
    <s v="English"/>
    <x v="2"/>
    <n v="2005"/>
    <n v="5.8"/>
    <n v="239.97"/>
    <n v="396.56"/>
    <n v="51"/>
    <n v="224.59"/>
    <n v="171.97"/>
    <x v="5"/>
    <n v="86.39"/>
    <s v="Not met the required collection"/>
  </r>
  <r>
    <x v="565"/>
    <x v="902"/>
    <s v="English"/>
    <x v="2"/>
    <n v="2001"/>
    <n v="6.5"/>
    <n v="248.55"/>
    <n v="50.82"/>
    <n v="90"/>
    <n v="39.58"/>
    <n v="11.24"/>
    <x v="5"/>
    <n v="120.41"/>
    <s v="Not met the required collection"/>
  </r>
  <r>
    <x v="566"/>
    <x v="903"/>
    <s v="English"/>
    <x v="2"/>
    <n v="1994"/>
    <n v="6.7"/>
    <n v="121.24"/>
    <n v="447.86"/>
    <n v="54"/>
    <n v="275.41000000000003"/>
    <n v="172.45"/>
    <x v="2"/>
    <n v="25.26"/>
    <s v="Not met the required collection"/>
  </r>
  <r>
    <x v="566"/>
    <x v="904"/>
    <s v="English"/>
    <x v="9"/>
    <n v="2000"/>
    <n v="6.2"/>
    <n v="217.35"/>
    <n v="345.76"/>
    <n v="31"/>
    <n v="181.61"/>
    <n v="164.15"/>
    <x v="5"/>
    <n v="75.66"/>
    <s v="Not met the required collection"/>
  </r>
  <r>
    <x v="566"/>
    <x v="905"/>
    <s v="English"/>
    <x v="2"/>
    <n v="1972"/>
    <n v="6.1"/>
    <n v="203.73"/>
    <n v="74.459999999999994"/>
    <n v="45"/>
    <n v="43.46"/>
    <n v="31"/>
    <x v="3"/>
    <n v="72.33"/>
    <s v="Not met the required collection"/>
  </r>
  <r>
    <x v="567"/>
    <x v="906"/>
    <s v="English"/>
    <x v="2"/>
    <n v="2013"/>
    <n v="7.3"/>
    <n v="139.6"/>
    <n v="302.14999999999998"/>
    <n v="64"/>
    <n v="236.22"/>
    <n v="65.930000000000007"/>
    <x v="4"/>
    <n v="67.86"/>
    <s v="Not met the required collection"/>
  </r>
  <r>
    <x v="568"/>
    <x v="907"/>
    <s v="English"/>
    <x v="2"/>
    <n v="2011"/>
    <n v="4.4000000000000004"/>
    <n v="25.74"/>
    <n v="259.61"/>
    <n v="42"/>
    <n v="179.51"/>
    <n v="80.099999999999994"/>
    <x v="3"/>
    <n v="2.6"/>
    <s v="Not met the required collection"/>
  </r>
  <r>
    <x v="568"/>
    <x v="908"/>
    <s v="English"/>
    <x v="2"/>
    <n v="2003"/>
    <n v="5.0999999999999996"/>
    <n v="215.43"/>
    <n v="146.93"/>
    <n v="40"/>
    <n v="105.55"/>
    <n v="41.38"/>
    <x v="4"/>
    <n v="104.6"/>
    <s v="Not met the required collection"/>
  </r>
  <r>
    <x v="569"/>
    <x v="909"/>
    <s v="English"/>
    <x v="2"/>
    <n v="2000"/>
    <n v="6.1"/>
    <n v="131.87"/>
    <n v="507.73"/>
    <n v="73"/>
    <n v="297.13"/>
    <n v="210.6"/>
    <x v="0"/>
    <n v="36.93"/>
    <s v="Not met the required collection"/>
  </r>
  <r>
    <x v="569"/>
    <x v="910"/>
    <s v="English"/>
    <x v="2"/>
    <n v="2002"/>
    <n v="6"/>
    <n v="203.97"/>
    <n v="192.61"/>
    <n v="28"/>
    <n v="140.22999999999999"/>
    <n v="52.38"/>
    <x v="4"/>
    <n v="77.95"/>
    <s v="Not met the required collection"/>
  </r>
  <r>
    <x v="569"/>
    <x v="911"/>
    <s v="English"/>
    <x v="2"/>
    <n v="1996"/>
    <n v="6"/>
    <n v="126.86"/>
    <n v="49.88"/>
    <n v="60"/>
    <n v="36.200000000000003"/>
    <n v="13.68"/>
    <x v="5"/>
    <n v="51.79"/>
    <s v="Not met the required collection"/>
  </r>
  <r>
    <x v="570"/>
    <x v="912"/>
    <s v="Cantonese"/>
    <x v="18"/>
    <n v="2006"/>
    <n v="7.3"/>
    <n v="273.36"/>
    <n v="263.36"/>
    <n v="26"/>
    <n v="191.12"/>
    <n v="72.239999999999995"/>
    <x v="3"/>
    <n v="82.1"/>
    <s v="Not met the required collection"/>
  </r>
  <r>
    <x v="571"/>
    <x v="913"/>
    <s v="English"/>
    <x v="2"/>
    <n v="2012"/>
    <n v="5.6"/>
    <n v="252.23"/>
    <n v="129.49"/>
    <n v="98"/>
    <n v="85.31"/>
    <n v="44.18"/>
    <x v="3"/>
    <n v="107.43"/>
    <s v="Not met the required collection"/>
  </r>
  <r>
    <x v="572"/>
    <x v="914"/>
    <s v="English"/>
    <x v="2"/>
    <n v="1999"/>
    <n v="6.2"/>
    <n v="193.45"/>
    <n v="296.51"/>
    <n v="24"/>
    <n v="154.65"/>
    <n v="141.86000000000001"/>
    <x v="5"/>
    <n v="71.69"/>
    <s v="Not met the required collection"/>
  </r>
  <r>
    <x v="572"/>
    <x v="915"/>
    <s v="English"/>
    <x v="2"/>
    <n v="2003"/>
    <n v="5.4"/>
    <n v="267.70999999999998"/>
    <n v="165.94"/>
    <n v="100"/>
    <n v="109.05"/>
    <n v="56.89"/>
    <x v="5"/>
    <n v="125.41"/>
    <s v="Not met the required collection"/>
  </r>
  <r>
    <x v="573"/>
    <x v="916"/>
    <s v="English"/>
    <x v="2"/>
    <n v="2007"/>
    <n v="5.9"/>
    <n v="182.86"/>
    <n v="450.79"/>
    <n v="85"/>
    <n v="352.32"/>
    <n v="98.47"/>
    <x v="3"/>
    <n v="32.380000000000003"/>
    <s v="Not met the required collection"/>
  </r>
  <r>
    <x v="574"/>
    <x v="917"/>
    <s v="English"/>
    <x v="2"/>
    <n v="2005"/>
    <n v="6.1"/>
    <n v="28.12"/>
    <n v="255.64"/>
    <n v="88"/>
    <n v="176.17"/>
    <n v="79.47"/>
    <x v="5"/>
    <n v="9.59"/>
    <s v="Not met the required collection"/>
  </r>
  <r>
    <x v="574"/>
    <x v="918"/>
    <s v="English"/>
    <x v="7"/>
    <n v="2016"/>
    <n v="7.8"/>
    <n v="82.69"/>
    <n v="50.08"/>
    <n v="92"/>
    <n v="25.74"/>
    <n v="24.34"/>
    <x v="5"/>
    <n v="31.67"/>
    <s v="Not met the required collection"/>
  </r>
  <r>
    <x v="574"/>
    <x v="919"/>
    <s v="English"/>
    <x v="2"/>
    <n v="2008"/>
    <n v="7.9"/>
    <n v="149.27000000000001"/>
    <n v="40.630000000000003"/>
    <n v="42"/>
    <n v="32.380000000000003"/>
    <n v="8.25"/>
    <x v="5"/>
    <n v="71.78"/>
    <s v="Not met the required collection"/>
  </r>
  <r>
    <x v="575"/>
    <x v="920"/>
    <s v="English"/>
    <x v="2"/>
    <n v="2000"/>
    <n v="5.6"/>
    <n v="25.64"/>
    <n v="671.72"/>
    <n v="72"/>
    <n v="437.1"/>
    <n v="234.62"/>
    <x v="2"/>
    <n v="5.26"/>
    <s v="Not met the required collection"/>
  </r>
  <r>
    <x v="576"/>
    <x v="921"/>
    <s v="English"/>
    <x v="2"/>
    <n v="2012"/>
    <n v="6.7"/>
    <n v="152.53"/>
    <n v="226.01"/>
    <n v="74"/>
    <n v="135.66999999999999"/>
    <n v="90.34"/>
    <x v="4"/>
    <n v="48.43"/>
    <s v="Not met the required collection"/>
  </r>
  <r>
    <x v="577"/>
    <x v="922"/>
    <s v="English"/>
    <x v="2"/>
    <n v="2016"/>
    <n v="6.7"/>
    <n v="299.52999999999997"/>
    <n v="721.62"/>
    <n v="100"/>
    <n v="556.55999999999995"/>
    <n v="165.06"/>
    <x v="4"/>
    <n v="103.53"/>
    <s v="Blockbuster"/>
  </r>
  <r>
    <x v="578"/>
    <x v="923"/>
    <s v="English"/>
    <x v="2"/>
    <n v="2011"/>
    <n v="1.6"/>
    <n v="37.799999999999997"/>
    <n v="757.51"/>
    <n v="67"/>
    <n v="388.54"/>
    <n v="368.97"/>
    <x v="2"/>
    <n v="17.829999999999998"/>
    <s v="Average"/>
  </r>
  <r>
    <x v="578"/>
    <x v="924"/>
    <s v="English"/>
    <x v="2"/>
    <n v="2013"/>
    <n v="5.8"/>
    <n v="242.37"/>
    <n v="375.31"/>
    <n v="24"/>
    <n v="198.49"/>
    <n v="176.82"/>
    <x v="2"/>
    <n v="83.52"/>
    <s v="Not met the required collection"/>
  </r>
  <r>
    <x v="578"/>
    <x v="925"/>
    <s v="English"/>
    <x v="2"/>
    <n v="2016"/>
    <n v="6.9"/>
    <n v="214.01"/>
    <n v="49.53"/>
    <n v="79"/>
    <n v="32.99"/>
    <n v="16.54"/>
    <x v="5"/>
    <n v="67.38"/>
    <s v="Not met the required collection"/>
  </r>
  <r>
    <x v="579"/>
    <x v="926"/>
    <s v="English"/>
    <x v="2"/>
    <n v="2014"/>
    <n v="6.6"/>
    <n v="274.12"/>
    <n v="52.89"/>
    <n v="66"/>
    <n v="28.19"/>
    <n v="24.7"/>
    <x v="5"/>
    <n v="77.55"/>
    <s v="Not met the required collection"/>
  </r>
  <r>
    <x v="580"/>
    <x v="927"/>
    <s v="English"/>
    <x v="2"/>
    <n v="1999"/>
    <n v="6.5"/>
    <n v="124.06"/>
    <n v="505.76"/>
    <n v="62"/>
    <n v="331.84"/>
    <n v="173.92"/>
    <x v="5"/>
    <n v="21.14"/>
    <s v="Not met the required collection"/>
  </r>
  <r>
    <x v="580"/>
    <x v="928"/>
    <s v="English"/>
    <x v="2"/>
    <n v="2013"/>
    <n v="6.6"/>
    <n v="278.02"/>
    <n v="488.99"/>
    <n v="94"/>
    <n v="245.74"/>
    <n v="243.25"/>
    <x v="2"/>
    <n v="44.69"/>
    <s v="Not met the required collection"/>
  </r>
  <r>
    <x v="580"/>
    <x v="929"/>
    <s v="English"/>
    <x v="2"/>
    <n v="2004"/>
    <n v="6.9"/>
    <n v="268.10000000000002"/>
    <n v="478.75"/>
    <n v="82"/>
    <n v="323.13"/>
    <n v="155.62"/>
    <x v="1"/>
    <n v="100.78"/>
    <s v="Not met the required collection"/>
  </r>
  <r>
    <x v="580"/>
    <x v="930"/>
    <s v="English"/>
    <x v="2"/>
    <n v="2000"/>
    <n v="6.1"/>
    <n v="282.14"/>
    <n v="405.37"/>
    <n v="35"/>
    <n v="315.05"/>
    <n v="90.32"/>
    <x v="0"/>
    <n v="120.83"/>
    <s v="Not met the required collection"/>
  </r>
  <r>
    <x v="580"/>
    <x v="931"/>
    <s v="English"/>
    <x v="2"/>
    <n v="2010"/>
    <n v="6.1"/>
    <n v="28.66"/>
    <n v="249.47"/>
    <n v="79"/>
    <n v="129.55000000000001"/>
    <n v="119.92"/>
    <x v="1"/>
    <n v="3.83"/>
    <s v="Not met the required collection"/>
  </r>
  <r>
    <x v="581"/>
    <x v="932"/>
    <s v="English"/>
    <x v="2"/>
    <n v="2009"/>
    <n v="5.6"/>
    <n v="242.79"/>
    <n v="256.08"/>
    <n v="20"/>
    <n v="168.87"/>
    <n v="87.21"/>
    <x v="1"/>
    <n v="119.48"/>
    <s v="Not met the required collection"/>
  </r>
  <r>
    <x v="582"/>
    <x v="933"/>
    <s v="English"/>
    <x v="2"/>
    <n v="2003"/>
    <n v="7.2"/>
    <n v="222.65"/>
    <n v="171.34"/>
    <n v="90"/>
    <n v="134.5"/>
    <n v="36.840000000000003"/>
    <x v="1"/>
    <n v="108.97"/>
    <s v="Not met the required collection"/>
  </r>
  <r>
    <x v="583"/>
    <x v="934"/>
    <s v="English"/>
    <x v="2"/>
    <n v="2006"/>
    <n v="7.9"/>
    <n v="122.32"/>
    <n v="422.84"/>
    <n v="83"/>
    <n v="244.8"/>
    <n v="178.04"/>
    <x v="0"/>
    <n v="46.59"/>
    <s v="Not met the required collection"/>
  </r>
  <r>
    <x v="584"/>
    <x v="935"/>
    <s v="English"/>
    <x v="2"/>
    <n v="1993"/>
    <n v="7.7"/>
    <n v="9.69"/>
    <n v="308.54000000000002"/>
    <n v="35"/>
    <n v="206.94"/>
    <n v="101.6"/>
    <x v="2"/>
    <n v="4.66"/>
    <s v="Not met the required collection"/>
  </r>
  <r>
    <x v="584"/>
    <x v="936"/>
    <s v="English"/>
    <x v="2"/>
    <n v="2004"/>
    <n v="6.6"/>
    <n v="116.32"/>
    <n v="149.09"/>
    <n v="86"/>
    <n v="89.98"/>
    <n v="59.11"/>
    <x v="5"/>
    <n v="54.81"/>
    <s v="Not met the required collection"/>
  </r>
  <r>
    <x v="585"/>
    <x v="937"/>
    <s v="English"/>
    <x v="7"/>
    <n v="2004"/>
    <n v="4.2"/>
    <n v="63.28"/>
    <n v="207.13"/>
    <n v="52"/>
    <n v="151.91"/>
    <n v="55.22"/>
    <x v="1"/>
    <n v="21.49"/>
    <s v="Not met the required collection"/>
  </r>
  <r>
    <x v="585"/>
    <x v="938"/>
    <s v="English"/>
    <x v="2"/>
    <n v="2002"/>
    <n v="5.2"/>
    <n v="200.97"/>
    <n v="186.99"/>
    <n v="29"/>
    <n v="100.92"/>
    <n v="86.07"/>
    <x v="0"/>
    <n v="42.91"/>
    <s v="Not met the required collection"/>
  </r>
  <r>
    <x v="586"/>
    <x v="939"/>
    <s v="English"/>
    <x v="2"/>
    <n v="2004"/>
    <n v="6.1"/>
    <n v="225.45"/>
    <n v="625.69000000000005"/>
    <n v="58"/>
    <n v="356.35"/>
    <n v="269.33999999999997"/>
    <x v="3"/>
    <n v="31.03"/>
    <s v="Not met the required collection"/>
  </r>
  <r>
    <x v="587"/>
    <x v="940"/>
    <s v="English"/>
    <x v="2"/>
    <n v="2004"/>
    <n v="6.5"/>
    <n v="55.62"/>
    <n v="262.89"/>
    <n v="57"/>
    <n v="140.66"/>
    <n v="122.23"/>
    <x v="0"/>
    <n v="13.98"/>
    <s v="Not met the required collection"/>
  </r>
  <r>
    <x v="588"/>
    <x v="941"/>
    <s v="English"/>
    <x v="2"/>
    <n v="1999"/>
    <n v="6.4"/>
    <n v="18.399999999999999"/>
    <n v="88.89"/>
    <n v="22"/>
    <n v="69.23"/>
    <n v="19.66"/>
    <x v="5"/>
    <n v="3.06"/>
    <s v="Not met the required collection"/>
  </r>
  <r>
    <x v="589"/>
    <x v="942"/>
    <s v="English"/>
    <x v="2"/>
    <n v="2003"/>
    <n v="6.2"/>
    <n v="135.44"/>
    <n v="563.63"/>
    <n v="90"/>
    <n v="317.44"/>
    <n v="246.19"/>
    <x v="3"/>
    <n v="22.88"/>
    <s v="Not met the required collection"/>
  </r>
  <r>
    <x v="590"/>
    <x v="943"/>
    <s v="English"/>
    <x v="2"/>
    <n v="2011"/>
    <n v="7.7"/>
    <n v="33.85"/>
    <n v="1134.0899999999999"/>
    <n v="38"/>
    <n v="641.28"/>
    <n v="492.81"/>
    <x v="2"/>
    <n v="15.04"/>
    <s v="One time watchable"/>
  </r>
  <r>
    <x v="591"/>
    <x v="944"/>
    <s v="English"/>
    <x v="2"/>
    <n v="2011"/>
    <n v="5.8"/>
    <n v="141.66999999999999"/>
    <n v="912.95"/>
    <n v="100"/>
    <n v="678.2"/>
    <n v="234.75"/>
    <x v="0"/>
    <n v="65.680000000000007"/>
    <s v="Blockbuster"/>
  </r>
  <r>
    <x v="591"/>
    <x v="945"/>
    <s v="English"/>
    <x v="2"/>
    <n v="2014"/>
    <n v="5.9"/>
    <n v="160.66"/>
    <n v="415.91"/>
    <n v="93"/>
    <n v="314.49"/>
    <n v="101.42"/>
    <x v="5"/>
    <n v="22.65"/>
    <s v="Not met the required collection"/>
  </r>
  <r>
    <x v="591"/>
    <x v="946"/>
    <s v="English"/>
    <x v="2"/>
    <n v="2006"/>
    <n v="5.9"/>
    <n v="245.13"/>
    <n v="238.96"/>
    <n v="47"/>
    <n v="188.17"/>
    <n v="50.79"/>
    <x v="5"/>
    <n v="29.44"/>
    <s v="Not met the required collection"/>
  </r>
  <r>
    <x v="591"/>
    <x v="945"/>
    <s v="English"/>
    <x v="2"/>
    <n v="2014"/>
    <n v="5.9"/>
    <n v="140.22999999999999"/>
    <n v="66.319999999999993"/>
    <n v="51"/>
    <n v="45.35"/>
    <n v="20.97"/>
    <x v="5"/>
    <n v="18.260000000000002"/>
    <s v="Not met the required collection"/>
  </r>
  <r>
    <x v="591"/>
    <x v="947"/>
    <s v="English"/>
    <x v="2"/>
    <n v="2012"/>
    <n v="5.8"/>
    <n v="115.61"/>
    <n v="46.04"/>
    <n v="77"/>
    <n v="26.08"/>
    <n v="19.96"/>
    <x v="3"/>
    <n v="53.9"/>
    <s v="Not met the required collection"/>
  </r>
  <r>
    <x v="592"/>
    <x v="948"/>
    <s v="English"/>
    <x v="2"/>
    <n v="1996"/>
    <n v="5.7"/>
    <n v="190.36"/>
    <n v="814.76"/>
    <n v="24"/>
    <n v="613.20000000000005"/>
    <n v="201.56"/>
    <x v="5"/>
    <n v="60.26"/>
    <s v="Flop"/>
  </r>
  <r>
    <x v="592"/>
    <x v="949"/>
    <s v="English"/>
    <x v="2"/>
    <n v="2000"/>
    <n v="6.7"/>
    <n v="282.64999999999998"/>
    <n v="585.49"/>
    <n v="98"/>
    <n v="333.49"/>
    <n v="252"/>
    <x v="2"/>
    <n v="137.72999999999999"/>
    <s v="Not met the required collection"/>
  </r>
  <r>
    <x v="592"/>
    <x v="950"/>
    <s v="English"/>
    <x v="7"/>
    <n v="2010"/>
    <n v="6.9"/>
    <n v="50.34"/>
    <n v="221.72"/>
    <n v="84"/>
    <n v="175.19"/>
    <n v="46.53"/>
    <x v="4"/>
    <n v="22.88"/>
    <s v="Not met the required collection"/>
  </r>
  <r>
    <x v="593"/>
    <x v="951"/>
    <s v="English"/>
    <x v="9"/>
    <n v="2000"/>
    <n v="6.6"/>
    <n v="281.93"/>
    <n v="523.82000000000005"/>
    <n v="51"/>
    <n v="358.57"/>
    <n v="165.25"/>
    <x v="3"/>
    <n v="73.11"/>
    <s v="Not met the required collection"/>
  </r>
  <r>
    <x v="593"/>
    <x v="952"/>
    <s v="English"/>
    <x v="2"/>
    <n v="2003"/>
    <n v="6.4"/>
    <n v="54.67"/>
    <n v="220.17"/>
    <n v="71"/>
    <n v="162.63"/>
    <n v="57.54"/>
    <x v="2"/>
    <n v="9.23"/>
    <s v="Not met the required collection"/>
  </r>
  <r>
    <x v="593"/>
    <x v="953"/>
    <s v="English"/>
    <x v="2"/>
    <n v="1997"/>
    <n v="6.9"/>
    <n v="91.32"/>
    <n v="92.92"/>
    <n v="36"/>
    <n v="48.14"/>
    <n v="44.78"/>
    <x v="0"/>
    <n v="45.1"/>
    <s v="Not met the required collection"/>
  </r>
  <r>
    <x v="594"/>
    <x v="954"/>
    <s v="English"/>
    <x v="12"/>
    <n v="2013"/>
    <n v="7.1"/>
    <n v="251.53"/>
    <n v="135.86000000000001"/>
    <n v="54"/>
    <n v="68.430000000000007"/>
    <n v="67.430000000000007"/>
    <x v="0"/>
    <n v="28.85"/>
    <s v="Not met the required collection"/>
  </r>
  <r>
    <x v="595"/>
    <x v="955"/>
    <s v="English"/>
    <x v="2"/>
    <n v="2000"/>
    <n v="3.6"/>
    <n v="182.08"/>
    <n v="653.27"/>
    <n v="52"/>
    <n v="507.2"/>
    <n v="146.07"/>
    <x v="0"/>
    <n v="43.02"/>
    <s v="Not met the required collection"/>
  </r>
  <r>
    <x v="596"/>
    <x v="956"/>
    <s v="English"/>
    <x v="2"/>
    <n v="2014"/>
    <n v="6.2"/>
    <n v="62.64"/>
    <n v="128.59"/>
    <n v="36"/>
    <n v="74.7"/>
    <n v="53.89"/>
    <x v="0"/>
    <n v="11.38"/>
    <s v="Not met the required collection"/>
  </r>
  <r>
    <x v="596"/>
    <x v="957"/>
    <s v="Portuguese"/>
    <x v="11"/>
    <n v="2007"/>
    <n v="8.1"/>
    <n v="32.97"/>
    <n v="100.05"/>
    <n v="35"/>
    <n v="71.87"/>
    <n v="28.18"/>
    <x v="1"/>
    <n v="7.06"/>
    <s v="Not met the required collection"/>
  </r>
  <r>
    <x v="597"/>
    <x v="958"/>
    <s v="English"/>
    <x v="2"/>
    <n v="2011"/>
    <n v="6.8"/>
    <n v="24.02"/>
    <n v="456.41"/>
    <n v="91"/>
    <n v="246.06"/>
    <n v="210.35"/>
    <x v="3"/>
    <n v="4.8"/>
    <s v="Not met the required collection"/>
  </r>
  <r>
    <x v="598"/>
    <x v="959"/>
    <s v="English"/>
    <x v="2"/>
    <n v="2013"/>
    <n v="6.6"/>
    <n v="111.09"/>
    <n v="537.14"/>
    <n v="20"/>
    <n v="388.8"/>
    <n v="148.34"/>
    <x v="2"/>
    <n v="22.93"/>
    <s v="Not met the required collection"/>
  </r>
  <r>
    <x v="599"/>
    <x v="960"/>
    <s v="English"/>
    <x v="2"/>
    <n v="2004"/>
    <n v="4"/>
    <n v="76.78"/>
    <n v="79.08"/>
    <n v="40"/>
    <n v="50.65"/>
    <n v="28.43"/>
    <x v="3"/>
    <n v="35.07"/>
    <s v="Not met the required collection"/>
  </r>
  <r>
    <x v="600"/>
    <x v="961"/>
    <s v="English"/>
    <x v="2"/>
    <n v="2013"/>
    <n v="7"/>
    <n v="172.6"/>
    <n v="234.63"/>
    <n v="95"/>
    <n v="142.16999999999999"/>
    <n v="92.46"/>
    <x v="5"/>
    <n v="35.200000000000003"/>
    <s v="Not met the required collection"/>
  </r>
  <r>
    <x v="600"/>
    <x v="962"/>
    <s v="English"/>
    <x v="2"/>
    <n v="2010"/>
    <n v="6.8"/>
    <n v="268.99"/>
    <n v="43.61"/>
    <n v="88"/>
    <n v="26.71"/>
    <n v="16.899999999999999"/>
    <x v="0"/>
    <n v="124.26"/>
    <s v="Not met the required collection"/>
  </r>
  <r>
    <x v="601"/>
    <x v="963"/>
    <s v="English"/>
    <x v="7"/>
    <n v="1963"/>
    <n v="7"/>
    <n v="290.37"/>
    <n v="156.51"/>
    <n v="69"/>
    <n v="118.02"/>
    <n v="38.49"/>
    <x v="5"/>
    <n v="86.03"/>
    <s v="Not met the required collection"/>
  </r>
  <r>
    <x v="602"/>
    <x v="964"/>
    <s v="English"/>
    <x v="2"/>
    <n v="1995"/>
    <n v="5.6"/>
    <n v="206.5"/>
    <n v="223.42"/>
    <n v="85"/>
    <n v="139.78"/>
    <n v="83.64"/>
    <x v="2"/>
    <n v="29.16"/>
    <s v="Not met the required collection"/>
  </r>
  <r>
    <x v="603"/>
    <x v="965"/>
    <s v="English"/>
    <x v="2"/>
    <n v="1987"/>
    <n v="2.8"/>
    <n v="211.69"/>
    <n v="641.41"/>
    <n v="44"/>
    <n v="342.15"/>
    <n v="299.26"/>
    <x v="5"/>
    <n v="24.25"/>
    <s v="Not met the required collection"/>
  </r>
  <r>
    <x v="604"/>
    <x v="966"/>
    <s v="English"/>
    <x v="2"/>
    <n v="2010"/>
    <n v="6.1"/>
    <n v="159.72999999999999"/>
    <n v="192.83"/>
    <n v="66"/>
    <n v="125.89"/>
    <n v="66.94"/>
    <x v="1"/>
    <n v="72.58"/>
    <s v="Not met the required collection"/>
  </r>
  <r>
    <x v="604"/>
    <x v="967"/>
    <s v="English"/>
    <x v="2"/>
    <n v="2007"/>
    <n v="6.3"/>
    <n v="91.77"/>
    <n v="128.25"/>
    <n v="81"/>
    <n v="96.04"/>
    <n v="32.21"/>
    <x v="4"/>
    <n v="34.369999999999997"/>
    <s v="Not met the required collection"/>
  </r>
  <r>
    <x v="605"/>
    <x v="968"/>
    <s v="English"/>
    <x v="2"/>
    <n v="2012"/>
    <n v="5.4"/>
    <n v="115.48"/>
    <n v="778.07"/>
    <n v="53"/>
    <n v="432.58"/>
    <n v="345.49"/>
    <x v="1"/>
    <n v="20.100000000000001"/>
    <s v="Average"/>
  </r>
  <r>
    <x v="606"/>
    <x v="969"/>
    <s v="English"/>
    <x v="2"/>
    <n v="2012"/>
    <n v="7.1"/>
    <n v="38.96"/>
    <n v="930.11"/>
    <n v="89"/>
    <n v="470.1"/>
    <n v="460.01"/>
    <x v="0"/>
    <n v="15.52"/>
    <s v="Hit"/>
  </r>
  <r>
    <x v="606"/>
    <x v="970"/>
    <s v="English"/>
    <x v="2"/>
    <n v="2015"/>
    <n v="4.3"/>
    <n v="175.65"/>
    <n v="491.99"/>
    <n v="84"/>
    <n v="387.76"/>
    <n v="104.23"/>
    <x v="3"/>
    <n v="82.72"/>
    <s v="Not met the required collection"/>
  </r>
  <r>
    <x v="607"/>
    <x v="971"/>
    <s v="English"/>
    <x v="2"/>
    <n v="2008"/>
    <n v="6.1"/>
    <n v="195.74"/>
    <n v="31.48"/>
    <n v="45"/>
    <n v="22.93"/>
    <n v="8.5500000000000007"/>
    <x v="2"/>
    <n v="61.41"/>
    <s v="Not met the required collection"/>
  </r>
  <r>
    <x v="608"/>
    <x v="972"/>
    <s v="English"/>
    <x v="2"/>
    <n v="2015"/>
    <n v="7.5"/>
    <n v="221.38"/>
    <n v="175.72"/>
    <n v="69"/>
    <n v="107.38"/>
    <n v="68.34"/>
    <x v="0"/>
    <n v="64.790000000000006"/>
    <s v="Not met the required collection"/>
  </r>
  <r>
    <x v="608"/>
    <x v="973"/>
    <s v="English"/>
    <x v="2"/>
    <n v="2005"/>
    <n v="8"/>
    <n v="107.58"/>
    <n v="142.72999999999999"/>
    <n v="82"/>
    <n v="100.37"/>
    <n v="42.36"/>
    <x v="3"/>
    <n v="45.43"/>
    <s v="Not met the required collection"/>
  </r>
  <r>
    <x v="608"/>
    <x v="974"/>
    <s v="English"/>
    <x v="2"/>
    <n v="2012"/>
    <n v="8.1"/>
    <n v="207.98"/>
    <n v="8.09"/>
    <n v="23"/>
    <n v="5.43"/>
    <n v="2.66"/>
    <x v="5"/>
    <n v="67.760000000000005"/>
    <s v="Not met the required collection"/>
  </r>
  <r>
    <x v="609"/>
    <x v="975"/>
    <s v="Spanish"/>
    <x v="21"/>
    <n v="2009"/>
    <n v="8.1999999999999993"/>
    <n v="68.22"/>
    <n v="18.38"/>
    <n v="64"/>
    <n v="10.08"/>
    <n v="8.3000000000000007"/>
    <x v="2"/>
    <n v="29.41"/>
    <s v="Not met the required collection"/>
  </r>
  <r>
    <x v="610"/>
    <x v="976"/>
    <s v="English"/>
    <x v="2"/>
    <n v="2005"/>
    <n v="7.1"/>
    <n v="54.71"/>
    <n v="742.88"/>
    <n v="75"/>
    <n v="542.05999999999995"/>
    <n v="200.82"/>
    <x v="2"/>
    <n v="10.06"/>
    <s v="Hit"/>
  </r>
  <r>
    <x v="610"/>
    <x v="977"/>
    <s v="English"/>
    <x v="2"/>
    <n v="2009"/>
    <n v="6.4"/>
    <n v="56.48"/>
    <n v="703.04"/>
    <n v="83"/>
    <n v="497.13"/>
    <n v="205.91"/>
    <x v="2"/>
    <n v="25.11"/>
    <s v="Hit"/>
  </r>
  <r>
    <x v="610"/>
    <x v="978"/>
    <s v="English"/>
    <x v="2"/>
    <n v="2012"/>
    <n v="6.2"/>
    <n v="294.82"/>
    <n v="251.31"/>
    <n v="39"/>
    <n v="135.6"/>
    <n v="115.71"/>
    <x v="2"/>
    <n v="132.05000000000001"/>
    <s v="Not met the required collection"/>
  </r>
  <r>
    <x v="610"/>
    <x v="979"/>
    <s v="English"/>
    <x v="2"/>
    <n v="2007"/>
    <n v="7"/>
    <n v="126.86"/>
    <n v="31.11"/>
    <n v="54"/>
    <n v="24.28"/>
    <n v="6.83"/>
    <x v="5"/>
    <n v="35.31"/>
    <s v="Not met the required collection"/>
  </r>
  <r>
    <x v="611"/>
    <x v="980"/>
    <s v="English"/>
    <x v="2"/>
    <n v="2012"/>
    <n v="5.3"/>
    <n v="210.77"/>
    <n v="297.83999999999997"/>
    <n v="87"/>
    <n v="177.73"/>
    <n v="120.11"/>
    <x v="1"/>
    <n v="104.02"/>
    <s v="Not met the required collection"/>
  </r>
  <r>
    <x v="612"/>
    <x v="981"/>
    <s v="English"/>
    <x v="2"/>
    <n v="2007"/>
    <n v="7.4"/>
    <n v="207.99"/>
    <n v="327.9"/>
    <n v="76"/>
    <n v="193.98"/>
    <n v="133.91999999999999"/>
    <x v="4"/>
    <n v="91.36"/>
    <s v="Not met the required collection"/>
  </r>
  <r>
    <x v="612"/>
    <x v="982"/>
    <s v="English"/>
    <x v="2"/>
    <n v="2010"/>
    <n v="5.4"/>
    <n v="168.53"/>
    <n v="32.72"/>
    <n v="98"/>
    <n v="17.93"/>
    <n v="14.79"/>
    <x v="0"/>
    <n v="32.159999999999997"/>
    <s v="Not met the required collection"/>
  </r>
  <r>
    <x v="612"/>
    <x v="981"/>
    <s v="English"/>
    <x v="2"/>
    <n v="2007"/>
    <n v="7.4"/>
    <n v="56.33"/>
    <n v="32.14"/>
    <n v="70"/>
    <n v="25.68"/>
    <n v="6.46"/>
    <x v="5"/>
    <n v="12.61"/>
    <s v="Not met the required collection"/>
  </r>
  <r>
    <x v="613"/>
    <x v="983"/>
    <s v="English"/>
    <x v="2"/>
    <n v="2000"/>
    <n v="6.3"/>
    <n v="216.26"/>
    <n v="490.11"/>
    <n v="98"/>
    <n v="258.5"/>
    <n v="231.61"/>
    <x v="1"/>
    <n v="34.74"/>
    <s v="Not met the required collection"/>
  </r>
  <r>
    <x v="614"/>
    <x v="984"/>
    <s v="English"/>
    <x v="7"/>
    <n v="2013"/>
    <n v="7.1"/>
    <n v="173.41"/>
    <n v="217.18"/>
    <n v="21"/>
    <n v="151.25"/>
    <n v="65.930000000000007"/>
    <x v="3"/>
    <n v="30.57"/>
    <s v="Not met the required collection"/>
  </r>
  <r>
    <x v="615"/>
    <x v="985"/>
    <s v="English"/>
    <x v="2"/>
    <n v="2011"/>
    <n v="7.3"/>
    <n v="77.38"/>
    <n v="99.64"/>
    <n v="30"/>
    <n v="55.89"/>
    <n v="43.75"/>
    <x v="0"/>
    <n v="17.16"/>
    <s v="Not met the required collection"/>
  </r>
  <r>
    <x v="615"/>
    <x v="986"/>
    <s v="English"/>
    <x v="2"/>
    <n v="2002"/>
    <n v="7.2"/>
    <n v="26.52"/>
    <n v="86.31"/>
    <n v="98"/>
    <n v="54.27"/>
    <n v="32.04"/>
    <x v="2"/>
    <n v="3.03"/>
    <s v="Not met the required collection"/>
  </r>
  <r>
    <x v="616"/>
    <x v="987"/>
    <s v="English"/>
    <x v="2"/>
    <n v="2013"/>
    <n v="5.6"/>
    <n v="189.23"/>
    <n v="251.51"/>
    <n v="30"/>
    <n v="129.08000000000001"/>
    <n v="122.43"/>
    <x v="4"/>
    <n v="80.209999999999994"/>
    <s v="Not met the required collection"/>
  </r>
  <r>
    <x v="617"/>
    <x v="988"/>
    <s v="Hindi"/>
    <x v="13"/>
    <n v="2006"/>
    <n v="6"/>
    <n v="297.44"/>
    <n v="654.83000000000004"/>
    <n v="25"/>
    <n v="413.22"/>
    <n v="241.61"/>
    <x v="5"/>
    <n v="126.64"/>
    <s v="Not met the required collection"/>
  </r>
  <r>
    <x v="618"/>
    <x v="989"/>
    <s v="English"/>
    <x v="2"/>
    <n v="2009"/>
    <n v="5.6"/>
    <n v="194.43"/>
    <n v="450.1"/>
    <n v="72"/>
    <n v="276.67"/>
    <n v="173.43"/>
    <x v="5"/>
    <n v="64.959999999999994"/>
    <s v="Not met the required collection"/>
  </r>
  <r>
    <x v="619"/>
    <x v="990"/>
    <s v="Cantonese"/>
    <x v="18"/>
    <n v="2004"/>
    <n v="7.5"/>
    <n v="138.09"/>
    <n v="157.08000000000001"/>
    <n v="39"/>
    <n v="85.47"/>
    <n v="71.61"/>
    <x v="4"/>
    <n v="47.42"/>
    <s v="Not met the required collection"/>
  </r>
  <r>
    <x v="620"/>
    <x v="991"/>
    <s v="English"/>
    <x v="2"/>
    <n v="2013"/>
    <n v="4.4000000000000004"/>
    <n v="226.67"/>
    <n v="200.09"/>
    <n v="20"/>
    <n v="126.24"/>
    <n v="73.849999999999994"/>
    <x v="0"/>
    <n v="77.95"/>
    <s v="Not met the required collection"/>
  </r>
  <r>
    <x v="621"/>
    <x v="992"/>
    <s v="English"/>
    <x v="2"/>
    <n v="2011"/>
    <n v="5.7"/>
    <n v="6.58"/>
    <n v="75.16"/>
    <n v="28"/>
    <n v="52.99"/>
    <n v="22.17"/>
    <x v="0"/>
    <n v="0.87"/>
    <s v="Not met the required collection"/>
  </r>
  <r>
    <x v="622"/>
    <x v="993"/>
    <s v="English"/>
    <x v="2"/>
    <n v="2014"/>
    <n v="5.8"/>
    <n v="231.85"/>
    <n v="862.98"/>
    <n v="58"/>
    <n v="469.37"/>
    <n v="393.61"/>
    <x v="4"/>
    <n v="26.32"/>
    <s v="Average"/>
  </r>
  <r>
    <x v="623"/>
    <x v="994"/>
    <s v="English"/>
    <x v="2"/>
    <n v="2012"/>
    <n v="7.4"/>
    <n v="4.08"/>
    <n v="271.7"/>
    <n v="71"/>
    <n v="199"/>
    <n v="72.7"/>
    <x v="3"/>
    <n v="1.1599999999999999"/>
    <s v="Not met the required collection"/>
  </r>
  <r>
    <x v="623"/>
    <x v="995"/>
    <s v="English"/>
    <x v="7"/>
    <n v="2002"/>
    <n v="6.7"/>
    <n v="281.81"/>
    <n v="215.31"/>
    <n v="82"/>
    <n v="136.26"/>
    <n v="79.05"/>
    <x v="4"/>
    <n v="127.1"/>
    <s v="Not met the required collection"/>
  </r>
  <r>
    <x v="624"/>
    <x v="996"/>
    <s v="Japanese"/>
    <x v="5"/>
    <n v="2004"/>
    <n v="6.9"/>
    <n v="182.13"/>
    <n v="908.18"/>
    <n v="49"/>
    <n v="599.34"/>
    <n v="308.83999999999997"/>
    <x v="3"/>
    <n v="41.08"/>
    <s v="One time watchable"/>
  </r>
  <r>
    <x v="624"/>
    <x v="997"/>
    <s v="Japanese"/>
    <x v="5"/>
    <n v="1988"/>
    <n v="8.1"/>
    <n v="165.56"/>
    <n v="423.58"/>
    <n v="39"/>
    <n v="287.58"/>
    <n v="136"/>
    <x v="4"/>
    <n v="21.46"/>
    <s v="Not met the required collection"/>
  </r>
  <r>
    <x v="625"/>
    <x v="998"/>
    <s v="English"/>
    <x v="2"/>
    <n v="1994"/>
    <n v="5.8"/>
    <n v="190.78"/>
    <n v="573.65"/>
    <n v="56"/>
    <n v="314.24"/>
    <n v="259.41000000000003"/>
    <x v="5"/>
    <n v="79.09"/>
    <s v="Not met the required collection"/>
  </r>
  <r>
    <x v="625"/>
    <x v="999"/>
    <s v="English"/>
    <x v="2"/>
    <n v="2004"/>
    <n v="5.4"/>
    <n v="280.13"/>
    <n v="87.25"/>
    <n v="37"/>
    <n v="52.21"/>
    <n v="35.04"/>
    <x v="2"/>
    <n v="54.45"/>
    <s v="Not met the required collection"/>
  </r>
  <r>
    <x v="626"/>
    <x v="1000"/>
    <s v="English"/>
    <x v="2"/>
    <n v="2003"/>
    <n v="5.6"/>
    <n v="219.82"/>
    <n v="146.75"/>
    <n v="83"/>
    <n v="115.16"/>
    <n v="31.59"/>
    <x v="5"/>
    <n v="70.180000000000007"/>
    <s v="Not met the required collection"/>
  </r>
  <r>
    <x v="627"/>
    <x v="1001"/>
    <s v="English"/>
    <x v="2"/>
    <n v="2006"/>
    <n v="6.7"/>
    <n v="31.54"/>
    <n v="487.57"/>
    <n v="46"/>
    <n v="326.33"/>
    <n v="161.24"/>
    <x v="4"/>
    <n v="10.6"/>
    <s v="Not met the required collection"/>
  </r>
  <r>
    <x v="628"/>
    <x v="1002"/>
    <s v="English"/>
    <x v="2"/>
    <n v="2012"/>
    <n v="6.5"/>
    <n v="195.6"/>
    <n v="379.94"/>
    <n v="49"/>
    <n v="194.81"/>
    <n v="185.13"/>
    <x v="1"/>
    <n v="77.73"/>
    <s v="Not met the required collection"/>
  </r>
  <r>
    <x v="628"/>
    <x v="1003"/>
    <s v="English"/>
    <x v="2"/>
    <n v="2005"/>
    <n v="6.6"/>
    <n v="90.44"/>
    <n v="374.16"/>
    <n v="52"/>
    <n v="293.04000000000002"/>
    <n v="81.12"/>
    <x v="3"/>
    <n v="10.01"/>
    <s v="Not met the required collection"/>
  </r>
  <r>
    <x v="629"/>
    <x v="1004"/>
    <s v="English"/>
    <x v="2"/>
    <n v="2013"/>
    <n v="6.4"/>
    <n v="169.24"/>
    <n v="380.15"/>
    <n v="75"/>
    <n v="276.89"/>
    <n v="103.26"/>
    <x v="2"/>
    <n v="30.45"/>
    <s v="Not met the required collection"/>
  </r>
  <r>
    <x v="629"/>
    <x v="1005"/>
    <s v="English"/>
    <x v="2"/>
    <n v="2015"/>
    <n v="5.4"/>
    <n v="137.88999999999999"/>
    <n v="107.68"/>
    <n v="65"/>
    <n v="60.07"/>
    <n v="47.61"/>
    <x v="2"/>
    <n v="59.11"/>
    <s v="Not met the required collection"/>
  </r>
  <r>
    <x v="630"/>
    <x v="1006"/>
    <s v="English"/>
    <x v="2"/>
    <n v="2014"/>
    <n v="6.2"/>
    <n v="176.14"/>
    <n v="487.09"/>
    <n v="38"/>
    <n v="379.49"/>
    <n v="107.6"/>
    <x v="4"/>
    <n v="85.18"/>
    <s v="Not met the required collection"/>
  </r>
  <r>
    <x v="630"/>
    <x v="1007"/>
    <s v="English"/>
    <x v="2"/>
    <n v="2011"/>
    <n v="7"/>
    <n v="109.46"/>
    <n v="231.23"/>
    <n v="38"/>
    <n v="180.98"/>
    <n v="50.25"/>
    <x v="1"/>
    <n v="32.520000000000003"/>
    <s v="Not met the required collection"/>
  </r>
  <r>
    <x v="630"/>
    <x v="1008"/>
    <s v="English"/>
    <x v="7"/>
    <n v="1993"/>
    <n v="7.4"/>
    <n v="71.22"/>
    <n v="156.41"/>
    <n v="60"/>
    <n v="95.28"/>
    <n v="61.13"/>
    <x v="3"/>
    <n v="12.01"/>
    <s v="Not met the required collection"/>
  </r>
  <r>
    <x v="631"/>
    <x v="1009"/>
    <s v="English"/>
    <x v="2"/>
    <n v="1997"/>
    <n v="2.8"/>
    <n v="161.91"/>
    <n v="457.47"/>
    <n v="83"/>
    <n v="236.11"/>
    <n v="221.36"/>
    <x v="4"/>
    <n v="71.48"/>
    <s v="Not met the required collection"/>
  </r>
  <r>
    <x v="632"/>
    <x v="1010"/>
    <s v="English"/>
    <x v="2"/>
    <n v="2011"/>
    <n v="6.5"/>
    <n v="81.53"/>
    <n v="538.20000000000005"/>
    <n v="59"/>
    <n v="408.48"/>
    <n v="129.72"/>
    <x v="3"/>
    <n v="12.8"/>
    <s v="Not met the required collection"/>
  </r>
  <r>
    <x v="633"/>
    <x v="1011"/>
    <s v="English"/>
    <x v="2"/>
    <n v="2009"/>
    <n v="7.3"/>
    <n v="74.569999999999993"/>
    <n v="237.46"/>
    <n v="25"/>
    <n v="164.9"/>
    <n v="72.56"/>
    <x v="4"/>
    <n v="10.44"/>
    <s v="Not met the required collection"/>
  </r>
  <r>
    <x v="634"/>
    <x v="1012"/>
    <s v="English"/>
    <x v="2"/>
    <n v="2004"/>
    <n v="6.1"/>
    <n v="144.77000000000001"/>
    <n v="166.48"/>
    <n v="45"/>
    <n v="96.08"/>
    <n v="70.400000000000006"/>
    <x v="3"/>
    <n v="30.99"/>
    <s v="Not met the required collection"/>
  </r>
  <r>
    <x v="635"/>
    <x v="1013"/>
    <s v="English"/>
    <x v="7"/>
    <n v="1999"/>
    <n v="6.3"/>
    <n v="236.67"/>
    <n v="249.14"/>
    <n v="82"/>
    <n v="158.43"/>
    <n v="90.71"/>
    <x v="3"/>
    <n v="37.71"/>
    <s v="Not met the required collection"/>
  </r>
  <r>
    <x v="636"/>
    <x v="1014"/>
    <s v="English"/>
    <x v="2"/>
    <n v="2002"/>
    <n v="5.7"/>
    <n v="110.3"/>
    <n v="421.99"/>
    <n v="39"/>
    <n v="224.65"/>
    <n v="197.34"/>
    <x v="2"/>
    <n v="37.619999999999997"/>
    <s v="Not met the required collection"/>
  </r>
  <r>
    <x v="636"/>
    <x v="1015"/>
    <s v="English"/>
    <x v="2"/>
    <n v="2004"/>
    <n v="6.2"/>
    <n v="236.41"/>
    <n v="282.38"/>
    <n v="24"/>
    <n v="173.75"/>
    <n v="108.63"/>
    <x v="0"/>
    <n v="24.92"/>
    <s v="Not met the required collection"/>
  </r>
  <r>
    <x v="637"/>
    <x v="1016"/>
    <s v="English"/>
    <x v="2"/>
    <n v="1990"/>
    <n v="8"/>
    <n v="192.74"/>
    <n v="592.71"/>
    <n v="78"/>
    <n v="472.06"/>
    <n v="120.65"/>
    <x v="3"/>
    <n v="84.82"/>
    <s v="Not met the required collection"/>
  </r>
  <r>
    <x v="638"/>
    <x v="1017"/>
    <s v="English"/>
    <x v="2"/>
    <n v="2002"/>
    <n v="5.3"/>
    <n v="170.04"/>
    <n v="303.52"/>
    <n v="24"/>
    <n v="159.88"/>
    <n v="143.63999999999999"/>
    <x v="1"/>
    <n v="76.17"/>
    <s v="Not met the required collection"/>
  </r>
  <r>
    <x v="639"/>
    <x v="1018"/>
    <s v="English"/>
    <x v="0"/>
    <n v="2010"/>
    <n v="5.6"/>
    <n v="40.82"/>
    <n v="93.48"/>
    <n v="28"/>
    <n v="68.08"/>
    <n v="25.4"/>
    <x v="3"/>
    <n v="8.66"/>
    <s v="Not met the required collection"/>
  </r>
  <r>
    <x v="640"/>
    <x v="1019"/>
    <s v="English"/>
    <x v="2"/>
    <n v="1999"/>
    <n v="7.6"/>
    <n v="5.91"/>
    <n v="307.86"/>
    <n v="66"/>
    <n v="241.97"/>
    <n v="65.89"/>
    <x v="3"/>
    <n v="1.28"/>
    <s v="Not met the required collection"/>
  </r>
  <r>
    <x v="641"/>
    <x v="1020"/>
    <s v="English"/>
    <x v="2"/>
    <n v="2000"/>
    <n v="4.8"/>
    <n v="85.81"/>
    <n v="99.85"/>
    <n v="59"/>
    <n v="55.48"/>
    <n v="44.37"/>
    <x v="1"/>
    <n v="26.18"/>
    <s v="Not met the required collection"/>
  </r>
  <r>
    <x v="642"/>
    <x v="1021"/>
    <s v="English"/>
    <x v="7"/>
    <n v="2006"/>
    <n v="7.7"/>
    <n v="67.28"/>
    <n v="787.15"/>
    <n v="24"/>
    <n v="468.13"/>
    <n v="319.02"/>
    <x v="3"/>
    <n v="30.99"/>
    <s v="Flop"/>
  </r>
  <r>
    <x v="643"/>
    <x v="1022"/>
    <s v="English"/>
    <x v="2"/>
    <n v="2010"/>
    <n v="5.0999999999999996"/>
    <n v="49.48"/>
    <n v="478.31"/>
    <n v="52"/>
    <n v="366.46"/>
    <n v="111.85"/>
    <x v="0"/>
    <n v="14.1"/>
    <s v="Not met the required collection"/>
  </r>
  <r>
    <x v="644"/>
    <x v="1023"/>
    <s v="English"/>
    <x v="2"/>
    <n v="2016"/>
    <n v="6.3"/>
    <n v="91.45"/>
    <n v="959.66"/>
    <n v="93"/>
    <n v="516.71"/>
    <n v="442.95"/>
    <x v="4"/>
    <n v="20.72"/>
    <s v="Hit"/>
  </r>
  <r>
    <x v="644"/>
    <x v="1024"/>
    <s v="English"/>
    <x v="2"/>
    <n v="1995"/>
    <n v="6.1"/>
    <n v="66.88"/>
    <n v="52.26"/>
    <n v="50"/>
    <n v="26.91"/>
    <n v="25.35"/>
    <x v="1"/>
    <n v="9.11"/>
    <s v="Not met the required collection"/>
  </r>
  <r>
    <x v="644"/>
    <x v="1025"/>
    <s v="English"/>
    <x v="2"/>
    <n v="1994"/>
    <n v="6.4"/>
    <n v="17.63"/>
    <n v="52.05"/>
    <n v="89"/>
    <n v="29.99"/>
    <n v="22.06"/>
    <x v="5"/>
    <n v="7.66"/>
    <s v="Not met the required collection"/>
  </r>
  <r>
    <x v="645"/>
    <x v="1026"/>
    <s v="English"/>
    <x v="2"/>
    <n v="2004"/>
    <n v="5.7"/>
    <n v="266.38"/>
    <n v="522.16"/>
    <n v="61"/>
    <n v="312.23"/>
    <n v="209.93"/>
    <x v="4"/>
    <n v="48.18"/>
    <s v="Not met the required collection"/>
  </r>
  <r>
    <x v="645"/>
    <x v="1027"/>
    <s v="English"/>
    <x v="2"/>
    <n v="2005"/>
    <n v="5.9"/>
    <n v="188.39"/>
    <n v="197.9"/>
    <n v="57"/>
    <n v="110.81"/>
    <n v="87.09"/>
    <x v="3"/>
    <n v="85.88"/>
    <s v="Not met the required collection"/>
  </r>
  <r>
    <x v="646"/>
    <x v="1028"/>
    <s v="English"/>
    <x v="2"/>
    <n v="2006"/>
    <n v="7.4"/>
    <n v="93.02"/>
    <n v="758.99"/>
    <n v="22"/>
    <n v="559.79"/>
    <n v="199.2"/>
    <x v="3"/>
    <n v="9.6199999999999992"/>
    <s v="Flop"/>
  </r>
  <r>
    <x v="646"/>
    <x v="1029"/>
    <s v="English"/>
    <x v="2"/>
    <n v="2014"/>
    <n v="5.4"/>
    <n v="284.79000000000002"/>
    <n v="531.44000000000005"/>
    <n v="41"/>
    <n v="368.03"/>
    <n v="163.41"/>
    <x v="3"/>
    <n v="45.17"/>
    <s v="Not met the required collection"/>
  </r>
  <r>
    <x v="646"/>
    <x v="1030"/>
    <s v="English"/>
    <x v="2"/>
    <n v="2004"/>
    <n v="6.2"/>
    <n v="154.69"/>
    <n v="209.05"/>
    <n v="37"/>
    <n v="114.32"/>
    <n v="94.73"/>
    <x v="3"/>
    <n v="63.65"/>
    <s v="Not met the required collection"/>
  </r>
  <r>
    <x v="646"/>
    <x v="1031"/>
    <s v="English"/>
    <x v="2"/>
    <n v="1999"/>
    <n v="7.4"/>
    <n v="135.59"/>
    <n v="207.54"/>
    <n v="84"/>
    <n v="162.81"/>
    <n v="44.73"/>
    <x v="3"/>
    <n v="66.099999999999994"/>
    <s v="Not met the required collection"/>
  </r>
  <r>
    <x v="646"/>
    <x v="1032"/>
    <s v="English"/>
    <x v="2"/>
    <n v="2010"/>
    <n v="5.6"/>
    <n v="143.47999999999999"/>
    <n v="42.53"/>
    <n v="55"/>
    <n v="24.78"/>
    <n v="17.75"/>
    <x v="0"/>
    <n v="61.54"/>
    <s v="Not met the required collection"/>
  </r>
  <r>
    <x v="647"/>
    <x v="1033"/>
    <s v="English"/>
    <x v="2"/>
    <n v="2004"/>
    <n v="6.7"/>
    <n v="109.97"/>
    <n v="572.6"/>
    <n v="75"/>
    <n v="288.77999999999997"/>
    <n v="283.82"/>
    <x v="0"/>
    <n v="39.86"/>
    <s v="Not met the required collection"/>
  </r>
  <r>
    <x v="647"/>
    <x v="1034"/>
    <s v="English"/>
    <x v="2"/>
    <n v="1996"/>
    <n v="6.1"/>
    <n v="63.98"/>
    <n v="359.79"/>
    <n v="64"/>
    <n v="247.84"/>
    <n v="111.95"/>
    <x v="1"/>
    <n v="9.01"/>
    <s v="Not met the required collection"/>
  </r>
  <r>
    <x v="648"/>
    <x v="1035"/>
    <s v="English"/>
    <x v="2"/>
    <n v="2011"/>
    <n v="5.4"/>
    <n v="53.58"/>
    <n v="890.26"/>
    <n v="28"/>
    <n v="517.1"/>
    <n v="373.16"/>
    <x v="5"/>
    <n v="13.76"/>
    <s v="Flop"/>
  </r>
  <r>
    <x v="648"/>
    <x v="1036"/>
    <s v="English"/>
    <x v="2"/>
    <n v="2009"/>
    <n v="5"/>
    <n v="219.29"/>
    <n v="570.67999999999995"/>
    <n v="39"/>
    <n v="424.19"/>
    <n v="146.49"/>
    <x v="4"/>
    <n v="41.04"/>
    <s v="Not met the required collection"/>
  </r>
  <r>
    <x v="649"/>
    <x v="1037"/>
    <s v="Hindi"/>
    <x v="13"/>
    <n v="2000"/>
    <n v="6.2"/>
    <n v="65.489999999999995"/>
    <n v="477.39"/>
    <n v="51"/>
    <n v="364.98"/>
    <n v="112.41"/>
    <x v="0"/>
    <n v="15.55"/>
    <s v="Not met the required collection"/>
  </r>
  <r>
    <x v="650"/>
    <x v="1038"/>
    <s v="English"/>
    <x v="2"/>
    <n v="2008"/>
    <n v="6.5"/>
    <n v="183.93"/>
    <n v="298.79000000000002"/>
    <n v="94"/>
    <n v="213"/>
    <n v="85.79"/>
    <x v="1"/>
    <n v="34.43"/>
    <s v="Not met the required collection"/>
  </r>
  <r>
    <x v="651"/>
    <x v="1039"/>
    <s v="English"/>
    <x v="2"/>
    <n v="2013"/>
    <n v="7.3"/>
    <n v="23.27"/>
    <n v="731.02"/>
    <n v="21"/>
    <n v="513.23"/>
    <n v="217.79"/>
    <x v="1"/>
    <n v="5.51"/>
    <s v="Flop"/>
  </r>
  <r>
    <x v="652"/>
    <x v="1040"/>
    <s v="English"/>
    <x v="2"/>
    <n v="2005"/>
    <n v="6.6"/>
    <n v="230.73"/>
    <n v="851.56"/>
    <n v="27"/>
    <n v="514.6"/>
    <n v="336.96"/>
    <x v="0"/>
    <n v="72.540000000000006"/>
    <s v="Flop"/>
  </r>
  <r>
    <x v="652"/>
    <x v="1041"/>
    <s v="English"/>
    <x v="2"/>
    <n v="2016"/>
    <n v="6.1"/>
    <n v="62.89"/>
    <n v="597.16999999999996"/>
    <n v="46"/>
    <n v="345.67"/>
    <n v="251.5"/>
    <x v="0"/>
    <n v="17.87"/>
    <s v="Not met the required collection"/>
  </r>
  <r>
    <x v="652"/>
    <x v="1042"/>
    <s v="English"/>
    <x v="2"/>
    <n v="2009"/>
    <n v="7.2"/>
    <n v="33.380000000000003"/>
    <n v="366.03"/>
    <n v="72"/>
    <n v="249.26"/>
    <n v="116.77"/>
    <x v="4"/>
    <n v="11.66"/>
    <s v="Not met the required collection"/>
  </r>
  <r>
    <x v="653"/>
    <x v="1043"/>
    <s v="English"/>
    <x v="2"/>
    <n v="2007"/>
    <n v="7.5"/>
    <n v="202.5"/>
    <n v="983.39"/>
    <n v="24"/>
    <n v="514.04999999999995"/>
    <n v="469.34"/>
    <x v="5"/>
    <n v="50.42"/>
    <s v="Flop"/>
  </r>
  <r>
    <x v="654"/>
    <x v="1044"/>
    <s v="Japanese"/>
    <x v="5"/>
    <n v="1997"/>
    <n v="7.4"/>
    <n v="266.31"/>
    <n v="229.89"/>
    <n v="65"/>
    <n v="119.15"/>
    <n v="110.74"/>
    <x v="1"/>
    <n v="91.59"/>
    <s v="Not met the required collection"/>
  </r>
  <r>
    <x v="655"/>
    <x v="1045"/>
    <s v="English"/>
    <x v="3"/>
    <n v="2004"/>
    <n v="3.3"/>
    <n v="266.58999999999997"/>
    <n v="99.98"/>
    <n v="24"/>
    <n v="59.14"/>
    <n v="40.840000000000003"/>
    <x v="1"/>
    <n v="76.849999999999994"/>
    <s v="Not met the required collection"/>
  </r>
  <r>
    <x v="656"/>
    <x v="1046"/>
    <s v="English"/>
    <x v="2"/>
    <n v="2006"/>
    <n v="4.4000000000000004"/>
    <n v="85.1"/>
    <n v="1063.05"/>
    <n v="38"/>
    <n v="658.61"/>
    <n v="404.44"/>
    <x v="1"/>
    <n v="22.9"/>
    <s v="One time watchable"/>
  </r>
  <r>
    <x v="656"/>
    <x v="1047"/>
    <s v="English"/>
    <x v="2"/>
    <n v="2002"/>
    <n v="7.5"/>
    <n v="228.38"/>
    <n v="502.45"/>
    <n v="49"/>
    <n v="316.01"/>
    <n v="186.44"/>
    <x v="3"/>
    <n v="32.9"/>
    <s v="Not met the required collection"/>
  </r>
  <r>
    <x v="657"/>
    <x v="1048"/>
    <s v="Hungarian"/>
    <x v="26"/>
    <n v="2005"/>
    <n v="7.1"/>
    <n v="268.83999999999997"/>
    <n v="219.24"/>
    <n v="30"/>
    <n v="115.31"/>
    <n v="103.93"/>
    <x v="3"/>
    <n v="42.68"/>
    <s v="Not met the required collection"/>
  </r>
  <r>
    <x v="658"/>
    <x v="1049"/>
    <s v="English"/>
    <x v="2"/>
    <n v="2008"/>
    <n v="6.1"/>
    <n v="67.27"/>
    <n v="562.53"/>
    <n v="96"/>
    <n v="443.09"/>
    <n v="119.44"/>
    <x v="2"/>
    <n v="12.22"/>
    <s v="Not met the required collection"/>
  </r>
  <r>
    <x v="658"/>
    <x v="1050"/>
    <s v="English"/>
    <x v="2"/>
    <n v="2003"/>
    <n v="7.2"/>
    <n v="263.68"/>
    <n v="483.48"/>
    <n v="26"/>
    <n v="354.29"/>
    <n v="129.19"/>
    <x v="2"/>
    <n v="93.14"/>
    <s v="Not met the required collection"/>
  </r>
  <r>
    <x v="658"/>
    <x v="1051"/>
    <s v="English"/>
    <x v="12"/>
    <n v="2003"/>
    <n v="6.7"/>
    <n v="191.92"/>
    <n v="426.04"/>
    <n v="42"/>
    <n v="317.14999999999998"/>
    <n v="108.89"/>
    <x v="2"/>
    <n v="46.31"/>
    <s v="Not met the required collection"/>
  </r>
  <r>
    <x v="659"/>
    <x v="1052"/>
    <s v="English"/>
    <x v="1"/>
    <n v="1999"/>
    <n v="6.2"/>
    <n v="264.97000000000003"/>
    <n v="305.52999999999997"/>
    <n v="60"/>
    <n v="167.38"/>
    <n v="138.15"/>
    <x v="4"/>
    <n v="84.04"/>
    <s v="Not met the required collection"/>
  </r>
  <r>
    <x v="660"/>
    <x v="1053"/>
    <s v="English"/>
    <x v="2"/>
    <n v="2009"/>
    <n v="5.8"/>
    <n v="50.86"/>
    <n v="778.01"/>
    <n v="23"/>
    <n v="400.5"/>
    <n v="377.51"/>
    <x v="2"/>
    <n v="18.829999999999998"/>
    <s v="Flop"/>
  </r>
  <r>
    <x v="660"/>
    <x v="1054"/>
    <s v="English"/>
    <x v="2"/>
    <n v="2012"/>
    <n v="6.4"/>
    <n v="298.54000000000002"/>
    <n v="649.22"/>
    <n v="77"/>
    <n v="337.19"/>
    <n v="312.02999999999997"/>
    <x v="3"/>
    <n v="120.17"/>
    <s v="Not met the required collection"/>
  </r>
  <r>
    <x v="660"/>
    <x v="1055"/>
    <s v="English"/>
    <x v="2"/>
    <n v="2006"/>
    <n v="7.3"/>
    <n v="285.06"/>
    <n v="218.34"/>
    <n v="71"/>
    <n v="136.63999999999999"/>
    <n v="81.7"/>
    <x v="3"/>
    <n v="60.35"/>
    <s v="Not met the required collection"/>
  </r>
  <r>
    <x v="660"/>
    <x v="1056"/>
    <s v="English"/>
    <x v="2"/>
    <n v="2008"/>
    <n v="7.7"/>
    <n v="243.35"/>
    <n v="52.06"/>
    <n v="41"/>
    <n v="34.6"/>
    <n v="17.46"/>
    <x v="2"/>
    <n v="100.52"/>
    <s v="Not met the required collection"/>
  </r>
  <r>
    <x v="661"/>
    <x v="1057"/>
    <s v="English"/>
    <x v="2"/>
    <n v="1995"/>
    <n v="7"/>
    <n v="206.82"/>
    <n v="552.65"/>
    <n v="42"/>
    <n v="350.07"/>
    <n v="202.58"/>
    <x v="5"/>
    <n v="21.69"/>
    <s v="Not met the required collection"/>
  </r>
  <r>
    <x v="662"/>
    <x v="1058"/>
    <s v="English"/>
    <x v="15"/>
    <n v="2000"/>
    <n v="8"/>
    <n v="226.29"/>
    <n v="911.32"/>
    <n v="62"/>
    <n v="629.01"/>
    <n v="282.31"/>
    <x v="2"/>
    <n v="64.16"/>
    <s v="Average"/>
  </r>
  <r>
    <x v="662"/>
    <x v="1059"/>
    <s v="English"/>
    <x v="15"/>
    <n v="2011"/>
    <n v="7.1"/>
    <n v="153.76"/>
    <n v="245.99"/>
    <n v="67"/>
    <n v="134.91"/>
    <n v="111.08"/>
    <x v="3"/>
    <n v="38.81"/>
    <s v="Not met the required collection"/>
  </r>
  <r>
    <x v="663"/>
    <x v="1060"/>
    <s v="English"/>
    <x v="7"/>
    <n v="2000"/>
    <n v="7.3"/>
    <n v="193.67"/>
    <n v="719.89"/>
    <n v="89"/>
    <n v="420.91"/>
    <n v="298.98"/>
    <x v="2"/>
    <n v="86.42"/>
    <s v="Hit"/>
  </r>
  <r>
    <x v="663"/>
    <x v="1061"/>
    <s v="English"/>
    <x v="2"/>
    <n v="2005"/>
    <n v="7"/>
    <n v="279.02999999999997"/>
    <n v="436.57"/>
    <n v="96"/>
    <n v="250.01"/>
    <n v="186.56"/>
    <x v="1"/>
    <n v="80.349999999999994"/>
    <s v="Not met the required collection"/>
  </r>
  <r>
    <x v="663"/>
    <x v="1062"/>
    <s v="English"/>
    <x v="2"/>
    <n v="2010"/>
    <n v="6.3"/>
    <n v="207.07"/>
    <n v="251.66"/>
    <n v="51"/>
    <n v="142.80000000000001"/>
    <n v="108.86"/>
    <x v="1"/>
    <n v="56.17"/>
    <s v="Not met the required collection"/>
  </r>
  <r>
    <x v="663"/>
    <x v="1063"/>
    <s v="English"/>
    <x v="2"/>
    <n v="2013"/>
    <n v="6.7"/>
    <n v="243.02"/>
    <n v="215.99"/>
    <n v="82"/>
    <n v="139.96"/>
    <n v="76.03"/>
    <x v="5"/>
    <n v="115.85"/>
    <s v="Not met the required collection"/>
  </r>
  <r>
    <x v="663"/>
    <x v="1064"/>
    <s v="English"/>
    <x v="2"/>
    <n v="1993"/>
    <n v="7.8"/>
    <n v="282.95999999999998"/>
    <n v="181.79"/>
    <n v="79"/>
    <n v="110.27"/>
    <n v="71.52"/>
    <x v="1"/>
    <n v="99.4"/>
    <s v="Not met the required collection"/>
  </r>
  <r>
    <x v="664"/>
    <x v="1065"/>
    <s v="French"/>
    <x v="9"/>
    <n v="2007"/>
    <n v="7.3"/>
    <n v="129.26"/>
    <n v="266.17"/>
    <n v="49"/>
    <n v="150.80000000000001"/>
    <n v="115.37"/>
    <x v="4"/>
    <n v="30.34"/>
    <s v="Not met the required collection"/>
  </r>
  <r>
    <x v="665"/>
    <x v="1066"/>
    <s v="English"/>
    <x v="2"/>
    <n v="2006"/>
    <n v="6.6"/>
    <n v="253.95"/>
    <n v="329.88"/>
    <n v="43"/>
    <n v="244.03"/>
    <n v="85.85"/>
    <x v="0"/>
    <n v="78.319999999999993"/>
    <s v="Not met the required collection"/>
  </r>
  <r>
    <x v="666"/>
    <x v="1067"/>
    <s v="English"/>
    <x v="2"/>
    <n v="2005"/>
    <n v="2.2000000000000002"/>
    <n v="292.75"/>
    <n v="413"/>
    <n v="55"/>
    <n v="297.63"/>
    <n v="115.37"/>
    <x v="4"/>
    <n v="127.87"/>
    <s v="Not met the required collection"/>
  </r>
  <r>
    <x v="666"/>
    <x v="1068"/>
    <s v="English"/>
    <x v="2"/>
    <n v="2001"/>
    <n v="5.2"/>
    <n v="153.19999999999999"/>
    <n v="348.38"/>
    <n v="47"/>
    <n v="222.26"/>
    <n v="126.12"/>
    <x v="4"/>
    <n v="57.71"/>
    <s v="Not met the required collection"/>
  </r>
  <r>
    <x v="667"/>
    <x v="1069"/>
    <s v="English"/>
    <x v="2"/>
    <n v="1994"/>
    <n v="6.6"/>
    <n v="277.3"/>
    <n v="356.92"/>
    <n v="93"/>
    <n v="251.63"/>
    <n v="105.29"/>
    <x v="2"/>
    <n v="129.55000000000001"/>
    <s v="Not met the required collection"/>
  </r>
  <r>
    <x v="667"/>
    <x v="1070"/>
    <s v="English"/>
    <x v="2"/>
    <n v="1985"/>
    <n v="7.2"/>
    <n v="195.17"/>
    <n v="254.64"/>
    <n v="57"/>
    <n v="142.36000000000001"/>
    <n v="112.28"/>
    <x v="3"/>
    <n v="91.46"/>
    <s v="Not met the required collection"/>
  </r>
  <r>
    <x v="667"/>
    <x v="1071"/>
    <s v="English"/>
    <x v="2"/>
    <n v="2003"/>
    <n v="5.5"/>
    <n v="230.06"/>
    <n v="230.41"/>
    <n v="28"/>
    <n v="176.06"/>
    <n v="54.35"/>
    <x v="4"/>
    <n v="106"/>
    <s v="Not met the required collection"/>
  </r>
  <r>
    <x v="667"/>
    <x v="1072"/>
    <s v="English"/>
    <x v="2"/>
    <n v="1999"/>
    <n v="6.9"/>
    <n v="48.35"/>
    <n v="81.63"/>
    <n v="43"/>
    <n v="46.18"/>
    <n v="35.450000000000003"/>
    <x v="0"/>
    <n v="11.11"/>
    <s v="Not met the required collection"/>
  </r>
  <r>
    <x v="668"/>
    <x v="1073"/>
    <s v="English"/>
    <x v="2"/>
    <n v="2009"/>
    <n v="7.3"/>
    <n v="245.5"/>
    <n v="894.34"/>
    <n v="72"/>
    <n v="703.92"/>
    <n v="190.42"/>
    <x v="2"/>
    <n v="32.76"/>
    <s v="Hit"/>
  </r>
  <r>
    <x v="668"/>
    <x v="1074"/>
    <s v="English"/>
    <x v="2"/>
    <n v="2013"/>
    <n v="7.2"/>
    <n v="143.02000000000001"/>
    <n v="570.46"/>
    <n v="32"/>
    <n v="407.45"/>
    <n v="163.01"/>
    <x v="0"/>
    <n v="25.64"/>
    <s v="Not met the required collection"/>
  </r>
  <r>
    <x v="668"/>
    <x v="1073"/>
    <s v="English"/>
    <x v="2"/>
    <n v="2009"/>
    <n v="7.3"/>
    <n v="93.86"/>
    <n v="288.26"/>
    <n v="99"/>
    <n v="171.87"/>
    <n v="116.39"/>
    <x v="5"/>
    <n v="41.04"/>
    <s v="Not met the required collection"/>
  </r>
  <r>
    <x v="669"/>
    <x v="1075"/>
    <s v="English"/>
    <x v="2"/>
    <n v="2005"/>
    <n v="4.3"/>
    <n v="226.77"/>
    <n v="771.75"/>
    <n v="56"/>
    <n v="406.25"/>
    <n v="365.5"/>
    <x v="2"/>
    <n v="37.67"/>
    <s v="Average"/>
  </r>
  <r>
    <x v="669"/>
    <x v="1076"/>
    <s v="English"/>
    <x v="24"/>
    <n v="2011"/>
    <n v="7.1"/>
    <n v="265.35000000000002"/>
    <n v="604.63"/>
    <n v="75"/>
    <n v="451.66"/>
    <n v="152.97"/>
    <x v="1"/>
    <n v="60.2"/>
    <s v="Not met the required collection"/>
  </r>
  <r>
    <x v="669"/>
    <x v="1077"/>
    <s v="English"/>
    <x v="2"/>
    <n v="2001"/>
    <n v="6.3"/>
    <n v="216.48"/>
    <n v="43.18"/>
    <n v="27"/>
    <n v="33.54"/>
    <n v="9.64"/>
    <x v="3"/>
    <n v="55"/>
    <s v="Not met the required collection"/>
  </r>
  <r>
    <x v="670"/>
    <x v="1078"/>
    <s v="English"/>
    <x v="7"/>
    <n v="2003"/>
    <n v="7"/>
    <n v="39.299999999999997"/>
    <n v="271.86"/>
    <n v="48"/>
    <n v="157.46"/>
    <n v="114.4"/>
    <x v="2"/>
    <n v="8.3000000000000007"/>
    <s v="Not met the required collection"/>
  </r>
  <r>
    <x v="670"/>
    <x v="1079"/>
    <s v="English"/>
    <x v="2"/>
    <n v="2007"/>
    <n v="7.2"/>
    <n v="222.02"/>
    <n v="37.4"/>
    <n v="61"/>
    <n v="29.26"/>
    <n v="8.14"/>
    <x v="3"/>
    <n v="98.16"/>
    <s v="Not met the required collection"/>
  </r>
  <r>
    <x v="671"/>
    <x v="1080"/>
    <s v="English"/>
    <x v="2"/>
    <n v="2010"/>
    <n v="6.3"/>
    <n v="262.85000000000002"/>
    <n v="218.69"/>
    <n v="67"/>
    <n v="134.75"/>
    <n v="83.94"/>
    <x v="0"/>
    <n v="26.97"/>
    <s v="Not met the required collection"/>
  </r>
  <r>
    <x v="672"/>
    <x v="1081"/>
    <s v="English"/>
    <x v="3"/>
    <n v="2005"/>
    <n v="5.5"/>
    <n v="54.06"/>
    <n v="429.56"/>
    <n v="40"/>
    <n v="217.55"/>
    <n v="212.01"/>
    <x v="3"/>
    <n v="25.34"/>
    <s v="Not met the required collection"/>
  </r>
  <r>
    <x v="672"/>
    <x v="1082"/>
    <s v="English"/>
    <x v="2"/>
    <n v="1999"/>
    <n v="6.3"/>
    <n v="162"/>
    <n v="421.76"/>
    <n v="56"/>
    <n v="303.05"/>
    <n v="118.71"/>
    <x v="1"/>
    <n v="26.79"/>
    <s v="Not met the required collection"/>
  </r>
  <r>
    <x v="672"/>
    <x v="1083"/>
    <s v="English"/>
    <x v="2"/>
    <n v="2001"/>
    <n v="6"/>
    <n v="297.58999999999997"/>
    <n v="407.77"/>
    <n v="47"/>
    <n v="278.60000000000002"/>
    <n v="129.16999999999999"/>
    <x v="3"/>
    <n v="111.76"/>
    <s v="Not met the required collection"/>
  </r>
  <r>
    <x v="673"/>
    <x v="1084"/>
    <s v="English"/>
    <x v="2"/>
    <n v="2013"/>
    <n v="6.7"/>
    <n v="173.99"/>
    <n v="778.75"/>
    <n v="74"/>
    <n v="555.76"/>
    <n v="222.99"/>
    <x v="3"/>
    <n v="76.89"/>
    <s v="Hit"/>
  </r>
  <r>
    <x v="674"/>
    <x v="1085"/>
    <s v="English"/>
    <x v="2"/>
    <n v="2012"/>
    <n v="5.3"/>
    <n v="273.27"/>
    <n v="74.28"/>
    <n v="76"/>
    <n v="42.78"/>
    <n v="31.5"/>
    <x v="0"/>
    <n v="27.9"/>
    <s v="Not met the required collection"/>
  </r>
  <r>
    <x v="675"/>
    <x v="1086"/>
    <s v="English"/>
    <x v="7"/>
    <n v="1977"/>
    <n v="7.1"/>
    <n v="199.58"/>
    <n v="792.85"/>
    <n v="36"/>
    <n v="433.33"/>
    <n v="359.52"/>
    <x v="3"/>
    <n v="46.73"/>
    <s v="One time watchable"/>
  </r>
  <r>
    <x v="675"/>
    <x v="1087"/>
    <s v="English"/>
    <x v="7"/>
    <n v="1979"/>
    <n v="6.3"/>
    <n v="107.75"/>
    <n v="59.98"/>
    <n v="81"/>
    <n v="44.34"/>
    <n v="15.64"/>
    <x v="4"/>
    <n v="50.71"/>
    <s v="Not met the required collection"/>
  </r>
  <r>
    <x v="676"/>
    <x v="1088"/>
    <s v="English"/>
    <x v="2"/>
    <n v="2008"/>
    <n v="6"/>
    <n v="135.59"/>
    <n v="335.43"/>
    <n v="80"/>
    <n v="254.13"/>
    <n v="81.3"/>
    <x v="4"/>
    <n v="21.1"/>
    <s v="Not met the required collection"/>
  </r>
  <r>
    <x v="677"/>
    <x v="1089"/>
    <s v="English"/>
    <x v="2"/>
    <n v="2010"/>
    <n v="7.1"/>
    <n v="163.43"/>
    <n v="912.54"/>
    <n v="20"/>
    <n v="539.84"/>
    <n v="372.7"/>
    <x v="5"/>
    <n v="68.97"/>
    <s v="Flop"/>
  </r>
  <r>
    <x v="678"/>
    <x v="1090"/>
    <s v="English"/>
    <x v="2"/>
    <n v="1933"/>
    <n v="7.7"/>
    <n v="142.97999999999999"/>
    <n v="356.48"/>
    <n v="41"/>
    <n v="228.42"/>
    <n v="128.06"/>
    <x v="1"/>
    <n v="70.08"/>
    <s v="Not met the required collection"/>
  </r>
  <r>
    <x v="679"/>
    <x v="1091"/>
    <s v="English"/>
    <x v="9"/>
    <n v="2005"/>
    <n v="6.3"/>
    <n v="238.98"/>
    <n v="515.08000000000004"/>
    <n v="79"/>
    <n v="358.16"/>
    <n v="156.91999999999999"/>
    <x v="0"/>
    <n v="56.63"/>
    <s v="Not met the required collection"/>
  </r>
  <r>
    <x v="679"/>
    <x v="1092"/>
    <s v="English"/>
    <x v="2"/>
    <n v="2010"/>
    <n v="5.8"/>
    <n v="45.17"/>
    <n v="490.9"/>
    <n v="46"/>
    <n v="359.27"/>
    <n v="131.63"/>
    <x v="5"/>
    <n v="11.63"/>
    <s v="Not met the required collection"/>
  </r>
  <r>
    <x v="680"/>
    <x v="1093"/>
    <s v="English"/>
    <x v="9"/>
    <n v="1999"/>
    <n v="6.4"/>
    <n v="147.24"/>
    <n v="1078.76"/>
    <n v="52"/>
    <n v="575.85"/>
    <n v="502.91"/>
    <x v="2"/>
    <n v="20.34"/>
    <s v="Average"/>
  </r>
  <r>
    <x v="680"/>
    <x v="1094"/>
    <s v="English"/>
    <x v="9"/>
    <n v="2014"/>
    <n v="6.4"/>
    <n v="154.81"/>
    <n v="176.07"/>
    <n v="48"/>
    <n v="98.3"/>
    <n v="77.77"/>
    <x v="4"/>
    <n v="21.97"/>
    <s v="Not met the required collection"/>
  </r>
  <r>
    <x v="680"/>
    <x v="1095"/>
    <s v="English"/>
    <x v="9"/>
    <n v="1997"/>
    <n v="7.7"/>
    <n v="161.32"/>
    <n v="37.18"/>
    <n v="42"/>
    <n v="23.27"/>
    <n v="13.91"/>
    <x v="5"/>
    <n v="43.94"/>
    <s v="Not met the required collection"/>
  </r>
  <r>
    <x v="681"/>
    <x v="1096"/>
    <s v="Italian"/>
    <x v="20"/>
    <n v="1981"/>
    <n v="6.9"/>
    <n v="244.74"/>
    <n v="316.72000000000003"/>
    <n v="79"/>
    <n v="168.87"/>
    <n v="147.85"/>
    <x v="5"/>
    <n v="62.89"/>
    <s v="Not met the required collection"/>
  </r>
  <r>
    <x v="682"/>
    <x v="1097"/>
    <s v="English"/>
    <x v="2"/>
    <n v="2002"/>
    <n v="6.7"/>
    <n v="142.21"/>
    <n v="177.74"/>
    <n v="52"/>
    <n v="104.85"/>
    <n v="72.89"/>
    <x v="4"/>
    <n v="51.66"/>
    <s v="Not met the required collection"/>
  </r>
  <r>
    <x v="683"/>
    <x v="1098"/>
    <s v="Spanish"/>
    <x v="21"/>
    <n v="2004"/>
    <n v="6.7"/>
    <n v="221.31"/>
    <n v="481.53"/>
    <n v="72"/>
    <n v="309.58999999999997"/>
    <n v="171.94"/>
    <x v="0"/>
    <n v="97.12"/>
    <s v="Not met the required collection"/>
  </r>
  <r>
    <x v="684"/>
    <x v="1099"/>
    <s v="English"/>
    <x v="2"/>
    <n v="1987"/>
    <n v="6.8"/>
    <n v="24.87"/>
    <n v="695.93"/>
    <n v="75"/>
    <n v="443.44"/>
    <n v="252.49"/>
    <x v="1"/>
    <n v="11.61"/>
    <s v="Not met the required collection"/>
  </r>
  <r>
    <x v="685"/>
    <x v="1100"/>
    <s v="English"/>
    <x v="2"/>
    <n v="2014"/>
    <n v="6.5"/>
    <n v="251.06"/>
    <n v="542.69000000000005"/>
    <n v="86"/>
    <n v="311.92"/>
    <n v="230.77"/>
    <x v="1"/>
    <n v="106.14"/>
    <s v="Not met the required collection"/>
  </r>
  <r>
    <x v="685"/>
    <x v="1101"/>
    <s v="English"/>
    <x v="2"/>
    <n v="2004"/>
    <n v="6.8"/>
    <n v="290.26"/>
    <n v="277.16000000000003"/>
    <n v="79"/>
    <n v="195.31"/>
    <n v="81.849999999999994"/>
    <x v="0"/>
    <n v="54.74"/>
    <s v="Not met the required collection"/>
  </r>
  <r>
    <x v="685"/>
    <x v="1102"/>
    <s v="English"/>
    <x v="2"/>
    <n v="2011"/>
    <n v="5.9"/>
    <n v="17.399999999999999"/>
    <n v="75.23"/>
    <n v="62"/>
    <n v="56.12"/>
    <n v="19.11"/>
    <x v="5"/>
    <n v="7.25"/>
    <s v="Not met the required collection"/>
  </r>
  <r>
    <x v="686"/>
    <x v="1103"/>
    <s v="English"/>
    <x v="2"/>
    <n v="2011"/>
    <n v="6.7"/>
    <n v="57.48"/>
    <n v="38.61"/>
    <n v="98"/>
    <n v="22.05"/>
    <n v="16.559999999999999"/>
    <x v="4"/>
    <n v="20.72"/>
    <s v="Not met the required collection"/>
  </r>
  <r>
    <x v="687"/>
    <x v="1104"/>
    <s v="English"/>
    <x v="7"/>
    <n v="2011"/>
    <n v="7.5"/>
    <n v="279.8"/>
    <n v="141.43"/>
    <n v="53"/>
    <n v="89.75"/>
    <n v="51.68"/>
    <x v="1"/>
    <n v="71.760000000000005"/>
    <s v="Not met the required collection"/>
  </r>
  <r>
    <x v="688"/>
    <x v="1105"/>
    <s v="English"/>
    <x v="2"/>
    <n v="2010"/>
    <n v="4.2"/>
    <n v="275.56"/>
    <n v="247.04"/>
    <n v="75"/>
    <n v="188.81"/>
    <n v="58.23"/>
    <x v="4"/>
    <n v="57.81"/>
    <s v="Not met the required collection"/>
  </r>
  <r>
    <x v="688"/>
    <x v="1106"/>
    <s v="English"/>
    <x v="2"/>
    <n v="2015"/>
    <n v="6.2"/>
    <n v="103.45"/>
    <n v="192.1"/>
    <n v="98"/>
    <n v="120.81"/>
    <n v="71.290000000000006"/>
    <x v="3"/>
    <n v="21.95"/>
    <s v="Not met the required collection"/>
  </r>
  <r>
    <x v="688"/>
    <x v="1107"/>
    <s v="English"/>
    <x v="2"/>
    <n v="2006"/>
    <n v="5.6"/>
    <n v="67.12"/>
    <n v="172.88"/>
    <n v="23"/>
    <n v="110.97"/>
    <n v="61.91"/>
    <x v="4"/>
    <n v="8.67"/>
    <s v="Not met the required collection"/>
  </r>
  <r>
    <x v="688"/>
    <x v="1108"/>
    <s v="English"/>
    <x v="2"/>
    <n v="1999"/>
    <n v="8.1"/>
    <n v="36.78"/>
    <n v="166.68"/>
    <n v="48"/>
    <n v="86.44"/>
    <n v="80.239999999999995"/>
    <x v="5"/>
    <n v="3.82"/>
    <s v="Not met the required collection"/>
  </r>
  <r>
    <x v="688"/>
    <x v="1109"/>
    <s v="English"/>
    <x v="2"/>
    <n v="2004"/>
    <n v="6.5"/>
    <n v="231.93"/>
    <n v="115.62"/>
    <n v="28"/>
    <n v="86.93"/>
    <n v="28.69"/>
    <x v="5"/>
    <n v="75.38"/>
    <s v="Not met the required collection"/>
  </r>
  <r>
    <x v="689"/>
    <x v="1110"/>
    <s v="English"/>
    <x v="2"/>
    <n v="2012"/>
    <n v="6.4"/>
    <n v="16.32"/>
    <n v="52.21"/>
    <n v="65"/>
    <n v="29.91"/>
    <n v="22.3"/>
    <x v="1"/>
    <n v="3.59"/>
    <s v="Not met the required collection"/>
  </r>
  <r>
    <x v="690"/>
    <x v="1111"/>
    <s v="English"/>
    <x v="2"/>
    <n v="2012"/>
    <n v="4.9000000000000004"/>
    <n v="165.65"/>
    <n v="185.04"/>
    <n v="37"/>
    <n v="136"/>
    <n v="49.04"/>
    <x v="1"/>
    <n v="56.12"/>
    <s v="Not met the required collection"/>
  </r>
  <r>
    <x v="691"/>
    <x v="1112"/>
    <s v="English"/>
    <x v="2"/>
    <n v="2002"/>
    <n v="5.8"/>
    <n v="70.290000000000006"/>
    <n v="270.19"/>
    <n v="40"/>
    <n v="170.75"/>
    <n v="99.44"/>
    <x v="0"/>
    <n v="31.7"/>
    <s v="Not met the required collection"/>
  </r>
  <r>
    <x v="691"/>
    <x v="1113"/>
    <s v="English"/>
    <x v="2"/>
    <n v="2008"/>
    <n v="5.3"/>
    <n v="102.39"/>
    <n v="251.03"/>
    <n v="29"/>
    <n v="184.75"/>
    <n v="66.28"/>
    <x v="4"/>
    <n v="25.97"/>
    <s v="Not met the required collection"/>
  </r>
  <r>
    <x v="692"/>
    <x v="1114"/>
    <s v="English"/>
    <x v="2"/>
    <n v="2008"/>
    <n v="7"/>
    <n v="213.97"/>
    <n v="316.95999999999998"/>
    <n v="57"/>
    <n v="203.7"/>
    <n v="113.26"/>
    <x v="3"/>
    <n v="98.69"/>
    <s v="Not met the required collection"/>
  </r>
  <r>
    <x v="693"/>
    <x v="1115"/>
    <s v="English"/>
    <x v="2"/>
    <n v="2008"/>
    <n v="4.4000000000000004"/>
    <n v="33.01"/>
    <n v="66.55"/>
    <n v="77"/>
    <n v="39.21"/>
    <n v="27.34"/>
    <x v="0"/>
    <n v="12.95"/>
    <s v="Not met the required collection"/>
  </r>
  <r>
    <x v="694"/>
    <x v="1116"/>
    <s v="English"/>
    <x v="2"/>
    <n v="2004"/>
    <n v="7.8"/>
    <n v="41.48"/>
    <n v="906.76"/>
    <n v="78"/>
    <n v="679.56"/>
    <n v="227.2"/>
    <x v="2"/>
    <n v="13.67"/>
    <s v="Hit"/>
  </r>
  <r>
    <x v="694"/>
    <x v="1117"/>
    <s v="English"/>
    <x v="2"/>
    <n v="2001"/>
    <n v="7.1"/>
    <n v="181.08"/>
    <n v="696.23"/>
    <n v="59"/>
    <n v="499.39"/>
    <n v="196.84"/>
    <x v="2"/>
    <n v="55.5"/>
    <s v="Not met the required collection"/>
  </r>
  <r>
    <x v="694"/>
    <x v="1118"/>
    <s v="English"/>
    <x v="2"/>
    <n v="2006"/>
    <n v="7.6"/>
    <n v="150.22999999999999"/>
    <n v="223.61"/>
    <n v="70"/>
    <n v="117.37"/>
    <n v="106.24"/>
    <x v="4"/>
    <n v="36.380000000000003"/>
    <s v="Not met the required collection"/>
  </r>
  <r>
    <x v="695"/>
    <x v="1119"/>
    <s v="English"/>
    <x v="2"/>
    <n v="2002"/>
    <n v="6.1"/>
    <n v="260.97000000000003"/>
    <n v="281.91000000000003"/>
    <n v="38"/>
    <n v="208.64"/>
    <n v="73.27"/>
    <x v="2"/>
    <n v="93.76"/>
    <s v="Not met the required collection"/>
  </r>
  <r>
    <x v="696"/>
    <x v="1120"/>
    <s v="English"/>
    <x v="2"/>
    <n v="2009"/>
    <n v="7.7"/>
    <n v="237.78"/>
    <n v="493.41"/>
    <n v="76"/>
    <n v="369.03"/>
    <n v="124.38"/>
    <x v="0"/>
    <n v="117.44"/>
    <s v="Not met the required collection"/>
  </r>
  <r>
    <x v="696"/>
    <x v="1121"/>
    <s v="English"/>
    <x v="2"/>
    <n v="2012"/>
    <n v="7"/>
    <n v="114.62"/>
    <n v="110.43"/>
    <n v="54"/>
    <n v="57.1"/>
    <n v="53.33"/>
    <x v="4"/>
    <n v="50.11"/>
    <s v="Not met the required collection"/>
  </r>
  <r>
    <x v="697"/>
    <x v="1122"/>
    <s v="German"/>
    <x v="3"/>
    <n v="2004"/>
    <n v="7.4"/>
    <n v="72.989999999999995"/>
    <n v="210.08"/>
    <n v="68"/>
    <n v="142.72"/>
    <n v="67.36"/>
    <x v="2"/>
    <n v="32.94"/>
    <s v="Not met the required collection"/>
  </r>
  <r>
    <x v="698"/>
    <x v="1123"/>
    <s v="English"/>
    <x v="2"/>
    <n v="2005"/>
    <n v="4.0999999999999996"/>
    <n v="111.95"/>
    <n v="221.34"/>
    <n v="82"/>
    <n v="117.71"/>
    <n v="103.63"/>
    <x v="5"/>
    <n v="45.29"/>
    <s v="Not met the required collection"/>
  </r>
  <r>
    <x v="699"/>
    <x v="1124"/>
    <s v="English"/>
    <x v="2"/>
    <n v="2012"/>
    <n v="6.1"/>
    <n v="133.13"/>
    <n v="205.69"/>
    <n v="69"/>
    <n v="106.54"/>
    <n v="99.15"/>
    <x v="2"/>
    <n v="36.979999999999997"/>
    <s v="Not met the required collection"/>
  </r>
  <r>
    <x v="700"/>
    <x v="1125"/>
    <s v="English"/>
    <x v="2"/>
    <n v="1995"/>
    <n v="6.5"/>
    <n v="286.77"/>
    <n v="422.8"/>
    <n v="37"/>
    <n v="231.64"/>
    <n v="191.16"/>
    <x v="5"/>
    <n v="103.9"/>
    <s v="Not met the required collection"/>
  </r>
  <r>
    <x v="701"/>
    <x v="1126"/>
    <s v="English"/>
    <x v="2"/>
    <n v="2015"/>
    <n v="6.9"/>
    <n v="253.45"/>
    <n v="1086.0999999999999"/>
    <n v="65"/>
    <n v="655.41"/>
    <n v="430.69"/>
    <x v="3"/>
    <n v="36.130000000000003"/>
    <s v="Average"/>
  </r>
  <r>
    <x v="702"/>
    <x v="1127"/>
    <s v="English"/>
    <x v="2"/>
    <n v="2012"/>
    <n v="8.4"/>
    <n v="212.39"/>
    <n v="279.95999999999998"/>
    <n v="64"/>
    <n v="176.04"/>
    <n v="103.92"/>
    <x v="2"/>
    <n v="101.86"/>
    <s v="Not met the required collection"/>
  </r>
  <r>
    <x v="703"/>
    <x v="1128"/>
    <s v="English"/>
    <x v="2"/>
    <n v="1997"/>
    <n v="5.2"/>
    <n v="199.75"/>
    <n v="206.9"/>
    <n v="36"/>
    <n v="136.69999999999999"/>
    <n v="70.2"/>
    <x v="0"/>
    <n v="34"/>
    <s v="Not met the required collection"/>
  </r>
  <r>
    <x v="704"/>
    <x v="1129"/>
    <s v="English"/>
    <x v="2"/>
    <n v="2001"/>
    <n v="6.1"/>
    <n v="64.069999999999993"/>
    <n v="525.36"/>
    <n v="30"/>
    <n v="272.87"/>
    <n v="252.49"/>
    <x v="2"/>
    <n v="11.65"/>
    <s v="Not met the required collection"/>
  </r>
  <r>
    <x v="705"/>
    <x v="1130"/>
    <s v="English"/>
    <x v="2"/>
    <n v="1998"/>
    <n v="5.8"/>
    <n v="222.38"/>
    <n v="48.01"/>
    <n v="97"/>
    <n v="26.29"/>
    <n v="21.72"/>
    <x v="1"/>
    <n v="31.7"/>
    <s v="Not met the required collection"/>
  </r>
  <r>
    <x v="706"/>
    <x v="1131"/>
    <s v="English"/>
    <x v="2"/>
    <n v="2000"/>
    <n v="7.3"/>
    <n v="253.62"/>
    <n v="199.3"/>
    <n v="88"/>
    <n v="117.45"/>
    <n v="81.849999999999994"/>
    <x v="4"/>
    <n v="90.93"/>
    <s v="Not met the required collection"/>
  </r>
  <r>
    <x v="707"/>
    <x v="1132"/>
    <s v="English"/>
    <x v="2"/>
    <n v="2007"/>
    <n v="5.6"/>
    <n v="298.33999999999997"/>
    <n v="15.87"/>
    <n v="50"/>
    <n v="8.16"/>
    <n v="7.71"/>
    <x v="5"/>
    <n v="135.69999999999999"/>
    <s v="Not met the required collection"/>
  </r>
  <r>
    <x v="708"/>
    <x v="1133"/>
    <s v="English"/>
    <x v="2"/>
    <n v="1999"/>
    <n v="6.3"/>
    <n v="168.62"/>
    <n v="123.86"/>
    <n v="39"/>
    <n v="69.400000000000006"/>
    <n v="54.46"/>
    <x v="2"/>
    <n v="43.47"/>
    <s v="Not met the required collection"/>
  </r>
  <r>
    <x v="709"/>
    <x v="1134"/>
    <s v="English"/>
    <x v="2"/>
    <n v="1984"/>
    <n v="6"/>
    <n v="29.97"/>
    <n v="62.31"/>
    <n v="91"/>
    <n v="41.19"/>
    <n v="21.12"/>
    <x v="3"/>
    <n v="6.34"/>
    <s v="Not met the required collection"/>
  </r>
  <r>
    <x v="710"/>
    <x v="1135"/>
    <s v="English"/>
    <x v="2"/>
    <n v="2009"/>
    <n v="5.8"/>
    <n v="163.21"/>
    <n v="751.1"/>
    <n v="67"/>
    <n v="492.08"/>
    <n v="259.02"/>
    <x v="0"/>
    <n v="74.08"/>
    <s v="Average"/>
  </r>
  <r>
    <x v="710"/>
    <x v="1136"/>
    <s v="English"/>
    <x v="2"/>
    <n v="2009"/>
    <n v="6.2"/>
    <n v="15.75"/>
    <n v="334.11"/>
    <n v="57"/>
    <n v="226.17"/>
    <n v="107.94"/>
    <x v="5"/>
    <n v="5.46"/>
    <s v="Not met the required collection"/>
  </r>
  <r>
    <x v="710"/>
    <x v="1137"/>
    <s v="English"/>
    <x v="2"/>
    <n v="2006"/>
    <n v="7"/>
    <n v="70.430000000000007"/>
    <n v="284.13"/>
    <n v="93"/>
    <n v="143.62"/>
    <n v="140.51"/>
    <x v="5"/>
    <n v="9.01"/>
    <s v="Not met the required collection"/>
  </r>
  <r>
    <x v="711"/>
    <x v="1138"/>
    <s v="English"/>
    <x v="2"/>
    <n v="2008"/>
    <n v="7.6"/>
    <n v="207.32"/>
    <n v="925.41"/>
    <n v="92"/>
    <n v="699.18"/>
    <n v="226.23"/>
    <x v="0"/>
    <n v="95.88"/>
    <s v="Hit"/>
  </r>
  <r>
    <x v="711"/>
    <x v="1139"/>
    <s v="English"/>
    <x v="9"/>
    <n v="2015"/>
    <n v="7.8"/>
    <n v="30.36"/>
    <n v="414.98"/>
    <n v="42"/>
    <n v="296.14999999999998"/>
    <n v="118.83"/>
    <x v="4"/>
    <n v="12.17"/>
    <s v="Not met the required collection"/>
  </r>
  <r>
    <x v="712"/>
    <x v="1140"/>
    <s v="English"/>
    <x v="2"/>
    <n v="1999"/>
    <n v="7.2"/>
    <n v="259.39"/>
    <n v="273.79000000000002"/>
    <n v="23"/>
    <n v="159.5"/>
    <n v="114.29"/>
    <x v="5"/>
    <n v="66.459999999999994"/>
    <s v="Not met the required collection"/>
  </r>
  <r>
    <x v="713"/>
    <x v="1141"/>
    <s v="English"/>
    <x v="2"/>
    <n v="2005"/>
    <n v="5.5"/>
    <n v="101.8"/>
    <n v="422.55"/>
    <n v="32"/>
    <n v="275.86"/>
    <n v="146.69"/>
    <x v="3"/>
    <n v="11.08"/>
    <s v="Not met the required collection"/>
  </r>
  <r>
    <x v="713"/>
    <x v="1142"/>
    <s v="English"/>
    <x v="2"/>
    <n v="2004"/>
    <n v="5.9"/>
    <n v="27.96"/>
    <n v="39.72"/>
    <n v="68"/>
    <n v="24.69"/>
    <n v="15.03"/>
    <x v="4"/>
    <n v="8.48"/>
    <s v="Not met the required collection"/>
  </r>
  <r>
    <x v="714"/>
    <x v="1143"/>
    <s v="English"/>
    <x v="2"/>
    <n v="1979"/>
    <n v="6.9"/>
    <n v="83.82"/>
    <n v="885.15"/>
    <n v="80"/>
    <n v="449.25"/>
    <n v="435.9"/>
    <x v="4"/>
    <n v="9.31"/>
    <s v="Hit"/>
  </r>
  <r>
    <x v="715"/>
    <x v="1144"/>
    <s v="English"/>
    <x v="2"/>
    <n v="1935"/>
    <n v="7.8"/>
    <n v="7.68"/>
    <n v="500.27"/>
    <n v="32"/>
    <n v="295.45999999999998"/>
    <n v="204.81"/>
    <x v="2"/>
    <n v="3.5"/>
    <s v="Not met the required collection"/>
  </r>
  <r>
    <x v="716"/>
    <x v="1145"/>
    <s v="English"/>
    <x v="2"/>
    <n v="2007"/>
    <n v="5.2"/>
    <n v="107.55"/>
    <n v="559.4"/>
    <n v="21"/>
    <n v="363.82"/>
    <n v="195.58"/>
    <x v="4"/>
    <n v="35.049999999999997"/>
    <s v="Not met the required collection"/>
  </r>
  <r>
    <x v="716"/>
    <x v="1146"/>
    <s v="English"/>
    <x v="2"/>
    <n v="1998"/>
    <n v="6.9"/>
    <n v="214.26"/>
    <n v="122.61"/>
    <n v="86"/>
    <n v="85.67"/>
    <n v="36.94"/>
    <x v="0"/>
    <n v="72.89"/>
    <s v="Not met the required collection"/>
  </r>
  <r>
    <x v="717"/>
    <x v="1147"/>
    <s v="English"/>
    <x v="3"/>
    <n v="1999"/>
    <n v="5.3"/>
    <n v="57.15"/>
    <n v="292.60000000000002"/>
    <n v="78"/>
    <n v="204.75"/>
    <n v="87.85"/>
    <x v="3"/>
    <n v="7.14"/>
    <s v="Not met the required collection"/>
  </r>
  <r>
    <x v="718"/>
    <x v="1148"/>
    <s v="English"/>
    <x v="2"/>
    <n v="2004"/>
    <n v="7"/>
    <n v="238.77"/>
    <n v="927.7"/>
    <n v="72"/>
    <n v="661.86"/>
    <n v="265.83999999999997"/>
    <x v="1"/>
    <n v="105.61"/>
    <s v="Hit"/>
  </r>
  <r>
    <x v="718"/>
    <x v="1149"/>
    <s v="English"/>
    <x v="2"/>
    <n v="2003"/>
    <n v="6.1"/>
    <n v="236.18"/>
    <n v="687.65"/>
    <n v="87"/>
    <n v="412.73"/>
    <n v="274.92"/>
    <x v="2"/>
    <n v="38.03"/>
    <s v="Not met the required collection"/>
  </r>
  <r>
    <x v="718"/>
    <x v="1150"/>
    <s v="English"/>
    <x v="2"/>
    <n v="2008"/>
    <n v="6.6"/>
    <n v="71.22"/>
    <n v="250.47"/>
    <n v="78"/>
    <n v="195.05"/>
    <n v="55.42"/>
    <x v="0"/>
    <n v="29.72"/>
    <s v="Not met the required collection"/>
  </r>
  <r>
    <x v="718"/>
    <x v="1151"/>
    <s v="English"/>
    <x v="2"/>
    <n v="2011"/>
    <n v="6"/>
    <n v="131.44"/>
    <n v="174.95"/>
    <n v="93"/>
    <n v="125.98"/>
    <n v="48.97"/>
    <x v="5"/>
    <n v="26.25"/>
    <s v="Not met the required collection"/>
  </r>
  <r>
    <x v="718"/>
    <x v="1152"/>
    <s v="English"/>
    <x v="2"/>
    <n v="2001"/>
    <n v="5.4"/>
    <n v="282.94"/>
    <n v="11.1"/>
    <n v="86"/>
    <n v="8.3800000000000008"/>
    <n v="2.72"/>
    <x v="2"/>
    <n v="76.64"/>
    <s v="Not met the required collection"/>
  </r>
  <r>
    <x v="719"/>
    <x v="1153"/>
    <s v="English"/>
    <x v="2"/>
    <n v="2003"/>
    <n v="2.4"/>
    <n v="40.44"/>
    <n v="168.59"/>
    <n v="67"/>
    <n v="107.39"/>
    <n v="61.2"/>
    <x v="2"/>
    <n v="5.33"/>
    <s v="Not met the required collection"/>
  </r>
  <r>
    <x v="719"/>
    <x v="1154"/>
    <s v="English"/>
    <x v="2"/>
    <n v="1998"/>
    <n v="7.1"/>
    <n v="215.25"/>
    <n v="31.12"/>
    <n v="68"/>
    <n v="21"/>
    <n v="10.119999999999999"/>
    <x v="1"/>
    <n v="42.47"/>
    <s v="Not met the required collection"/>
  </r>
  <r>
    <x v="720"/>
    <x v="1155"/>
    <s v="English"/>
    <x v="2"/>
    <n v="1998"/>
    <n v="6.7"/>
    <n v="280.42"/>
    <n v="497.5"/>
    <n v="89"/>
    <n v="270.02"/>
    <n v="227.48"/>
    <x v="2"/>
    <n v="35.69"/>
    <s v="Not met the required collection"/>
  </r>
  <r>
    <x v="720"/>
    <x v="1156"/>
    <s v="English"/>
    <x v="2"/>
    <n v="2003"/>
    <n v="6.5"/>
    <n v="121.36"/>
    <n v="310.70999999999998"/>
    <n v="48"/>
    <n v="240.3"/>
    <n v="70.41"/>
    <x v="1"/>
    <n v="28.87"/>
    <s v="Not met the required collection"/>
  </r>
  <r>
    <x v="720"/>
    <x v="1157"/>
    <s v="English"/>
    <x v="7"/>
    <n v="2006"/>
    <n v="8"/>
    <n v="210.07"/>
    <n v="91.38"/>
    <n v="26"/>
    <n v="48.95"/>
    <n v="42.43"/>
    <x v="0"/>
    <n v="94.74"/>
    <s v="Not met the required collection"/>
  </r>
  <r>
    <x v="720"/>
    <x v="1157"/>
    <s v="English"/>
    <x v="7"/>
    <n v="2006"/>
    <n v="8"/>
    <n v="268.83"/>
    <n v="84.99"/>
    <n v="57"/>
    <n v="56.04"/>
    <n v="28.95"/>
    <x v="4"/>
    <n v="89.46"/>
    <s v="Not met the required collection"/>
  </r>
  <r>
    <x v="721"/>
    <x v="1158"/>
    <s v="English"/>
    <x v="2"/>
    <n v="1996"/>
    <n v="5.6"/>
    <n v="236.96"/>
    <n v="322.70999999999998"/>
    <n v="96"/>
    <n v="249.9"/>
    <n v="72.81"/>
    <x v="1"/>
    <n v="88.15"/>
    <s v="Not met the required collection"/>
  </r>
  <r>
    <x v="722"/>
    <x v="1159"/>
    <s v="English"/>
    <x v="7"/>
    <n v="2008"/>
    <n v="8"/>
    <n v="252.49"/>
    <n v="374.28"/>
    <n v="44"/>
    <n v="224.94"/>
    <n v="149.34"/>
    <x v="4"/>
    <n v="91.18"/>
    <s v="Not met the required collection"/>
  </r>
  <r>
    <x v="722"/>
    <x v="1160"/>
    <s v="English"/>
    <x v="7"/>
    <n v="2012"/>
    <n v="7.2"/>
    <n v="167.78"/>
    <n v="82.76"/>
    <n v="90"/>
    <n v="65.760000000000005"/>
    <n v="17"/>
    <x v="5"/>
    <n v="28.67"/>
    <s v="Not met the required collection"/>
  </r>
  <r>
    <x v="723"/>
    <x v="1161"/>
    <s v="English"/>
    <x v="2"/>
    <n v="2002"/>
    <n v="7.5"/>
    <n v="285.62"/>
    <n v="636.25"/>
    <n v="40"/>
    <n v="370.66"/>
    <n v="265.58999999999997"/>
    <x v="3"/>
    <n v="85.49"/>
    <s v="Not met the required collection"/>
  </r>
  <r>
    <x v="723"/>
    <x v="1162"/>
    <s v="English"/>
    <x v="2"/>
    <n v="1997"/>
    <n v="7"/>
    <n v="250.13"/>
    <n v="574.84"/>
    <n v="69"/>
    <n v="341.55"/>
    <n v="233.29"/>
    <x v="1"/>
    <n v="83.9"/>
    <s v="Not met the required collection"/>
  </r>
  <r>
    <x v="723"/>
    <x v="1163"/>
    <s v="English"/>
    <x v="2"/>
    <n v="1999"/>
    <n v="6.8"/>
    <n v="294.27"/>
    <n v="391.18"/>
    <n v="49"/>
    <n v="249.62"/>
    <n v="141.56"/>
    <x v="0"/>
    <n v="51.38"/>
    <s v="Not met the required collection"/>
  </r>
  <r>
    <x v="723"/>
    <x v="1164"/>
    <s v="English"/>
    <x v="2"/>
    <n v="1980"/>
    <n v="8.3000000000000007"/>
    <n v="106.09"/>
    <n v="225.32"/>
    <n v="57"/>
    <n v="119.39"/>
    <n v="105.93"/>
    <x v="2"/>
    <n v="35.89"/>
    <s v="Not met the required collection"/>
  </r>
  <r>
    <x v="723"/>
    <x v="1165"/>
    <s v="English"/>
    <x v="2"/>
    <n v="2006"/>
    <n v="8.5"/>
    <n v="11.87"/>
    <n v="73.63"/>
    <n v="50"/>
    <n v="44.49"/>
    <n v="29.14"/>
    <x v="2"/>
    <n v="5.5"/>
    <s v="Not met the required collection"/>
  </r>
  <r>
    <x v="723"/>
    <x v="1166"/>
    <s v="English"/>
    <x v="2"/>
    <n v="1990"/>
    <n v="8.6999999999999993"/>
    <n v="270.95"/>
    <n v="41.83"/>
    <n v="75"/>
    <n v="28.06"/>
    <n v="13.77"/>
    <x v="0"/>
    <n v="119.2"/>
    <s v="Not met the required collection"/>
  </r>
  <r>
    <x v="723"/>
    <x v="1167"/>
    <s v="English"/>
    <x v="2"/>
    <n v="1986"/>
    <n v="7"/>
    <n v="156.01"/>
    <n v="26.59"/>
    <n v="88"/>
    <n v="14.87"/>
    <n v="11.72"/>
    <x v="0"/>
    <n v="43.93"/>
    <s v="Not met the required collection"/>
  </r>
  <r>
    <x v="724"/>
    <x v="1168"/>
    <s v="English"/>
    <x v="2"/>
    <n v="2007"/>
    <n v="5.0999999999999996"/>
    <n v="87.49"/>
    <n v="456.03"/>
    <n v="84"/>
    <n v="283.17"/>
    <n v="172.86"/>
    <x v="2"/>
    <n v="23.58"/>
    <s v="Not met the required collection"/>
  </r>
  <r>
    <x v="725"/>
    <x v="1169"/>
    <s v="English"/>
    <x v="2"/>
    <n v="2000"/>
    <n v="4.5999999999999996"/>
    <n v="245.35"/>
    <n v="506.7"/>
    <n v="86"/>
    <n v="395.61"/>
    <n v="111.09"/>
    <x v="4"/>
    <n v="32.43"/>
    <s v="Not met the required collection"/>
  </r>
  <r>
    <x v="725"/>
    <x v="1170"/>
    <s v="English"/>
    <x v="2"/>
    <n v="1989"/>
    <n v="6.6"/>
    <n v="151.56"/>
    <n v="67.959999999999994"/>
    <n v="63"/>
    <n v="39.26"/>
    <n v="28.7"/>
    <x v="4"/>
    <n v="21.08"/>
    <s v="Not met the required collection"/>
  </r>
  <r>
    <x v="726"/>
    <x v="1171"/>
    <s v="English"/>
    <x v="9"/>
    <n v="2008"/>
    <n v="5.6"/>
    <n v="30.03"/>
    <n v="405.74"/>
    <n v="61"/>
    <n v="239.25"/>
    <n v="166.49"/>
    <x v="0"/>
    <n v="3.45"/>
    <s v="Not met the required collection"/>
  </r>
  <r>
    <x v="727"/>
    <x v="1172"/>
    <s v="English"/>
    <x v="2"/>
    <n v="2014"/>
    <n v="4"/>
    <n v="222.72"/>
    <n v="596.72"/>
    <n v="24"/>
    <n v="310.35000000000002"/>
    <n v="286.37"/>
    <x v="0"/>
    <n v="102.85"/>
    <s v="Not met the required collection"/>
  </r>
  <r>
    <x v="728"/>
    <x v="1173"/>
    <s v="English"/>
    <x v="2"/>
    <n v="2008"/>
    <n v="7"/>
    <n v="106.29"/>
    <n v="133.38999999999999"/>
    <n v="94"/>
    <n v="79.41"/>
    <n v="53.98"/>
    <x v="3"/>
    <n v="42.51"/>
    <s v="Not met the required collection"/>
  </r>
  <r>
    <x v="729"/>
    <x v="1174"/>
    <s v="English"/>
    <x v="2"/>
    <n v="2012"/>
    <n v="6.7"/>
    <n v="84.62"/>
    <n v="852.34"/>
    <n v="22"/>
    <n v="441.1"/>
    <n v="411.24"/>
    <x v="2"/>
    <n v="37.94"/>
    <s v="Flop"/>
  </r>
  <r>
    <x v="730"/>
    <x v="1175"/>
    <s v="English"/>
    <x v="2"/>
    <n v="2006"/>
    <n v="6.6"/>
    <n v="254.02"/>
    <n v="956.14"/>
    <n v="60"/>
    <n v="504.03"/>
    <n v="452.11"/>
    <x v="0"/>
    <n v="79.08"/>
    <s v="Average"/>
  </r>
  <r>
    <x v="731"/>
    <x v="1176"/>
    <s v="English"/>
    <x v="2"/>
    <n v="1981"/>
    <n v="6.7"/>
    <n v="102.75"/>
    <n v="8.75"/>
    <n v="82"/>
    <n v="6.78"/>
    <n v="1.97"/>
    <x v="3"/>
    <n v="17.02"/>
    <s v="Not met the required collection"/>
  </r>
  <r>
    <x v="732"/>
    <x v="1177"/>
    <s v="English"/>
    <x v="7"/>
    <n v="2010"/>
    <n v="7.7"/>
    <n v="37.770000000000003"/>
    <n v="141.52000000000001"/>
    <n v="28"/>
    <n v="109.78"/>
    <n v="31.74"/>
    <x v="3"/>
    <n v="11.1"/>
    <s v="Not met the required collection"/>
  </r>
  <r>
    <x v="733"/>
    <x v="1178"/>
    <s v="English"/>
    <x v="2"/>
    <n v="1991"/>
    <n v="5.9"/>
    <n v="209.3"/>
    <n v="401.98"/>
    <n v="91"/>
    <n v="277.24"/>
    <n v="124.74"/>
    <x v="1"/>
    <n v="92.26"/>
    <s v="Not met the required collection"/>
  </r>
  <r>
    <x v="734"/>
    <x v="1179"/>
    <s v="English"/>
    <x v="2"/>
    <n v="1999"/>
    <n v="5"/>
    <n v="94.37"/>
    <n v="103.96"/>
    <n v="24"/>
    <n v="74.92"/>
    <n v="29.04"/>
    <x v="4"/>
    <n v="23.62"/>
    <s v="Not met the required collection"/>
  </r>
  <r>
    <x v="735"/>
    <x v="1180"/>
    <s v="English"/>
    <x v="7"/>
    <n v="2015"/>
    <n v="6.1"/>
    <n v="159.41999999999999"/>
    <n v="96.35"/>
    <n v="77"/>
    <n v="68.900000000000006"/>
    <n v="27.45"/>
    <x v="0"/>
    <n v="64.11"/>
    <s v="Not met the required collection"/>
  </r>
  <r>
    <x v="736"/>
    <x v="1181"/>
    <s v="English"/>
    <x v="2"/>
    <n v="2014"/>
    <n v="6.2"/>
    <n v="101.11"/>
    <n v="426.39"/>
    <n v="46"/>
    <n v="281.89"/>
    <n v="144.5"/>
    <x v="1"/>
    <n v="43.14"/>
    <s v="Not met the required collection"/>
  </r>
  <r>
    <x v="736"/>
    <x v="1182"/>
    <s v="English"/>
    <x v="2"/>
    <n v="2003"/>
    <n v="4.8"/>
    <n v="272.22000000000003"/>
    <n v="269.7"/>
    <n v="54"/>
    <n v="196.65"/>
    <n v="73.05"/>
    <x v="4"/>
    <n v="112.1"/>
    <s v="Not met the required collection"/>
  </r>
  <r>
    <x v="736"/>
    <x v="1183"/>
    <s v="English"/>
    <x v="2"/>
    <n v="2006"/>
    <n v="7.1"/>
    <n v="55.05"/>
    <n v="75.040000000000006"/>
    <n v="28"/>
    <n v="56.67"/>
    <n v="18.37"/>
    <x v="1"/>
    <n v="6.66"/>
    <s v="Not met the required collection"/>
  </r>
  <r>
    <x v="737"/>
    <x v="1184"/>
    <s v="English"/>
    <x v="2"/>
    <n v="1974"/>
    <n v="8"/>
    <n v="220.33"/>
    <n v="537.02"/>
    <n v="78"/>
    <n v="397.52"/>
    <n v="139.5"/>
    <x v="0"/>
    <n v="79.819999999999993"/>
    <s v="Not met the required collection"/>
  </r>
  <r>
    <x v="737"/>
    <x v="1185"/>
    <s v="English"/>
    <x v="2"/>
    <n v="1987"/>
    <n v="7.1"/>
    <n v="210.57"/>
    <n v="415.83"/>
    <n v="60"/>
    <n v="302.99"/>
    <n v="112.84"/>
    <x v="1"/>
    <n v="54.63"/>
    <s v="Not met the required collection"/>
  </r>
  <r>
    <x v="738"/>
    <x v="1186"/>
    <s v="English"/>
    <x v="2"/>
    <n v="1995"/>
    <n v="8.4"/>
    <n v="206.77"/>
    <n v="296.45999999999998"/>
    <n v="32"/>
    <n v="206.11"/>
    <n v="90.35"/>
    <x v="0"/>
    <n v="98.11"/>
    <s v="Not met the required collection"/>
  </r>
  <r>
    <x v="739"/>
    <x v="1187"/>
    <s v="English"/>
    <x v="7"/>
    <n v="2001"/>
    <n v="6.2"/>
    <n v="224.86"/>
    <n v="156.37"/>
    <n v="56"/>
    <n v="119.85"/>
    <n v="36.520000000000003"/>
    <x v="5"/>
    <n v="68.83"/>
    <s v="Not met the required collection"/>
  </r>
  <r>
    <x v="740"/>
    <x v="1188"/>
    <s v="English"/>
    <x v="2"/>
    <n v="1971"/>
    <n v="5.5"/>
    <n v="289.20999999999998"/>
    <n v="355.37"/>
    <n v="95"/>
    <n v="250.85"/>
    <n v="104.52"/>
    <x v="4"/>
    <n v="54.11"/>
    <s v="Not met the required collection"/>
  </r>
  <r>
    <x v="741"/>
    <x v="1189"/>
    <s v="English"/>
    <x v="2"/>
    <n v="1999"/>
    <n v="4.0999999999999996"/>
    <n v="53.19"/>
    <n v="109.84"/>
    <n v="76"/>
    <n v="58.23"/>
    <n v="51.61"/>
    <x v="1"/>
    <n v="19.87"/>
    <s v="Not met the required collection"/>
  </r>
  <r>
    <x v="742"/>
    <x v="1190"/>
    <s v="English"/>
    <x v="2"/>
    <n v="2012"/>
    <n v="7.2"/>
    <n v="34.19"/>
    <n v="1069.47"/>
    <n v="65"/>
    <n v="619.62"/>
    <n v="449.85"/>
    <x v="5"/>
    <n v="13.1"/>
    <s v="Average"/>
  </r>
  <r>
    <x v="742"/>
    <x v="1191"/>
    <s v="English"/>
    <x v="2"/>
    <n v="2002"/>
    <n v="5.6"/>
    <n v="97.12"/>
    <n v="318.79000000000002"/>
    <n v="54"/>
    <n v="254.27"/>
    <n v="64.52"/>
    <x v="5"/>
    <n v="29.99"/>
    <s v="Not met the required collection"/>
  </r>
  <r>
    <x v="742"/>
    <x v="1192"/>
    <s v="English"/>
    <x v="7"/>
    <n v="1999"/>
    <n v="6.4"/>
    <n v="160.4"/>
    <n v="130.01"/>
    <n v="61"/>
    <n v="96.62"/>
    <n v="33.39"/>
    <x v="5"/>
    <n v="77"/>
    <s v="Not met the required collection"/>
  </r>
  <r>
    <x v="742"/>
    <x v="1193"/>
    <s v="English"/>
    <x v="2"/>
    <n v="2010"/>
    <n v="6.3"/>
    <n v="116.06"/>
    <n v="68.42"/>
    <n v="51"/>
    <n v="53.58"/>
    <n v="14.84"/>
    <x v="0"/>
    <n v="52.39"/>
    <s v="Not met the required collection"/>
  </r>
  <r>
    <x v="743"/>
    <x v="1194"/>
    <s v="English"/>
    <x v="2"/>
    <n v="2001"/>
    <n v="6.1"/>
    <n v="61.07"/>
    <n v="766.94"/>
    <n v="31"/>
    <n v="456.27"/>
    <n v="310.67"/>
    <x v="3"/>
    <n v="26.42"/>
    <s v="One time watchable"/>
  </r>
  <r>
    <x v="743"/>
    <x v="1195"/>
    <s v="English"/>
    <x v="2"/>
    <n v="2009"/>
    <n v="6"/>
    <n v="240.23"/>
    <n v="708.32"/>
    <n v="45"/>
    <n v="399.33"/>
    <n v="308.99"/>
    <x v="3"/>
    <n v="94.65"/>
    <s v="One time watchable"/>
  </r>
  <r>
    <x v="743"/>
    <x v="1196"/>
    <s v="English"/>
    <x v="2"/>
    <n v="2007"/>
    <n v="7.1"/>
    <n v="152.83000000000001"/>
    <n v="536.30999999999995"/>
    <n v="38"/>
    <n v="402.32"/>
    <n v="133.99"/>
    <x v="3"/>
    <n v="53.49"/>
    <s v="Not met the required collection"/>
  </r>
  <r>
    <x v="743"/>
    <x v="1197"/>
    <s v="English"/>
    <x v="2"/>
    <n v="2005"/>
    <n v="6.9"/>
    <n v="191.61"/>
    <n v="405.19"/>
    <n v="96"/>
    <n v="278.18"/>
    <n v="127.01"/>
    <x v="0"/>
    <n v="55.02"/>
    <s v="Not met the required collection"/>
  </r>
  <r>
    <x v="743"/>
    <x v="1198"/>
    <s v="English"/>
    <x v="2"/>
    <n v="2014"/>
    <n v="5.7"/>
    <n v="42.11"/>
    <n v="335.45"/>
    <n v="41"/>
    <n v="180.42"/>
    <n v="155.03"/>
    <x v="5"/>
    <n v="9.5"/>
    <s v="Not met the required collection"/>
  </r>
  <r>
    <x v="743"/>
    <x v="1199"/>
    <s v="English"/>
    <x v="2"/>
    <n v="1996"/>
    <n v="7.4"/>
    <n v="178.73"/>
    <n v="138.29"/>
    <n v="35"/>
    <n v="85.4"/>
    <n v="52.89"/>
    <x v="4"/>
    <n v="80.95"/>
    <s v="Not met the required collection"/>
  </r>
  <r>
    <x v="744"/>
    <x v="1200"/>
    <s v="English"/>
    <x v="7"/>
    <n v="2006"/>
    <n v="4.2"/>
    <n v="174"/>
    <n v="998"/>
    <n v="47"/>
    <n v="788.66"/>
    <n v="209.34"/>
    <x v="5"/>
    <n v="44.52"/>
    <s v="One time watchable"/>
  </r>
  <r>
    <x v="745"/>
    <x v="1201"/>
    <s v="English"/>
    <x v="2"/>
    <n v="1986"/>
    <n v="5.3"/>
    <n v="57.89"/>
    <n v="189.61"/>
    <n v="83"/>
    <n v="115.44"/>
    <n v="74.17"/>
    <x v="1"/>
    <n v="25.04"/>
    <s v="Not met the required collection"/>
  </r>
  <r>
    <x v="746"/>
    <x v="1202"/>
    <s v="English"/>
    <x v="2"/>
    <n v="1980"/>
    <n v="6.8"/>
    <n v="29.81"/>
    <n v="453.3"/>
    <n v="53"/>
    <n v="276.76"/>
    <n v="176.54"/>
    <x v="3"/>
    <n v="7.89"/>
    <s v="Not met the required collection"/>
  </r>
  <r>
    <x v="747"/>
    <x v="1203"/>
    <s v="English"/>
    <x v="2"/>
    <n v="2007"/>
    <n v="6.4"/>
    <n v="24.81"/>
    <n v="330.53"/>
    <n v="49"/>
    <n v="195.76"/>
    <n v="134.77000000000001"/>
    <x v="2"/>
    <n v="7.88"/>
    <s v="Not met the required collection"/>
  </r>
  <r>
    <x v="748"/>
    <x v="1204"/>
    <s v="English"/>
    <x v="9"/>
    <n v="2001"/>
    <n v="6"/>
    <n v="221.7"/>
    <n v="483.88"/>
    <n v="80"/>
    <n v="335.64"/>
    <n v="148.24"/>
    <x v="3"/>
    <n v="24.77"/>
    <s v="Not met the required collection"/>
  </r>
  <r>
    <x v="749"/>
    <x v="1205"/>
    <s v="English"/>
    <x v="2"/>
    <n v="2006"/>
    <n v="5.7"/>
    <n v="257.07"/>
    <n v="114.8"/>
    <n v="31"/>
    <n v="73.69"/>
    <n v="41.11"/>
    <x v="1"/>
    <n v="81.48"/>
    <s v="Not met the required collection"/>
  </r>
  <r>
    <x v="750"/>
    <x v="1206"/>
    <s v="English"/>
    <x v="2"/>
    <n v="2011"/>
    <n v="6.3"/>
    <n v="170.09"/>
    <n v="21.68"/>
    <n v="48"/>
    <n v="15.09"/>
    <n v="6.59"/>
    <x v="2"/>
    <n v="29.55"/>
    <s v="Not met the required collection"/>
  </r>
  <r>
    <x v="751"/>
    <x v="1207"/>
    <s v="French"/>
    <x v="9"/>
    <n v="2012"/>
    <n v="7.9"/>
    <n v="219.94"/>
    <n v="518.21"/>
    <n v="49"/>
    <n v="383.3"/>
    <n v="134.91"/>
    <x v="5"/>
    <n v="96.97"/>
    <s v="Not met the required collection"/>
  </r>
  <r>
    <x v="751"/>
    <x v="1208"/>
    <s v="English"/>
    <x v="2"/>
    <n v="2007"/>
    <n v="6.5"/>
    <n v="116.38"/>
    <n v="353.02"/>
    <n v="45"/>
    <n v="267.23"/>
    <n v="85.79"/>
    <x v="4"/>
    <n v="56.27"/>
    <s v="Not met the required collection"/>
  </r>
  <r>
    <x v="751"/>
    <x v="1209"/>
    <s v="German"/>
    <x v="3"/>
    <n v="2009"/>
    <n v="7.8"/>
    <n v="94.76"/>
    <n v="249.65"/>
    <n v="44"/>
    <n v="161.52000000000001"/>
    <n v="88.13"/>
    <x v="2"/>
    <n v="10.79"/>
    <s v="Not met the required collection"/>
  </r>
  <r>
    <x v="752"/>
    <x v="1210"/>
    <s v="English"/>
    <x v="2"/>
    <n v="2014"/>
    <n v="6.7"/>
    <n v="128.85"/>
    <n v="457.83"/>
    <n v="59"/>
    <n v="362.51"/>
    <n v="95.32"/>
    <x v="2"/>
    <n v="33.93"/>
    <s v="Not met the required collection"/>
  </r>
  <r>
    <x v="752"/>
    <x v="1211"/>
    <s v="English"/>
    <x v="3"/>
    <n v="2009"/>
    <n v="7"/>
    <n v="12.75"/>
    <n v="406.23"/>
    <n v="93"/>
    <n v="263.08"/>
    <n v="143.15"/>
    <x v="0"/>
    <n v="5.86"/>
    <s v="Not met the required collection"/>
  </r>
  <r>
    <x v="753"/>
    <x v="1212"/>
    <s v="English"/>
    <x v="2"/>
    <n v="2007"/>
    <n v="5.9"/>
    <n v="132.91999999999999"/>
    <n v="432.47"/>
    <n v="26"/>
    <n v="248.25"/>
    <n v="184.22"/>
    <x v="3"/>
    <n v="61.44"/>
    <s v="Not met the required collection"/>
  </r>
  <r>
    <x v="754"/>
    <x v="1213"/>
    <s v="English"/>
    <x v="2"/>
    <n v="1991"/>
    <n v="5.7"/>
    <n v="179.96"/>
    <n v="462.95"/>
    <n v="47"/>
    <n v="361.35"/>
    <n v="101.6"/>
    <x v="4"/>
    <n v="30.93"/>
    <s v="Not met the required collection"/>
  </r>
  <r>
    <x v="755"/>
    <x v="1214"/>
    <s v="English"/>
    <x v="2"/>
    <n v="1999"/>
    <n v="7.9"/>
    <n v="93.1"/>
    <n v="285.93"/>
    <n v="65"/>
    <n v="220.91"/>
    <n v="65.02"/>
    <x v="3"/>
    <n v="15.61"/>
    <s v="Not met the required collection"/>
  </r>
  <r>
    <x v="755"/>
    <x v="1215"/>
    <s v="English"/>
    <x v="2"/>
    <n v="1992"/>
    <n v="7.8"/>
    <n v="105.28"/>
    <n v="242.89"/>
    <n v="68"/>
    <n v="182.94"/>
    <n v="59.95"/>
    <x v="4"/>
    <n v="20.67"/>
    <s v="Not met the required collection"/>
  </r>
  <r>
    <x v="755"/>
    <x v="1216"/>
    <s v="English"/>
    <x v="2"/>
    <n v="2009"/>
    <n v="7"/>
    <n v="141.97999999999999"/>
    <n v="221.06"/>
    <n v="49"/>
    <n v="121.79"/>
    <n v="99.27"/>
    <x v="4"/>
    <n v="28.27"/>
    <s v="Not met the required collection"/>
  </r>
  <r>
    <x v="756"/>
    <x v="1217"/>
    <s v="English"/>
    <x v="2"/>
    <n v="1998"/>
    <n v="3.9"/>
    <n v="253.77"/>
    <n v="671.59"/>
    <n v="99"/>
    <n v="427.33"/>
    <n v="244.26"/>
    <x v="2"/>
    <n v="88.22"/>
    <s v="Not met the required collection"/>
  </r>
  <r>
    <x v="757"/>
    <x v="1218"/>
    <s v="English"/>
    <x v="2"/>
    <n v="2006"/>
    <n v="6.2"/>
    <n v="77.05"/>
    <n v="711.76"/>
    <n v="31"/>
    <n v="550.64"/>
    <n v="161.12"/>
    <x v="1"/>
    <n v="32.6"/>
    <s v="One time watchable"/>
  </r>
  <r>
    <x v="758"/>
    <x v="1219"/>
    <s v="English"/>
    <x v="2"/>
    <n v="2008"/>
    <n v="6"/>
    <n v="140.94"/>
    <n v="428.13"/>
    <n v="68"/>
    <n v="342.28"/>
    <n v="85.85"/>
    <x v="3"/>
    <n v="18.66"/>
    <s v="Not met the required collection"/>
  </r>
  <r>
    <x v="759"/>
    <x v="1220"/>
    <s v="English"/>
    <x v="2"/>
    <n v="2009"/>
    <n v="5.5"/>
    <n v="142.02000000000001"/>
    <n v="625.66999999999996"/>
    <n v="38"/>
    <n v="375.51"/>
    <n v="250.16"/>
    <x v="3"/>
    <n v="49.14"/>
    <s v="Not met the required collection"/>
  </r>
  <r>
    <x v="760"/>
    <x v="1221"/>
    <s v="English"/>
    <x v="2"/>
    <n v="1989"/>
    <n v="7.5"/>
    <n v="65.430000000000007"/>
    <n v="529.75"/>
    <n v="94"/>
    <n v="412.61"/>
    <n v="117.14"/>
    <x v="4"/>
    <n v="14.83"/>
    <s v="Not met the required collection"/>
  </r>
  <r>
    <x v="761"/>
    <x v="1222"/>
    <s v="English"/>
    <x v="2"/>
    <n v="2003"/>
    <n v="6.4"/>
    <n v="75.489999999999995"/>
    <n v="364.99"/>
    <n v="45"/>
    <n v="251.12"/>
    <n v="113.87"/>
    <x v="4"/>
    <n v="22.13"/>
    <s v="Not met the required collection"/>
  </r>
  <r>
    <x v="761"/>
    <x v="1223"/>
    <s v="English"/>
    <x v="2"/>
    <n v="2015"/>
    <n v="4.5999999999999996"/>
    <n v="156.69999999999999"/>
    <n v="216.01"/>
    <n v="25"/>
    <n v="109.53"/>
    <n v="106.48"/>
    <x v="4"/>
    <n v="77.66"/>
    <s v="Not met the required collection"/>
  </r>
  <r>
    <x v="761"/>
    <x v="1224"/>
    <s v="English"/>
    <x v="2"/>
    <n v="1999"/>
    <n v="7.3"/>
    <n v="23.7"/>
    <n v="23.47"/>
    <n v="57"/>
    <n v="15.03"/>
    <n v="8.44"/>
    <x v="5"/>
    <n v="2.67"/>
    <s v="Not met the required collection"/>
  </r>
  <r>
    <x v="762"/>
    <x v="1225"/>
    <s v="English"/>
    <x v="2"/>
    <n v="2004"/>
    <n v="7.1"/>
    <n v="30.96"/>
    <n v="192.98"/>
    <n v="55"/>
    <n v="120.02"/>
    <n v="72.959999999999994"/>
    <x v="1"/>
    <n v="15.33"/>
    <s v="Not met the required collection"/>
  </r>
  <r>
    <x v="763"/>
    <x v="1226"/>
    <s v="English"/>
    <x v="2"/>
    <n v="1997"/>
    <n v="5.4"/>
    <n v="105.57"/>
    <n v="255.91"/>
    <n v="49"/>
    <n v="139.81"/>
    <n v="116.1"/>
    <x v="1"/>
    <n v="39.950000000000003"/>
    <s v="Not met the required collection"/>
  </r>
  <r>
    <x v="764"/>
    <x v="1227"/>
    <s v="English"/>
    <x v="2"/>
    <n v="1985"/>
    <n v="6.9"/>
    <n v="237.5"/>
    <n v="444.22"/>
    <n v="100"/>
    <n v="268.95999999999998"/>
    <n v="175.26"/>
    <x v="2"/>
    <n v="50.67"/>
    <s v="Not met the required collection"/>
  </r>
  <r>
    <x v="765"/>
    <x v="1228"/>
    <s v="English"/>
    <x v="2"/>
    <n v="2013"/>
    <n v="5.0999999999999996"/>
    <n v="249.67"/>
    <n v="299.7"/>
    <n v="58"/>
    <n v="177.39"/>
    <n v="122.31"/>
    <x v="0"/>
    <n v="98.86"/>
    <s v="Not met the required collection"/>
  </r>
  <r>
    <x v="765"/>
    <x v="1229"/>
    <s v="English"/>
    <x v="2"/>
    <n v="2014"/>
    <n v="4.7"/>
    <n v="192.77"/>
    <n v="150.94999999999999"/>
    <n v="40"/>
    <n v="101.97"/>
    <n v="48.98"/>
    <x v="3"/>
    <n v="67.069999999999993"/>
    <s v="Not met the required collection"/>
  </r>
  <r>
    <x v="766"/>
    <x v="1230"/>
    <s v="English"/>
    <x v="2"/>
    <n v="1970"/>
    <n v="8.1"/>
    <n v="149.80000000000001"/>
    <n v="162.51"/>
    <n v="25"/>
    <n v="85.3"/>
    <n v="77.209999999999994"/>
    <x v="4"/>
    <n v="69.31"/>
    <s v="Not met the required collection"/>
  </r>
  <r>
    <x v="767"/>
    <x v="1231"/>
    <s v="English"/>
    <x v="7"/>
    <n v="2003"/>
    <n v="6.3"/>
    <n v="52"/>
    <n v="744.87"/>
    <n v="43"/>
    <n v="421.45"/>
    <n v="323.42"/>
    <x v="2"/>
    <n v="23.71"/>
    <s v="One time watchable"/>
  </r>
  <r>
    <x v="767"/>
    <x v="1232"/>
    <s v="English"/>
    <x v="7"/>
    <n v="2000"/>
    <n v="6.5"/>
    <n v="143.46"/>
    <n v="489.25"/>
    <n v="79"/>
    <n v="283.77"/>
    <n v="205.48"/>
    <x v="1"/>
    <n v="51.33"/>
    <s v="Not met the required collection"/>
  </r>
  <r>
    <x v="767"/>
    <x v="1233"/>
    <s v="English"/>
    <x v="7"/>
    <n v="2005"/>
    <n v="6.8"/>
    <n v="7.76"/>
    <n v="128.47"/>
    <n v="96"/>
    <n v="89.62"/>
    <n v="38.85"/>
    <x v="5"/>
    <n v="3.21"/>
    <s v="Not met the required collection"/>
  </r>
  <r>
    <x v="768"/>
    <x v="1234"/>
    <s v="English"/>
    <x v="2"/>
    <n v="2004"/>
    <n v="8.3000000000000007"/>
    <n v="159.41999999999999"/>
    <n v="751.68"/>
    <n v="43"/>
    <n v="576.23"/>
    <n v="175.45"/>
    <x v="3"/>
    <n v="50.3"/>
    <s v="One time watchable"/>
  </r>
  <r>
    <x v="768"/>
    <x v="1235"/>
    <s v="English"/>
    <x v="7"/>
    <n v="2008"/>
    <n v="6.4"/>
    <n v="229.24"/>
    <n v="299.3"/>
    <n v="74"/>
    <n v="167.52"/>
    <n v="131.78"/>
    <x v="3"/>
    <n v="94.82"/>
    <s v="Not met the required collection"/>
  </r>
  <r>
    <x v="768"/>
    <x v="1236"/>
    <s v="English"/>
    <x v="2"/>
    <n v="2005"/>
    <n v="7.2"/>
    <n v="256.87"/>
    <n v="32.75"/>
    <n v="56"/>
    <n v="22.23"/>
    <n v="10.52"/>
    <x v="0"/>
    <n v="112.98"/>
    <s v="Not met the required collection"/>
  </r>
  <r>
    <x v="769"/>
    <x v="1237"/>
    <s v="English"/>
    <x v="9"/>
    <n v="2011"/>
    <n v="8"/>
    <n v="165.28"/>
    <n v="639.04"/>
    <n v="64"/>
    <n v="497.67"/>
    <n v="141.37"/>
    <x v="2"/>
    <n v="32.549999999999997"/>
    <s v="Not met the required collection"/>
  </r>
  <r>
    <x v="770"/>
    <x v="1238"/>
    <s v="French"/>
    <x v="9"/>
    <n v="2010"/>
    <n v="7.2"/>
    <n v="27.92"/>
    <n v="314.64"/>
    <n v="43"/>
    <n v="201.49"/>
    <n v="113.15"/>
    <x v="0"/>
    <n v="6.89"/>
    <s v="Not met the required collection"/>
  </r>
  <r>
    <x v="771"/>
    <x v="1239"/>
    <s v="English"/>
    <x v="2"/>
    <n v="1997"/>
    <n v="5.4"/>
    <n v="276.82"/>
    <n v="479.32"/>
    <n v="40"/>
    <n v="253.6"/>
    <n v="225.72"/>
    <x v="1"/>
    <n v="50.73"/>
    <s v="Not met the required collection"/>
  </r>
  <r>
    <x v="772"/>
    <x v="1240"/>
    <s v="English"/>
    <x v="2"/>
    <n v="2008"/>
    <n v="3.8"/>
    <n v="266.5"/>
    <n v="118.99"/>
    <n v="72"/>
    <n v="83.32"/>
    <n v="35.67"/>
    <x v="1"/>
    <n v="98.07"/>
    <s v="Not met the required collection"/>
  </r>
  <r>
    <x v="773"/>
    <x v="1241"/>
    <s v="English"/>
    <x v="2"/>
    <n v="2014"/>
    <n v="6.2"/>
    <n v="296.04000000000002"/>
    <n v="350.83"/>
    <n v="78"/>
    <n v="217.26"/>
    <n v="133.57"/>
    <x v="2"/>
    <n v="131.97"/>
    <s v="Not met the required collection"/>
  </r>
  <r>
    <x v="774"/>
    <x v="1242"/>
    <s v="English"/>
    <x v="2"/>
    <n v="2011"/>
    <n v="6"/>
    <n v="25.16"/>
    <n v="21.68"/>
    <n v="35"/>
    <n v="17.170000000000002"/>
    <n v="4.51"/>
    <x v="2"/>
    <n v="4.4000000000000004"/>
    <s v="Not met the required collection"/>
  </r>
  <r>
    <x v="775"/>
    <x v="1243"/>
    <s v="English"/>
    <x v="2"/>
    <n v="2005"/>
    <n v="4.5999999999999996"/>
    <n v="27.42"/>
    <n v="359.85"/>
    <n v="74"/>
    <n v="197.97"/>
    <n v="161.88"/>
    <x v="3"/>
    <n v="8.36"/>
    <s v="Not met the required collection"/>
  </r>
  <r>
    <x v="776"/>
    <x v="1244"/>
    <s v="English"/>
    <x v="2"/>
    <n v="2014"/>
    <n v="6.6"/>
    <n v="222.48"/>
    <n v="163.66"/>
    <n v="36"/>
    <n v="94.06"/>
    <n v="69.599999999999994"/>
    <x v="0"/>
    <n v="109.33"/>
    <s v="Not met the required collection"/>
  </r>
  <r>
    <x v="776"/>
    <x v="1245"/>
    <s v="English"/>
    <x v="2"/>
    <n v="2007"/>
    <n v="7.5"/>
    <n v="189.14"/>
    <n v="27.85"/>
    <n v="27"/>
    <n v="21.46"/>
    <n v="6.39"/>
    <x v="3"/>
    <n v="72.98"/>
    <s v="Not met the required collection"/>
  </r>
  <r>
    <x v="777"/>
    <x v="1246"/>
    <s v="English"/>
    <x v="2"/>
    <n v="2011"/>
    <n v="4.8"/>
    <n v="49.9"/>
    <n v="45.05"/>
    <n v="34"/>
    <n v="28.05"/>
    <n v="17"/>
    <x v="2"/>
    <n v="11.25"/>
    <s v="Not met the required collection"/>
  </r>
  <r>
    <x v="778"/>
    <x v="1247"/>
    <s v="English"/>
    <x v="2"/>
    <n v="1995"/>
    <n v="7.6"/>
    <n v="54.71"/>
    <n v="629.96"/>
    <n v="22"/>
    <n v="433.54"/>
    <n v="196.42"/>
    <x v="5"/>
    <n v="12.36"/>
    <s v="Not met the required collection"/>
  </r>
  <r>
    <x v="779"/>
    <x v="1248"/>
    <s v="English"/>
    <x v="2"/>
    <n v="1996"/>
    <n v="6.8"/>
    <n v="299.88"/>
    <n v="214.65"/>
    <n v="53"/>
    <n v="127.53"/>
    <n v="87.12"/>
    <x v="3"/>
    <n v="73.11"/>
    <s v="Not met the required collection"/>
  </r>
  <r>
    <x v="780"/>
    <x v="1249"/>
    <s v="English"/>
    <x v="7"/>
    <n v="2002"/>
    <n v="7.6"/>
    <n v="231.65"/>
    <n v="933.04"/>
    <n v="88"/>
    <n v="707.71"/>
    <n v="225.33"/>
    <x v="0"/>
    <n v="34.21"/>
    <s v="Hit"/>
  </r>
  <r>
    <x v="780"/>
    <x v="1250"/>
    <s v="English"/>
    <x v="7"/>
    <n v="1999"/>
    <n v="7.4"/>
    <n v="236.23"/>
    <n v="914.54"/>
    <n v="46"/>
    <n v="541.4"/>
    <n v="373.14"/>
    <x v="2"/>
    <n v="91.95"/>
    <s v="One time watchable"/>
  </r>
  <r>
    <x v="781"/>
    <x v="1251"/>
    <s v="English"/>
    <x v="2"/>
    <n v="2012"/>
    <n v="6.5"/>
    <n v="268.24"/>
    <n v="539.54999999999995"/>
    <n v="22"/>
    <n v="370.96"/>
    <n v="168.59"/>
    <x v="5"/>
    <n v="59.83"/>
    <s v="Not met the required collection"/>
  </r>
  <r>
    <x v="782"/>
    <x v="1252"/>
    <s v="English"/>
    <x v="2"/>
    <n v="2005"/>
    <n v="6.6"/>
    <n v="5.23"/>
    <n v="635.65"/>
    <n v="39"/>
    <n v="479.79"/>
    <n v="155.86000000000001"/>
    <x v="5"/>
    <n v="0.66"/>
    <s v="Not met the required collection"/>
  </r>
  <r>
    <x v="783"/>
    <x v="1253"/>
    <s v="English"/>
    <x v="2"/>
    <n v="1999"/>
    <n v="5.7"/>
    <n v="19.670000000000002"/>
    <n v="109.54"/>
    <n v="65"/>
    <n v="60.47"/>
    <n v="49.07"/>
    <x v="1"/>
    <n v="5.87"/>
    <s v="Not met the required collection"/>
  </r>
  <r>
    <x v="783"/>
    <x v="1254"/>
    <s v="English"/>
    <x v="2"/>
    <n v="2005"/>
    <n v="6.2"/>
    <n v="205.67"/>
    <n v="62.77"/>
    <n v="37"/>
    <n v="47.2"/>
    <n v="15.57"/>
    <x v="4"/>
    <n v="69.98"/>
    <s v="Not met the required collection"/>
  </r>
  <r>
    <x v="783"/>
    <x v="1255"/>
    <s v="English"/>
    <x v="2"/>
    <n v="2010"/>
    <n v="6.4"/>
    <n v="126.51"/>
    <n v="8.92"/>
    <n v="64"/>
    <n v="4.5199999999999996"/>
    <n v="4.4000000000000004"/>
    <x v="0"/>
    <n v="33.869999999999997"/>
    <s v="Not met the required collection"/>
  </r>
  <r>
    <x v="784"/>
    <x v="1256"/>
    <s v="English"/>
    <x v="2"/>
    <n v="2002"/>
    <n v="6.6"/>
    <n v="280.94"/>
    <n v="20.62"/>
    <n v="41"/>
    <n v="12.3"/>
    <n v="8.32"/>
    <x v="5"/>
    <n v="91.2"/>
    <s v="Not met the required collection"/>
  </r>
  <r>
    <x v="785"/>
    <x v="1257"/>
    <s v="English"/>
    <x v="2"/>
    <n v="1997"/>
    <n v="7.8"/>
    <n v="262.81"/>
    <n v="587.17999999999995"/>
    <n v="65"/>
    <n v="294.48"/>
    <n v="292.7"/>
    <x v="1"/>
    <n v="118.36"/>
    <s v="Not met the required collection"/>
  </r>
  <r>
    <x v="785"/>
    <x v="1258"/>
    <s v="English"/>
    <x v="2"/>
    <n v="1999"/>
    <n v="6"/>
    <n v="7.11"/>
    <n v="285.70999999999998"/>
    <n v="32"/>
    <n v="191.65"/>
    <n v="94.06"/>
    <x v="4"/>
    <n v="2.11"/>
    <s v="Not met the required collection"/>
  </r>
  <r>
    <x v="785"/>
    <x v="1259"/>
    <s v="English"/>
    <x v="7"/>
    <n v="1994"/>
    <n v="7.1"/>
    <n v="191.87"/>
    <n v="25.38"/>
    <n v="50"/>
    <n v="16.059999999999999"/>
    <n v="9.32"/>
    <x v="2"/>
    <n v="51.34"/>
    <s v="Not met the required collection"/>
  </r>
  <r>
    <x v="786"/>
    <x v="1260"/>
    <s v="English"/>
    <x v="2"/>
    <n v="2007"/>
    <n v="7.1"/>
    <n v="110.62"/>
    <n v="340.82"/>
    <n v="22"/>
    <n v="231.23"/>
    <n v="109.59"/>
    <x v="2"/>
    <n v="49.15"/>
    <s v="Not met the required collection"/>
  </r>
  <r>
    <x v="786"/>
    <x v="1261"/>
    <s v="English"/>
    <x v="2"/>
    <n v="2000"/>
    <n v="5.6"/>
    <n v="217.23"/>
    <n v="119.81"/>
    <n v="83"/>
    <n v="71.81"/>
    <n v="48"/>
    <x v="2"/>
    <n v="37.26"/>
    <s v="Not met the required collection"/>
  </r>
  <r>
    <x v="786"/>
    <x v="1262"/>
    <s v="English"/>
    <x v="9"/>
    <n v="1998"/>
    <n v="6.7"/>
    <n v="40.33"/>
    <n v="79.349999999999994"/>
    <n v="86"/>
    <n v="42.27"/>
    <n v="37.08"/>
    <x v="3"/>
    <n v="11.04"/>
    <s v="Not met the required collection"/>
  </r>
  <r>
    <x v="787"/>
    <x v="1263"/>
    <s v="English"/>
    <x v="2"/>
    <n v="1984"/>
    <n v="8.3000000000000007"/>
    <n v="70.61"/>
    <n v="136.05000000000001"/>
    <n v="94"/>
    <n v="102.96"/>
    <n v="33.090000000000003"/>
    <x v="0"/>
    <n v="13.21"/>
    <s v="Not met the required collection"/>
  </r>
  <r>
    <x v="787"/>
    <x v="1264"/>
    <s v="English"/>
    <x v="7"/>
    <n v="1999"/>
    <n v="7.4"/>
    <n v="112.6"/>
    <n v="79.19"/>
    <n v="74"/>
    <n v="50.59"/>
    <n v="28.6"/>
    <x v="2"/>
    <n v="29.55"/>
    <s v="Not met the required collection"/>
  </r>
  <r>
    <x v="787"/>
    <x v="1265"/>
    <s v="English"/>
    <x v="2"/>
    <n v="1975"/>
    <n v="8.6999999999999993"/>
    <n v="188.23"/>
    <n v="58.45"/>
    <n v="93"/>
    <n v="46.17"/>
    <n v="12.28"/>
    <x v="4"/>
    <n v="75.95"/>
    <s v="Not met the required collection"/>
  </r>
  <r>
    <x v="788"/>
    <x v="1266"/>
    <s v="English"/>
    <x v="2"/>
    <n v="2004"/>
    <n v="6.2"/>
    <n v="168.94"/>
    <n v="620.96"/>
    <n v="55"/>
    <n v="333.85"/>
    <n v="287.11"/>
    <x v="1"/>
    <n v="22.01"/>
    <s v="Not met the required collection"/>
  </r>
  <r>
    <x v="788"/>
    <x v="1267"/>
    <s v="English"/>
    <x v="2"/>
    <n v="1996"/>
    <n v="6"/>
    <n v="96.98"/>
    <n v="171.34"/>
    <n v="50"/>
    <n v="123.36"/>
    <n v="47.98"/>
    <x v="4"/>
    <n v="43.56"/>
    <s v="Not met the required collection"/>
  </r>
  <r>
    <x v="789"/>
    <x v="1268"/>
    <s v="English"/>
    <x v="2"/>
    <n v="2005"/>
    <n v="7.4"/>
    <n v="30.38"/>
    <n v="388.31"/>
    <n v="51"/>
    <n v="299.8"/>
    <n v="88.51"/>
    <x v="3"/>
    <n v="10.65"/>
    <s v="Not met the required collection"/>
  </r>
  <r>
    <x v="790"/>
    <x v="1269"/>
    <s v="English"/>
    <x v="2"/>
    <n v="2001"/>
    <n v="6.5"/>
    <n v="67.73"/>
    <n v="242.07"/>
    <n v="95"/>
    <n v="138.1"/>
    <n v="103.97"/>
    <x v="5"/>
    <n v="15.46"/>
    <s v="Not met the required collection"/>
  </r>
  <r>
    <x v="791"/>
    <x v="1270"/>
    <s v="English"/>
    <x v="2"/>
    <n v="1997"/>
    <n v="6.5"/>
    <n v="80.53"/>
    <n v="728.55"/>
    <n v="61"/>
    <n v="505.98"/>
    <n v="222.57"/>
    <x v="1"/>
    <n v="23.53"/>
    <s v="Average"/>
  </r>
  <r>
    <x v="791"/>
    <x v="1271"/>
    <s v="English"/>
    <x v="2"/>
    <n v="1998"/>
    <n v="6.2"/>
    <n v="249.75"/>
    <n v="147.53"/>
    <n v="30"/>
    <n v="117"/>
    <n v="30.53"/>
    <x v="3"/>
    <n v="52.31"/>
    <s v="Not met the required collection"/>
  </r>
  <r>
    <x v="792"/>
    <x v="1272"/>
    <s v="English"/>
    <x v="2"/>
    <n v="2004"/>
    <n v="7.3"/>
    <n v="287.68"/>
    <n v="29.21"/>
    <n v="83"/>
    <n v="21.28"/>
    <n v="7.93"/>
    <x v="1"/>
    <n v="110.24"/>
    <s v="Not met the required collection"/>
  </r>
  <r>
    <x v="793"/>
    <x v="1273"/>
    <s v="English"/>
    <x v="2"/>
    <n v="2002"/>
    <n v="4.9000000000000004"/>
    <n v="105.38"/>
    <n v="429.88"/>
    <n v="81"/>
    <n v="312.8"/>
    <n v="117.08"/>
    <x v="0"/>
    <n v="29.48"/>
    <s v="Not met the required collection"/>
  </r>
  <r>
    <x v="794"/>
    <x v="1274"/>
    <s v="English"/>
    <x v="7"/>
    <n v="2014"/>
    <n v="8.1"/>
    <n v="193.86"/>
    <n v="901.68"/>
    <n v="80"/>
    <n v="716.83"/>
    <n v="184.85"/>
    <x v="1"/>
    <n v="70.319999999999993"/>
    <s v="Hit"/>
  </r>
  <r>
    <x v="795"/>
    <x v="1275"/>
    <s v="Arabic"/>
    <x v="9"/>
    <n v="2007"/>
    <n v="7.2"/>
    <n v="200.85"/>
    <n v="257.22000000000003"/>
    <n v="67"/>
    <n v="134.66"/>
    <n v="122.56"/>
    <x v="3"/>
    <n v="44.27"/>
    <s v="Not met the required collection"/>
  </r>
  <r>
    <x v="796"/>
    <x v="1276"/>
    <s v="English"/>
    <x v="2"/>
    <n v="2003"/>
    <n v="6.7"/>
    <n v="42.46"/>
    <n v="243.84"/>
    <n v="79"/>
    <n v="143.29"/>
    <n v="100.55"/>
    <x v="2"/>
    <n v="18.809999999999999"/>
    <s v="Not met the required collection"/>
  </r>
  <r>
    <x v="796"/>
    <x v="1277"/>
    <s v="English"/>
    <x v="2"/>
    <n v="2006"/>
    <n v="6.9"/>
    <n v="197.65"/>
    <n v="166.44"/>
    <n v="34"/>
    <n v="130.58000000000001"/>
    <n v="35.86"/>
    <x v="4"/>
    <n v="43.18"/>
    <s v="Not met the required collection"/>
  </r>
  <r>
    <x v="796"/>
    <x v="1278"/>
    <s v="English"/>
    <x v="2"/>
    <n v="2000"/>
    <n v="6.4"/>
    <n v="210.93"/>
    <n v="35.1"/>
    <n v="78"/>
    <n v="23.3"/>
    <n v="11.8"/>
    <x v="3"/>
    <n v="38.47"/>
    <s v="Not met the required collection"/>
  </r>
  <r>
    <x v="797"/>
    <x v="1279"/>
    <s v="English"/>
    <x v="2"/>
    <n v="1980"/>
    <n v="4.5"/>
    <n v="263.98"/>
    <n v="603.95000000000005"/>
    <n v="95"/>
    <n v="371.04"/>
    <n v="232.91"/>
    <x v="0"/>
    <n v="63.27"/>
    <s v="Not met the required collection"/>
  </r>
  <r>
    <x v="798"/>
    <x v="1280"/>
    <s v="English"/>
    <x v="2"/>
    <n v="2010"/>
    <n v="6.3"/>
    <n v="256.95999999999998"/>
    <n v="6.63"/>
    <n v="74"/>
    <n v="3.41"/>
    <n v="3.22"/>
    <x v="1"/>
    <n v="101.67"/>
    <s v="Not met the required collection"/>
  </r>
  <r>
    <x v="799"/>
    <x v="1281"/>
    <s v="English"/>
    <x v="2"/>
    <n v="2002"/>
    <n v="6.6"/>
    <n v="77.8"/>
    <n v="276.48"/>
    <n v="86"/>
    <n v="181.45"/>
    <n v="95.03"/>
    <x v="1"/>
    <n v="36.04"/>
    <s v="Not met the required collection"/>
  </r>
  <r>
    <x v="799"/>
    <x v="1282"/>
    <s v="English"/>
    <x v="2"/>
    <n v="2014"/>
    <n v="6.7"/>
    <n v="29.57"/>
    <n v="147"/>
    <n v="82"/>
    <n v="80.150000000000006"/>
    <n v="66.849999999999994"/>
    <x v="5"/>
    <n v="10.96"/>
    <s v="Not met the required collection"/>
  </r>
  <r>
    <x v="800"/>
    <x v="1283"/>
    <s v="English"/>
    <x v="9"/>
    <n v="2002"/>
    <n v="6.6"/>
    <n v="153.46"/>
    <n v="587.22"/>
    <n v="96"/>
    <n v="322.01"/>
    <n v="265.20999999999998"/>
    <x v="4"/>
    <n v="26.47"/>
    <s v="Not met the required collection"/>
  </r>
  <r>
    <x v="800"/>
    <x v="1284"/>
    <s v="English"/>
    <x v="25"/>
    <n v="2009"/>
    <n v="6.8"/>
    <n v="94.5"/>
    <n v="478.37"/>
    <n v="63"/>
    <n v="325.64"/>
    <n v="152.72999999999999"/>
    <x v="0"/>
    <n v="30.09"/>
    <s v="Not met the required collection"/>
  </r>
  <r>
    <x v="800"/>
    <x v="1285"/>
    <s v="English"/>
    <x v="7"/>
    <n v="1996"/>
    <n v="7.1"/>
    <n v="37.28"/>
    <n v="108.13"/>
    <n v="78"/>
    <n v="78.11"/>
    <n v="30.02"/>
    <x v="4"/>
    <n v="17.98"/>
    <s v="Not met the required collection"/>
  </r>
  <r>
    <x v="800"/>
    <x v="1286"/>
    <s v="English"/>
    <x v="2"/>
    <n v="1989"/>
    <n v="6"/>
    <n v="233.31"/>
    <n v="88.16"/>
    <n v="61"/>
    <n v="67.62"/>
    <n v="20.54"/>
    <x v="3"/>
    <n v="109.37"/>
    <s v="Not met the required collection"/>
  </r>
  <r>
    <x v="800"/>
    <x v="1287"/>
    <s v="English"/>
    <x v="2"/>
    <n v="1994"/>
    <n v="7.6"/>
    <n v="195.9"/>
    <n v="79.63"/>
    <n v="36"/>
    <n v="56.99"/>
    <n v="22.64"/>
    <x v="2"/>
    <n v="83.95"/>
    <s v="Not met the required collection"/>
  </r>
  <r>
    <x v="800"/>
    <x v="1288"/>
    <s v="English"/>
    <x v="7"/>
    <n v="1992"/>
    <n v="7.3"/>
    <n v="48.51"/>
    <n v="14.69"/>
    <n v="75"/>
    <n v="8.33"/>
    <n v="6.36"/>
    <x v="3"/>
    <n v="19.239999999999998"/>
    <s v="Not met the required collection"/>
  </r>
  <r>
    <x v="801"/>
    <x v="1289"/>
    <s v="English"/>
    <x v="2"/>
    <n v="2008"/>
    <n v="6.1"/>
    <n v="65.44"/>
    <n v="132.18"/>
    <n v="29"/>
    <n v="67.239999999999995"/>
    <n v="64.94"/>
    <x v="3"/>
    <n v="17.489999999999998"/>
    <s v="Not met the required collection"/>
  </r>
  <r>
    <x v="801"/>
    <x v="1290"/>
    <s v="English"/>
    <x v="3"/>
    <n v="2000"/>
    <n v="6.3"/>
    <n v="174.84"/>
    <n v="14.84"/>
    <n v="93"/>
    <n v="8.33"/>
    <n v="6.51"/>
    <x v="3"/>
    <n v="67.069999999999993"/>
    <s v="Not met the required collection"/>
  </r>
  <r>
    <x v="802"/>
    <x v="1291"/>
    <s v="English"/>
    <x v="7"/>
    <n v="2008"/>
    <n v="6"/>
    <n v="76.040000000000006"/>
    <n v="493.08"/>
    <n v="52"/>
    <n v="333.43"/>
    <n v="159.65"/>
    <x v="3"/>
    <n v="32.86"/>
    <s v="Not met the required collection"/>
  </r>
  <r>
    <x v="803"/>
    <x v="1292"/>
    <s v="English"/>
    <x v="2"/>
    <n v="2015"/>
    <n v="6.9"/>
    <n v="151.65"/>
    <n v="292.79000000000002"/>
    <n v="57"/>
    <n v="148.84"/>
    <n v="143.94999999999999"/>
    <x v="3"/>
    <n v="28.72"/>
    <s v="Not met the required collection"/>
  </r>
  <r>
    <x v="804"/>
    <x v="1293"/>
    <s v="English"/>
    <x v="7"/>
    <n v="2006"/>
    <n v="6.9"/>
    <n v="120.99"/>
    <n v="232.94"/>
    <n v="84"/>
    <n v="176.23"/>
    <n v="56.71"/>
    <x v="5"/>
    <n v="47.15"/>
    <s v="Not met the required collection"/>
  </r>
  <r>
    <x v="804"/>
    <x v="1294"/>
    <s v="English"/>
    <x v="2"/>
    <n v="2000"/>
    <n v="6.7"/>
    <n v="101.06"/>
    <n v="181.45"/>
    <n v="70"/>
    <n v="130.36000000000001"/>
    <n v="51.09"/>
    <x v="5"/>
    <n v="46.8"/>
    <s v="Not met the required collection"/>
  </r>
  <r>
    <x v="805"/>
    <x v="1295"/>
    <s v="English"/>
    <x v="2"/>
    <n v="2014"/>
    <n v="6.4"/>
    <n v="223.93"/>
    <n v="599.82000000000005"/>
    <n v="51"/>
    <n v="397.21"/>
    <n v="202.61"/>
    <x v="2"/>
    <n v="91.51"/>
    <s v="Not met the required collection"/>
  </r>
  <r>
    <x v="805"/>
    <x v="1296"/>
    <s v="English"/>
    <x v="2"/>
    <n v="2016"/>
    <n v="6"/>
    <n v="51.46"/>
    <n v="70.459999999999994"/>
    <n v="48"/>
    <n v="40.729999999999997"/>
    <n v="29.73"/>
    <x v="0"/>
    <n v="8.0500000000000007"/>
    <s v="Not met the required collection"/>
  </r>
  <r>
    <x v="806"/>
    <x v="1297"/>
    <s v="English"/>
    <x v="2"/>
    <n v="2004"/>
    <n v="7.9"/>
    <n v="84.33"/>
    <n v="256.73"/>
    <n v="30"/>
    <n v="182.31"/>
    <n v="74.42"/>
    <x v="5"/>
    <n v="13.1"/>
    <s v="Not met the required collection"/>
  </r>
  <r>
    <x v="806"/>
    <x v="1298"/>
    <s v="English"/>
    <x v="2"/>
    <n v="2014"/>
    <n v="6"/>
    <n v="70.33"/>
    <n v="194.6"/>
    <n v="88"/>
    <n v="138.62"/>
    <n v="55.98"/>
    <x v="2"/>
    <n v="7.2"/>
    <s v="Not met the required collection"/>
  </r>
  <r>
    <x v="806"/>
    <x v="1299"/>
    <s v="English"/>
    <x v="2"/>
    <n v="2002"/>
    <n v="7"/>
    <n v="109.48"/>
    <n v="95.79"/>
    <n v="97"/>
    <n v="72.099999999999994"/>
    <n v="23.69"/>
    <x v="2"/>
    <n v="42.67"/>
    <s v="Not met the required collection"/>
  </r>
  <r>
    <x v="807"/>
    <x v="1300"/>
    <s v="English"/>
    <x v="2"/>
    <n v="2000"/>
    <n v="5.6"/>
    <n v="192.97"/>
    <n v="256.82"/>
    <n v="62"/>
    <n v="201.47"/>
    <n v="55.35"/>
    <x v="4"/>
    <n v="65.14"/>
    <s v="Not met the required collection"/>
  </r>
  <r>
    <x v="808"/>
    <x v="1301"/>
    <s v="English"/>
    <x v="2"/>
    <n v="2004"/>
    <n v="5.2"/>
    <n v="246.93"/>
    <n v="541.54"/>
    <n v="62"/>
    <n v="355.04"/>
    <n v="186.5"/>
    <x v="1"/>
    <n v="66"/>
    <s v="Not met the required collection"/>
  </r>
  <r>
    <x v="809"/>
    <x v="1302"/>
    <s v="English"/>
    <x v="7"/>
    <n v="2012"/>
    <n v="6.1"/>
    <n v="141.38"/>
    <n v="208.15"/>
    <n v="71"/>
    <n v="136.68"/>
    <n v="71.47"/>
    <x v="4"/>
    <n v="69.22"/>
    <s v="Not met the required collection"/>
  </r>
  <r>
    <x v="810"/>
    <x v="1303"/>
    <s v="English"/>
    <x v="2"/>
    <n v="2010"/>
    <n v="6.8"/>
    <n v="269.02999999999997"/>
    <n v="1071.47"/>
    <n v="90"/>
    <n v="732.74"/>
    <n v="338.73"/>
    <x v="5"/>
    <n v="117.78"/>
    <s v="Hit"/>
  </r>
  <r>
    <x v="811"/>
    <x v="1304"/>
    <s v="English"/>
    <x v="15"/>
    <n v="2013"/>
    <n v="5.7"/>
    <n v="123.31"/>
    <n v="38.74"/>
    <n v="40"/>
    <n v="30.93"/>
    <n v="7.81"/>
    <x v="4"/>
    <n v="55.86"/>
    <s v="Not met the required collection"/>
  </r>
  <r>
    <x v="812"/>
    <x v="1305"/>
    <s v="English"/>
    <x v="7"/>
    <n v="1996"/>
    <n v="6.8"/>
    <n v="287.14999999999998"/>
    <n v="763.98"/>
    <n v="28"/>
    <n v="473.08"/>
    <n v="290.89999999999998"/>
    <x v="3"/>
    <n v="43.38"/>
    <s v="Flop"/>
  </r>
  <r>
    <x v="813"/>
    <x v="1306"/>
    <s v="English"/>
    <x v="7"/>
    <n v="2010"/>
    <n v="7.2"/>
    <n v="157.13999999999999"/>
    <n v="384.02"/>
    <n v="45"/>
    <n v="290.48"/>
    <n v="93.54"/>
    <x v="2"/>
    <n v="43.26"/>
    <s v="Not met the required collection"/>
  </r>
  <r>
    <x v="814"/>
    <x v="1307"/>
    <s v="English"/>
    <x v="2"/>
    <n v="2015"/>
    <n v="7.4"/>
    <n v="194.3"/>
    <n v="187.83"/>
    <n v="90"/>
    <n v="100.72"/>
    <n v="87.11"/>
    <x v="2"/>
    <n v="81.040000000000006"/>
    <s v="Not met the required collection"/>
  </r>
  <r>
    <x v="814"/>
    <x v="1308"/>
    <s v="English"/>
    <x v="2"/>
    <n v="2005"/>
    <n v="7.3"/>
    <n v="167.68"/>
    <n v="186.06"/>
    <n v="65"/>
    <n v="123.58"/>
    <n v="62.48"/>
    <x v="0"/>
    <n v="60.86"/>
    <s v="Not met the required collection"/>
  </r>
  <r>
    <x v="815"/>
    <x v="1309"/>
    <s v="English"/>
    <x v="2"/>
    <n v="2010"/>
    <n v="6.4"/>
    <n v="293.02999999999997"/>
    <n v="575.28"/>
    <n v="25"/>
    <n v="431.22"/>
    <n v="144.06"/>
    <x v="3"/>
    <n v="129.47"/>
    <s v="Not met the required collection"/>
  </r>
  <r>
    <x v="816"/>
    <x v="1310"/>
    <s v="English"/>
    <x v="2"/>
    <n v="2006"/>
    <n v="3"/>
    <n v="189.57"/>
    <n v="442.71"/>
    <n v="85"/>
    <n v="282.57"/>
    <n v="160.13999999999999"/>
    <x v="0"/>
    <n v="24.13"/>
    <s v="Not met the required collection"/>
  </r>
  <r>
    <x v="817"/>
    <x v="1311"/>
    <s v="English"/>
    <x v="2"/>
    <n v="1981"/>
    <n v="6.4"/>
    <n v="104.65"/>
    <n v="405.54"/>
    <n v="81"/>
    <n v="307.64"/>
    <n v="97.9"/>
    <x v="4"/>
    <n v="13.22"/>
    <s v="Not met the required collection"/>
  </r>
  <r>
    <x v="818"/>
    <x v="1312"/>
    <s v="English"/>
    <x v="9"/>
    <n v="2000"/>
    <n v="5"/>
    <n v="24.22"/>
    <n v="424.12"/>
    <n v="52"/>
    <n v="302.20999999999998"/>
    <n v="121.91"/>
    <x v="5"/>
    <n v="6.88"/>
    <s v="Not met the required collection"/>
  </r>
  <r>
    <x v="819"/>
    <x v="1313"/>
    <s v="English"/>
    <x v="2"/>
    <n v="1940"/>
    <n v="7.5"/>
    <n v="116.97"/>
    <n v="327.9"/>
    <n v="30"/>
    <n v="179.45"/>
    <n v="148.44999999999999"/>
    <x v="2"/>
    <n v="25.68"/>
    <s v="Not met the required collection"/>
  </r>
  <r>
    <x v="820"/>
    <x v="1314"/>
    <s v="English"/>
    <x v="2"/>
    <n v="1971"/>
    <n v="8"/>
    <n v="178.6"/>
    <n v="834.63"/>
    <n v="36"/>
    <n v="650.32000000000005"/>
    <n v="184.31"/>
    <x v="5"/>
    <n v="35.08"/>
    <s v="One time watchable"/>
  </r>
  <r>
    <x v="820"/>
    <x v="1315"/>
    <s v="English"/>
    <x v="2"/>
    <n v="1999"/>
    <n v="7.6"/>
    <n v="192.08"/>
    <n v="266.33"/>
    <n v="31"/>
    <n v="150.54"/>
    <n v="115.79"/>
    <x v="3"/>
    <n v="85.69"/>
    <s v="Not met the required collection"/>
  </r>
  <r>
    <x v="820"/>
    <x v="1316"/>
    <s v="English"/>
    <x v="0"/>
    <n v="2003"/>
    <n v="6.2"/>
    <n v="191.36"/>
    <n v="234.21"/>
    <n v="81"/>
    <n v="152.02000000000001"/>
    <n v="82.19"/>
    <x v="2"/>
    <n v="43.86"/>
    <s v="Not met the required collection"/>
  </r>
  <r>
    <x v="820"/>
    <x v="1317"/>
    <s v="English"/>
    <x v="2"/>
    <n v="1996"/>
    <n v="5.3"/>
    <n v="109.09"/>
    <n v="225.62"/>
    <n v="83"/>
    <n v="140.97999999999999"/>
    <n v="84.64"/>
    <x v="0"/>
    <n v="43.32"/>
    <s v="Not met the required collection"/>
  </r>
  <r>
    <x v="821"/>
    <x v="1318"/>
    <s v="English"/>
    <x v="7"/>
    <n v="2005"/>
    <n v="6.9"/>
    <n v="193.45"/>
    <n v="20.7"/>
    <n v="84"/>
    <n v="15.3"/>
    <n v="5.4"/>
    <x v="2"/>
    <n v="38.39"/>
    <s v="Not met the required collection"/>
  </r>
  <r>
    <x v="822"/>
    <x v="1319"/>
    <s v="English"/>
    <x v="2"/>
    <n v="2012"/>
    <n v="5.9"/>
    <n v="32.229999999999997"/>
    <n v="401.53"/>
    <n v="78"/>
    <n v="295.98"/>
    <n v="105.55"/>
    <x v="1"/>
    <n v="11.7"/>
    <s v="Not met the required collection"/>
  </r>
  <r>
    <x v="823"/>
    <x v="1320"/>
    <s v="English"/>
    <x v="7"/>
    <n v="2002"/>
    <n v="6.9"/>
    <n v="185.6"/>
    <n v="639.05999999999995"/>
    <n v="90"/>
    <n v="504.74"/>
    <n v="134.32"/>
    <x v="0"/>
    <n v="57.39"/>
    <s v="Not met the required collection"/>
  </r>
  <r>
    <x v="823"/>
    <x v="1321"/>
    <s v="English"/>
    <x v="2"/>
    <n v="2011"/>
    <n v="6.3"/>
    <n v="181.76"/>
    <n v="180.76"/>
    <n v="58"/>
    <n v="134.13999999999999"/>
    <n v="46.62"/>
    <x v="0"/>
    <n v="20.65"/>
    <s v="Not met the required collection"/>
  </r>
  <r>
    <x v="824"/>
    <x v="1322"/>
    <s v="English"/>
    <x v="2"/>
    <n v="2012"/>
    <n v="6.5"/>
    <n v="98.31"/>
    <n v="1169.99"/>
    <n v="24"/>
    <n v="708.24"/>
    <n v="461.75"/>
    <x v="4"/>
    <n v="40.39"/>
    <s v="Flop"/>
  </r>
  <r>
    <x v="824"/>
    <x v="1323"/>
    <s v="English"/>
    <x v="2"/>
    <n v="1991"/>
    <n v="7.2"/>
    <n v="42.6"/>
    <n v="676.64"/>
    <n v="32"/>
    <n v="492.72"/>
    <n v="183.92"/>
    <x v="5"/>
    <n v="9.42"/>
    <s v="Not met the required collection"/>
  </r>
  <r>
    <x v="824"/>
    <x v="1324"/>
    <s v="English"/>
    <x v="2"/>
    <n v="1988"/>
    <n v="7.3"/>
    <n v="203.3"/>
    <n v="605.28"/>
    <n v="61"/>
    <n v="403.09"/>
    <n v="202.19"/>
    <x v="4"/>
    <n v="52.47"/>
    <s v="Not met the required collection"/>
  </r>
  <r>
    <x v="824"/>
    <x v="1325"/>
    <s v="English"/>
    <x v="2"/>
    <n v="2006"/>
    <n v="6"/>
    <n v="53.39"/>
    <n v="495.73"/>
    <n v="57"/>
    <n v="383.31"/>
    <n v="112.42"/>
    <x v="1"/>
    <n v="24.35"/>
    <s v="Not met the required collection"/>
  </r>
  <r>
    <x v="824"/>
    <x v="1326"/>
    <s v="English"/>
    <x v="2"/>
    <n v="2010"/>
    <n v="6.3"/>
    <n v="236.38"/>
    <n v="380.72"/>
    <n v="96"/>
    <n v="251.76"/>
    <n v="128.96"/>
    <x v="2"/>
    <n v="44.62"/>
    <s v="Not met the required collection"/>
  </r>
  <r>
    <x v="824"/>
    <x v="1327"/>
    <s v="English"/>
    <x v="7"/>
    <n v="1986"/>
    <n v="8.1"/>
    <n v="156.75"/>
    <n v="311.27"/>
    <n v="53"/>
    <n v="239.96"/>
    <n v="71.31"/>
    <x v="2"/>
    <n v="27.09"/>
    <s v="Not met the required collection"/>
  </r>
  <r>
    <x v="824"/>
    <x v="1328"/>
    <s v="English"/>
    <x v="3"/>
    <n v="2004"/>
    <n v="5.5"/>
    <n v="187.83"/>
    <n v="100.37"/>
    <n v="32"/>
    <n v="70.680000000000007"/>
    <n v="29.69"/>
    <x v="1"/>
    <n v="88.2"/>
    <s v="Not met the required collection"/>
  </r>
  <r>
    <x v="825"/>
    <x v="1329"/>
    <s v="French"/>
    <x v="9"/>
    <n v="2004"/>
    <n v="6.9"/>
    <n v="65.23"/>
    <n v="532.77"/>
    <n v="60"/>
    <n v="350.01"/>
    <n v="182.76"/>
    <x v="2"/>
    <n v="32.46"/>
    <s v="Not met the required collection"/>
  </r>
  <r>
    <x v="825"/>
    <x v="1330"/>
    <s v="French"/>
    <x v="9"/>
    <n v="2006"/>
    <n v="7.3"/>
    <n v="277.94"/>
    <n v="162.65"/>
    <n v="79"/>
    <n v="105.31"/>
    <n v="57.34"/>
    <x v="3"/>
    <n v="39.49"/>
    <s v="Not met the required collection"/>
  </r>
  <r>
    <x v="826"/>
    <x v="1331"/>
    <s v="English"/>
    <x v="9"/>
    <n v="2012"/>
    <n v="6.3"/>
    <n v="299.18"/>
    <n v="95.06"/>
    <n v="81"/>
    <n v="63.04"/>
    <n v="32.020000000000003"/>
    <x v="3"/>
    <n v="37.54"/>
    <s v="Not met the required collection"/>
  </r>
  <r>
    <x v="827"/>
    <x v="1332"/>
    <s v="English"/>
    <x v="2"/>
    <n v="2007"/>
    <n v="6.3"/>
    <n v="78.239999999999995"/>
    <n v="337.78"/>
    <n v="43"/>
    <n v="218.96"/>
    <n v="118.82"/>
    <x v="5"/>
    <n v="36.86"/>
    <s v="Not met the required collection"/>
  </r>
  <r>
    <x v="828"/>
    <x v="1333"/>
    <s v="English"/>
    <x v="2"/>
    <n v="1997"/>
    <n v="6.3"/>
    <n v="210.12"/>
    <n v="568.17999999999995"/>
    <n v="76"/>
    <n v="373.02"/>
    <n v="195.16"/>
    <x v="0"/>
    <n v="31.5"/>
    <s v="Not met the required collection"/>
  </r>
  <r>
    <x v="829"/>
    <x v="1334"/>
    <s v="Italian"/>
    <x v="20"/>
    <n v="2013"/>
    <n v="7.7"/>
    <n v="98.38"/>
    <n v="1043.17"/>
    <n v="89"/>
    <n v="627.74"/>
    <n v="415.43"/>
    <x v="2"/>
    <n v="22.42"/>
    <s v="Hit"/>
  </r>
  <r>
    <x v="830"/>
    <x v="1335"/>
    <s v="French"/>
    <x v="9"/>
    <n v="2006"/>
    <n v="5.8"/>
    <n v="37.590000000000003"/>
    <n v="169.7"/>
    <n v="44"/>
    <n v="114.6"/>
    <n v="55.1"/>
    <x v="2"/>
    <n v="9.98"/>
    <s v="Not met the required collection"/>
  </r>
  <r>
    <x v="831"/>
    <x v="1336"/>
    <s v="English"/>
    <x v="2"/>
    <n v="2001"/>
    <n v="6.7"/>
    <n v="237.25"/>
    <n v="247.55"/>
    <n v="95"/>
    <n v="181.93"/>
    <n v="65.62"/>
    <x v="2"/>
    <n v="68.88"/>
    <s v="Not met the required collection"/>
  </r>
  <r>
    <x v="832"/>
    <x v="1337"/>
    <s v="French"/>
    <x v="9"/>
    <n v="2000"/>
    <n v="7.3"/>
    <n v="131.21"/>
    <n v="604.23"/>
    <n v="81"/>
    <n v="410.02"/>
    <n v="194.21"/>
    <x v="3"/>
    <n v="39.15"/>
    <s v="Not met the required collection"/>
  </r>
  <r>
    <x v="833"/>
    <x v="1338"/>
    <s v="English"/>
    <x v="2"/>
    <n v="2002"/>
    <n v="7"/>
    <n v="188.18"/>
    <n v="412.75"/>
    <n v="99"/>
    <n v="222.67"/>
    <n v="190.08"/>
    <x v="3"/>
    <n v="78.75"/>
    <s v="Not met the required collection"/>
  </r>
  <r>
    <x v="834"/>
    <x v="1339"/>
    <s v="English"/>
    <x v="2"/>
    <n v="2016"/>
    <n v="6.8"/>
    <n v="229.34"/>
    <n v="37.5"/>
    <n v="63"/>
    <n v="29.38"/>
    <n v="8.1199999999999992"/>
    <x v="4"/>
    <n v="48.38"/>
    <s v="Not met the required collection"/>
  </r>
  <r>
    <x v="835"/>
    <x v="1340"/>
    <s v="English"/>
    <x v="2"/>
    <n v="2008"/>
    <n v="6.7"/>
    <n v="113.48"/>
    <n v="174.05"/>
    <n v="81"/>
    <n v="100.87"/>
    <n v="73.180000000000007"/>
    <x v="0"/>
    <n v="23.13"/>
    <s v="Not met the required collection"/>
  </r>
  <r>
    <x v="836"/>
    <x v="1341"/>
    <s v="English"/>
    <x v="2"/>
    <n v="2014"/>
    <n v="6.1"/>
    <n v="249.14"/>
    <n v="664.75"/>
    <n v="45"/>
    <n v="475.44"/>
    <n v="189.31"/>
    <x v="3"/>
    <n v="43.25"/>
    <s v="Not met the required collection"/>
  </r>
  <r>
    <x v="837"/>
    <x v="1342"/>
    <s v="English"/>
    <x v="2"/>
    <n v="2009"/>
    <n v="5.5"/>
    <n v="142.97999999999999"/>
    <n v="586.87"/>
    <n v="64"/>
    <n v="394.36"/>
    <n v="192.51"/>
    <x v="4"/>
    <n v="25.02"/>
    <s v="Not met the required collection"/>
  </r>
  <r>
    <x v="837"/>
    <x v="1343"/>
    <s v="English"/>
    <x v="2"/>
    <n v="2000"/>
    <n v="4.9000000000000004"/>
    <n v="237.44"/>
    <n v="292.64999999999998"/>
    <n v="35"/>
    <n v="212.33"/>
    <n v="80.319999999999993"/>
    <x v="3"/>
    <n v="117.71"/>
    <s v="Not met the required collection"/>
  </r>
  <r>
    <x v="838"/>
    <x v="1344"/>
    <s v="English"/>
    <x v="2"/>
    <n v="1994"/>
    <n v="5.9"/>
    <n v="292.41000000000003"/>
    <n v="386.16"/>
    <n v="70"/>
    <n v="262.02999999999997"/>
    <n v="124.13"/>
    <x v="3"/>
    <n v="47.09"/>
    <s v="Not met the required collection"/>
  </r>
  <r>
    <x v="838"/>
    <x v="1345"/>
    <s v="English"/>
    <x v="2"/>
    <n v="1990"/>
    <n v="5.3"/>
    <n v="279.13"/>
    <n v="261.89"/>
    <n v="38"/>
    <n v="206.04"/>
    <n v="55.85"/>
    <x v="2"/>
    <n v="51.83"/>
    <s v="Not met the required collection"/>
  </r>
  <r>
    <x v="839"/>
    <x v="1346"/>
    <s v="English"/>
    <x v="2"/>
    <n v="2006"/>
    <n v="5.9"/>
    <n v="93.13"/>
    <n v="304.33"/>
    <n v="21"/>
    <n v="180.87"/>
    <n v="123.46"/>
    <x v="5"/>
    <n v="15.57"/>
    <s v="Not met the required collection"/>
  </r>
  <r>
    <x v="840"/>
    <x v="1347"/>
    <s v="English"/>
    <x v="2"/>
    <n v="2009"/>
    <n v="6.6"/>
    <n v="66.5"/>
    <n v="232.51"/>
    <n v="96"/>
    <n v="163.74"/>
    <n v="68.77"/>
    <x v="5"/>
    <n v="30.24"/>
    <s v="Not met the required collection"/>
  </r>
  <r>
    <x v="841"/>
    <x v="1348"/>
    <s v="English"/>
    <x v="2"/>
    <n v="2003"/>
    <n v="7.3"/>
    <n v="113.36"/>
    <n v="347.8"/>
    <n v="51"/>
    <n v="239.19"/>
    <n v="108.61"/>
    <x v="5"/>
    <n v="26.05"/>
    <s v="Not met the required collection"/>
  </r>
  <r>
    <x v="842"/>
    <x v="1349"/>
    <s v="English"/>
    <x v="2"/>
    <n v="2004"/>
    <n v="5.8"/>
    <n v="107.93"/>
    <n v="82.21"/>
    <n v="55"/>
    <n v="53.74"/>
    <n v="28.47"/>
    <x v="2"/>
    <n v="27.24"/>
    <s v="Not met the required collection"/>
  </r>
  <r>
    <x v="843"/>
    <x v="1350"/>
    <s v="English"/>
    <x v="2"/>
    <n v="2006"/>
    <n v="4.5"/>
    <n v="57.62"/>
    <n v="137.97"/>
    <n v="34"/>
    <n v="78.77"/>
    <n v="59.2"/>
    <x v="2"/>
    <n v="15.33"/>
    <s v="Not met the required collection"/>
  </r>
  <r>
    <x v="844"/>
    <x v="1351"/>
    <s v="English"/>
    <x v="7"/>
    <n v="2006"/>
    <n v="7.3"/>
    <n v="141.57"/>
    <n v="245.56"/>
    <n v="48"/>
    <n v="180.38"/>
    <n v="65.180000000000007"/>
    <x v="2"/>
    <n v="28.95"/>
    <s v="Not met the required collection"/>
  </r>
  <r>
    <x v="845"/>
    <x v="1352"/>
    <s v="English"/>
    <x v="2"/>
    <n v="2011"/>
    <n v="6.8"/>
    <n v="241.6"/>
    <n v="250.41"/>
    <n v="31"/>
    <n v="185.01"/>
    <n v="65.400000000000006"/>
    <x v="5"/>
    <n v="101.91"/>
    <s v="Not met the required collection"/>
  </r>
  <r>
    <x v="845"/>
    <x v="1353"/>
    <s v="English"/>
    <x v="2"/>
    <n v="2016"/>
    <n v="5.5"/>
    <n v="125.28"/>
    <n v="184.09"/>
    <n v="57"/>
    <n v="95.45"/>
    <n v="88.64"/>
    <x v="0"/>
    <n v="29.03"/>
    <s v="Not met the required collection"/>
  </r>
  <r>
    <x v="846"/>
    <x v="1354"/>
    <s v="English"/>
    <x v="7"/>
    <n v="2016"/>
    <n v="7.1"/>
    <n v="217.31"/>
    <n v="474.78"/>
    <n v="22"/>
    <n v="326.7"/>
    <n v="148.08000000000001"/>
    <x v="0"/>
    <n v="55.41"/>
    <s v="Not met the required collection"/>
  </r>
  <r>
    <x v="846"/>
    <x v="1355"/>
    <s v="English"/>
    <x v="7"/>
    <n v="2002"/>
    <n v="7.7"/>
    <n v="38.61"/>
    <n v="329.6"/>
    <n v="78"/>
    <n v="190.45"/>
    <n v="139.15"/>
    <x v="4"/>
    <n v="4.7699999999999996"/>
    <s v="Not met the required collection"/>
  </r>
  <r>
    <x v="846"/>
    <x v="1356"/>
    <s v="English"/>
    <x v="2"/>
    <n v="2013"/>
    <n v="7.9"/>
    <n v="169.83"/>
    <n v="126.03"/>
    <n v="49"/>
    <n v="78.33"/>
    <n v="47.7"/>
    <x v="5"/>
    <n v="32.94"/>
    <s v="Not met the required collection"/>
  </r>
  <r>
    <x v="847"/>
    <x v="1357"/>
    <s v="English"/>
    <x v="3"/>
    <n v="2004"/>
    <n v="7.9"/>
    <n v="129.61000000000001"/>
    <n v="628.01"/>
    <n v="96"/>
    <n v="318.72000000000003"/>
    <n v="309.29000000000002"/>
    <x v="2"/>
    <n v="38.46"/>
    <s v="Not met the required collection"/>
  </r>
  <r>
    <x v="847"/>
    <x v="1358"/>
    <s v="English"/>
    <x v="2"/>
    <n v="2010"/>
    <n v="7.4"/>
    <n v="224.55"/>
    <n v="264.62"/>
    <n v="94"/>
    <n v="186.98"/>
    <n v="77.64"/>
    <x v="3"/>
    <n v="104.18"/>
    <s v="Not met the required collection"/>
  </r>
  <r>
    <x v="848"/>
    <x v="1359"/>
    <s v="English"/>
    <x v="2"/>
    <n v="1996"/>
    <n v="5.9"/>
    <n v="14.06"/>
    <n v="637.26"/>
    <n v="29"/>
    <n v="491.26"/>
    <n v="146"/>
    <x v="1"/>
    <n v="2.97"/>
    <s v="Not met the required collection"/>
  </r>
  <r>
    <x v="849"/>
    <x v="1360"/>
    <s v="English"/>
    <x v="2"/>
    <n v="2002"/>
    <n v="6.6"/>
    <n v="245.74"/>
    <n v="353.46"/>
    <n v="37"/>
    <n v="189.6"/>
    <n v="163.86"/>
    <x v="4"/>
    <n v="118.41"/>
    <s v="Not met the required collection"/>
  </r>
  <r>
    <x v="850"/>
    <x v="1361"/>
    <s v="English"/>
    <x v="2"/>
    <n v="1999"/>
    <n v="8"/>
    <n v="40.72"/>
    <n v="373.91"/>
    <n v="77"/>
    <n v="247.73"/>
    <n v="126.18"/>
    <x v="3"/>
    <n v="4.25"/>
    <s v="Not met the required collection"/>
  </r>
  <r>
    <x v="850"/>
    <x v="1362"/>
    <s v="English"/>
    <x v="2"/>
    <n v="2002"/>
    <n v="7.3"/>
    <n v="117.65"/>
    <n v="190.54"/>
    <n v="54"/>
    <n v="132.62"/>
    <n v="57.92"/>
    <x v="1"/>
    <n v="14.28"/>
    <s v="Not met the required collection"/>
  </r>
  <r>
    <x v="850"/>
    <x v="1363"/>
    <s v="English"/>
    <x v="2"/>
    <n v="2012"/>
    <n v="7.1"/>
    <n v="175.49"/>
    <n v="83.77"/>
    <n v="50"/>
    <n v="58.1"/>
    <n v="25.67"/>
    <x v="5"/>
    <n v="36"/>
    <s v="Not met the required collection"/>
  </r>
  <r>
    <x v="851"/>
    <x v="1364"/>
    <s v="English"/>
    <x v="9"/>
    <n v="1995"/>
    <n v="4.5999999999999996"/>
    <n v="62.07"/>
    <n v="485.01"/>
    <n v="46"/>
    <n v="248.97"/>
    <n v="236.04"/>
    <x v="3"/>
    <n v="15.22"/>
    <s v="Not met the required collection"/>
  </r>
  <r>
    <x v="851"/>
    <x v="1365"/>
    <s v="English"/>
    <x v="2"/>
    <n v="2000"/>
    <n v="5.7"/>
    <n v="52.66"/>
    <n v="482.96"/>
    <n v="68"/>
    <n v="297.33"/>
    <n v="185.63"/>
    <x v="1"/>
    <n v="6"/>
    <s v="Not met the required collection"/>
  </r>
  <r>
    <x v="852"/>
    <x v="1366"/>
    <s v="English"/>
    <x v="7"/>
    <n v="2002"/>
    <n v="6.7"/>
    <n v="198.86"/>
    <n v="838.4"/>
    <n v="60"/>
    <n v="432.34"/>
    <n v="406.06"/>
    <x v="1"/>
    <n v="93.81"/>
    <s v="Average"/>
  </r>
  <r>
    <x v="852"/>
    <x v="1367"/>
    <s v="English"/>
    <x v="3"/>
    <n v="2011"/>
    <n v="5.8"/>
    <n v="289.95999999999998"/>
    <n v="529.26"/>
    <n v="60"/>
    <n v="351.62"/>
    <n v="177.64"/>
    <x v="4"/>
    <n v="94.69"/>
    <s v="Not met the required collection"/>
  </r>
  <r>
    <x v="852"/>
    <x v="1368"/>
    <s v="English"/>
    <x v="7"/>
    <n v="1997"/>
    <n v="6.7"/>
    <n v="167.35"/>
    <n v="451.69"/>
    <n v="45"/>
    <n v="271.83999999999997"/>
    <n v="179.85"/>
    <x v="0"/>
    <n v="29.78"/>
    <s v="Not met the required collection"/>
  </r>
  <r>
    <x v="852"/>
    <x v="1369"/>
    <s v="English"/>
    <x v="2"/>
    <n v="1995"/>
    <n v="5.8"/>
    <n v="171.62"/>
    <n v="252.82"/>
    <n v="49"/>
    <n v="200.34"/>
    <n v="52.48"/>
    <x v="3"/>
    <n v="83.28"/>
    <s v="Not met the required collection"/>
  </r>
  <r>
    <x v="852"/>
    <x v="1370"/>
    <s v="English"/>
    <x v="2"/>
    <n v="2008"/>
    <n v="6.4"/>
    <n v="87.41"/>
    <n v="173"/>
    <n v="58"/>
    <n v="88.62"/>
    <n v="84.38"/>
    <x v="0"/>
    <n v="24.35"/>
    <s v="Not met the required collection"/>
  </r>
  <r>
    <x v="852"/>
    <x v="1371"/>
    <s v="English"/>
    <x v="0"/>
    <n v="2014"/>
    <n v="5.6"/>
    <n v="295.86"/>
    <n v="92.32"/>
    <n v="99"/>
    <n v="48.27"/>
    <n v="44.05"/>
    <x v="0"/>
    <n v="91.03"/>
    <s v="Not met the required collection"/>
  </r>
  <r>
    <x v="852"/>
    <x v="1372"/>
    <s v="English"/>
    <x v="7"/>
    <n v="1998"/>
    <n v="6"/>
    <n v="124.72"/>
    <n v="66.89"/>
    <n v="41"/>
    <n v="35.96"/>
    <n v="30.93"/>
    <x v="5"/>
    <n v="43.52"/>
    <s v="Not met the required collection"/>
  </r>
  <r>
    <x v="853"/>
    <x v="1373"/>
    <s v="English"/>
    <x v="2"/>
    <n v="2006"/>
    <n v="5.5"/>
    <n v="28.18"/>
    <n v="542.14"/>
    <n v="57"/>
    <n v="291.45"/>
    <n v="250.69"/>
    <x v="1"/>
    <n v="13.24"/>
    <s v="Not met the required collection"/>
  </r>
  <r>
    <x v="853"/>
    <x v="1374"/>
    <s v="English"/>
    <x v="2"/>
    <n v="2013"/>
    <n v="5.7"/>
    <n v="30.2"/>
    <n v="467.66"/>
    <n v="40"/>
    <n v="354.61"/>
    <n v="113.05"/>
    <x v="0"/>
    <n v="12.53"/>
    <s v="Not met the required collection"/>
  </r>
  <r>
    <x v="853"/>
    <x v="1375"/>
    <s v="English"/>
    <x v="2"/>
    <n v="2010"/>
    <n v="5.5"/>
    <n v="40.65"/>
    <n v="157.61000000000001"/>
    <n v="32"/>
    <n v="115.98"/>
    <n v="41.63"/>
    <x v="0"/>
    <n v="11.54"/>
    <s v="Not met the required collection"/>
  </r>
  <r>
    <x v="853"/>
    <x v="1376"/>
    <s v="English"/>
    <x v="2"/>
    <n v="2004"/>
    <n v="6.5"/>
    <n v="97.57"/>
    <n v="17.8"/>
    <n v="86"/>
    <n v="10.1"/>
    <n v="7.7"/>
    <x v="5"/>
    <n v="13.99"/>
    <s v="Not met the required collection"/>
  </r>
  <r>
    <x v="854"/>
    <x v="1377"/>
    <s v="English"/>
    <x v="2"/>
    <n v="1994"/>
    <n v="6.1"/>
    <n v="133.16"/>
    <n v="404.54"/>
    <n v="78"/>
    <n v="318.45"/>
    <n v="86.09"/>
    <x v="0"/>
    <n v="61.25"/>
    <s v="Not met the required collection"/>
  </r>
  <r>
    <x v="854"/>
    <x v="1378"/>
    <s v="English"/>
    <x v="2"/>
    <n v="2001"/>
    <n v="6.4"/>
    <n v="39.950000000000003"/>
    <n v="249.49"/>
    <n v="98"/>
    <n v="178.41"/>
    <n v="71.08"/>
    <x v="5"/>
    <n v="10.47"/>
    <s v="Not met the required collection"/>
  </r>
  <r>
    <x v="855"/>
    <x v="1379"/>
    <s v="English"/>
    <x v="2"/>
    <n v="2002"/>
    <n v="3.3"/>
    <n v="6.92"/>
    <n v="271.05"/>
    <n v="88"/>
    <n v="141.36000000000001"/>
    <n v="129.69"/>
    <x v="0"/>
    <n v="3.38"/>
    <s v="Not met the required collection"/>
  </r>
  <r>
    <x v="856"/>
    <x v="1380"/>
    <s v="English"/>
    <x v="2"/>
    <n v="2009"/>
    <n v="8.3000000000000007"/>
    <n v="278.08"/>
    <n v="243.87"/>
    <n v="21"/>
    <n v="153.69"/>
    <n v="90.18"/>
    <x v="4"/>
    <n v="97.16"/>
    <s v="Not met the required collection"/>
  </r>
  <r>
    <x v="856"/>
    <x v="1381"/>
    <s v="English"/>
    <x v="2"/>
    <n v="2015"/>
    <n v="8.3000000000000007"/>
    <n v="122.98"/>
    <n v="189.28"/>
    <n v="45"/>
    <n v="134.30000000000001"/>
    <n v="54.98"/>
    <x v="2"/>
    <n v="33.020000000000003"/>
    <s v="Not met the required collection"/>
  </r>
  <r>
    <x v="857"/>
    <x v="1382"/>
    <s v="English"/>
    <x v="2"/>
    <n v="2002"/>
    <n v="6.5"/>
    <n v="102.18"/>
    <n v="273.64"/>
    <n v="59"/>
    <n v="213.48"/>
    <n v="60.16"/>
    <x v="3"/>
    <n v="37.04"/>
    <s v="Not met the required collection"/>
  </r>
  <r>
    <x v="858"/>
    <x v="1383"/>
    <s v="English"/>
    <x v="2"/>
    <n v="2008"/>
    <n v="6.6"/>
    <n v="24.3"/>
    <n v="948.49"/>
    <n v="28"/>
    <n v="693.51"/>
    <n v="254.98"/>
    <x v="4"/>
    <n v="7.08"/>
    <s v="Flop"/>
  </r>
  <r>
    <x v="858"/>
    <x v="1384"/>
    <s v="English"/>
    <x v="7"/>
    <n v="2012"/>
    <n v="7.1"/>
    <n v="258.52999999999997"/>
    <n v="191.59"/>
    <n v="80"/>
    <n v="109.52"/>
    <n v="82.07"/>
    <x v="5"/>
    <n v="92.38"/>
    <s v="Not met the required collection"/>
  </r>
  <r>
    <x v="859"/>
    <x v="1385"/>
    <s v="English"/>
    <x v="2"/>
    <n v="2016"/>
    <n v="6.4"/>
    <n v="156"/>
    <n v="120.18"/>
    <n v="47"/>
    <n v="85.41"/>
    <n v="34.770000000000003"/>
    <x v="0"/>
    <n v="37.24"/>
    <s v="Not met the required collection"/>
  </r>
  <r>
    <x v="860"/>
    <x v="1386"/>
    <s v="English"/>
    <x v="2"/>
    <n v="2013"/>
    <n v="7.6"/>
    <n v="122.93"/>
    <n v="513.64"/>
    <n v="27"/>
    <n v="281.07"/>
    <n v="232.57"/>
    <x v="3"/>
    <n v="38.26"/>
    <s v="Not met the required collection"/>
  </r>
  <r>
    <x v="860"/>
    <x v="1387"/>
    <s v="English"/>
    <x v="2"/>
    <n v="2007"/>
    <n v="7.1"/>
    <n v="22.66"/>
    <n v="355.82"/>
    <n v="37"/>
    <n v="270.02999999999997"/>
    <n v="85.79"/>
    <x v="0"/>
    <n v="6.59"/>
    <s v="Not met the required collection"/>
  </r>
  <r>
    <x v="861"/>
    <x v="1388"/>
    <s v="English"/>
    <x v="2"/>
    <n v="2008"/>
    <n v="6.2"/>
    <n v="101.77"/>
    <n v="697.19"/>
    <n v="57"/>
    <n v="538.67999999999995"/>
    <n v="158.51"/>
    <x v="4"/>
    <n v="19.309999999999999"/>
    <s v="Not met the required collection"/>
  </r>
  <r>
    <x v="861"/>
    <x v="1389"/>
    <s v="English"/>
    <x v="7"/>
    <n v="2001"/>
    <n v="6.2"/>
    <n v="195.99"/>
    <n v="353.04"/>
    <n v="94"/>
    <n v="189.75"/>
    <n v="163.29"/>
    <x v="1"/>
    <n v="52.12"/>
    <s v="Not met the required collection"/>
  </r>
  <r>
    <x v="861"/>
    <x v="1390"/>
    <s v="English"/>
    <x v="12"/>
    <n v="2006"/>
    <n v="6.6"/>
    <n v="187.07"/>
    <n v="84.15"/>
    <n v="24"/>
    <n v="49.4"/>
    <n v="34.75"/>
    <x v="2"/>
    <n v="78.11"/>
    <s v="Not met the required collection"/>
  </r>
  <r>
    <x v="862"/>
    <x v="1391"/>
    <s v="English"/>
    <x v="2"/>
    <n v="2009"/>
    <n v="4.2"/>
    <n v="231.22"/>
    <n v="274.20999999999998"/>
    <n v="71"/>
    <n v="187.9"/>
    <n v="86.31"/>
    <x v="3"/>
    <n v="106.79"/>
    <s v="Not met the required collection"/>
  </r>
  <r>
    <x v="862"/>
    <x v="1392"/>
    <s v="English"/>
    <x v="2"/>
    <n v="2001"/>
    <n v="6.9"/>
    <n v="41.94"/>
    <n v="174.72"/>
    <n v="79"/>
    <n v="98.91"/>
    <n v="75.81"/>
    <x v="2"/>
    <n v="6.78"/>
    <s v="Not met the required collection"/>
  </r>
  <r>
    <x v="863"/>
    <x v="1393"/>
    <s v="English"/>
    <x v="2"/>
    <n v="1994"/>
    <n v="7.3"/>
    <n v="80.540000000000006"/>
    <n v="388.1"/>
    <n v="24"/>
    <n v="195.07"/>
    <n v="193.03"/>
    <x v="3"/>
    <n v="28.16"/>
    <s v="Not met the required collection"/>
  </r>
  <r>
    <x v="864"/>
    <x v="1394"/>
    <s v="English"/>
    <x v="2"/>
    <n v="2003"/>
    <n v="7.1"/>
    <n v="205.22"/>
    <n v="888.92"/>
    <n v="31"/>
    <n v="636.95000000000005"/>
    <n v="251.97"/>
    <x v="4"/>
    <n v="85.29"/>
    <s v="One time watchable"/>
  </r>
  <r>
    <x v="865"/>
    <x v="1395"/>
    <s v="English"/>
    <x v="2"/>
    <n v="1991"/>
    <n v="6.2"/>
    <n v="136.72"/>
    <n v="258.85000000000002"/>
    <n v="50"/>
    <n v="204.48"/>
    <n v="54.37"/>
    <x v="2"/>
    <n v="48.99"/>
    <s v="Not met the required collection"/>
  </r>
  <r>
    <x v="865"/>
    <x v="1396"/>
    <s v="English"/>
    <x v="2"/>
    <n v="2006"/>
    <n v="4.2"/>
    <n v="127.68"/>
    <n v="245.83"/>
    <n v="79"/>
    <n v="139.55000000000001"/>
    <n v="106.28"/>
    <x v="1"/>
    <n v="59.42"/>
    <s v="Not met the required collection"/>
  </r>
  <r>
    <x v="866"/>
    <x v="1397"/>
    <s v="Mandarin"/>
    <x v="18"/>
    <n v="2007"/>
    <n v="7.1"/>
    <n v="11"/>
    <n v="492.23"/>
    <n v="85"/>
    <n v="252.81"/>
    <n v="239.42"/>
    <x v="5"/>
    <n v="4.6500000000000004"/>
    <s v="Not met the required collection"/>
  </r>
  <r>
    <x v="867"/>
    <x v="1398"/>
    <s v="English"/>
    <x v="3"/>
    <n v="2001"/>
    <n v="4.7"/>
    <n v="295.95"/>
    <n v="973.2"/>
    <n v="52"/>
    <n v="769.56"/>
    <n v="203.64"/>
    <x v="2"/>
    <n v="143.33000000000001"/>
    <s v="Average"/>
  </r>
  <r>
    <x v="867"/>
    <x v="1399"/>
    <s v="English"/>
    <x v="0"/>
    <n v="1994"/>
    <n v="5.8"/>
    <n v="194.79"/>
    <n v="461.26"/>
    <n v="43"/>
    <n v="313.99"/>
    <n v="147.27000000000001"/>
    <x v="4"/>
    <n v="36.61"/>
    <s v="Not met the required collection"/>
  </r>
  <r>
    <x v="867"/>
    <x v="1400"/>
    <s v="English"/>
    <x v="2"/>
    <n v="1999"/>
    <n v="5.7"/>
    <n v="230.9"/>
    <n v="255.24"/>
    <n v="51"/>
    <n v="176.6"/>
    <n v="78.64"/>
    <x v="3"/>
    <n v="113.52"/>
    <s v="Not met the required collection"/>
  </r>
  <r>
    <x v="867"/>
    <x v="1401"/>
    <s v="English"/>
    <x v="7"/>
    <n v="2005"/>
    <n v="4.2"/>
    <n v="220.7"/>
    <n v="51.4"/>
    <n v="35"/>
    <n v="33.24"/>
    <n v="18.16"/>
    <x v="2"/>
    <n v="86.64"/>
    <s v="Not met the required collection"/>
  </r>
  <r>
    <x v="868"/>
    <x v="1402"/>
    <s v="English"/>
    <x v="2"/>
    <n v="2002"/>
    <n v="8.6999999999999993"/>
    <n v="284.89999999999998"/>
    <n v="838.25"/>
    <n v="47"/>
    <n v="453.58"/>
    <n v="384.67"/>
    <x v="4"/>
    <n v="70.31"/>
    <s v="One time watchable"/>
  </r>
  <r>
    <x v="868"/>
    <x v="1403"/>
    <s v="English"/>
    <x v="2"/>
    <n v="2003"/>
    <n v="8.9"/>
    <n v="275.07"/>
    <n v="377.87"/>
    <n v="85"/>
    <n v="234.25"/>
    <n v="143.62"/>
    <x v="1"/>
    <n v="30.42"/>
    <s v="Not met the required collection"/>
  </r>
  <r>
    <x v="868"/>
    <x v="1404"/>
    <s v="English"/>
    <x v="27"/>
    <n v="2001"/>
    <n v="8.8000000000000007"/>
    <n v="188.24"/>
    <n v="350.59"/>
    <n v="27"/>
    <n v="224.53"/>
    <n v="126.06"/>
    <x v="0"/>
    <n v="60.03"/>
    <s v="Not met the required collection"/>
  </r>
  <r>
    <x v="868"/>
    <x v="1405"/>
    <s v="English"/>
    <x v="27"/>
    <n v="2005"/>
    <n v="7.2"/>
    <n v="151.46"/>
    <n v="288.24"/>
    <n v="72"/>
    <n v="205.98"/>
    <n v="82.26"/>
    <x v="2"/>
    <n v="53.32"/>
    <s v="Not met the required collection"/>
  </r>
  <r>
    <x v="868"/>
    <x v="1406"/>
    <s v="English"/>
    <x v="2"/>
    <n v="2009"/>
    <n v="6.7"/>
    <n v="161"/>
    <n v="216.67"/>
    <n v="88"/>
    <n v="123.86"/>
    <n v="92.81"/>
    <x v="4"/>
    <n v="19.399999999999999"/>
    <s v="Not met the required collection"/>
  </r>
  <r>
    <x v="869"/>
    <x v="1407"/>
    <s v="English"/>
    <x v="9"/>
    <n v="1999"/>
    <n v="6.5"/>
    <n v="173"/>
    <n v="272.13"/>
    <n v="36"/>
    <n v="190.98"/>
    <n v="81.150000000000006"/>
    <x v="0"/>
    <n v="80.510000000000005"/>
    <s v="Not met the required collection"/>
  </r>
  <r>
    <x v="870"/>
    <x v="1408"/>
    <s v="English"/>
    <x v="7"/>
    <n v="2015"/>
    <n v="7.1"/>
    <n v="158.01"/>
    <n v="217.89"/>
    <n v="74"/>
    <n v="113.41"/>
    <n v="104.48"/>
    <x v="0"/>
    <n v="76.8"/>
    <s v="Not met the required collection"/>
  </r>
  <r>
    <x v="871"/>
    <x v="1409"/>
    <s v="English"/>
    <x v="7"/>
    <n v="2000"/>
    <n v="7"/>
    <n v="208.68"/>
    <n v="50.34"/>
    <n v="47"/>
    <n v="28.91"/>
    <n v="21.43"/>
    <x v="2"/>
    <n v="89.59"/>
    <s v="Not met the required collection"/>
  </r>
  <r>
    <x v="872"/>
    <x v="1410"/>
    <s v="English"/>
    <x v="7"/>
    <n v="1969"/>
    <n v="6.8"/>
    <n v="291.73"/>
    <n v="325.25"/>
    <n v="98"/>
    <n v="207.94"/>
    <n v="117.31"/>
    <x v="1"/>
    <n v="142.58000000000001"/>
    <s v="Not met the required collection"/>
  </r>
  <r>
    <x v="873"/>
    <x v="1411"/>
    <s v="English"/>
    <x v="2"/>
    <n v="2012"/>
    <n v="7.3"/>
    <n v="237.09"/>
    <n v="465.78"/>
    <n v="55"/>
    <n v="316.92"/>
    <n v="148.86000000000001"/>
    <x v="3"/>
    <n v="31.58"/>
    <s v="Not met the required collection"/>
  </r>
  <r>
    <x v="874"/>
    <x v="1412"/>
    <s v="English"/>
    <x v="2"/>
    <n v="2005"/>
    <n v="6.4"/>
    <n v="245.34"/>
    <n v="1092.1300000000001"/>
    <n v="46"/>
    <n v="612.34"/>
    <n v="479.79"/>
    <x v="0"/>
    <n v="25.29"/>
    <s v="One time watchable"/>
  </r>
  <r>
    <x v="874"/>
    <x v="1413"/>
    <s v="English"/>
    <x v="2"/>
    <n v="2004"/>
    <n v="6.8"/>
    <n v="59.98"/>
    <n v="163.62"/>
    <n v="97"/>
    <n v="125.01"/>
    <n v="38.61"/>
    <x v="3"/>
    <n v="12.86"/>
    <s v="Not met the required collection"/>
  </r>
  <r>
    <x v="874"/>
    <x v="1414"/>
    <s v="English"/>
    <x v="2"/>
    <n v="1996"/>
    <n v="6.5"/>
    <n v="17.41"/>
    <n v="151.87"/>
    <n v="42"/>
    <n v="94.17"/>
    <n v="57.7"/>
    <x v="2"/>
    <n v="8.66"/>
    <s v="Not met the required collection"/>
  </r>
  <r>
    <x v="874"/>
    <x v="1415"/>
    <s v="English"/>
    <x v="2"/>
    <n v="2008"/>
    <n v="6.5"/>
    <n v="285.83999999999997"/>
    <n v="76.27"/>
    <n v="43"/>
    <n v="57.58"/>
    <n v="18.690000000000001"/>
    <x v="5"/>
    <n v="55.31"/>
    <s v="Not met the required collection"/>
  </r>
  <r>
    <x v="874"/>
    <x v="1416"/>
    <s v="English"/>
    <x v="2"/>
    <n v="1994"/>
    <n v="6.4"/>
    <n v="5.65"/>
    <n v="7.23"/>
    <n v="55"/>
    <n v="5.49"/>
    <n v="1.74"/>
    <x v="4"/>
    <n v="2.8"/>
    <s v="Not met the required collection"/>
  </r>
  <r>
    <x v="875"/>
    <x v="1417"/>
    <s v="English"/>
    <x v="9"/>
    <n v="2002"/>
    <n v="7.2"/>
    <n v="58.08"/>
    <n v="409.17"/>
    <n v="50"/>
    <n v="256.8"/>
    <n v="152.37"/>
    <x v="1"/>
    <n v="27.48"/>
    <s v="Not met the required collection"/>
  </r>
  <r>
    <x v="875"/>
    <x v="1418"/>
    <s v="English"/>
    <x v="2"/>
    <n v="2015"/>
    <n v="6.5"/>
    <n v="66.459999999999994"/>
    <n v="196.68"/>
    <n v="26"/>
    <n v="98.51"/>
    <n v="98.17"/>
    <x v="5"/>
    <n v="6.93"/>
    <s v="Not met the required collection"/>
  </r>
  <r>
    <x v="876"/>
    <x v="1419"/>
    <s v="English"/>
    <x v="2"/>
    <n v="1989"/>
    <n v="8"/>
    <n v="61.85"/>
    <n v="774.29"/>
    <n v="78"/>
    <n v="504.44"/>
    <n v="269.85000000000002"/>
    <x v="0"/>
    <n v="27.71"/>
    <s v="Hit"/>
  </r>
  <r>
    <x v="876"/>
    <x v="1420"/>
    <s v="English"/>
    <x v="2"/>
    <n v="1998"/>
    <n v="8.1"/>
    <n v="34.31"/>
    <n v="69.22"/>
    <n v="52"/>
    <n v="46.99"/>
    <n v="22.23"/>
    <x v="3"/>
    <n v="8.32"/>
    <s v="Not met the required collection"/>
  </r>
  <r>
    <x v="877"/>
    <x v="1421"/>
    <s v="English"/>
    <x v="2"/>
    <n v="2008"/>
    <n v="6.8"/>
    <n v="145.56"/>
    <n v="529.92999999999995"/>
    <n v="23"/>
    <n v="271.25"/>
    <n v="258.68"/>
    <x v="3"/>
    <n v="38.33"/>
    <s v="Not met the required collection"/>
  </r>
  <r>
    <x v="877"/>
    <x v="1422"/>
    <s v="English"/>
    <x v="2"/>
    <n v="2015"/>
    <n v="7.4"/>
    <n v="104.28"/>
    <n v="514.42999999999995"/>
    <n v="78"/>
    <n v="302.72000000000003"/>
    <n v="211.71"/>
    <x v="0"/>
    <n v="29.78"/>
    <s v="Not met the required collection"/>
  </r>
  <r>
    <x v="878"/>
    <x v="1423"/>
    <s v="English"/>
    <x v="2"/>
    <n v="2006"/>
    <n v="6.9"/>
    <n v="258.77"/>
    <n v="103.89"/>
    <n v="26"/>
    <n v="77.680000000000007"/>
    <n v="26.21"/>
    <x v="3"/>
    <n v="82.25"/>
    <s v="Not met the required collection"/>
  </r>
  <r>
    <x v="879"/>
    <x v="1424"/>
    <s v="English"/>
    <x v="2"/>
    <n v="2014"/>
    <n v="7.1"/>
    <n v="192.21"/>
    <n v="101.33"/>
    <n v="34"/>
    <n v="78.930000000000007"/>
    <n v="22.4"/>
    <x v="3"/>
    <n v="83.41"/>
    <s v="Not met the required collection"/>
  </r>
  <r>
    <x v="879"/>
    <x v="1425"/>
    <s v="English"/>
    <x v="2"/>
    <n v="2012"/>
    <n v="7.2"/>
    <n v="222.39"/>
    <n v="88.25"/>
    <n v="34"/>
    <n v="48.55"/>
    <n v="39.700000000000003"/>
    <x v="1"/>
    <n v="25.3"/>
    <s v="Not met the required collection"/>
  </r>
  <r>
    <x v="880"/>
    <x v="1426"/>
    <s v="English"/>
    <x v="2"/>
    <n v="1983"/>
    <n v="7.9"/>
    <n v="146.80000000000001"/>
    <n v="83.22"/>
    <n v="97"/>
    <n v="45.22"/>
    <n v="38"/>
    <x v="2"/>
    <n v="21.09"/>
    <s v="Not met the required collection"/>
  </r>
  <r>
    <x v="881"/>
    <x v="1427"/>
    <s v="English"/>
    <x v="0"/>
    <n v="2003"/>
    <n v="7.7"/>
    <n v="78.239999999999995"/>
    <n v="61.19"/>
    <n v="81"/>
    <n v="40.880000000000003"/>
    <n v="20.309999999999999"/>
    <x v="5"/>
    <n v="25.43"/>
    <s v="Not met the required collection"/>
  </r>
  <r>
    <x v="882"/>
    <x v="1428"/>
    <s v="English"/>
    <x v="7"/>
    <n v="2002"/>
    <n v="7.1"/>
    <n v="38.32"/>
    <n v="520.92999999999995"/>
    <n v="49"/>
    <n v="280.67"/>
    <n v="240.26"/>
    <x v="0"/>
    <n v="16.420000000000002"/>
    <s v="Not met the required collection"/>
  </r>
  <r>
    <x v="882"/>
    <x v="1429"/>
    <s v="English"/>
    <x v="2"/>
    <n v="1999"/>
    <n v="6.7"/>
    <n v="285.13"/>
    <n v="285.49"/>
    <n v="39"/>
    <n v="162"/>
    <n v="123.49"/>
    <x v="1"/>
    <n v="119.49"/>
    <s v="Not met the required collection"/>
  </r>
  <r>
    <x v="882"/>
    <x v="1430"/>
    <s v="English"/>
    <x v="28"/>
    <n v="2014"/>
    <n v="6.5"/>
    <n v="152.91"/>
    <n v="84.45"/>
    <n v="21"/>
    <n v="57.5"/>
    <n v="26.95"/>
    <x v="0"/>
    <n v="68.09"/>
    <s v="Not met the required collection"/>
  </r>
  <r>
    <x v="883"/>
    <x v="1431"/>
    <s v="English"/>
    <x v="2"/>
    <n v="2008"/>
    <n v="6.3"/>
    <n v="105.36"/>
    <n v="75.290000000000006"/>
    <n v="32"/>
    <n v="50.15"/>
    <n v="25.14"/>
    <x v="1"/>
    <n v="47.29"/>
    <s v="Not met the required collection"/>
  </r>
  <r>
    <x v="884"/>
    <x v="1432"/>
    <s v="English"/>
    <x v="2"/>
    <n v="2015"/>
    <n v="5.8"/>
    <n v="241.16"/>
    <n v="770.9"/>
    <n v="88"/>
    <n v="606.49"/>
    <n v="164.41"/>
    <x v="4"/>
    <n v="28.24"/>
    <s v="Hit"/>
  </r>
  <r>
    <x v="885"/>
    <x v="1433"/>
    <s v="English"/>
    <x v="2"/>
    <n v="2001"/>
    <n v="6.7"/>
    <n v="38.85"/>
    <n v="90.66"/>
    <n v="22"/>
    <n v="61.5"/>
    <n v="29.16"/>
    <x v="1"/>
    <n v="5.53"/>
    <s v="Not met the required collection"/>
  </r>
  <r>
    <x v="886"/>
    <x v="1434"/>
    <s v="Thai"/>
    <x v="17"/>
    <n v="2005"/>
    <n v="7.1"/>
    <n v="4.95"/>
    <n v="119.78"/>
    <n v="93"/>
    <n v="88.39"/>
    <n v="31.39"/>
    <x v="3"/>
    <n v="0.73"/>
    <s v="Not met the required collection"/>
  </r>
  <r>
    <x v="887"/>
    <x v="1435"/>
    <s v="English"/>
    <x v="2"/>
    <n v="2007"/>
    <n v="6.1"/>
    <n v="232.6"/>
    <n v="306.8"/>
    <n v="24"/>
    <n v="189.29"/>
    <n v="117.51"/>
    <x v="2"/>
    <n v="34.6"/>
    <s v="Not met the required collection"/>
  </r>
  <r>
    <x v="887"/>
    <x v="1436"/>
    <s v="English"/>
    <x v="2"/>
    <n v="2006"/>
    <n v="2.1"/>
    <n v="104.49"/>
    <n v="140.13"/>
    <n v="45"/>
    <n v="70.349999999999994"/>
    <n v="69.78"/>
    <x v="5"/>
    <n v="50.67"/>
    <s v="Not met the required collection"/>
  </r>
  <r>
    <x v="888"/>
    <x v="1437"/>
    <s v="English"/>
    <x v="2"/>
    <n v="2015"/>
    <n v="7.9"/>
    <n v="133.65"/>
    <n v="968.19"/>
    <n v="84"/>
    <n v="759.5"/>
    <n v="208.69"/>
    <x v="5"/>
    <n v="15.96"/>
    <s v="Hit"/>
  </r>
  <r>
    <x v="888"/>
    <x v="1438"/>
    <s v="English"/>
    <x v="2"/>
    <n v="1994"/>
    <n v="8.9"/>
    <n v="144.52000000000001"/>
    <n v="545.85"/>
    <n v="38"/>
    <n v="394.57"/>
    <n v="151.28"/>
    <x v="1"/>
    <n v="17.239999999999998"/>
    <s v="Not met the required collection"/>
  </r>
  <r>
    <x v="888"/>
    <x v="1439"/>
    <s v="English"/>
    <x v="2"/>
    <n v="2004"/>
    <n v="8"/>
    <n v="178.59"/>
    <n v="463.14"/>
    <n v="32"/>
    <n v="367.51"/>
    <n v="95.63"/>
    <x v="2"/>
    <n v="81.349999999999994"/>
    <s v="Not met the required collection"/>
  </r>
  <r>
    <x v="888"/>
    <x v="1440"/>
    <s v="English"/>
    <x v="2"/>
    <n v="2012"/>
    <n v="8.5"/>
    <n v="288.81"/>
    <n v="212.85"/>
    <n v="79"/>
    <n v="112.81"/>
    <n v="100.04"/>
    <x v="3"/>
    <n v="108.89"/>
    <s v="Not met the required collection"/>
  </r>
  <r>
    <x v="889"/>
    <x v="1441"/>
    <s v="English"/>
    <x v="2"/>
    <n v="1995"/>
    <n v="5.2"/>
    <n v="240.83"/>
    <n v="1050.03"/>
    <n v="56"/>
    <n v="629.95000000000005"/>
    <n v="420.08"/>
    <x v="4"/>
    <n v="82.29"/>
    <s v="Average"/>
  </r>
  <r>
    <x v="889"/>
    <x v="1442"/>
    <s v="English"/>
    <x v="2"/>
    <n v="1991"/>
    <n v="4.9000000000000004"/>
    <n v="127.47"/>
    <n v="350.36"/>
    <n v="92"/>
    <n v="279.04000000000002"/>
    <n v="71.319999999999993"/>
    <x v="5"/>
    <n v="56.49"/>
    <s v="Not met the required collection"/>
  </r>
  <r>
    <x v="890"/>
    <x v="1443"/>
    <s v="English"/>
    <x v="2"/>
    <n v="2013"/>
    <n v="5.4"/>
    <n v="109.09"/>
    <n v="253.76"/>
    <n v="26"/>
    <n v="186.03"/>
    <n v="67.73"/>
    <x v="1"/>
    <n v="31.54"/>
    <s v="Not met the required collection"/>
  </r>
  <r>
    <x v="890"/>
    <x v="1444"/>
    <s v="English"/>
    <x v="2"/>
    <n v="2000"/>
    <n v="5.0999999999999996"/>
    <n v="105.87"/>
    <n v="56.61"/>
    <n v="95"/>
    <n v="35.25"/>
    <n v="21.36"/>
    <x v="5"/>
    <n v="42.01"/>
    <s v="Not met the required collection"/>
  </r>
  <r>
    <x v="891"/>
    <x v="1445"/>
    <s v="English"/>
    <x v="28"/>
    <n v="2008"/>
    <n v="7.8"/>
    <n v="292.43"/>
    <n v="491.16"/>
    <n v="96"/>
    <n v="359.68"/>
    <n v="131.47999999999999"/>
    <x v="5"/>
    <n v="65.540000000000006"/>
    <s v="Not met the required collection"/>
  </r>
  <r>
    <x v="892"/>
    <x v="1446"/>
    <s v="English"/>
    <x v="2"/>
    <n v="2012"/>
    <n v="6.4"/>
    <n v="172.77"/>
    <n v="270.43"/>
    <n v="54"/>
    <n v="139.12"/>
    <n v="131.31"/>
    <x v="5"/>
    <n v="73.38"/>
    <s v="Not met the required collection"/>
  </r>
  <r>
    <x v="893"/>
    <x v="1447"/>
    <s v="English"/>
    <x v="2"/>
    <n v="1999"/>
    <n v="5.3"/>
    <n v="217.04"/>
    <n v="48.62"/>
    <n v="79"/>
    <n v="28.48"/>
    <n v="20.14"/>
    <x v="1"/>
    <n v="27.37"/>
    <s v="Not met the required collection"/>
  </r>
  <r>
    <x v="894"/>
    <x v="1448"/>
    <s v="English"/>
    <x v="2"/>
    <n v="1978"/>
    <n v="7.2"/>
    <n v="72.900000000000006"/>
    <n v="506.42"/>
    <n v="75"/>
    <n v="321.89"/>
    <n v="184.53"/>
    <x v="2"/>
    <n v="7.46"/>
    <s v="Not met the required collection"/>
  </r>
  <r>
    <x v="894"/>
    <x v="1449"/>
    <s v="English"/>
    <x v="2"/>
    <n v="1991"/>
    <n v="6.7"/>
    <n v="138.38"/>
    <n v="42.11"/>
    <n v="52"/>
    <n v="31.79"/>
    <n v="10.32"/>
    <x v="2"/>
    <n v="20.64"/>
    <s v="Not met the required collection"/>
  </r>
  <r>
    <x v="895"/>
    <x v="1450"/>
    <s v="English"/>
    <x v="2"/>
    <n v="1990"/>
    <n v="7.1"/>
    <n v="50.36"/>
    <n v="779.93"/>
    <n v="62"/>
    <n v="565.86"/>
    <n v="214.07"/>
    <x v="0"/>
    <n v="20.79"/>
    <s v="Average"/>
  </r>
  <r>
    <x v="895"/>
    <x v="1451"/>
    <s v="English"/>
    <x v="2"/>
    <n v="2008"/>
    <n v="6.8"/>
    <n v="21.21"/>
    <n v="255.31"/>
    <n v="46"/>
    <n v="153.63"/>
    <n v="101.68"/>
    <x v="3"/>
    <n v="7.92"/>
    <s v="Not met the required collection"/>
  </r>
  <r>
    <x v="896"/>
    <x v="1452"/>
    <s v="English"/>
    <x v="2"/>
    <n v="2002"/>
    <n v="7.1"/>
    <n v="79.77"/>
    <n v="587.97"/>
    <n v="89"/>
    <n v="361.9"/>
    <n v="226.07"/>
    <x v="5"/>
    <n v="19.079999999999998"/>
    <s v="Not met the required collection"/>
  </r>
  <r>
    <x v="896"/>
    <x v="1453"/>
    <s v="English"/>
    <x v="2"/>
    <n v="2014"/>
    <n v="5.8"/>
    <n v="248.44"/>
    <n v="439"/>
    <n v="67"/>
    <n v="324.73"/>
    <n v="114.27"/>
    <x v="0"/>
    <n v="45.97"/>
    <s v="Not met the required collection"/>
  </r>
  <r>
    <x v="896"/>
    <x v="1454"/>
    <s v="English"/>
    <x v="2"/>
    <n v="2010"/>
    <n v="7.2"/>
    <n v="16.95"/>
    <n v="191.68"/>
    <n v="58"/>
    <n v="139.22999999999999"/>
    <n v="52.45"/>
    <x v="3"/>
    <n v="4.3"/>
    <s v="Not met the required collection"/>
  </r>
  <r>
    <x v="897"/>
    <x v="1455"/>
    <s v="English"/>
    <x v="2"/>
    <n v="2010"/>
    <n v="5.0999999999999996"/>
    <n v="169.4"/>
    <n v="652.02"/>
    <n v="54"/>
    <n v="374.85"/>
    <n v="277.17"/>
    <x v="0"/>
    <n v="37.29"/>
    <s v="Not met the required collection"/>
  </r>
  <r>
    <x v="898"/>
    <x v="1456"/>
    <s v="English"/>
    <x v="12"/>
    <n v="2006"/>
    <n v="6.4"/>
    <n v="183.66"/>
    <n v="286.98"/>
    <n v="56"/>
    <n v="166.71"/>
    <n v="120.27"/>
    <x v="0"/>
    <n v="30.2"/>
    <s v="Not met the required collection"/>
  </r>
  <r>
    <x v="899"/>
    <x v="1457"/>
    <s v="English"/>
    <x v="2"/>
    <n v="2009"/>
    <n v="7.4"/>
    <n v="263.24"/>
    <n v="5.8"/>
    <n v="20"/>
    <n v="3.58"/>
    <n v="2.2200000000000002"/>
    <x v="1"/>
    <n v="101.69"/>
    <s v="Not met the required collection"/>
  </r>
  <r>
    <x v="900"/>
    <x v="1458"/>
    <s v="English"/>
    <x v="2"/>
    <n v="1992"/>
    <n v="5.4"/>
    <n v="113.85"/>
    <n v="514.04999999999995"/>
    <n v="20"/>
    <n v="396.55"/>
    <n v="117.5"/>
    <x v="2"/>
    <n v="30.98"/>
    <s v="Not met the required collection"/>
  </r>
  <r>
    <x v="900"/>
    <x v="1459"/>
    <s v="English"/>
    <x v="2"/>
    <n v="2000"/>
    <n v="5.0999999999999996"/>
    <n v="104.08"/>
    <n v="341.87"/>
    <n v="64"/>
    <n v="224.22"/>
    <n v="117.65"/>
    <x v="2"/>
    <n v="20.11"/>
    <s v="Not met the required collection"/>
  </r>
  <r>
    <x v="901"/>
    <x v="1460"/>
    <s v="English"/>
    <x v="2"/>
    <n v="1996"/>
    <n v="6.7"/>
    <n v="148.27000000000001"/>
    <n v="666.62"/>
    <n v="29"/>
    <n v="405.24"/>
    <n v="261.38"/>
    <x v="0"/>
    <n v="29.07"/>
    <s v="Not met the required collection"/>
  </r>
  <r>
    <x v="901"/>
    <x v="1461"/>
    <s v="English"/>
    <x v="2"/>
    <n v="2006"/>
    <n v="5.3"/>
    <n v="163.66999999999999"/>
    <n v="345.1"/>
    <n v="67"/>
    <n v="239.43"/>
    <n v="105.67"/>
    <x v="5"/>
    <n v="56.39"/>
    <s v="Not met the required collection"/>
  </r>
  <r>
    <x v="901"/>
    <x v="1462"/>
    <s v="English"/>
    <x v="2"/>
    <n v="2004"/>
    <n v="6.4"/>
    <n v="2.36"/>
    <n v="326.45"/>
    <n v="100"/>
    <n v="177.11"/>
    <n v="149.34"/>
    <x v="3"/>
    <n v="0.27"/>
    <s v="Not met the required collection"/>
  </r>
  <r>
    <x v="901"/>
    <x v="1463"/>
    <s v="English"/>
    <x v="2"/>
    <n v="2014"/>
    <n v="4.2"/>
    <n v="196.21"/>
    <n v="281.69"/>
    <n v="94"/>
    <n v="209.55"/>
    <n v="72.14"/>
    <x v="2"/>
    <n v="51.98"/>
    <s v="Not met the required collection"/>
  </r>
  <r>
    <x v="901"/>
    <x v="1464"/>
    <s v="English"/>
    <x v="2"/>
    <n v="1990"/>
    <n v="7.1"/>
    <n v="241.68"/>
    <n v="74.64"/>
    <n v="78"/>
    <n v="50.89"/>
    <n v="23.75"/>
    <x v="4"/>
    <n v="112.57"/>
    <s v="Not met the required collection"/>
  </r>
  <r>
    <x v="902"/>
    <x v="1465"/>
    <s v="English"/>
    <x v="2"/>
    <n v="2012"/>
    <n v="7.4"/>
    <n v="113.93"/>
    <n v="472.36"/>
    <n v="32"/>
    <n v="266.76"/>
    <n v="205.6"/>
    <x v="3"/>
    <n v="28.51"/>
    <s v="Not met the required collection"/>
  </r>
  <r>
    <x v="902"/>
    <x v="1466"/>
    <s v="English"/>
    <x v="2"/>
    <n v="2008"/>
    <n v="6.9"/>
    <n v="100.95"/>
    <n v="280.98"/>
    <n v="87"/>
    <n v="189"/>
    <n v="91.98"/>
    <x v="0"/>
    <n v="49.12"/>
    <s v="Not met the required collection"/>
  </r>
  <r>
    <x v="903"/>
    <x v="1467"/>
    <s v="English"/>
    <x v="2"/>
    <n v="2013"/>
    <n v="6.5"/>
    <n v="10.56"/>
    <n v="221.76"/>
    <n v="76"/>
    <n v="152.78"/>
    <n v="68.98"/>
    <x v="5"/>
    <n v="4.63"/>
    <s v="Not met the required collection"/>
  </r>
  <r>
    <x v="903"/>
    <x v="1467"/>
    <s v="English"/>
    <x v="2"/>
    <n v="2013"/>
    <n v="6.5"/>
    <n v="9.18"/>
    <n v="116.52"/>
    <n v="40"/>
    <n v="62.67"/>
    <n v="53.85"/>
    <x v="2"/>
    <n v="1.84"/>
    <s v="Not met the required collection"/>
  </r>
  <r>
    <x v="904"/>
    <x v="1468"/>
    <s v="English"/>
    <x v="2"/>
    <n v="2002"/>
    <n v="5.6"/>
    <n v="161.54"/>
    <n v="361.09"/>
    <n v="53"/>
    <n v="273.69"/>
    <n v="87.4"/>
    <x v="2"/>
    <n v="69.23"/>
    <s v="Not met the required collection"/>
  </r>
  <r>
    <x v="905"/>
    <x v="1469"/>
    <s v="English"/>
    <x v="2"/>
    <n v="1999"/>
    <n v="6.5"/>
    <n v="282.36"/>
    <n v="803.7"/>
    <n v="66"/>
    <n v="620.30999999999995"/>
    <n v="183.39"/>
    <x v="0"/>
    <n v="77.739999999999995"/>
    <s v="Average"/>
  </r>
  <r>
    <x v="906"/>
    <x v="1470"/>
    <s v="English"/>
    <x v="2"/>
    <n v="2012"/>
    <n v="7.8"/>
    <n v="63.86"/>
    <n v="138.77000000000001"/>
    <n v="90"/>
    <n v="97.55"/>
    <n v="41.22"/>
    <x v="2"/>
    <n v="31.26"/>
    <s v="Not met the required collection"/>
  </r>
  <r>
    <x v="907"/>
    <x v="1471"/>
    <s v="English"/>
    <x v="7"/>
    <n v="1993"/>
    <n v="7.4"/>
    <n v="173.83"/>
    <n v="707.11"/>
    <n v="40"/>
    <n v="360.2"/>
    <n v="346.91"/>
    <x v="2"/>
    <n v="73.05"/>
    <s v="One time watchable"/>
  </r>
  <r>
    <x v="908"/>
    <x v="1472"/>
    <s v="English"/>
    <x v="2"/>
    <n v="2003"/>
    <n v="2.8"/>
    <n v="243.32"/>
    <n v="400.37"/>
    <n v="80"/>
    <n v="217.29"/>
    <n v="183.08"/>
    <x v="3"/>
    <n v="94.87"/>
    <s v="Not met the required collection"/>
  </r>
  <r>
    <x v="908"/>
    <x v="1473"/>
    <s v="English"/>
    <x v="2"/>
    <n v="1988"/>
    <n v="5.2"/>
    <n v="268.8"/>
    <n v="113.04"/>
    <n v="91"/>
    <n v="81.510000000000005"/>
    <n v="31.53"/>
    <x v="1"/>
    <n v="29.57"/>
    <s v="Not met the required collection"/>
  </r>
  <r>
    <x v="909"/>
    <x v="1474"/>
    <s v="English"/>
    <x v="7"/>
    <n v="2013"/>
    <n v="7.8"/>
    <n v="43.94"/>
    <n v="196.32"/>
    <n v="20"/>
    <n v="102.74"/>
    <n v="93.58"/>
    <x v="5"/>
    <n v="20.83"/>
    <s v="Not met the required collection"/>
  </r>
  <r>
    <x v="910"/>
    <x v="1475"/>
    <s v="English"/>
    <x v="9"/>
    <n v="1995"/>
    <n v="6.3"/>
    <n v="180.59"/>
    <n v="1106.93"/>
    <n v="62"/>
    <n v="807.33"/>
    <n v="299.60000000000002"/>
    <x v="4"/>
    <n v="47.95"/>
    <s v="Average"/>
  </r>
  <r>
    <x v="910"/>
    <x v="1476"/>
    <s v="English"/>
    <x v="2"/>
    <n v="1992"/>
    <n v="6.7"/>
    <n v="4.9800000000000004"/>
    <n v="476.77"/>
    <n v="87"/>
    <n v="299.45999999999998"/>
    <n v="177.31"/>
    <x v="5"/>
    <n v="1.96"/>
    <s v="Not met the required collection"/>
  </r>
  <r>
    <x v="910"/>
    <x v="1477"/>
    <s v="English"/>
    <x v="2"/>
    <n v="1997"/>
    <n v="6.7"/>
    <n v="89.69"/>
    <n v="389.19"/>
    <n v="24"/>
    <n v="309.13"/>
    <n v="80.06"/>
    <x v="3"/>
    <n v="10.99"/>
    <s v="Not met the required collection"/>
  </r>
  <r>
    <x v="910"/>
    <x v="1478"/>
    <s v="English"/>
    <x v="2"/>
    <n v="2003"/>
    <n v="5.6"/>
    <n v="27.45"/>
    <n v="306.41000000000003"/>
    <n v="32"/>
    <n v="172.27"/>
    <n v="134.13999999999999"/>
    <x v="4"/>
    <n v="6.11"/>
    <s v="Not met the required collection"/>
  </r>
  <r>
    <x v="910"/>
    <x v="1479"/>
    <s v="English"/>
    <x v="2"/>
    <n v="1988"/>
    <n v="7"/>
    <n v="275.41000000000003"/>
    <n v="200.77"/>
    <n v="78"/>
    <n v="121.48"/>
    <n v="79.290000000000006"/>
    <x v="1"/>
    <n v="109.52"/>
    <s v="Not met the required collection"/>
  </r>
  <r>
    <x v="910"/>
    <x v="1480"/>
    <s v="English"/>
    <x v="2"/>
    <n v="1998"/>
    <n v="6.6"/>
    <n v="76.790000000000006"/>
    <n v="116.14"/>
    <n v="32"/>
    <n v="84.6"/>
    <n v="31.54"/>
    <x v="5"/>
    <n v="32.58"/>
    <s v="Not met the required collection"/>
  </r>
  <r>
    <x v="910"/>
    <x v="1481"/>
    <s v="English"/>
    <x v="2"/>
    <n v="1978"/>
    <n v="7.3"/>
    <n v="169.41"/>
    <n v="47.78"/>
    <n v="35"/>
    <n v="27.64"/>
    <n v="20.14"/>
    <x v="5"/>
    <n v="83.29"/>
    <s v="Not met the required collection"/>
  </r>
  <r>
    <x v="911"/>
    <x v="1482"/>
    <s v="English"/>
    <x v="2"/>
    <n v="2001"/>
    <n v="7.2"/>
    <n v="14.58"/>
    <n v="678.28"/>
    <n v="91"/>
    <n v="445.18"/>
    <n v="233.1"/>
    <x v="4"/>
    <n v="6.21"/>
    <s v="Not met the required collection"/>
  </r>
  <r>
    <x v="912"/>
    <x v="1483"/>
    <s v="English"/>
    <x v="7"/>
    <n v="2006"/>
    <n v="7.4"/>
    <n v="103.14"/>
    <n v="217.39"/>
    <n v="67"/>
    <n v="120.17"/>
    <n v="97.22"/>
    <x v="0"/>
    <n v="25.38"/>
    <s v="Not met the required collection"/>
  </r>
  <r>
    <x v="912"/>
    <x v="1484"/>
    <s v="English"/>
    <x v="7"/>
    <n v="2001"/>
    <n v="7.1"/>
    <n v="60.47"/>
    <n v="120.28"/>
    <n v="25"/>
    <n v="70.41"/>
    <n v="49.87"/>
    <x v="0"/>
    <n v="7.64"/>
    <s v="Not met the required collection"/>
  </r>
  <r>
    <x v="913"/>
    <x v="1485"/>
    <s v="English"/>
    <x v="5"/>
    <n v="1970"/>
    <n v="7.5"/>
    <n v="276.04000000000002"/>
    <n v="324.24"/>
    <n v="76"/>
    <n v="170.36"/>
    <n v="153.88"/>
    <x v="2"/>
    <n v="106.26"/>
    <s v="Not met the required collection"/>
  </r>
  <r>
    <x v="914"/>
    <x v="1486"/>
    <s v="English"/>
    <x v="2"/>
    <n v="2014"/>
    <n v="7.5"/>
    <n v="228.36"/>
    <n v="800.81"/>
    <n v="41"/>
    <n v="631.85"/>
    <n v="168.96"/>
    <x v="1"/>
    <n v="59.34"/>
    <s v="One time watchable"/>
  </r>
  <r>
    <x v="914"/>
    <x v="1487"/>
    <s v="Spanish"/>
    <x v="2"/>
    <n v="2006"/>
    <n v="7.1"/>
    <n v="171.97"/>
    <n v="253.34"/>
    <n v="55"/>
    <n v="148.24"/>
    <n v="105.1"/>
    <x v="2"/>
    <n v="37.479999999999997"/>
    <s v="Not met the required collection"/>
  </r>
  <r>
    <x v="915"/>
    <x v="1488"/>
    <s v="English"/>
    <x v="9"/>
    <n v="2006"/>
    <n v="5.5"/>
    <n v="188.47"/>
    <n v="787.99"/>
    <n v="44"/>
    <n v="404.87"/>
    <n v="383.12"/>
    <x v="0"/>
    <n v="68.08"/>
    <s v="One time watchable"/>
  </r>
  <r>
    <x v="915"/>
    <x v="1489"/>
    <s v="English"/>
    <x v="2"/>
    <n v="2001"/>
    <n v="8.1"/>
    <n v="6.08"/>
    <n v="116.52"/>
    <n v="77"/>
    <n v="77.62"/>
    <n v="38.9"/>
    <x v="1"/>
    <n v="2.35"/>
    <s v="Not met the required collection"/>
  </r>
  <r>
    <x v="915"/>
    <x v="1490"/>
    <s v="English"/>
    <x v="2"/>
    <n v="2009"/>
    <n v="5.6"/>
    <n v="29.49"/>
    <n v="116.06"/>
    <n v="34"/>
    <n v="62.11"/>
    <n v="53.95"/>
    <x v="4"/>
    <n v="13.62"/>
    <s v="Not met the required collection"/>
  </r>
  <r>
    <x v="916"/>
    <x v="1491"/>
    <s v="English"/>
    <x v="0"/>
    <n v="2003"/>
    <n v="7.2"/>
    <n v="254.81"/>
    <n v="388.4"/>
    <n v="65"/>
    <n v="286.72000000000003"/>
    <n v="101.68"/>
    <x v="5"/>
    <n v="75.38"/>
    <s v="Not met the required collection"/>
  </r>
  <r>
    <x v="917"/>
    <x v="1492"/>
    <s v="English"/>
    <x v="2"/>
    <n v="1998"/>
    <n v="6.6"/>
    <n v="152.66"/>
    <n v="273.67"/>
    <n v="75"/>
    <n v="175.77"/>
    <n v="97.9"/>
    <x v="5"/>
    <n v="48.01"/>
    <s v="Not met the required collection"/>
  </r>
  <r>
    <x v="917"/>
    <x v="1493"/>
    <s v="English"/>
    <x v="3"/>
    <n v="2007"/>
    <n v="7.5"/>
    <n v="234.14"/>
    <n v="173.48"/>
    <n v="61"/>
    <n v="101.72"/>
    <n v="71.760000000000005"/>
    <x v="4"/>
    <n v="100.68"/>
    <s v="Not met the required collection"/>
  </r>
  <r>
    <x v="917"/>
    <x v="1494"/>
    <s v="English"/>
    <x v="2"/>
    <n v="2007"/>
    <n v="7.1"/>
    <n v="118.68"/>
    <n v="11.02"/>
    <n v="39"/>
    <n v="5.65"/>
    <n v="5.37"/>
    <x v="3"/>
    <n v="19.18"/>
    <s v="Not met the required collection"/>
  </r>
  <r>
    <x v="918"/>
    <x v="1495"/>
    <s v="English"/>
    <x v="2"/>
    <n v="1980"/>
    <n v="6.8"/>
    <n v="153.36000000000001"/>
    <n v="725.31"/>
    <n v="90"/>
    <n v="460.44"/>
    <n v="264.87"/>
    <x v="2"/>
    <n v="48.24"/>
    <s v="Hit"/>
  </r>
  <r>
    <x v="918"/>
    <x v="1496"/>
    <s v="English"/>
    <x v="7"/>
    <n v="1964"/>
    <n v="7.7"/>
    <n v="166.21"/>
    <n v="218.06"/>
    <n v="76"/>
    <n v="136.6"/>
    <n v="81.459999999999994"/>
    <x v="3"/>
    <n v="58.15"/>
    <s v="Not met the required collection"/>
  </r>
  <r>
    <x v="919"/>
    <x v="1497"/>
    <s v="English"/>
    <x v="2"/>
    <n v="1998"/>
    <n v="6"/>
    <n v="253.03"/>
    <n v="655.6"/>
    <n v="55"/>
    <n v="343.85"/>
    <n v="311.75"/>
    <x v="0"/>
    <n v="46.49"/>
    <s v="Not met the required collection"/>
  </r>
  <r>
    <x v="919"/>
    <x v="1498"/>
    <s v="English"/>
    <x v="2"/>
    <n v="1993"/>
    <n v="7.7"/>
    <n v="154.66999999999999"/>
    <n v="356.48"/>
    <n v="92"/>
    <n v="273.72000000000003"/>
    <n v="82.76"/>
    <x v="0"/>
    <n v="67.78"/>
    <s v="Not met the required collection"/>
  </r>
  <r>
    <x v="919"/>
    <x v="1499"/>
    <s v="English"/>
    <x v="7"/>
    <n v="2008"/>
    <n v="6.8"/>
    <n v="112.59"/>
    <n v="318.79000000000002"/>
    <n v="93"/>
    <n v="241.86"/>
    <n v="76.930000000000007"/>
    <x v="5"/>
    <n v="34.72"/>
    <s v="Not met the required collection"/>
  </r>
  <r>
    <x v="919"/>
    <x v="1500"/>
    <s v="English"/>
    <x v="2"/>
    <n v="2014"/>
    <n v="8"/>
    <n v="248.8"/>
    <n v="180.03"/>
    <n v="27"/>
    <n v="106.33"/>
    <n v="73.7"/>
    <x v="0"/>
    <n v="98.92"/>
    <s v="Not met the required collection"/>
  </r>
  <r>
    <x v="919"/>
    <x v="1501"/>
    <s v="English"/>
    <x v="2"/>
    <n v="2004"/>
    <n v="8"/>
    <n v="246.76"/>
    <n v="146.72999999999999"/>
    <n v="29"/>
    <n v="89.87"/>
    <n v="56.86"/>
    <x v="0"/>
    <n v="27.37"/>
    <s v="Not met the required collection"/>
  </r>
  <r>
    <x v="920"/>
    <x v="1502"/>
    <s v="English"/>
    <x v="2"/>
    <n v="2006"/>
    <n v="5.8"/>
    <n v="275.51"/>
    <n v="466.74"/>
    <n v="53"/>
    <n v="273.45"/>
    <n v="193.29"/>
    <x v="2"/>
    <n v="78.87"/>
    <s v="Not met the required collection"/>
  </r>
  <r>
    <x v="920"/>
    <x v="1503"/>
    <s v="English"/>
    <x v="7"/>
    <n v="1995"/>
    <n v="7.5"/>
    <n v="64.34"/>
    <n v="266.66000000000003"/>
    <n v="56"/>
    <n v="178.76"/>
    <n v="87.9"/>
    <x v="0"/>
    <n v="28.89"/>
    <s v="Not met the required collection"/>
  </r>
  <r>
    <x v="921"/>
    <x v="1504"/>
    <s v="English"/>
    <x v="2"/>
    <n v="1983"/>
    <n v="8.4"/>
    <n v="261.49"/>
    <n v="68.12"/>
    <n v="74"/>
    <n v="51.96"/>
    <n v="16.16"/>
    <x v="5"/>
    <n v="81.7"/>
    <s v="Not met the required collection"/>
  </r>
  <r>
    <x v="922"/>
    <x v="1505"/>
    <s v="English"/>
    <x v="7"/>
    <n v="1993"/>
    <n v="7.2"/>
    <n v="149.87"/>
    <n v="80.3"/>
    <n v="82"/>
    <n v="54.45"/>
    <n v="25.85"/>
    <x v="1"/>
    <n v="55.85"/>
    <s v="Not met the required collection"/>
  </r>
  <r>
    <x v="923"/>
    <x v="1506"/>
    <s v="English"/>
    <x v="2"/>
    <n v="2003"/>
    <n v="2.7"/>
    <n v="58.31"/>
    <n v="1153.25"/>
    <n v="53"/>
    <n v="740.44"/>
    <n v="412.81"/>
    <x v="3"/>
    <n v="27.05"/>
    <s v="Average"/>
  </r>
  <r>
    <x v="924"/>
    <x v="1507"/>
    <s v="English"/>
    <x v="2"/>
    <n v="2010"/>
    <n v="4.9000000000000004"/>
    <n v="29.53"/>
    <n v="386.72"/>
    <n v="48"/>
    <n v="269.16000000000003"/>
    <n v="117.56"/>
    <x v="1"/>
    <n v="5.99"/>
    <s v="Not met the required collection"/>
  </r>
  <r>
    <x v="924"/>
    <x v="1508"/>
    <s v="English"/>
    <x v="2"/>
    <n v="2015"/>
    <n v="7.3"/>
    <n v="112.5"/>
    <n v="214.93"/>
    <n v="96"/>
    <n v="119.79"/>
    <n v="95.14"/>
    <x v="1"/>
    <n v="44.9"/>
    <s v="Not met the required collection"/>
  </r>
  <r>
    <x v="925"/>
    <x v="1509"/>
    <s v="English"/>
    <x v="2"/>
    <n v="2002"/>
    <n v="4.0999999999999996"/>
    <n v="15.25"/>
    <n v="678.3"/>
    <n v="90"/>
    <n v="350.95"/>
    <n v="327.35000000000002"/>
    <x v="0"/>
    <n v="1.54"/>
    <s v="Not met the required collection"/>
  </r>
  <r>
    <x v="926"/>
    <x v="1510"/>
    <s v="English"/>
    <x v="2"/>
    <n v="2007"/>
    <n v="7.8"/>
    <n v="66.56"/>
    <n v="797.47"/>
    <n v="52"/>
    <n v="583.66"/>
    <n v="213.81"/>
    <x v="0"/>
    <n v="25.58"/>
    <s v="Average"/>
  </r>
  <r>
    <x v="926"/>
    <x v="1511"/>
    <s v="English"/>
    <x v="2"/>
    <n v="2005"/>
    <n v="7.2"/>
    <n v="212.59"/>
    <n v="734.37"/>
    <n v="97"/>
    <n v="507.51"/>
    <n v="226.86"/>
    <x v="5"/>
    <n v="62.49"/>
    <s v="Hit"/>
  </r>
  <r>
    <x v="926"/>
    <x v="1512"/>
    <s v="English"/>
    <x v="7"/>
    <n v="2014"/>
    <n v="6.1"/>
    <n v="270.85000000000002"/>
    <n v="716.66"/>
    <n v="25"/>
    <n v="537.19000000000005"/>
    <n v="179.47"/>
    <x v="3"/>
    <n v="39.53"/>
    <s v="Flop"/>
  </r>
  <r>
    <x v="926"/>
    <x v="1513"/>
    <s v="English"/>
    <x v="2"/>
    <n v="2006"/>
    <n v="6.9"/>
    <n v="175.67"/>
    <n v="609.47"/>
    <n v="29"/>
    <n v="350.72"/>
    <n v="258.75"/>
    <x v="5"/>
    <n v="75.819999999999993"/>
    <s v="Not met the required collection"/>
  </r>
  <r>
    <x v="926"/>
    <x v="1514"/>
    <s v="English"/>
    <x v="2"/>
    <n v="2013"/>
    <n v="5.3"/>
    <n v="193.13"/>
    <n v="558.6"/>
    <n v="84"/>
    <n v="292.89999999999998"/>
    <n v="265.7"/>
    <x v="4"/>
    <n v="58.81"/>
    <s v="Not met the required collection"/>
  </r>
  <r>
    <x v="926"/>
    <x v="1515"/>
    <s v="English"/>
    <x v="2"/>
    <n v="1996"/>
    <n v="6.6"/>
    <n v="66.12"/>
    <n v="408.3"/>
    <n v="28"/>
    <n v="296.8"/>
    <n v="111.5"/>
    <x v="4"/>
    <n v="9.4600000000000009"/>
    <s v="Not met the required collection"/>
  </r>
  <r>
    <x v="926"/>
    <x v="1516"/>
    <s v="English"/>
    <x v="2"/>
    <n v="2001"/>
    <n v="7.7"/>
    <n v="1.18"/>
    <n v="358.64"/>
    <n v="89"/>
    <n v="270.60000000000002"/>
    <n v="88.04"/>
    <x v="5"/>
    <n v="0.32"/>
    <s v="Not met the required collection"/>
  </r>
  <r>
    <x v="926"/>
    <x v="1517"/>
    <s v="English"/>
    <x v="2"/>
    <n v="2000"/>
    <n v="8.5"/>
    <n v="55.67"/>
    <n v="75.36"/>
    <n v="30"/>
    <n v="46.82"/>
    <n v="28.54"/>
    <x v="4"/>
    <n v="9.1199999999999992"/>
    <s v="Not met the required collection"/>
  </r>
  <r>
    <x v="926"/>
    <x v="1518"/>
    <s v="English"/>
    <x v="2"/>
    <n v="2010"/>
    <n v="6.7"/>
    <n v="166.23"/>
    <n v="2.17"/>
    <n v="65"/>
    <n v="1.48"/>
    <n v="0.69"/>
    <x v="0"/>
    <n v="17.18"/>
    <s v="Not met the required collection"/>
  </r>
  <r>
    <x v="927"/>
    <x v="1519"/>
    <s v="English"/>
    <x v="2"/>
    <n v="1996"/>
    <n v="5.4"/>
    <n v="33.69"/>
    <n v="280.25"/>
    <n v="92"/>
    <n v="215.52"/>
    <n v="64.73"/>
    <x v="0"/>
    <n v="9.7100000000000009"/>
    <s v="Not met the required collection"/>
  </r>
  <r>
    <x v="928"/>
    <x v="1520"/>
    <s v="Hindi"/>
    <x v="13"/>
    <n v="2013"/>
    <n v="7.8"/>
    <n v="82.22"/>
    <n v="726.08"/>
    <n v="82"/>
    <n v="567.17999999999995"/>
    <n v="158.9"/>
    <x v="4"/>
    <n v="11.12"/>
    <s v="Hit"/>
  </r>
  <r>
    <x v="929"/>
    <x v="1521"/>
    <s v="English"/>
    <x v="0"/>
    <n v="2005"/>
    <n v="4.8"/>
    <n v="162.63999999999999"/>
    <n v="127.83"/>
    <n v="28"/>
    <n v="84.68"/>
    <n v="43.15"/>
    <x v="3"/>
    <n v="53.44"/>
    <s v="Not met the required collection"/>
  </r>
  <r>
    <x v="930"/>
    <x v="1522"/>
    <s v="English"/>
    <x v="2"/>
    <n v="1996"/>
    <n v="5.8"/>
    <n v="259.60000000000002"/>
    <n v="883.6"/>
    <n v="45"/>
    <n v="575.04"/>
    <n v="308.56"/>
    <x v="2"/>
    <n v="81.96"/>
    <s v="One time watchable"/>
  </r>
  <r>
    <x v="930"/>
    <x v="1523"/>
    <s v="English"/>
    <x v="2"/>
    <n v="2001"/>
    <n v="6.7"/>
    <n v="6.38"/>
    <n v="293.04000000000002"/>
    <n v="95"/>
    <n v="152.26"/>
    <n v="140.78"/>
    <x v="0"/>
    <n v="2.81"/>
    <s v="Not met the required collection"/>
  </r>
  <r>
    <x v="930"/>
    <x v="1524"/>
    <s v="English"/>
    <x v="2"/>
    <n v="2008"/>
    <n v="5.2"/>
    <n v="111.82"/>
    <n v="227.99"/>
    <n v="68"/>
    <n v="139.62"/>
    <n v="88.37"/>
    <x v="1"/>
    <n v="47.88"/>
    <s v="Not met the required collection"/>
  </r>
  <r>
    <x v="930"/>
    <x v="1525"/>
    <s v="English"/>
    <x v="2"/>
    <n v="2012"/>
    <n v="5.0999999999999996"/>
    <n v="60.41"/>
    <n v="164.27"/>
    <n v="79"/>
    <n v="103.28"/>
    <n v="60.99"/>
    <x v="2"/>
    <n v="26.56"/>
    <s v="Not met the required collection"/>
  </r>
  <r>
    <x v="930"/>
    <x v="1526"/>
    <s v="English"/>
    <x v="2"/>
    <n v="2005"/>
    <n v="5"/>
    <n v="158.38"/>
    <n v="150.5"/>
    <n v="79"/>
    <n v="98.13"/>
    <n v="52.37"/>
    <x v="2"/>
    <n v="18.850000000000001"/>
    <s v="Not met the required collection"/>
  </r>
  <r>
    <x v="930"/>
    <x v="1527"/>
    <s v="English"/>
    <x v="2"/>
    <n v="1996"/>
    <n v="6.4"/>
    <n v="20.36"/>
    <n v="28.48"/>
    <n v="38"/>
    <n v="22.76"/>
    <n v="5.72"/>
    <x v="3"/>
    <n v="3.8"/>
    <s v="Not met the required collection"/>
  </r>
  <r>
    <x v="931"/>
    <x v="1528"/>
    <s v="English"/>
    <x v="2"/>
    <n v="2015"/>
    <n v="6.4"/>
    <n v="112.95"/>
    <n v="1070.5"/>
    <n v="20"/>
    <n v="644.78"/>
    <n v="425.72"/>
    <x v="0"/>
    <n v="37.369999999999997"/>
    <s v="Flop"/>
  </r>
  <r>
    <x v="931"/>
    <x v="1528"/>
    <s v="English"/>
    <x v="2"/>
    <n v="2015"/>
    <n v="6.4"/>
    <n v="123.68"/>
    <n v="449"/>
    <n v="85"/>
    <n v="351.79"/>
    <n v="97.21"/>
    <x v="2"/>
    <n v="21.94"/>
    <s v="Not met the required collection"/>
  </r>
  <r>
    <x v="932"/>
    <x v="1529"/>
    <s v="English"/>
    <x v="2"/>
    <n v="2002"/>
    <n v="7.2"/>
    <n v="31.67"/>
    <n v="356.9"/>
    <n v="65"/>
    <n v="190.61"/>
    <n v="166.29"/>
    <x v="1"/>
    <n v="4.13"/>
    <s v="Not met the required collection"/>
  </r>
  <r>
    <x v="932"/>
    <x v="1530"/>
    <s v="English"/>
    <x v="2"/>
    <n v="2009"/>
    <n v="5.8"/>
    <n v="90.27"/>
    <n v="262.82"/>
    <n v="35"/>
    <n v="185.31"/>
    <n v="77.510000000000005"/>
    <x v="4"/>
    <n v="19.190000000000001"/>
    <s v="Not met the required collection"/>
  </r>
  <r>
    <x v="932"/>
    <x v="1531"/>
    <s v="English"/>
    <x v="2"/>
    <n v="2005"/>
    <n v="7.3"/>
    <n v="268.85000000000002"/>
    <n v="116.76"/>
    <n v="64"/>
    <n v="84.39"/>
    <n v="32.369999999999997"/>
    <x v="3"/>
    <n v="92.77"/>
    <s v="Not met the required collection"/>
  </r>
  <r>
    <x v="933"/>
    <x v="1532"/>
    <s v="English"/>
    <x v="2"/>
    <n v="2005"/>
    <n v="6.8"/>
    <n v="190.51"/>
    <n v="296.13"/>
    <n v="96"/>
    <n v="214.27"/>
    <n v="81.86"/>
    <x v="3"/>
    <n v="34.5"/>
    <s v="Not met the required collection"/>
  </r>
  <r>
    <x v="934"/>
    <x v="1533"/>
    <s v="English"/>
    <x v="2"/>
    <n v="2008"/>
    <n v="6.6"/>
    <n v="17.3"/>
    <n v="599.59"/>
    <n v="64"/>
    <n v="312.98"/>
    <n v="286.61"/>
    <x v="2"/>
    <n v="4.4800000000000004"/>
    <s v="Not met the required collection"/>
  </r>
  <r>
    <x v="934"/>
    <x v="1534"/>
    <s v="English"/>
    <x v="2"/>
    <n v="2003"/>
    <n v="4.9000000000000004"/>
    <n v="200.08"/>
    <n v="294.57"/>
    <n v="92"/>
    <n v="179.31"/>
    <n v="115.26"/>
    <x v="1"/>
    <n v="79.47"/>
    <s v="Not met the required collection"/>
  </r>
  <r>
    <x v="934"/>
    <x v="1535"/>
    <s v="English"/>
    <x v="2"/>
    <n v="2014"/>
    <n v="6.9"/>
    <n v="10.19"/>
    <n v="271.45999999999998"/>
    <n v="94"/>
    <n v="183.33"/>
    <n v="88.13"/>
    <x v="0"/>
    <n v="2.65"/>
    <s v="Not met the required collection"/>
  </r>
  <r>
    <x v="934"/>
    <x v="1536"/>
    <s v="English"/>
    <x v="3"/>
    <n v="1999"/>
    <n v="5.9"/>
    <n v="236.75"/>
    <n v="144.56"/>
    <n v="48"/>
    <n v="82"/>
    <n v="62.56"/>
    <x v="2"/>
    <n v="76.09"/>
    <s v="Not met the required collection"/>
  </r>
  <r>
    <x v="935"/>
    <x v="1537"/>
    <s v="English"/>
    <x v="2"/>
    <n v="1999"/>
    <n v="5.9"/>
    <n v="229.46"/>
    <n v="1160.96"/>
    <n v="55"/>
    <n v="826.22"/>
    <n v="334.74"/>
    <x v="1"/>
    <n v="71.36"/>
    <s v="Average"/>
  </r>
  <r>
    <x v="935"/>
    <x v="1538"/>
    <s v="English"/>
    <x v="2"/>
    <n v="1996"/>
    <n v="6.7"/>
    <n v="75.709999999999994"/>
    <n v="529.08000000000004"/>
    <n v="92"/>
    <n v="399.77"/>
    <n v="129.31"/>
    <x v="0"/>
    <n v="30.52"/>
    <s v="Not met the required collection"/>
  </r>
  <r>
    <x v="935"/>
    <x v="1539"/>
    <s v="English"/>
    <x v="2"/>
    <n v="1989"/>
    <n v="7.6"/>
    <n v="41.96"/>
    <n v="314.49"/>
    <n v="20"/>
    <n v="224.21"/>
    <n v="90.28"/>
    <x v="0"/>
    <n v="4.7699999999999996"/>
    <s v="Not met the required collection"/>
  </r>
  <r>
    <x v="935"/>
    <x v="1540"/>
    <s v="English"/>
    <x v="2"/>
    <n v="1995"/>
    <n v="6.8"/>
    <n v="97.34"/>
    <n v="271.74"/>
    <n v="57"/>
    <n v="170.95"/>
    <n v="100.79"/>
    <x v="5"/>
    <n v="43.71"/>
    <s v="Not met the required collection"/>
  </r>
  <r>
    <x v="935"/>
    <x v="1541"/>
    <s v="English"/>
    <x v="2"/>
    <n v="1987"/>
    <n v="8.1"/>
    <n v="33.799999999999997"/>
    <n v="66.95"/>
    <n v="43"/>
    <n v="38.24"/>
    <n v="28.71"/>
    <x v="3"/>
    <n v="13.71"/>
    <s v="Not met the required collection"/>
  </r>
  <r>
    <x v="936"/>
    <x v="1542"/>
    <s v="English"/>
    <x v="2"/>
    <n v="2009"/>
    <n v="4.9000000000000004"/>
    <n v="168.65"/>
    <n v="497.65"/>
    <n v="72"/>
    <n v="264.22000000000003"/>
    <n v="233.43"/>
    <x v="1"/>
    <n v="17.27"/>
    <s v="Not met the required collection"/>
  </r>
  <r>
    <x v="936"/>
    <x v="1543"/>
    <s v="English"/>
    <x v="2"/>
    <n v="2005"/>
    <n v="6.9"/>
    <n v="119.94"/>
    <n v="245.94"/>
    <n v="79"/>
    <n v="154.65"/>
    <n v="91.29"/>
    <x v="0"/>
    <n v="29.5"/>
    <s v="Not met the required collection"/>
  </r>
  <r>
    <x v="937"/>
    <x v="1544"/>
    <s v="English"/>
    <x v="7"/>
    <n v="2001"/>
    <n v="7.3"/>
    <n v="288.93"/>
    <n v="667.55"/>
    <n v="50"/>
    <n v="425.75"/>
    <n v="241.8"/>
    <x v="1"/>
    <n v="72.63"/>
    <s v="Not met the required collection"/>
  </r>
  <r>
    <x v="938"/>
    <x v="1545"/>
    <s v="English"/>
    <x v="7"/>
    <n v="2008"/>
    <n v="6.5"/>
    <n v="29.87"/>
    <n v="29.19"/>
    <n v="49"/>
    <n v="16.100000000000001"/>
    <n v="13.09"/>
    <x v="1"/>
    <n v="3.41"/>
    <s v="Not met the required collection"/>
  </r>
  <r>
    <x v="939"/>
    <x v="1546"/>
    <s v="English"/>
    <x v="2"/>
    <n v="2007"/>
    <n v="5.9"/>
    <n v="252.63"/>
    <n v="155.41"/>
    <n v="46"/>
    <n v="78.27"/>
    <n v="77.14"/>
    <x v="1"/>
    <n v="33.76"/>
    <s v="Not met the required collection"/>
  </r>
  <r>
    <x v="940"/>
    <x v="1547"/>
    <s v="English"/>
    <x v="2"/>
    <n v="1997"/>
    <n v="4.7"/>
    <n v="288.49"/>
    <n v="439.42"/>
    <n v="95"/>
    <n v="227.1"/>
    <n v="212.32"/>
    <x v="1"/>
    <n v="135.05000000000001"/>
    <s v="Not met the required collection"/>
  </r>
  <r>
    <x v="941"/>
    <x v="1548"/>
    <s v="English"/>
    <x v="2"/>
    <n v="2006"/>
    <n v="6.5"/>
    <n v="43.98"/>
    <n v="641.75"/>
    <n v="37"/>
    <n v="364.84"/>
    <n v="276.91000000000003"/>
    <x v="5"/>
    <n v="4.84"/>
    <s v="Not met the required collection"/>
  </r>
  <r>
    <x v="942"/>
    <x v="1549"/>
    <s v="English"/>
    <x v="2"/>
    <n v="2015"/>
    <n v="7.2"/>
    <n v="207.96"/>
    <n v="929.01"/>
    <n v="78"/>
    <n v="479.13"/>
    <n v="449.88"/>
    <x v="2"/>
    <n v="93.32"/>
    <s v="Hit"/>
  </r>
  <r>
    <x v="943"/>
    <x v="1550"/>
    <s v="English"/>
    <x v="2"/>
    <n v="2002"/>
    <n v="4.8"/>
    <n v="226.3"/>
    <n v="973.54"/>
    <n v="99"/>
    <n v="755.75"/>
    <n v="217.79"/>
    <x v="4"/>
    <n v="110.17"/>
    <s v="Hit"/>
  </r>
  <r>
    <x v="944"/>
    <x v="1551"/>
    <s v="English"/>
    <x v="2"/>
    <n v="1999"/>
    <n v="5.8"/>
    <n v="178.86"/>
    <n v="358.64"/>
    <n v="89"/>
    <n v="219.59"/>
    <n v="139.05000000000001"/>
    <x v="2"/>
    <n v="56.62"/>
    <s v="Not met the required collection"/>
  </r>
  <r>
    <x v="944"/>
    <x v="1552"/>
    <s v="English"/>
    <x v="2"/>
    <n v="2000"/>
    <n v="5.3"/>
    <n v="92.49"/>
    <n v="55.53"/>
    <n v="20"/>
    <n v="42.41"/>
    <n v="13.12"/>
    <x v="1"/>
    <n v="16.53"/>
    <s v="Not met the required collection"/>
  </r>
  <r>
    <x v="945"/>
    <x v="1553"/>
    <s v="English"/>
    <x v="2"/>
    <n v="2010"/>
    <n v="5.4"/>
    <n v="288.33999999999997"/>
    <n v="394.55"/>
    <n v="46"/>
    <n v="248.91"/>
    <n v="145.63999999999999"/>
    <x v="1"/>
    <n v="107.52"/>
    <s v="Not met the required collection"/>
  </r>
  <r>
    <x v="945"/>
    <x v="1554"/>
    <s v="English"/>
    <x v="2"/>
    <n v="2008"/>
    <n v="6.8"/>
    <n v="229.94"/>
    <n v="152.34"/>
    <n v="100"/>
    <n v="107.63"/>
    <n v="44.71"/>
    <x v="1"/>
    <n v="63.04"/>
    <s v="Not met the required collection"/>
  </r>
  <r>
    <x v="945"/>
    <x v="1555"/>
    <s v="English"/>
    <x v="3"/>
    <n v="2005"/>
    <n v="5.5"/>
    <n v="217.94"/>
    <n v="126.18"/>
    <n v="48"/>
    <n v="89.61"/>
    <n v="36.57"/>
    <x v="1"/>
    <n v="68.22"/>
    <s v="Not met the required collection"/>
  </r>
  <r>
    <x v="945"/>
    <x v="1556"/>
    <s v="English"/>
    <x v="2"/>
    <n v="2004"/>
    <n v="5.6"/>
    <n v="298.33"/>
    <n v="56.93"/>
    <n v="91"/>
    <n v="39.65"/>
    <n v="17.28"/>
    <x v="0"/>
    <n v="38.130000000000003"/>
    <s v="Not met the required collection"/>
  </r>
  <r>
    <x v="946"/>
    <x v="1557"/>
    <s v="English"/>
    <x v="2"/>
    <n v="2006"/>
    <n v="6.4"/>
    <n v="288.56"/>
    <n v="105.95"/>
    <n v="88"/>
    <n v="67.72"/>
    <n v="38.229999999999997"/>
    <x v="1"/>
    <n v="140.56"/>
    <s v="Not met the required collection"/>
  </r>
  <r>
    <x v="947"/>
    <x v="1558"/>
    <s v="English"/>
    <x v="2"/>
    <n v="2010"/>
    <n v="7"/>
    <n v="122.5"/>
    <n v="864.75"/>
    <n v="89"/>
    <n v="639.98"/>
    <n v="224.77"/>
    <x v="2"/>
    <n v="33.01"/>
    <s v="Hit"/>
  </r>
  <r>
    <x v="947"/>
    <x v="1559"/>
    <s v="English"/>
    <x v="2"/>
    <n v="1980"/>
    <n v="7.8"/>
    <n v="83.88"/>
    <n v="289.58"/>
    <n v="88"/>
    <n v="210.52"/>
    <n v="79.06"/>
    <x v="2"/>
    <n v="36.72"/>
    <s v="Not met the required collection"/>
  </r>
  <r>
    <x v="947"/>
    <x v="1560"/>
    <s v="English"/>
    <x v="2"/>
    <n v="1998"/>
    <n v="6.5"/>
    <n v="290.25"/>
    <n v="174.78"/>
    <n v="92"/>
    <n v="103.36"/>
    <n v="71.42"/>
    <x v="0"/>
    <n v="47.5"/>
    <s v="Not met the required collection"/>
  </r>
  <r>
    <x v="948"/>
    <x v="1561"/>
    <s v="Spanish"/>
    <x v="2"/>
    <n v="1992"/>
    <n v="6.9"/>
    <n v="216.2"/>
    <n v="872.9"/>
    <n v="89"/>
    <n v="667.31"/>
    <n v="205.59"/>
    <x v="0"/>
    <n v="37.4"/>
    <s v="Hit"/>
  </r>
  <r>
    <x v="948"/>
    <x v="1562"/>
    <s v="English"/>
    <x v="2"/>
    <n v="2001"/>
    <n v="5.4"/>
    <n v="207.21"/>
    <n v="827.57"/>
    <n v="84"/>
    <n v="420.52"/>
    <n v="407.05"/>
    <x v="0"/>
    <n v="72.59"/>
    <s v="Hit"/>
  </r>
  <r>
    <x v="948"/>
    <x v="1563"/>
    <s v="English"/>
    <x v="2"/>
    <n v="2003"/>
    <n v="6.4"/>
    <n v="108.53"/>
    <n v="729.55"/>
    <n v="94"/>
    <n v="470.62"/>
    <n v="258.93"/>
    <x v="4"/>
    <n v="29.92"/>
    <s v="Hit"/>
  </r>
  <r>
    <x v="948"/>
    <x v="1564"/>
    <s v="English"/>
    <x v="2"/>
    <n v="1998"/>
    <n v="6.4"/>
    <n v="111.34"/>
    <n v="442.2"/>
    <n v="39"/>
    <n v="249.88"/>
    <n v="192.32"/>
    <x v="0"/>
    <n v="39.909999999999997"/>
    <s v="Not met the required collection"/>
  </r>
  <r>
    <x v="948"/>
    <x v="1565"/>
    <s v="English"/>
    <x v="2"/>
    <n v="2007"/>
    <n v="7.6"/>
    <n v="217.12"/>
    <n v="252.64"/>
    <n v="36"/>
    <n v="150.22999999999999"/>
    <n v="102.41"/>
    <x v="0"/>
    <n v="80.31"/>
    <s v="Not met the required collection"/>
  </r>
  <r>
    <x v="948"/>
    <x v="1566"/>
    <s v="English"/>
    <x v="2"/>
    <n v="1995"/>
    <n v="7.2"/>
    <n v="77.239999999999995"/>
    <n v="242.15"/>
    <n v="52"/>
    <n v="173.15"/>
    <n v="69"/>
    <x v="1"/>
    <n v="9.51"/>
    <s v="Not met the required collection"/>
  </r>
  <r>
    <x v="948"/>
    <x v="1567"/>
    <s v="English"/>
    <x v="2"/>
    <n v="2005"/>
    <n v="3.5"/>
    <n v="265.38"/>
    <n v="96.25"/>
    <n v="46"/>
    <n v="67.650000000000006"/>
    <n v="28.6"/>
    <x v="2"/>
    <n v="52.25"/>
    <s v="Not met the required collection"/>
  </r>
  <r>
    <x v="948"/>
    <x v="1568"/>
    <s v="English"/>
    <x v="2"/>
    <n v="2009"/>
    <n v="4.9000000000000004"/>
    <n v="194.66"/>
    <n v="6.41"/>
    <n v="73"/>
    <n v="4.93"/>
    <n v="1.48"/>
    <x v="5"/>
    <n v="68.900000000000006"/>
    <s v="Not met the required collection"/>
  </r>
  <r>
    <x v="949"/>
    <x v="1569"/>
    <s v="English"/>
    <x v="2"/>
    <n v="2013"/>
    <n v="5.6"/>
    <n v="206.41"/>
    <n v="597.45000000000005"/>
    <n v="66"/>
    <n v="352.12"/>
    <n v="245.33"/>
    <x v="0"/>
    <n v="25.69"/>
    <s v="Not met the required collection"/>
  </r>
  <r>
    <x v="949"/>
    <x v="1570"/>
    <s v="English"/>
    <x v="2"/>
    <n v="2010"/>
    <n v="7.1"/>
    <n v="37.56"/>
    <n v="491.4"/>
    <n v="66"/>
    <n v="377.38"/>
    <n v="114.02"/>
    <x v="4"/>
    <n v="8.84"/>
    <s v="Not met the required collection"/>
  </r>
  <r>
    <x v="949"/>
    <x v="1571"/>
    <s v="English"/>
    <x v="2"/>
    <n v="2005"/>
    <n v="6.2"/>
    <n v="5.46"/>
    <n v="160.11000000000001"/>
    <n v="66"/>
    <n v="109.52"/>
    <n v="50.59"/>
    <x v="5"/>
    <n v="1.42"/>
    <s v="Not met the required collection"/>
  </r>
  <r>
    <x v="949"/>
    <x v="1572"/>
    <s v="English"/>
    <x v="2"/>
    <n v="2015"/>
    <n v="6.3"/>
    <n v="192.03"/>
    <n v="135.22999999999999"/>
    <n v="84"/>
    <n v="88.44"/>
    <n v="46.79"/>
    <x v="0"/>
    <n v="78.31"/>
    <s v="Not met the required collection"/>
  </r>
  <r>
    <x v="950"/>
    <x v="1573"/>
    <s v="English"/>
    <x v="2"/>
    <n v="1964"/>
    <n v="7.8"/>
    <n v="149.05000000000001"/>
    <n v="47.73"/>
    <n v="50"/>
    <n v="33.840000000000003"/>
    <n v="13.89"/>
    <x v="0"/>
    <n v="47.34"/>
    <s v="Not met the required collection"/>
  </r>
  <r>
    <x v="951"/>
    <x v="1574"/>
    <s v="English"/>
    <x v="2"/>
    <n v="2014"/>
    <n v="7"/>
    <n v="267.79000000000002"/>
    <n v="183.79"/>
    <n v="95"/>
    <n v="133.56"/>
    <n v="50.23"/>
    <x v="4"/>
    <n v="52.44"/>
    <s v="Not met the required collection"/>
  </r>
  <r>
    <x v="952"/>
    <x v="1575"/>
    <s v="English"/>
    <x v="2"/>
    <n v="1965"/>
    <n v="8"/>
    <n v="55.73"/>
    <n v="561.64"/>
    <n v="25"/>
    <n v="339.17"/>
    <n v="222.47"/>
    <x v="0"/>
    <n v="13.64"/>
    <s v="Not met the required collection"/>
  </r>
  <r>
    <x v="953"/>
    <x v="1576"/>
    <s v="English"/>
    <x v="2"/>
    <n v="2000"/>
    <n v="7.7"/>
    <n v="84.86"/>
    <n v="740.54"/>
    <n v="21"/>
    <n v="563.33000000000004"/>
    <n v="177.21"/>
    <x v="5"/>
    <n v="28.73"/>
    <s v="Flop"/>
  </r>
  <r>
    <x v="953"/>
    <x v="1577"/>
    <s v="English"/>
    <x v="2"/>
    <n v="1990"/>
    <n v="7.4"/>
    <n v="86.94"/>
    <n v="716.69"/>
    <n v="86"/>
    <n v="360.29"/>
    <n v="356.4"/>
    <x v="0"/>
    <n v="13.15"/>
    <s v="Hit"/>
  </r>
  <r>
    <x v="953"/>
    <x v="1578"/>
    <s v="English"/>
    <x v="2"/>
    <n v="2004"/>
    <n v="6.6"/>
    <n v="206.14"/>
    <n v="463.09"/>
    <n v="59"/>
    <n v="289.31"/>
    <n v="173.78"/>
    <x v="4"/>
    <n v="28.93"/>
    <s v="Not met the required collection"/>
  </r>
  <r>
    <x v="953"/>
    <x v="1579"/>
    <s v="English"/>
    <x v="2"/>
    <n v="2015"/>
    <n v="7.4"/>
    <n v="56.52"/>
    <n v="335.51"/>
    <n v="66"/>
    <n v="230"/>
    <n v="105.51"/>
    <x v="5"/>
    <n v="12.92"/>
    <s v="Not met the required collection"/>
  </r>
  <r>
    <x v="953"/>
    <x v="1580"/>
    <s v="English"/>
    <x v="2"/>
    <n v="2012"/>
    <n v="7.3"/>
    <n v="289.32"/>
    <n v="318.91000000000003"/>
    <n v="96"/>
    <n v="227.34"/>
    <n v="91.57"/>
    <x v="4"/>
    <n v="49.58"/>
    <s v="Not met the required collection"/>
  </r>
  <r>
    <x v="953"/>
    <x v="1581"/>
    <s v="English"/>
    <x v="2"/>
    <n v="1992"/>
    <n v="6.4"/>
    <n v="222.15"/>
    <n v="98.24"/>
    <n v="60"/>
    <n v="50.98"/>
    <n v="47.26"/>
    <x v="1"/>
    <n v="28.46"/>
    <s v="Not met the required collection"/>
  </r>
  <r>
    <x v="953"/>
    <x v="1582"/>
    <s v="English"/>
    <x v="2"/>
    <n v="2007"/>
    <n v="6.3"/>
    <n v="68.56"/>
    <n v="21.94"/>
    <n v="60"/>
    <n v="13.61"/>
    <n v="8.33"/>
    <x v="1"/>
    <n v="24.38"/>
    <s v="Not met the required collection"/>
  </r>
  <r>
    <x v="954"/>
    <x v="1583"/>
    <s v="English"/>
    <x v="2"/>
    <n v="2002"/>
    <n v="5.8"/>
    <n v="295.20999999999998"/>
    <n v="150.28"/>
    <n v="80"/>
    <n v="86.02"/>
    <n v="64.260000000000005"/>
    <x v="0"/>
    <n v="97.32"/>
    <s v="Not met the required collection"/>
  </r>
  <r>
    <x v="955"/>
    <x v="1584"/>
    <s v="English"/>
    <x v="2"/>
    <n v="2011"/>
    <n v="5.8"/>
    <n v="122.83"/>
    <n v="412.05"/>
    <n v="28"/>
    <n v="236.25"/>
    <n v="175.8"/>
    <x v="3"/>
    <n v="50.2"/>
    <s v="Not met the required collection"/>
  </r>
  <r>
    <x v="955"/>
    <x v="1585"/>
    <s v="English"/>
    <x v="2"/>
    <n v="2000"/>
    <n v="7"/>
    <n v="285.52999999999997"/>
    <n v="346.26"/>
    <n v="36"/>
    <n v="208.2"/>
    <n v="138.06"/>
    <x v="4"/>
    <n v="97.02"/>
    <s v="Not met the required collection"/>
  </r>
  <r>
    <x v="955"/>
    <x v="1586"/>
    <s v="English"/>
    <x v="2"/>
    <n v="2001"/>
    <n v="6.9"/>
    <n v="51.56"/>
    <n v="228.37"/>
    <n v="46"/>
    <n v="154.19"/>
    <n v="74.180000000000007"/>
    <x v="2"/>
    <n v="11.64"/>
    <s v="Not met the required collection"/>
  </r>
  <r>
    <x v="955"/>
    <x v="1587"/>
    <s v="English"/>
    <x v="9"/>
    <n v="1999"/>
    <n v="6.5"/>
    <n v="205.39"/>
    <n v="106.9"/>
    <n v="90"/>
    <n v="65.73"/>
    <n v="41.17"/>
    <x v="3"/>
    <n v="89.64"/>
    <s v="Not met the required collection"/>
  </r>
  <r>
    <x v="956"/>
    <x v="1588"/>
    <s v="English"/>
    <x v="1"/>
    <n v="2010"/>
    <n v="7"/>
    <n v="159.11000000000001"/>
    <n v="16.79"/>
    <n v="47"/>
    <n v="10.96"/>
    <n v="5.83"/>
    <x v="2"/>
    <n v="51.16"/>
    <s v="Not met the required collection"/>
  </r>
  <r>
    <x v="957"/>
    <x v="1589"/>
    <s v="English"/>
    <x v="2"/>
    <n v="2009"/>
    <n v="7.2"/>
    <n v="277.02"/>
    <n v="72.34"/>
    <n v="63"/>
    <n v="37.75"/>
    <n v="34.590000000000003"/>
    <x v="0"/>
    <n v="72.67"/>
    <s v="Not met the required collection"/>
  </r>
  <r>
    <x v="958"/>
    <x v="1590"/>
    <s v="English"/>
    <x v="2"/>
    <n v="1994"/>
    <n v="8.5"/>
    <n v="44.87"/>
    <n v="656.1"/>
    <n v="48"/>
    <n v="400.72"/>
    <n v="255.38"/>
    <x v="3"/>
    <n v="8.59"/>
    <s v="Not met the required collection"/>
  </r>
  <r>
    <x v="959"/>
    <x v="1591"/>
    <s v="English"/>
    <x v="9"/>
    <n v="1993"/>
    <n v="6.5"/>
    <n v="58.24"/>
    <n v="448.63"/>
    <n v="74"/>
    <n v="233.22"/>
    <n v="215.41"/>
    <x v="1"/>
    <n v="27.29"/>
    <s v="Not met the required collection"/>
  </r>
  <r>
    <x v="959"/>
    <x v="1592"/>
    <s v="English"/>
    <x v="2"/>
    <n v="2002"/>
    <n v="6.7"/>
    <n v="101.29"/>
    <n v="271.26"/>
    <n v="70"/>
    <n v="154.93"/>
    <n v="116.33"/>
    <x v="3"/>
    <n v="14.58"/>
    <s v="Not met the required collection"/>
  </r>
  <r>
    <x v="960"/>
    <x v="1593"/>
    <s v="English"/>
    <x v="27"/>
    <n v="2005"/>
    <n v="7.9"/>
    <n v="256.76"/>
    <n v="530.84"/>
    <n v="21"/>
    <n v="412.87"/>
    <n v="117.97"/>
    <x v="4"/>
    <n v="68.13"/>
    <s v="Not met the required collection"/>
  </r>
  <r>
    <x v="960"/>
    <x v="1594"/>
    <s v="English"/>
    <x v="7"/>
    <n v="2008"/>
    <n v="7.3"/>
    <n v="112.24"/>
    <n v="350.5"/>
    <n v="30"/>
    <n v="244.97"/>
    <n v="105.53"/>
    <x v="4"/>
    <n v="15.68"/>
    <s v="Not met the required collection"/>
  </r>
  <r>
    <x v="960"/>
    <x v="1595"/>
    <s v="English"/>
    <x v="2"/>
    <n v="1997"/>
    <n v="5.8"/>
    <n v="266.05"/>
    <n v="61.42"/>
    <n v="41"/>
    <n v="33.25"/>
    <n v="28.17"/>
    <x v="0"/>
    <n v="51.04"/>
    <s v="Not met the required collection"/>
  </r>
  <r>
    <x v="961"/>
    <x v="1596"/>
    <s v="English"/>
    <x v="2"/>
    <n v="2002"/>
    <n v="5.0999999999999996"/>
    <n v="97.63"/>
    <n v="655.09"/>
    <n v="31"/>
    <n v="396.18"/>
    <n v="258.91000000000003"/>
    <x v="5"/>
    <n v="35.119999999999997"/>
    <s v="Not met the required collection"/>
  </r>
  <r>
    <x v="962"/>
    <x v="1597"/>
    <s v="English"/>
    <x v="2"/>
    <n v="2010"/>
    <n v="6.5"/>
    <n v="251.48"/>
    <n v="273.02"/>
    <n v="32"/>
    <n v="184.09"/>
    <n v="88.93"/>
    <x v="2"/>
    <n v="117.13"/>
    <s v="Not met the required collection"/>
  </r>
  <r>
    <x v="963"/>
    <x v="1598"/>
    <s v="English"/>
    <x v="2"/>
    <n v="1997"/>
    <n v="7"/>
    <n v="59.71"/>
    <n v="359.79"/>
    <n v="68"/>
    <n v="196.97"/>
    <n v="162.82"/>
    <x v="4"/>
    <n v="14.12"/>
    <s v="Not met the required collection"/>
  </r>
  <r>
    <x v="964"/>
    <x v="1599"/>
    <s v="English"/>
    <x v="7"/>
    <n v="1997"/>
    <n v="6.5"/>
    <n v="174.11"/>
    <n v="678.28"/>
    <n v="20"/>
    <n v="411.24"/>
    <n v="267.04000000000002"/>
    <x v="0"/>
    <n v="24"/>
    <s v="Not met the required collection"/>
  </r>
  <r>
    <x v="964"/>
    <x v="1600"/>
    <s v="English"/>
    <x v="2"/>
    <n v="2000"/>
    <n v="5.9"/>
    <n v="249.72"/>
    <n v="469.6"/>
    <n v="74"/>
    <n v="351"/>
    <n v="118.6"/>
    <x v="0"/>
    <n v="77.89"/>
    <s v="Not met the required collection"/>
  </r>
  <r>
    <x v="965"/>
    <x v="1601"/>
    <s v="English"/>
    <x v="2"/>
    <n v="2016"/>
    <n v="5.5"/>
    <n v="220.68"/>
    <n v="529.35"/>
    <n v="46"/>
    <n v="349.59"/>
    <n v="179.76"/>
    <x v="3"/>
    <n v="68.98"/>
    <s v="Not met the required collection"/>
  </r>
  <r>
    <x v="965"/>
    <x v="1602"/>
    <s v="English"/>
    <x v="2"/>
    <n v="2015"/>
    <n v="4.5"/>
    <n v="122.69"/>
    <n v="378.19"/>
    <n v="87"/>
    <n v="257.77"/>
    <n v="120.42"/>
    <x v="3"/>
    <n v="60.25"/>
    <s v="Not met the required collection"/>
  </r>
  <r>
    <x v="965"/>
    <x v="1603"/>
    <s v="English"/>
    <x v="2"/>
    <n v="2000"/>
    <n v="7.1"/>
    <n v="197.41"/>
    <n v="298.25"/>
    <n v="61"/>
    <n v="226.18"/>
    <n v="72.069999999999993"/>
    <x v="0"/>
    <n v="98.33"/>
    <s v="Not met the required collection"/>
  </r>
  <r>
    <x v="965"/>
    <x v="1604"/>
    <s v="English"/>
    <x v="2"/>
    <n v="1996"/>
    <n v="6.9"/>
    <n v="209.67"/>
    <n v="289.75"/>
    <n v="43"/>
    <n v="212.89"/>
    <n v="76.86"/>
    <x v="2"/>
    <n v="62.2"/>
    <s v="Not met the required collection"/>
  </r>
  <r>
    <x v="965"/>
    <x v="1605"/>
    <s v="English"/>
    <x v="7"/>
    <n v="2011"/>
    <n v="6.9"/>
    <n v="267.70999999999998"/>
    <n v="241.43"/>
    <n v="35"/>
    <n v="135.07"/>
    <n v="106.36"/>
    <x v="3"/>
    <n v="76.42"/>
    <s v="Not met the required collection"/>
  </r>
  <r>
    <x v="965"/>
    <x v="1606"/>
    <s v="English"/>
    <x v="2"/>
    <n v="2013"/>
    <n v="6.4"/>
    <n v="192.88"/>
    <n v="94.68"/>
    <n v="69"/>
    <n v="64.3"/>
    <n v="30.38"/>
    <x v="5"/>
    <n v="41.17"/>
    <s v="Not met the required collection"/>
  </r>
  <r>
    <x v="965"/>
    <x v="1607"/>
    <s v="English"/>
    <x v="2"/>
    <n v="2009"/>
    <n v="5.8"/>
    <n v="108.39"/>
    <n v="77.45"/>
    <n v="56"/>
    <n v="51.77"/>
    <n v="25.68"/>
    <x v="1"/>
    <n v="15.58"/>
    <s v="Not met the required collection"/>
  </r>
  <r>
    <x v="966"/>
    <x v="1608"/>
    <s v="English"/>
    <x v="2"/>
    <n v="1995"/>
    <n v="5.0999999999999996"/>
    <n v="9.4700000000000006"/>
    <n v="458.95"/>
    <n v="93"/>
    <n v="249.83"/>
    <n v="209.12"/>
    <x v="5"/>
    <n v="2.14"/>
    <s v="Not met the required collection"/>
  </r>
  <r>
    <x v="967"/>
    <x v="1609"/>
    <s v="English"/>
    <x v="2"/>
    <n v="2009"/>
    <n v="7.1"/>
    <n v="148.24"/>
    <n v="341.49"/>
    <n v="62"/>
    <n v="186.61"/>
    <n v="154.88"/>
    <x v="0"/>
    <n v="52.94"/>
    <s v="Not met the required collection"/>
  </r>
  <r>
    <x v="968"/>
    <x v="1610"/>
    <s v="None"/>
    <x v="2"/>
    <n v="2011"/>
    <n v="8.5"/>
    <n v="237.84"/>
    <n v="482.32"/>
    <n v="33"/>
    <n v="277.61"/>
    <n v="204.71"/>
    <x v="2"/>
    <n v="77.88"/>
    <s v="Not met the required collection"/>
  </r>
  <r>
    <x v="969"/>
    <x v="1611"/>
    <s v="English"/>
    <x v="2"/>
    <n v="1984"/>
    <n v="6.2"/>
    <n v="111.06"/>
    <n v="391.57"/>
    <n v="88"/>
    <n v="298.67"/>
    <n v="92.9"/>
    <x v="2"/>
    <n v="23.77"/>
    <s v="Not met the required collection"/>
  </r>
  <r>
    <x v="969"/>
    <x v="1612"/>
    <s v="English"/>
    <x v="2"/>
    <n v="2005"/>
    <n v="8"/>
    <n v="279.7"/>
    <n v="294.31"/>
    <n v="54"/>
    <n v="192.77"/>
    <n v="101.54"/>
    <x v="3"/>
    <n v="83.71"/>
    <s v="Not met the required collection"/>
  </r>
  <r>
    <x v="969"/>
    <x v="1613"/>
    <s v="English"/>
    <x v="2"/>
    <n v="2015"/>
    <n v="7"/>
    <n v="167.18"/>
    <n v="27.71"/>
    <n v="95"/>
    <n v="16.309999999999999"/>
    <n v="11.4"/>
    <x v="5"/>
    <n v="56.41"/>
    <s v="Not met the required collection"/>
  </r>
  <r>
    <x v="970"/>
    <x v="1614"/>
    <s v="English"/>
    <x v="2"/>
    <n v="2003"/>
    <n v="6.3"/>
    <n v="179.65"/>
    <n v="362.44"/>
    <n v="70"/>
    <n v="267.01"/>
    <n v="95.43"/>
    <x v="4"/>
    <n v="62.21"/>
    <s v="Not met the required collection"/>
  </r>
  <r>
    <x v="971"/>
    <x v="1615"/>
    <s v="English"/>
    <x v="2"/>
    <n v="1990"/>
    <n v="7.1"/>
    <n v="238.63"/>
    <n v="303.04000000000002"/>
    <n v="79"/>
    <n v="165.19"/>
    <n v="137.85"/>
    <x v="0"/>
    <n v="103.38"/>
    <s v="Not met the required collection"/>
  </r>
  <r>
    <x v="972"/>
    <x v="1616"/>
    <s v="English"/>
    <x v="2"/>
    <n v="1997"/>
    <n v="4.5999999999999996"/>
    <n v="55.15"/>
    <n v="442.8"/>
    <n v="84"/>
    <n v="271.95999999999998"/>
    <n v="170.84"/>
    <x v="2"/>
    <n v="26.91"/>
    <s v="Not met the required collection"/>
  </r>
  <r>
    <x v="972"/>
    <x v="1617"/>
    <s v="English"/>
    <x v="0"/>
    <n v="1998"/>
    <n v="5.3"/>
    <n v="15.29"/>
    <n v="198.21"/>
    <n v="77"/>
    <n v="151.56"/>
    <n v="46.65"/>
    <x v="4"/>
    <n v="7.59"/>
    <s v="Not met the required collection"/>
  </r>
  <r>
    <x v="972"/>
    <x v="1618"/>
    <s v="English"/>
    <x v="7"/>
    <n v="2001"/>
    <n v="6.3"/>
    <n v="244.97"/>
    <n v="21.89"/>
    <n v="47"/>
    <n v="12.01"/>
    <n v="9.8800000000000008"/>
    <x v="4"/>
    <n v="27.83"/>
    <s v="Not met the required collection"/>
  </r>
  <r>
    <x v="973"/>
    <x v="1619"/>
    <s v="English"/>
    <x v="7"/>
    <n v="2014"/>
    <n v="6.3"/>
    <n v="27.54"/>
    <n v="939.83"/>
    <n v="55"/>
    <n v="487.36"/>
    <n v="452.47"/>
    <x v="0"/>
    <n v="13.1"/>
    <s v="Average"/>
  </r>
  <r>
    <x v="974"/>
    <x v="1620"/>
    <s v="English"/>
    <x v="0"/>
    <n v="2012"/>
    <n v="5.2"/>
    <n v="127.92"/>
    <n v="114.74"/>
    <n v="32"/>
    <n v="58.05"/>
    <n v="56.69"/>
    <x v="0"/>
    <n v="63.13"/>
    <s v="Not met the required collection"/>
  </r>
  <r>
    <x v="975"/>
    <x v="1621"/>
    <s v="English"/>
    <x v="2"/>
    <n v="2013"/>
    <n v="6.7"/>
    <n v="289.75"/>
    <n v="918.77"/>
    <n v="44"/>
    <n v="652.99"/>
    <n v="265.77999999999997"/>
    <x v="1"/>
    <n v="128.5"/>
    <s v="One time watchable"/>
  </r>
  <r>
    <x v="976"/>
    <x v="1622"/>
    <s v="English"/>
    <x v="2"/>
    <n v="1987"/>
    <n v="4.8"/>
    <n v="48.14"/>
    <n v="77.819999999999993"/>
    <n v="45"/>
    <n v="51.27"/>
    <n v="26.55"/>
    <x v="1"/>
    <n v="18.059999999999999"/>
    <s v="Not met the required collection"/>
  </r>
  <r>
    <x v="977"/>
    <x v="1623"/>
    <s v="English"/>
    <x v="2"/>
    <n v="1999"/>
    <n v="6.2"/>
    <n v="5.53"/>
    <n v="525.70000000000005"/>
    <n v="63"/>
    <n v="272.62"/>
    <n v="253.08"/>
    <x v="3"/>
    <n v="1.46"/>
    <s v="Not met the required collection"/>
  </r>
  <r>
    <x v="978"/>
    <x v="1624"/>
    <s v="English"/>
    <x v="2"/>
    <n v="2011"/>
    <n v="7.6"/>
    <n v="163.78"/>
    <n v="740.36"/>
    <n v="48"/>
    <n v="375.75"/>
    <n v="364.61"/>
    <x v="4"/>
    <n v="79.98"/>
    <s v="One time watchable"/>
  </r>
  <r>
    <x v="978"/>
    <x v="1625"/>
    <s v="English"/>
    <x v="2"/>
    <n v="2014"/>
    <n v="6"/>
    <n v="287.89999999999998"/>
    <n v="273.14999999999998"/>
    <n v="86"/>
    <n v="178.3"/>
    <n v="94.85"/>
    <x v="3"/>
    <n v="54.06"/>
    <s v="Not met the required collection"/>
  </r>
  <r>
    <x v="979"/>
    <x v="1626"/>
    <s v="English"/>
    <x v="2"/>
    <n v="1970"/>
    <n v="6.2"/>
    <n v="56.03"/>
    <n v="310"/>
    <n v="32"/>
    <n v="230.1"/>
    <n v="79.900000000000006"/>
    <x v="0"/>
    <n v="22.84"/>
    <s v="Not met the required collection"/>
  </r>
  <r>
    <x v="980"/>
    <x v="1627"/>
    <s v="English"/>
    <x v="7"/>
    <n v="1986"/>
    <n v="7.2"/>
    <n v="252.42"/>
    <n v="543.80999999999995"/>
    <n v="33"/>
    <n v="328.48"/>
    <n v="215.33"/>
    <x v="5"/>
    <n v="36.46"/>
    <s v="Not met the required collection"/>
  </r>
  <r>
    <x v="980"/>
    <x v="1628"/>
    <s v="English"/>
    <x v="2"/>
    <n v="1994"/>
    <n v="6"/>
    <n v="264.85000000000002"/>
    <n v="452.71"/>
    <n v="78"/>
    <n v="312.05"/>
    <n v="140.66"/>
    <x v="2"/>
    <n v="99.69"/>
    <s v="Not met the required collection"/>
  </r>
  <r>
    <x v="981"/>
    <x v="1629"/>
    <s v="English"/>
    <x v="2"/>
    <n v="1995"/>
    <n v="6.1"/>
    <n v="277.45999999999998"/>
    <n v="219.96"/>
    <n v="70"/>
    <n v="141.37"/>
    <n v="78.59"/>
    <x v="0"/>
    <n v="108.03"/>
    <s v="Not met the required collection"/>
  </r>
  <r>
    <x v="982"/>
    <x v="1630"/>
    <s v="English"/>
    <x v="2"/>
    <n v="2008"/>
    <n v="6.1"/>
    <n v="234.09"/>
    <n v="259.83"/>
    <n v="31"/>
    <n v="206.84"/>
    <n v="52.99"/>
    <x v="5"/>
    <n v="49.66"/>
    <s v="Not met the required collection"/>
  </r>
  <r>
    <x v="983"/>
    <x v="1631"/>
    <s v="English"/>
    <x v="2"/>
    <n v="2013"/>
    <n v="7.5"/>
    <n v="237.57"/>
    <n v="483.29"/>
    <n v="22"/>
    <n v="347.56"/>
    <n v="135.72999999999999"/>
    <x v="0"/>
    <n v="28.02"/>
    <s v="Not met the required collection"/>
  </r>
  <r>
    <x v="984"/>
    <x v="1632"/>
    <s v="English"/>
    <x v="2"/>
    <n v="2006"/>
    <n v="7.2"/>
    <n v="15.52"/>
    <n v="402.9"/>
    <n v="29"/>
    <n v="315.25"/>
    <n v="87.65"/>
    <x v="4"/>
    <n v="6.83"/>
    <s v="Not met the required collection"/>
  </r>
  <r>
    <x v="985"/>
    <x v="1633"/>
    <s v="English"/>
    <x v="2"/>
    <n v="2012"/>
    <n v="5.4"/>
    <n v="161.57"/>
    <n v="86.5"/>
    <n v="93"/>
    <n v="68.67"/>
    <n v="17.829999999999998"/>
    <x v="5"/>
    <n v="68.94"/>
    <s v="Not met the required collection"/>
  </r>
  <r>
    <x v="986"/>
    <x v="1634"/>
    <s v="English"/>
    <x v="2"/>
    <n v="2008"/>
    <n v="4.7"/>
    <n v="217.56"/>
    <n v="232.78"/>
    <n v="67"/>
    <n v="175.76"/>
    <n v="57.02"/>
    <x v="4"/>
    <n v="83.75"/>
    <s v="Not met the required collection"/>
  </r>
  <r>
    <x v="987"/>
    <x v="1635"/>
    <s v="Telugu"/>
    <x v="13"/>
    <n v="2015"/>
    <n v="8.4"/>
    <n v="20.260000000000002"/>
    <n v="184.95"/>
    <n v="31"/>
    <n v="109.28"/>
    <n v="75.67"/>
    <x v="5"/>
    <n v="4.2699999999999996"/>
    <s v="Not met the required collection"/>
  </r>
  <r>
    <x v="988"/>
    <x v="1636"/>
    <s v="English"/>
    <x v="2"/>
    <n v="2012"/>
    <n v="5.7"/>
    <n v="8.73"/>
    <n v="352.48"/>
    <n v="79"/>
    <n v="209.43"/>
    <n v="143.05000000000001"/>
    <x v="5"/>
    <n v="3.91"/>
    <s v="Not met the required collection"/>
  </r>
  <r>
    <x v="989"/>
    <x v="1637"/>
    <s v="English"/>
    <x v="2"/>
    <n v="1987"/>
    <n v="4.7"/>
    <n v="220.1"/>
    <n v="70.27"/>
    <n v="59"/>
    <n v="55.04"/>
    <n v="15.23"/>
    <x v="5"/>
    <n v="79.760000000000005"/>
    <s v="Not met the required collection"/>
  </r>
  <r>
    <x v="990"/>
    <x v="1638"/>
    <s v="English"/>
    <x v="2"/>
    <n v="2009"/>
    <n v="7.1"/>
    <n v="113.31"/>
    <n v="466.7"/>
    <n v="99"/>
    <n v="335.26"/>
    <n v="131.44"/>
    <x v="2"/>
    <n v="20.86"/>
    <s v="Not met the required collection"/>
  </r>
  <r>
    <x v="990"/>
    <x v="1639"/>
    <s v="English"/>
    <x v="2"/>
    <n v="2008"/>
    <n v="7.3"/>
    <n v="67.44"/>
    <n v="317.14"/>
    <n v="59"/>
    <n v="210.35"/>
    <n v="106.79"/>
    <x v="4"/>
    <n v="18.670000000000002"/>
    <s v="Not met the required collection"/>
  </r>
  <r>
    <x v="990"/>
    <x v="1640"/>
    <s v="English"/>
    <x v="7"/>
    <n v="2012"/>
    <n v="7.8"/>
    <n v="251.29"/>
    <n v="145.6"/>
    <n v="55"/>
    <n v="80.88"/>
    <n v="64.72"/>
    <x v="0"/>
    <n v="58.76"/>
    <s v="Not met the required collection"/>
  </r>
  <r>
    <x v="991"/>
    <x v="1641"/>
    <s v="English"/>
    <x v="2"/>
    <n v="2014"/>
    <n v="5.6"/>
    <n v="164.24"/>
    <n v="227.22"/>
    <n v="96"/>
    <n v="176.35"/>
    <n v="50.87"/>
    <x v="4"/>
    <n v="23.57"/>
    <s v="Not met the required collection"/>
  </r>
  <r>
    <x v="992"/>
    <x v="1642"/>
    <s v="English"/>
    <x v="2"/>
    <n v="1965"/>
    <n v="6.8"/>
    <n v="145.35"/>
    <n v="173.18"/>
    <n v="89"/>
    <n v="91.03"/>
    <n v="82.15"/>
    <x v="0"/>
    <n v="70.099999999999994"/>
    <s v="Not met the required collection"/>
  </r>
  <r>
    <x v="993"/>
    <x v="1643"/>
    <s v="English"/>
    <x v="2"/>
    <n v="2007"/>
    <n v="6.2"/>
    <n v="282.27999999999997"/>
    <n v="794.02"/>
    <n v="87"/>
    <n v="478.42"/>
    <n v="315.60000000000002"/>
    <x v="0"/>
    <n v="31.17"/>
    <s v="Hit"/>
  </r>
  <r>
    <x v="993"/>
    <x v="1644"/>
    <s v="English"/>
    <x v="2"/>
    <n v="2013"/>
    <n v="6.4"/>
    <n v="107.21"/>
    <n v="532.62"/>
    <n v="27"/>
    <n v="271.13"/>
    <n v="261.49"/>
    <x v="0"/>
    <n v="46.65"/>
    <s v="Not met the required collection"/>
  </r>
  <r>
    <x v="993"/>
    <x v="1645"/>
    <s v="English"/>
    <x v="5"/>
    <n v="1995"/>
    <n v="6.4"/>
    <n v="257.39"/>
    <n v="232.78"/>
    <n v="64"/>
    <n v="145.41999999999999"/>
    <n v="87.36"/>
    <x v="5"/>
    <n v="102.24"/>
    <s v="Not met the required collection"/>
  </r>
  <r>
    <x v="993"/>
    <x v="1646"/>
    <s v="English"/>
    <x v="2"/>
    <n v="1992"/>
    <n v="7.6"/>
    <n v="252.27"/>
    <n v="221.35"/>
    <n v="48"/>
    <n v="131.46"/>
    <n v="89.89"/>
    <x v="3"/>
    <n v="119.62"/>
    <s v="Not met the required collection"/>
  </r>
  <r>
    <x v="993"/>
    <x v="1647"/>
    <s v="English"/>
    <x v="2"/>
    <n v="2002"/>
    <n v="7.3"/>
    <n v="295.29000000000002"/>
    <n v="24.69"/>
    <n v="20"/>
    <n v="18.13"/>
    <n v="6.56"/>
    <x v="5"/>
    <n v="31.58"/>
    <s v="Not met the required collection"/>
  </r>
  <r>
    <x v="993"/>
    <x v="1648"/>
    <s v="English"/>
    <x v="2"/>
    <n v="1987"/>
    <n v="7.8"/>
    <n v="42.86"/>
    <n v="23.53"/>
    <n v="43"/>
    <n v="14.76"/>
    <n v="8.77"/>
    <x v="5"/>
    <n v="9.99"/>
    <s v="Not met the required collection"/>
  </r>
  <r>
    <x v="994"/>
    <x v="1649"/>
    <s v="English"/>
    <x v="2"/>
    <n v="2015"/>
    <n v="4.0999999999999996"/>
    <n v="269.89"/>
    <n v="794.45"/>
    <n v="88"/>
    <n v="536.75"/>
    <n v="257.7"/>
    <x v="3"/>
    <n v="111.31"/>
    <s v="Hit"/>
  </r>
  <r>
    <x v="995"/>
    <x v="1650"/>
    <s v="English"/>
    <x v="2"/>
    <n v="2001"/>
    <n v="5.5"/>
    <n v="297.17"/>
    <n v="870.1"/>
    <n v="38"/>
    <n v="648.09"/>
    <n v="222.01"/>
    <x v="0"/>
    <n v="54.01"/>
    <s v="One time watchable"/>
  </r>
  <r>
    <x v="995"/>
    <x v="1651"/>
    <s v="English"/>
    <x v="2"/>
    <n v="2003"/>
    <n v="5.6"/>
    <n v="59.61"/>
    <n v="417.92"/>
    <n v="22"/>
    <n v="239.09"/>
    <n v="178.83"/>
    <x v="2"/>
    <n v="22.53"/>
    <s v="Not met the required collection"/>
  </r>
  <r>
    <x v="995"/>
    <x v="1652"/>
    <s v="English"/>
    <x v="2"/>
    <n v="1999"/>
    <n v="5.3"/>
    <n v="257.35000000000002"/>
    <n v="316.95999999999998"/>
    <n v="100"/>
    <n v="184.18"/>
    <n v="132.78"/>
    <x v="2"/>
    <n v="93.68"/>
    <s v="Not met the required collection"/>
  </r>
  <r>
    <x v="996"/>
    <x v="1653"/>
    <s v="English"/>
    <x v="3"/>
    <n v="2004"/>
    <n v="4.5999999999999996"/>
    <n v="286.06"/>
    <n v="1008.87"/>
    <n v="86"/>
    <n v="755.23"/>
    <n v="253.64"/>
    <x v="2"/>
    <n v="62.82"/>
    <s v="Hit"/>
  </r>
  <r>
    <x v="997"/>
    <x v="1654"/>
    <s v="English"/>
    <x v="2"/>
    <n v="2015"/>
    <n v="7"/>
    <n v="272.31"/>
    <n v="463.05"/>
    <n v="43"/>
    <n v="302.29000000000002"/>
    <n v="160.76"/>
    <x v="5"/>
    <n v="43.12"/>
    <s v="Not met the required collection"/>
  </r>
  <r>
    <x v="997"/>
    <x v="1655"/>
    <s v="English"/>
    <x v="2"/>
    <n v="2009"/>
    <n v="7.3"/>
    <n v="284.36"/>
    <n v="331.27"/>
    <n v="41"/>
    <n v="168.04"/>
    <n v="163.22999999999999"/>
    <x v="0"/>
    <n v="61.84"/>
    <s v="Not met the required collection"/>
  </r>
  <r>
    <x v="998"/>
    <x v="1656"/>
    <s v="English"/>
    <x v="2"/>
    <n v="2012"/>
    <n v="6.8"/>
    <n v="249.93"/>
    <n v="284.48"/>
    <n v="46"/>
    <n v="191.92"/>
    <n v="92.56"/>
    <x v="0"/>
    <n v="71.81"/>
    <s v="Not met the required collection"/>
  </r>
  <r>
    <x v="998"/>
    <x v="1657"/>
    <s v="English"/>
    <x v="2"/>
    <n v="2005"/>
    <n v="6.7"/>
    <n v="185.18"/>
    <n v="197.02"/>
    <n v="98"/>
    <n v="132.56"/>
    <n v="64.459999999999994"/>
    <x v="5"/>
    <n v="43.61"/>
    <s v="Not met the required collection"/>
  </r>
  <r>
    <x v="998"/>
    <x v="1658"/>
    <s v="English"/>
    <x v="2"/>
    <n v="2014"/>
    <n v="6.2"/>
    <n v="238.49"/>
    <n v="196.3"/>
    <n v="85"/>
    <n v="104.34"/>
    <n v="91.96"/>
    <x v="3"/>
    <n v="45.18"/>
    <s v="Not met the required collection"/>
  </r>
  <r>
    <x v="998"/>
    <x v="1659"/>
    <s v="English"/>
    <x v="2"/>
    <n v="2008"/>
    <n v="5.5"/>
    <n v="68.64"/>
    <n v="35.979999999999997"/>
    <n v="92"/>
    <n v="25.92"/>
    <n v="10.06"/>
    <x v="1"/>
    <n v="16.079999999999998"/>
    <s v="Not met the required collection"/>
  </r>
  <r>
    <x v="999"/>
    <x v="1660"/>
    <s v="English"/>
    <x v="2"/>
    <n v="2002"/>
    <n v="5.6"/>
    <n v="210.59"/>
    <n v="217.64"/>
    <n v="91"/>
    <n v="144.18"/>
    <n v="73.459999999999994"/>
    <x v="4"/>
    <n v="24.35"/>
    <s v="Not met the required collection"/>
  </r>
  <r>
    <x v="1000"/>
    <x v="1661"/>
    <s v="English"/>
    <x v="2"/>
    <n v="2012"/>
    <n v="6.5"/>
    <n v="181.32"/>
    <n v="62.1"/>
    <n v="38"/>
    <n v="48.59"/>
    <n v="13.51"/>
    <x v="0"/>
    <n v="74.650000000000006"/>
    <s v="Not met the required collection"/>
  </r>
  <r>
    <x v="1001"/>
    <x v="1662"/>
    <s v="English"/>
    <x v="2"/>
    <n v="2010"/>
    <n v="5.2"/>
    <n v="265.33"/>
    <n v="762.71"/>
    <n v="56"/>
    <n v="525.27"/>
    <n v="237.44"/>
    <x v="2"/>
    <n v="38.159999999999997"/>
    <s v="Average"/>
  </r>
  <r>
    <x v="1002"/>
    <x v="1663"/>
    <s v="English"/>
    <x v="2"/>
    <n v="2014"/>
    <n v="6.3"/>
    <n v="81.599999999999994"/>
    <n v="687.46"/>
    <n v="49"/>
    <n v="440.77"/>
    <n v="246.69"/>
    <x v="3"/>
    <n v="8.4"/>
    <s v="Not met the required collection"/>
  </r>
  <r>
    <x v="1002"/>
    <x v="1664"/>
    <s v="English"/>
    <x v="2"/>
    <n v="2015"/>
    <n v="6.1"/>
    <n v="199.1"/>
    <n v="142.59"/>
    <n v="66"/>
    <n v="101"/>
    <n v="41.59"/>
    <x v="5"/>
    <n v="80.61"/>
    <s v="Not met the required collection"/>
  </r>
  <r>
    <x v="1003"/>
    <x v="1665"/>
    <s v="English"/>
    <x v="2"/>
    <n v="2001"/>
    <n v="6.8"/>
    <n v="192.49"/>
    <n v="62.58"/>
    <n v="33"/>
    <n v="36.99"/>
    <n v="25.59"/>
    <x v="0"/>
    <n v="77.180000000000007"/>
    <s v="Not met the required collection"/>
  </r>
  <r>
    <x v="1004"/>
    <x v="1666"/>
    <s v="Kazakh"/>
    <x v="9"/>
    <n v="2005"/>
    <n v="6"/>
    <n v="176.45"/>
    <n v="697.19"/>
    <n v="82"/>
    <n v="386.16"/>
    <n v="311.02999999999997"/>
    <x v="0"/>
    <n v="19.47"/>
    <s v="Not met the required collection"/>
  </r>
  <r>
    <x v="1004"/>
    <x v="1667"/>
    <s v="English"/>
    <x v="2"/>
    <n v="2014"/>
    <n v="5.5"/>
    <n v="244.07"/>
    <n v="47.73"/>
    <n v="24"/>
    <n v="24.22"/>
    <n v="23.51"/>
    <x v="2"/>
    <n v="106.65"/>
    <s v="Not met the required collection"/>
  </r>
  <r>
    <x v="1005"/>
    <x v="1668"/>
    <s v="Italian"/>
    <x v="20"/>
    <n v="1964"/>
    <n v="8"/>
    <n v="51.88"/>
    <n v="481.41"/>
    <n v="94"/>
    <n v="319.68"/>
    <n v="161.72999999999999"/>
    <x v="3"/>
    <n v="20.28"/>
    <s v="Not met the required collection"/>
  </r>
  <r>
    <x v="1006"/>
    <x v="1669"/>
    <s v="English"/>
    <x v="2"/>
    <n v="2011"/>
    <n v="6.9"/>
    <n v="86.52"/>
    <n v="180.1"/>
    <n v="53"/>
    <n v="102.98"/>
    <n v="77.12"/>
    <x v="3"/>
    <n v="42"/>
    <s v="Not met the required collection"/>
  </r>
  <r>
    <x v="1007"/>
    <x v="1670"/>
    <s v="English"/>
    <x v="2"/>
    <n v="2012"/>
    <n v="7"/>
    <n v="201.55"/>
    <n v="157.54"/>
    <n v="42"/>
    <n v="112.12"/>
    <n v="45.42"/>
    <x v="0"/>
    <n v="20.79"/>
    <s v="Not met the required collection"/>
  </r>
  <r>
    <x v="1007"/>
    <x v="1671"/>
    <s v="English"/>
    <x v="2"/>
    <n v="2015"/>
    <n v="6.4"/>
    <n v="175.01"/>
    <n v="82.64"/>
    <n v="90"/>
    <n v="48.62"/>
    <n v="34.020000000000003"/>
    <x v="1"/>
    <n v="57.21"/>
    <s v="Not met the required collection"/>
  </r>
  <r>
    <x v="1008"/>
    <x v="1672"/>
    <s v="English"/>
    <x v="2"/>
    <n v="2014"/>
    <n v="6.3"/>
    <n v="166.17"/>
    <n v="157.28"/>
    <n v="51"/>
    <n v="88.3"/>
    <n v="68.98"/>
    <x v="1"/>
    <n v="44.38"/>
    <s v="Not met the required collection"/>
  </r>
  <r>
    <x v="1009"/>
    <x v="1673"/>
    <s v="English"/>
    <x v="2"/>
    <n v="2009"/>
    <n v="7.1"/>
    <n v="291.66000000000003"/>
    <n v="852.08"/>
    <n v="38"/>
    <n v="627.35"/>
    <n v="224.73"/>
    <x v="4"/>
    <n v="80.06"/>
    <s v="One time watchable"/>
  </r>
  <r>
    <x v="1010"/>
    <x v="1674"/>
    <s v="English"/>
    <x v="2"/>
    <n v="2013"/>
    <n v="7.2"/>
    <n v="258.3"/>
    <n v="375.87"/>
    <n v="40"/>
    <n v="241.11"/>
    <n v="134.76"/>
    <x v="5"/>
    <n v="59.02"/>
    <s v="Not met the required collection"/>
  </r>
  <r>
    <x v="1011"/>
    <x v="1675"/>
    <s v="English"/>
    <x v="7"/>
    <n v="2004"/>
    <n v="7.7"/>
    <n v="251.4"/>
    <n v="221.34"/>
    <n v="83"/>
    <n v="142.56"/>
    <n v="78.78"/>
    <x v="0"/>
    <n v="100.3"/>
    <s v="Not met the required collection"/>
  </r>
  <r>
    <x v="1012"/>
    <x v="1676"/>
    <s v="English"/>
    <x v="2"/>
    <n v="2010"/>
    <n v="5.9"/>
    <n v="130.19"/>
    <n v="272.67"/>
    <n v="34"/>
    <n v="206.65"/>
    <n v="66.02"/>
    <x v="1"/>
    <n v="26.47"/>
    <s v="Not met the required collection"/>
  </r>
  <r>
    <x v="1013"/>
    <x v="1677"/>
    <s v="English"/>
    <x v="2"/>
    <n v="2002"/>
    <n v="5.4"/>
    <n v="24.19"/>
    <n v="832.15"/>
    <n v="94"/>
    <n v="523.55999999999995"/>
    <n v="308.58999999999997"/>
    <x v="1"/>
    <n v="9.33"/>
    <s v="Hit"/>
  </r>
  <r>
    <x v="1013"/>
    <x v="1678"/>
    <s v="English"/>
    <x v="2"/>
    <n v="2009"/>
    <n v="5.9"/>
    <n v="216.19"/>
    <n v="702.91"/>
    <n v="83"/>
    <n v="423.48"/>
    <n v="279.43"/>
    <x v="4"/>
    <n v="75.56"/>
    <s v="Hit"/>
  </r>
  <r>
    <x v="1013"/>
    <x v="1679"/>
    <s v="English"/>
    <x v="2"/>
    <n v="2006"/>
    <n v="5.6"/>
    <n v="52.54"/>
    <n v="504.1"/>
    <n v="64"/>
    <n v="284.12"/>
    <n v="219.98"/>
    <x v="0"/>
    <n v="23.76"/>
    <s v="Not met the required collection"/>
  </r>
  <r>
    <x v="1013"/>
    <x v="1680"/>
    <s v="English"/>
    <x v="2"/>
    <n v="2003"/>
    <n v="5.8"/>
    <n v="247.31"/>
    <n v="407.93"/>
    <n v="61"/>
    <n v="227.34"/>
    <n v="180.59"/>
    <x v="1"/>
    <n v="121.68"/>
    <s v="Not met the required collection"/>
  </r>
  <r>
    <x v="1013"/>
    <x v="1681"/>
    <s v="English"/>
    <x v="2"/>
    <n v="2011"/>
    <n v="7.1"/>
    <n v="201.46"/>
    <n v="218.35"/>
    <n v="26"/>
    <n v="137.31"/>
    <n v="81.040000000000006"/>
    <x v="5"/>
    <n v="22.59"/>
    <s v="Not met the required collection"/>
  </r>
  <r>
    <x v="1013"/>
    <x v="1682"/>
    <s v="English"/>
    <x v="2"/>
    <n v="2006"/>
    <n v="6.4"/>
    <n v="98.91"/>
    <n v="188.02"/>
    <n v="78"/>
    <n v="118.37"/>
    <n v="69.650000000000006"/>
    <x v="4"/>
    <n v="40.9"/>
    <s v="Not met the required collection"/>
  </r>
  <r>
    <x v="1013"/>
    <x v="1683"/>
    <s v="English"/>
    <x v="2"/>
    <n v="2010"/>
    <n v="6.3"/>
    <n v="289.97000000000003"/>
    <n v="164.97"/>
    <n v="36"/>
    <n v="83.85"/>
    <n v="81.12"/>
    <x v="4"/>
    <n v="85.77"/>
    <s v="Not met the required collection"/>
  </r>
  <r>
    <x v="1013"/>
    <x v="1684"/>
    <s v="English"/>
    <x v="2"/>
    <n v="2003"/>
    <n v="5.4"/>
    <n v="227.12"/>
    <n v="120.5"/>
    <n v="51"/>
    <n v="81.81"/>
    <n v="38.69"/>
    <x v="5"/>
    <n v="102.97"/>
    <s v="Not met the required collection"/>
  </r>
  <r>
    <x v="1013"/>
    <x v="1685"/>
    <s v="English"/>
    <x v="2"/>
    <n v="2013"/>
    <n v="6.3"/>
    <n v="179.25"/>
    <n v="30.81"/>
    <n v="41"/>
    <n v="23.92"/>
    <n v="6.89"/>
    <x v="5"/>
    <n v="74.86"/>
    <s v="Not met the required collection"/>
  </r>
  <r>
    <x v="1014"/>
    <x v="1686"/>
    <s v="English"/>
    <x v="7"/>
    <n v="1998"/>
    <n v="7.5"/>
    <n v="145.72999999999999"/>
    <n v="236.85"/>
    <n v="27"/>
    <n v="148.97"/>
    <n v="87.88"/>
    <x v="0"/>
    <n v="55.07"/>
    <s v="Not met the required collection"/>
  </r>
  <r>
    <x v="1014"/>
    <x v="1687"/>
    <s v="English"/>
    <x v="7"/>
    <n v="2007"/>
    <n v="6.9"/>
    <n v="160.49"/>
    <n v="83.36"/>
    <n v="88"/>
    <n v="57.56"/>
    <n v="25.8"/>
    <x v="4"/>
    <n v="43.98"/>
    <s v="Not met the required collection"/>
  </r>
  <r>
    <x v="1015"/>
    <x v="1688"/>
    <s v="English"/>
    <x v="2"/>
    <n v="1993"/>
    <n v="6.7"/>
    <n v="29.23"/>
    <n v="507.95"/>
    <n v="25"/>
    <n v="406.29"/>
    <n v="101.66"/>
    <x v="0"/>
    <n v="12.9"/>
    <s v="Not met the required collection"/>
  </r>
  <r>
    <x v="1016"/>
    <x v="1689"/>
    <s v="English"/>
    <x v="7"/>
    <n v="1987"/>
    <n v="3.6"/>
    <n v="283.42"/>
    <n v="443.93"/>
    <n v="41"/>
    <n v="353.52"/>
    <n v="90.41"/>
    <x v="1"/>
    <n v="108.71"/>
    <s v="Not met the required collection"/>
  </r>
  <r>
    <x v="1017"/>
    <x v="1690"/>
    <s v="English"/>
    <x v="2"/>
    <n v="1978"/>
    <n v="5.2"/>
    <n v="28.66"/>
    <n v="61.64"/>
    <n v="41"/>
    <n v="32.97"/>
    <n v="28.67"/>
    <x v="0"/>
    <n v="2.98"/>
    <s v="Not met the required collection"/>
  </r>
  <r>
    <x v="1018"/>
    <x v="1691"/>
    <s v="English"/>
    <x v="7"/>
    <n v="2015"/>
    <n v="7.3"/>
    <n v="218.87"/>
    <n v="34.75"/>
    <n v="61"/>
    <n v="23.22"/>
    <n v="11.53"/>
    <x v="5"/>
    <n v="71.849999999999994"/>
    <s v="Not met the required collection"/>
  </r>
  <r>
    <x v="1019"/>
    <x v="1692"/>
    <s v="English"/>
    <x v="2"/>
    <n v="2002"/>
    <n v="5.9"/>
    <n v="294.29000000000002"/>
    <n v="63.34"/>
    <n v="34"/>
    <n v="35.82"/>
    <n v="27.52"/>
    <x v="3"/>
    <n v="77.03"/>
    <s v="Not met the required collection"/>
  </r>
  <r>
    <x v="1020"/>
    <x v="1693"/>
    <s v="English"/>
    <x v="2"/>
    <n v="1997"/>
    <n v="6.8"/>
    <n v="101.71"/>
    <n v="545.03"/>
    <n v="48"/>
    <n v="405.63"/>
    <n v="139.4"/>
    <x v="3"/>
    <n v="37.26"/>
    <s v="Not met the required collection"/>
  </r>
  <r>
    <x v="1020"/>
    <x v="1694"/>
    <s v="English"/>
    <x v="2"/>
    <n v="1999"/>
    <n v="6.3"/>
    <n v="266.83999999999997"/>
    <n v="393.73"/>
    <n v="29"/>
    <n v="270.02"/>
    <n v="123.71"/>
    <x v="4"/>
    <n v="51.15"/>
    <s v="Not met the required collection"/>
  </r>
  <r>
    <x v="1020"/>
    <x v="1695"/>
    <s v="English"/>
    <x v="2"/>
    <n v="2001"/>
    <n v="5.7"/>
    <n v="236.1"/>
    <n v="61.56"/>
    <n v="88"/>
    <n v="43.06"/>
    <n v="18.5"/>
    <x v="3"/>
    <n v="26.13"/>
    <s v="Not met the required collection"/>
  </r>
  <r>
    <x v="1021"/>
    <x v="1696"/>
    <s v="English"/>
    <x v="12"/>
    <n v="1996"/>
    <n v="4.9000000000000004"/>
    <n v="38.35"/>
    <n v="214.13"/>
    <n v="30"/>
    <n v="131.33000000000001"/>
    <n v="82.8"/>
    <x v="5"/>
    <n v="14.97"/>
    <s v="Not met the required collection"/>
  </r>
  <r>
    <x v="1021"/>
    <x v="1697"/>
    <s v="English"/>
    <x v="12"/>
    <n v="2001"/>
    <n v="4.8"/>
    <n v="272.42"/>
    <n v="184.71"/>
    <n v="81"/>
    <n v="109.05"/>
    <n v="75.66"/>
    <x v="3"/>
    <n v="112.65"/>
    <s v="Not met the required collection"/>
  </r>
  <r>
    <x v="1021"/>
    <x v="1698"/>
    <s v="English"/>
    <x v="2"/>
    <n v="1991"/>
    <n v="6"/>
    <n v="218.94"/>
    <n v="7.45"/>
    <n v="69"/>
    <n v="3.94"/>
    <n v="3.51"/>
    <x v="0"/>
    <n v="61.4"/>
    <s v="Not met the required collection"/>
  </r>
  <r>
    <x v="1022"/>
    <x v="1699"/>
    <s v="English"/>
    <x v="27"/>
    <n v="2010"/>
    <n v="6.3"/>
    <n v="263.41000000000003"/>
    <n v="180.38"/>
    <n v="33"/>
    <n v="105.05"/>
    <n v="75.33"/>
    <x v="3"/>
    <n v="55.55"/>
    <s v="Not met the required collection"/>
  </r>
  <r>
    <x v="1023"/>
    <x v="1700"/>
    <s v="English"/>
    <x v="2"/>
    <n v="2006"/>
    <n v="6.4"/>
    <n v="193.08"/>
    <n v="743.6"/>
    <n v="51"/>
    <n v="539.15"/>
    <n v="204.45"/>
    <x v="2"/>
    <n v="57.01"/>
    <s v="Average"/>
  </r>
  <r>
    <x v="1023"/>
    <x v="1701"/>
    <s v="English"/>
    <x v="2"/>
    <n v="2003"/>
    <n v="7.8"/>
    <n v="224.16"/>
    <n v="306.14"/>
    <n v="63"/>
    <n v="242.98"/>
    <n v="63.16"/>
    <x v="5"/>
    <n v="46.29"/>
    <s v="Not met the required collection"/>
  </r>
  <r>
    <x v="1023"/>
    <x v="1702"/>
    <s v="English"/>
    <x v="2"/>
    <n v="1999"/>
    <n v="7.2"/>
    <n v="270.86"/>
    <n v="299.58"/>
    <n v="21"/>
    <n v="199.47"/>
    <n v="100.11"/>
    <x v="1"/>
    <n v="134.12"/>
    <s v="Not met the required collection"/>
  </r>
  <r>
    <x v="1023"/>
    <x v="1703"/>
    <s v="English"/>
    <x v="2"/>
    <n v="2010"/>
    <n v="6.3"/>
    <n v="201.71"/>
    <n v="249.81"/>
    <n v="65"/>
    <n v="195.95"/>
    <n v="53.86"/>
    <x v="2"/>
    <n v="84.34"/>
    <s v="Not met the required collection"/>
  </r>
  <r>
    <x v="1024"/>
    <x v="1704"/>
    <s v="English"/>
    <x v="2"/>
    <n v="2007"/>
    <n v="6.5"/>
    <n v="107.02"/>
    <n v="259.87"/>
    <n v="27"/>
    <n v="190.56"/>
    <n v="69.31"/>
    <x v="4"/>
    <n v="33.72"/>
    <s v="Not met the required collection"/>
  </r>
  <r>
    <x v="1025"/>
    <x v="1705"/>
    <s v="English"/>
    <x v="2"/>
    <n v="1999"/>
    <n v="7.8"/>
    <n v="258.83"/>
    <n v="273.66000000000003"/>
    <n v="24"/>
    <n v="175.13"/>
    <n v="98.53"/>
    <x v="5"/>
    <n v="91.21"/>
    <s v="Not met the required collection"/>
  </r>
  <r>
    <x v="1026"/>
    <x v="1706"/>
    <s v="English"/>
    <x v="2"/>
    <n v="1994"/>
    <n v="6.9"/>
    <n v="216.71"/>
    <n v="1201.19"/>
    <n v="95"/>
    <n v="806.32"/>
    <n v="394.87"/>
    <x v="5"/>
    <n v="94.52"/>
    <s v="Hit"/>
  </r>
  <r>
    <x v="1026"/>
    <x v="1707"/>
    <s v="English"/>
    <x v="2"/>
    <n v="1988"/>
    <n v="5.8"/>
    <n v="262.3"/>
    <n v="781.57"/>
    <n v="29"/>
    <n v="489.87"/>
    <n v="291.7"/>
    <x v="3"/>
    <n v="49.72"/>
    <s v="Flop"/>
  </r>
  <r>
    <x v="1026"/>
    <x v="1708"/>
    <s v="English"/>
    <x v="2"/>
    <n v="1990"/>
    <n v="6.5"/>
    <n v="177.81"/>
    <n v="420.18"/>
    <n v="67"/>
    <n v="314.45"/>
    <n v="105.73"/>
    <x v="5"/>
    <n v="71.739999999999995"/>
    <s v="Not met the required collection"/>
  </r>
  <r>
    <x v="1026"/>
    <x v="1709"/>
    <s v="English"/>
    <x v="2"/>
    <n v="1992"/>
    <n v="7.7"/>
    <n v="66.14"/>
    <n v="362.23"/>
    <n v="22"/>
    <n v="261.32"/>
    <n v="100.91"/>
    <x v="5"/>
    <n v="24.66"/>
    <s v="Not met the required collection"/>
  </r>
  <r>
    <x v="1026"/>
    <x v="1710"/>
    <s v="English"/>
    <x v="2"/>
    <n v="1996"/>
    <n v="6.8"/>
    <n v="261.81"/>
    <n v="198.99"/>
    <n v="61"/>
    <n v="125.92"/>
    <n v="73.069999999999993"/>
    <x v="3"/>
    <n v="41.77"/>
    <s v="Not met the required collection"/>
  </r>
  <r>
    <x v="1026"/>
    <x v="1711"/>
    <s v="English"/>
    <x v="2"/>
    <n v="2002"/>
    <n v="7.7"/>
    <n v="184.71"/>
    <n v="128.46"/>
    <n v="23"/>
    <n v="99.28"/>
    <n v="29.18"/>
    <x v="2"/>
    <n v="83.23"/>
    <s v="Not met the required collection"/>
  </r>
  <r>
    <x v="1026"/>
    <x v="1712"/>
    <s v="English"/>
    <x v="2"/>
    <n v="1998"/>
    <n v="6.9"/>
    <n v="41.7"/>
    <n v="13.24"/>
    <n v="42"/>
    <n v="7.69"/>
    <n v="5.55"/>
    <x v="3"/>
    <n v="17.23"/>
    <s v="Not met the required collection"/>
  </r>
  <r>
    <x v="1027"/>
    <x v="1713"/>
    <s v="French"/>
    <x v="9"/>
    <n v="2012"/>
    <n v="7.9"/>
    <n v="62.63"/>
    <n v="197.69"/>
    <n v="24"/>
    <n v="102.14"/>
    <n v="95.55"/>
    <x v="5"/>
    <n v="26.63"/>
    <s v="Not met the required collection"/>
  </r>
  <r>
    <x v="1028"/>
    <x v="1714"/>
    <s v="English"/>
    <x v="2"/>
    <n v="1963"/>
    <n v="7.6"/>
    <n v="51.3"/>
    <n v="447.15"/>
    <n v="57"/>
    <n v="267.14"/>
    <n v="180.01"/>
    <x v="1"/>
    <n v="8.9700000000000006"/>
    <s v="Not met the required collection"/>
  </r>
  <r>
    <x v="1029"/>
    <x v="1715"/>
    <s v="English"/>
    <x v="7"/>
    <n v="1968"/>
    <n v="8.3000000000000007"/>
    <n v="29.21"/>
    <n v="26.53"/>
    <n v="55"/>
    <n v="17.14"/>
    <n v="9.39"/>
    <x v="1"/>
    <n v="5.01"/>
    <s v="Not met the required collection"/>
  </r>
  <r>
    <x v="1030"/>
    <x v="1716"/>
    <s v="German"/>
    <x v="3"/>
    <n v="2000"/>
    <n v="6.1"/>
    <n v="19.2"/>
    <n v="474.38"/>
    <n v="38"/>
    <n v="315.20999999999998"/>
    <n v="159.16999999999999"/>
    <x v="5"/>
    <n v="7.16"/>
    <s v="Not met the required collection"/>
  </r>
  <r>
    <x v="1031"/>
    <x v="1717"/>
    <s v="English"/>
    <x v="0"/>
    <n v="1999"/>
    <n v="4.9000000000000004"/>
    <n v="245.73"/>
    <n v="223.15"/>
    <n v="26"/>
    <n v="118.96"/>
    <n v="104.19"/>
    <x v="1"/>
    <n v="86.12"/>
    <s v="Not met the required collection"/>
  </r>
  <r>
    <x v="1032"/>
    <x v="1718"/>
    <s v="English"/>
    <x v="2"/>
    <n v="2001"/>
    <n v="3.9"/>
    <n v="79.349999999999994"/>
    <n v="345.63"/>
    <n v="83"/>
    <n v="201.86"/>
    <n v="143.77000000000001"/>
    <x v="4"/>
    <n v="30.53"/>
    <s v="Not met the required collection"/>
  </r>
  <r>
    <x v="1033"/>
    <x v="1719"/>
    <s v="English"/>
    <x v="2"/>
    <n v="2012"/>
    <n v="8"/>
    <n v="239.12"/>
    <n v="293.93"/>
    <n v="96"/>
    <n v="234.87"/>
    <n v="59.06"/>
    <x v="4"/>
    <n v="108.56"/>
    <s v="Not met the required collection"/>
  </r>
  <r>
    <x v="1034"/>
    <x v="1720"/>
    <s v="English"/>
    <x v="2"/>
    <n v="2002"/>
    <n v="7.6"/>
    <n v="122.17"/>
    <n v="504.48"/>
    <n v="33"/>
    <n v="293.45999999999998"/>
    <n v="211.02"/>
    <x v="2"/>
    <n v="45.19"/>
    <s v="Not met the required collection"/>
  </r>
  <r>
    <x v="1034"/>
    <x v="1721"/>
    <s v="English"/>
    <x v="2"/>
    <n v="2008"/>
    <n v="7.6"/>
    <n v="76.31"/>
    <n v="421.92"/>
    <n v="50"/>
    <n v="330.42"/>
    <n v="91.5"/>
    <x v="0"/>
    <n v="9.0399999999999991"/>
    <s v="Not met the required collection"/>
  </r>
  <r>
    <x v="1034"/>
    <x v="1722"/>
    <s v="English"/>
    <x v="2"/>
    <n v="2011"/>
    <n v="6.9"/>
    <n v="173.79"/>
    <n v="184.09"/>
    <n v="95"/>
    <n v="110.73"/>
    <n v="73.36"/>
    <x v="1"/>
    <n v="71.22"/>
    <s v="Not met the required collection"/>
  </r>
  <r>
    <x v="1035"/>
    <x v="1723"/>
    <s v="English"/>
    <x v="7"/>
    <n v="2006"/>
    <n v="7.3"/>
    <n v="115.34"/>
    <n v="661.54"/>
    <n v="75"/>
    <n v="510.93"/>
    <n v="150.61000000000001"/>
    <x v="1"/>
    <n v="45.42"/>
    <s v="Not met the required collection"/>
  </r>
  <r>
    <x v="1035"/>
    <x v="1724"/>
    <s v="English"/>
    <x v="2"/>
    <n v="1988"/>
    <n v="7.7"/>
    <n v="297.58999999999997"/>
    <n v="559.86"/>
    <n v="20"/>
    <n v="378.76"/>
    <n v="181.1"/>
    <x v="1"/>
    <n v="63.97"/>
    <s v="Not met the required collection"/>
  </r>
  <r>
    <x v="1035"/>
    <x v="1725"/>
    <s v="English"/>
    <x v="2"/>
    <n v="1996"/>
    <n v="5.8"/>
    <n v="110.98"/>
    <n v="275.2"/>
    <n v="91"/>
    <n v="161.6"/>
    <n v="113.6"/>
    <x v="5"/>
    <n v="24.15"/>
    <s v="Not met the required collection"/>
  </r>
  <r>
    <x v="1035"/>
    <x v="1726"/>
    <s v="English"/>
    <x v="7"/>
    <n v="2000"/>
    <n v="7.6"/>
    <n v="189.02"/>
    <n v="256.69"/>
    <n v="57"/>
    <n v="153.63"/>
    <n v="103.06"/>
    <x v="4"/>
    <n v="92.98"/>
    <s v="Not met the required collection"/>
  </r>
  <r>
    <x v="1035"/>
    <x v="1727"/>
    <s v="English"/>
    <x v="7"/>
    <n v="2013"/>
    <n v="7.6"/>
    <n v="230.85"/>
    <n v="50.6"/>
    <n v="43"/>
    <n v="40.450000000000003"/>
    <n v="10.15"/>
    <x v="4"/>
    <n v="58.69"/>
    <s v="Not met the required collection"/>
  </r>
  <r>
    <x v="1036"/>
    <x v="1728"/>
    <s v="English"/>
    <x v="2"/>
    <n v="1995"/>
    <n v="7.3"/>
    <n v="24.33"/>
    <n v="618.65"/>
    <n v="28"/>
    <n v="347.22"/>
    <n v="271.43"/>
    <x v="5"/>
    <n v="7.14"/>
    <s v="Not met the required collection"/>
  </r>
  <r>
    <x v="1036"/>
    <x v="1729"/>
    <s v="English"/>
    <x v="2"/>
    <n v="2005"/>
    <n v="5.4"/>
    <n v="183.28"/>
    <n v="443.02"/>
    <n v="80"/>
    <n v="326.83999999999997"/>
    <n v="116.18"/>
    <x v="4"/>
    <n v="86.72"/>
    <s v="Not met the required collection"/>
  </r>
  <r>
    <x v="1036"/>
    <x v="1730"/>
    <s v="English"/>
    <x v="2"/>
    <n v="1992"/>
    <n v="6.4"/>
    <n v="188.67"/>
    <n v="194.16"/>
    <n v="78"/>
    <n v="141.88"/>
    <n v="52.28"/>
    <x v="1"/>
    <n v="19.04"/>
    <s v="Not met the required collection"/>
  </r>
  <r>
    <x v="1036"/>
    <x v="1731"/>
    <s v="English"/>
    <x v="2"/>
    <n v="2001"/>
    <n v="6.2"/>
    <n v="202.07"/>
    <n v="120.3"/>
    <n v="69"/>
    <n v="79.34"/>
    <n v="40.96"/>
    <x v="5"/>
    <n v="66.900000000000006"/>
    <s v="Not met the required collection"/>
  </r>
  <r>
    <x v="1036"/>
    <x v="1732"/>
    <s v="English"/>
    <x v="2"/>
    <n v="2002"/>
    <n v="5.8"/>
    <n v="108.17"/>
    <n v="100.7"/>
    <n v="83"/>
    <n v="66.09"/>
    <n v="34.61"/>
    <x v="1"/>
    <n v="34.479999999999997"/>
    <s v="Not met the required collection"/>
  </r>
  <r>
    <x v="1036"/>
    <x v="1733"/>
    <s v="English"/>
    <x v="2"/>
    <n v="1989"/>
    <n v="6.9"/>
    <n v="280.95999999999998"/>
    <n v="51.95"/>
    <n v="61"/>
    <n v="37.31"/>
    <n v="14.64"/>
    <x v="4"/>
    <n v="42.3"/>
    <s v="Not met the required collection"/>
  </r>
  <r>
    <x v="1037"/>
    <x v="1734"/>
    <s v="English"/>
    <x v="2"/>
    <n v="2004"/>
    <n v="7"/>
    <n v="66.180000000000007"/>
    <n v="383.02"/>
    <n v="57"/>
    <n v="301.27"/>
    <n v="81.75"/>
    <x v="1"/>
    <n v="31.68"/>
    <s v="Not met the required collection"/>
  </r>
  <r>
    <x v="1038"/>
    <x v="1735"/>
    <s v="English"/>
    <x v="2"/>
    <n v="2007"/>
    <n v="5.7"/>
    <n v="128.32"/>
    <n v="399.58"/>
    <n v="60"/>
    <n v="305.3"/>
    <n v="94.28"/>
    <x v="5"/>
    <n v="49.08"/>
    <s v="Not met the required collection"/>
  </r>
  <r>
    <x v="1039"/>
    <x v="1736"/>
    <s v="English"/>
    <x v="2"/>
    <n v="2000"/>
    <n v="5.0999999999999996"/>
    <n v="222.66"/>
    <n v="226.77"/>
    <n v="44"/>
    <n v="149.15"/>
    <n v="77.62"/>
    <x v="1"/>
    <n v="79.34"/>
    <s v="Not met the required collection"/>
  </r>
  <r>
    <x v="1040"/>
    <x v="1737"/>
    <s v="English"/>
    <x v="2"/>
    <n v="1993"/>
    <n v="6.2"/>
    <n v="242.43"/>
    <n v="421.92"/>
    <n v="97"/>
    <n v="244.32"/>
    <n v="177.6"/>
    <x v="2"/>
    <n v="30.5"/>
    <s v="Not met the required collection"/>
  </r>
  <r>
    <x v="1041"/>
    <x v="1738"/>
    <s v="English"/>
    <x v="2"/>
    <n v="2010"/>
    <n v="6.4"/>
    <n v="286.73"/>
    <n v="878.2"/>
    <n v="98"/>
    <n v="498.57"/>
    <n v="379.63"/>
    <x v="2"/>
    <n v="136.44999999999999"/>
    <s v="Hit"/>
  </r>
  <r>
    <x v="1042"/>
    <x v="1739"/>
    <s v="English"/>
    <x v="2"/>
    <n v="2002"/>
    <n v="5.5"/>
    <n v="106.68"/>
    <n v="39.35"/>
    <n v="21"/>
    <n v="27.28"/>
    <n v="12.07"/>
    <x v="1"/>
    <n v="41.21"/>
    <s v="Not met the required collection"/>
  </r>
  <r>
    <x v="1043"/>
    <x v="1740"/>
    <s v="English"/>
    <x v="7"/>
    <n v="2007"/>
    <n v="6.3"/>
    <n v="84.35"/>
    <n v="97.27"/>
    <n v="81"/>
    <n v="49.41"/>
    <n v="47.86"/>
    <x v="4"/>
    <n v="28.9"/>
    <s v="Not met the required collection"/>
  </r>
  <r>
    <x v="1044"/>
    <x v="1741"/>
    <s v="English"/>
    <x v="2"/>
    <n v="1996"/>
    <n v="7.2"/>
    <n v="137.03"/>
    <n v="438.12"/>
    <n v="32"/>
    <n v="322.25"/>
    <n v="115.87"/>
    <x v="4"/>
    <n v="65.98"/>
    <s v="Not met the required collection"/>
  </r>
  <r>
    <x v="1044"/>
    <x v="1742"/>
    <s v="English"/>
    <x v="2"/>
    <n v="2005"/>
    <n v="6.6"/>
    <n v="31.27"/>
    <n v="207.6"/>
    <n v="70"/>
    <n v="148.37"/>
    <n v="59.23"/>
    <x v="0"/>
    <n v="13.74"/>
    <s v="Not met the required collection"/>
  </r>
  <r>
    <x v="1045"/>
    <x v="1743"/>
    <s v="English"/>
    <x v="2"/>
    <n v="2000"/>
    <n v="6.1"/>
    <n v="187.56"/>
    <n v="935.49"/>
    <n v="90"/>
    <n v="695.98"/>
    <n v="239.51"/>
    <x v="0"/>
    <n v="73.680000000000007"/>
    <s v="Hit"/>
  </r>
  <r>
    <x v="1045"/>
    <x v="1744"/>
    <s v="English"/>
    <x v="2"/>
    <n v="2003"/>
    <n v="5.5"/>
    <n v="114.95"/>
    <n v="46.68"/>
    <n v="65"/>
    <n v="30.65"/>
    <n v="16.03"/>
    <x v="0"/>
    <n v="46.13"/>
    <s v="Not met the required collection"/>
  </r>
  <r>
    <x v="1046"/>
    <x v="1745"/>
    <s v="English"/>
    <x v="2"/>
    <n v="1997"/>
    <n v="6.8"/>
    <n v="167.2"/>
    <n v="160.56"/>
    <n v="43"/>
    <n v="117.88"/>
    <n v="42.68"/>
    <x v="4"/>
    <n v="41.47"/>
    <s v="Not met the required collection"/>
  </r>
  <r>
    <x v="1047"/>
    <x v="1746"/>
    <s v="English"/>
    <x v="2"/>
    <n v="2015"/>
    <n v="7.2"/>
    <n v="287.01"/>
    <n v="666.8"/>
    <n v="82"/>
    <n v="512.49"/>
    <n v="154.31"/>
    <x v="1"/>
    <n v="70.28"/>
    <s v="Not met the required collection"/>
  </r>
  <r>
    <x v="1047"/>
    <x v="1747"/>
    <s v="English"/>
    <x v="2"/>
    <n v="2012"/>
    <n v="6.6"/>
    <n v="175.42"/>
    <n v="169.66"/>
    <n v="45"/>
    <n v="89.36"/>
    <n v="80.3"/>
    <x v="0"/>
    <n v="58.09"/>
    <s v="Not met the required collection"/>
  </r>
  <r>
    <x v="1048"/>
    <x v="1748"/>
    <s v="English"/>
    <x v="7"/>
    <n v="2011"/>
    <n v="7.3"/>
    <n v="1.63"/>
    <n v="48.33"/>
    <n v="82"/>
    <n v="34.4"/>
    <n v="13.93"/>
    <x v="4"/>
    <n v="0.76"/>
    <s v="Not met the required collection"/>
  </r>
  <r>
    <x v="1049"/>
    <x v="1749"/>
    <s v="English"/>
    <x v="2"/>
    <n v="1982"/>
    <n v="5.7"/>
    <n v="109.51"/>
    <n v="314.32"/>
    <n v="75"/>
    <n v="209.3"/>
    <n v="105.02"/>
    <x v="0"/>
    <n v="31.11"/>
    <s v="Not met the required collection"/>
  </r>
  <r>
    <x v="1049"/>
    <x v="1750"/>
    <s v="English"/>
    <x v="2"/>
    <n v="1999"/>
    <n v="5.6"/>
    <n v="79.39"/>
    <n v="244.07"/>
    <n v="86"/>
    <n v="161.69"/>
    <n v="82.38"/>
    <x v="0"/>
    <n v="14.25"/>
    <s v="Not met the required collection"/>
  </r>
  <r>
    <x v="1049"/>
    <x v="1751"/>
    <s v="English"/>
    <x v="2"/>
    <n v="2001"/>
    <n v="5.2"/>
    <n v="210.81"/>
    <n v="235.73"/>
    <n v="37"/>
    <n v="174.97"/>
    <n v="60.76"/>
    <x v="3"/>
    <n v="48.97"/>
    <s v="Not met the required collection"/>
  </r>
  <r>
    <x v="1049"/>
    <x v="1752"/>
    <s v="English"/>
    <x v="2"/>
    <n v="1981"/>
    <n v="6.1"/>
    <n v="285.63"/>
    <n v="179.53"/>
    <n v="41"/>
    <n v="121.95"/>
    <n v="57.58"/>
    <x v="0"/>
    <n v="121.59"/>
    <s v="Not met the required collection"/>
  </r>
  <r>
    <x v="1049"/>
    <x v="1753"/>
    <s v="English"/>
    <x v="2"/>
    <n v="1989"/>
    <n v="6.2"/>
    <n v="252.64"/>
    <n v="123.04"/>
    <n v="31"/>
    <n v="76.36"/>
    <n v="46.68"/>
    <x v="3"/>
    <n v="86.75"/>
    <s v="Not met the required collection"/>
  </r>
  <r>
    <x v="1050"/>
    <x v="1754"/>
    <s v="English"/>
    <x v="2"/>
    <n v="2002"/>
    <n v="6.2"/>
    <n v="32.72"/>
    <n v="1086.5"/>
    <n v="65"/>
    <n v="613.1"/>
    <n v="473.4"/>
    <x v="1"/>
    <n v="5.54"/>
    <s v="Average"/>
  </r>
  <r>
    <x v="1050"/>
    <x v="1755"/>
    <s v="English"/>
    <x v="2"/>
    <n v="1995"/>
    <n v="6.3"/>
    <n v="162.44999999999999"/>
    <n v="285.04000000000002"/>
    <n v="29"/>
    <n v="217.06"/>
    <n v="67.98"/>
    <x v="1"/>
    <n v="60.54"/>
    <s v="Not met the required collection"/>
  </r>
  <r>
    <x v="1050"/>
    <x v="1756"/>
    <s v="English"/>
    <x v="2"/>
    <n v="1997"/>
    <n v="6.7"/>
    <n v="147.79"/>
    <n v="225.24"/>
    <n v="33"/>
    <n v="174.4"/>
    <n v="50.84"/>
    <x v="4"/>
    <n v="17.170000000000002"/>
    <s v="Not met the required collection"/>
  </r>
  <r>
    <x v="1051"/>
    <x v="1757"/>
    <s v="English"/>
    <x v="2"/>
    <n v="2015"/>
    <n v="5.0999999999999996"/>
    <n v="88.56"/>
    <n v="266.31"/>
    <n v="85"/>
    <n v="210.69"/>
    <n v="55.62"/>
    <x v="2"/>
    <n v="10.69"/>
    <s v="Not met the required collection"/>
  </r>
  <r>
    <x v="1052"/>
    <x v="1758"/>
    <s v="English"/>
    <x v="2"/>
    <n v="1999"/>
    <n v="5.0999999999999996"/>
    <n v="188.16"/>
    <n v="483.3"/>
    <n v="87"/>
    <n v="268.2"/>
    <n v="215.1"/>
    <x v="0"/>
    <n v="67.290000000000006"/>
    <s v="Not met the required collection"/>
  </r>
  <r>
    <x v="1053"/>
    <x v="1759"/>
    <s v="English"/>
    <x v="2"/>
    <n v="2012"/>
    <n v="6"/>
    <n v="60.09"/>
    <n v="14.42"/>
    <n v="66"/>
    <n v="9.4600000000000009"/>
    <n v="4.96"/>
    <x v="5"/>
    <n v="22.62"/>
    <s v="Not met the required collection"/>
  </r>
  <r>
    <x v="1054"/>
    <x v="1760"/>
    <s v="English"/>
    <x v="2"/>
    <n v="2003"/>
    <n v="5.4"/>
    <n v="299.47000000000003"/>
    <n v="690.73"/>
    <n v="26"/>
    <n v="411.82"/>
    <n v="278.91000000000003"/>
    <x v="2"/>
    <n v="132.99"/>
    <s v="Not met the required collection"/>
  </r>
  <r>
    <x v="1055"/>
    <x v="1761"/>
    <s v="English"/>
    <x v="2"/>
    <n v="2000"/>
    <n v="5.3"/>
    <n v="172.7"/>
    <n v="313.49"/>
    <n v="42"/>
    <n v="189.26"/>
    <n v="124.23"/>
    <x v="5"/>
    <n v="46.43"/>
    <s v="Not met the required collection"/>
  </r>
  <r>
    <x v="1055"/>
    <x v="1762"/>
    <s v="English"/>
    <x v="2"/>
    <n v="2002"/>
    <n v="5.8"/>
    <n v="141.29"/>
    <n v="134.93"/>
    <n v="54"/>
    <n v="68.95"/>
    <n v="65.98"/>
    <x v="2"/>
    <n v="53.96"/>
    <s v="Not met the required collection"/>
  </r>
  <r>
    <x v="1056"/>
    <x v="1763"/>
    <s v="English"/>
    <x v="2"/>
    <n v="2014"/>
    <n v="5.8"/>
    <n v="94.11"/>
    <n v="1013.86"/>
    <n v="28"/>
    <n v="783.63"/>
    <n v="230.23"/>
    <x v="3"/>
    <n v="18.3"/>
    <s v="Flop"/>
  </r>
  <r>
    <x v="1056"/>
    <x v="1764"/>
    <s v="English"/>
    <x v="2"/>
    <n v="2011"/>
    <n v="5.9"/>
    <n v="284.33"/>
    <n v="248.1"/>
    <n v="35"/>
    <n v="165.44"/>
    <n v="82.66"/>
    <x v="2"/>
    <n v="32"/>
    <s v="Not met the required collection"/>
  </r>
  <r>
    <x v="1057"/>
    <x v="1765"/>
    <s v="English"/>
    <x v="2"/>
    <n v="2010"/>
    <n v="6.3"/>
    <n v="239.87"/>
    <n v="220.47"/>
    <n v="45"/>
    <n v="129.41999999999999"/>
    <n v="91.05"/>
    <x v="0"/>
    <n v="41.19"/>
    <s v="Not met the required collection"/>
  </r>
  <r>
    <x v="1058"/>
    <x v="1766"/>
    <s v="English"/>
    <x v="2"/>
    <n v="1994"/>
    <n v="4.4000000000000004"/>
    <n v="115.51"/>
    <n v="278.04000000000002"/>
    <n v="81"/>
    <n v="197.63"/>
    <n v="80.41"/>
    <x v="0"/>
    <n v="30.17"/>
    <s v="Not met the required collection"/>
  </r>
  <r>
    <x v="1059"/>
    <x v="1767"/>
    <s v="English"/>
    <x v="2"/>
    <n v="2002"/>
    <n v="4.7"/>
    <n v="41.59"/>
    <n v="918.93"/>
    <n v="94"/>
    <n v="655.24"/>
    <n v="263.69"/>
    <x v="0"/>
    <n v="6.85"/>
    <s v="Hit"/>
  </r>
  <r>
    <x v="1059"/>
    <x v="1768"/>
    <s v="English"/>
    <x v="2"/>
    <n v="2000"/>
    <n v="7.3"/>
    <n v="156.49"/>
    <n v="564.34"/>
    <n v="78"/>
    <n v="409.36"/>
    <n v="154.97999999999999"/>
    <x v="3"/>
    <n v="63.44"/>
    <s v="Not met the required collection"/>
  </r>
  <r>
    <x v="1059"/>
    <x v="1769"/>
    <s v="English"/>
    <x v="2"/>
    <n v="2007"/>
    <n v="6.9"/>
    <n v="110.42"/>
    <n v="455.27"/>
    <n v="32"/>
    <n v="313.35000000000002"/>
    <n v="141.91999999999999"/>
    <x v="1"/>
    <n v="29.16"/>
    <s v="Not met the required collection"/>
  </r>
  <r>
    <x v="1059"/>
    <x v="1770"/>
    <s v="English"/>
    <x v="2"/>
    <n v="2001"/>
    <n v="7.8"/>
    <n v="265.74"/>
    <n v="163.89"/>
    <n v="96"/>
    <n v="85.09"/>
    <n v="78.8"/>
    <x v="3"/>
    <n v="125.17"/>
    <s v="Not met the required collection"/>
  </r>
  <r>
    <x v="1059"/>
    <x v="1771"/>
    <s v="English"/>
    <x v="25"/>
    <n v="2011"/>
    <n v="5.8"/>
    <n v="210.71"/>
    <n v="117.93"/>
    <n v="51"/>
    <n v="69.98"/>
    <n v="47.95"/>
    <x v="4"/>
    <n v="36.340000000000003"/>
    <s v="Not met the required collection"/>
  </r>
  <r>
    <x v="1059"/>
    <x v="1772"/>
    <s v="English"/>
    <x v="2"/>
    <n v="2013"/>
    <n v="7.1"/>
    <n v="170.47"/>
    <n v="41.05"/>
    <n v="45"/>
    <n v="26.65"/>
    <n v="14.4"/>
    <x v="0"/>
    <n v="62.35"/>
    <s v="Not met the required collection"/>
  </r>
  <r>
    <x v="1059"/>
    <x v="1773"/>
    <s v="English"/>
    <x v="2"/>
    <n v="1999"/>
    <n v="7.1"/>
    <n v="241.89"/>
    <n v="17.850000000000001"/>
    <n v="91"/>
    <n v="10.06"/>
    <n v="7.79"/>
    <x v="4"/>
    <n v="33.21"/>
    <s v="Not met the required collection"/>
  </r>
  <r>
    <x v="1060"/>
    <x v="1774"/>
    <s v="English"/>
    <x v="2"/>
    <n v="1982"/>
    <n v="7.9"/>
    <n v="166.74"/>
    <n v="837.88"/>
    <n v="64"/>
    <n v="485.81"/>
    <n v="352.07"/>
    <x v="5"/>
    <n v="50.59"/>
    <s v="Average"/>
  </r>
  <r>
    <x v="1060"/>
    <x v="1775"/>
    <s v="English"/>
    <x v="2"/>
    <n v="1977"/>
    <n v="7.7"/>
    <n v="66.31"/>
    <n v="657.99"/>
    <n v="55"/>
    <n v="454.92"/>
    <n v="203.07"/>
    <x v="3"/>
    <n v="8.69"/>
    <s v="Not met the required collection"/>
  </r>
  <r>
    <x v="1060"/>
    <x v="1776"/>
    <s v="English"/>
    <x v="2"/>
    <n v="1985"/>
    <n v="7.8"/>
    <n v="68.47"/>
    <n v="642.37"/>
    <n v="90"/>
    <n v="410.76"/>
    <n v="231.61"/>
    <x v="5"/>
    <n v="7.7"/>
    <s v="Not met the required collection"/>
  </r>
  <r>
    <x v="1060"/>
    <x v="1777"/>
    <s v="English"/>
    <x v="2"/>
    <n v="2011"/>
    <n v="7.2"/>
    <n v="282.05"/>
    <n v="500.9"/>
    <n v="80"/>
    <n v="291.73"/>
    <n v="209.17"/>
    <x v="5"/>
    <n v="79.05"/>
    <s v="Not met the required collection"/>
  </r>
  <r>
    <x v="1060"/>
    <x v="1778"/>
    <s v="English"/>
    <x v="2"/>
    <n v="2002"/>
    <n v="8"/>
    <n v="207.99"/>
    <n v="473.21"/>
    <n v="95"/>
    <n v="369.09"/>
    <n v="104.12"/>
    <x v="4"/>
    <n v="35.700000000000003"/>
    <s v="Not met the required collection"/>
  </r>
  <r>
    <x v="1060"/>
    <x v="1779"/>
    <s v="English"/>
    <x v="2"/>
    <n v="1991"/>
    <n v="6.7"/>
    <n v="207.73"/>
    <n v="347.54"/>
    <n v="83"/>
    <n v="210.34"/>
    <n v="137.19999999999999"/>
    <x v="4"/>
    <n v="79.349999999999994"/>
    <s v="Not met the required collection"/>
  </r>
  <r>
    <x v="1060"/>
    <x v="1780"/>
    <s v="English"/>
    <x v="2"/>
    <n v="1981"/>
    <n v="8.5"/>
    <n v="200.51"/>
    <n v="251.11"/>
    <n v="83"/>
    <n v="191.53"/>
    <n v="59.58"/>
    <x v="4"/>
    <n v="49.84"/>
    <s v="Not met the required collection"/>
  </r>
  <r>
    <x v="1060"/>
    <x v="1781"/>
    <s v="English"/>
    <x v="2"/>
    <n v="1975"/>
    <n v="8"/>
    <n v="39.47"/>
    <n v="207.08"/>
    <n v="69"/>
    <n v="111.2"/>
    <n v="95.88"/>
    <x v="0"/>
    <n v="8.07"/>
    <s v="Not met the required collection"/>
  </r>
  <r>
    <x v="1060"/>
    <x v="1782"/>
    <s v="English"/>
    <x v="2"/>
    <n v="1993"/>
    <n v="8.1"/>
    <n v="276.39"/>
    <n v="203.62"/>
    <n v="76"/>
    <n v="148.01"/>
    <n v="55.61"/>
    <x v="2"/>
    <n v="90.47"/>
    <s v="Not met the required collection"/>
  </r>
  <r>
    <x v="1060"/>
    <x v="1783"/>
    <s v="English"/>
    <x v="2"/>
    <n v="1984"/>
    <n v="7.6"/>
    <n v="47.37"/>
    <n v="172.84"/>
    <n v="20"/>
    <n v="95.65"/>
    <n v="77.19"/>
    <x v="5"/>
    <n v="21.81"/>
    <s v="Not met the required collection"/>
  </r>
  <r>
    <x v="1060"/>
    <x v="1784"/>
    <s v="English"/>
    <x v="2"/>
    <n v="1998"/>
    <n v="8.6"/>
    <n v="159.87"/>
    <n v="128.69"/>
    <n v="35"/>
    <n v="88.05"/>
    <n v="40.64"/>
    <x v="4"/>
    <n v="54.12"/>
    <s v="Not met the required collection"/>
  </r>
  <r>
    <x v="1060"/>
    <x v="1785"/>
    <s v="English"/>
    <x v="2"/>
    <n v="2008"/>
    <n v="6.2"/>
    <n v="151.65"/>
    <n v="95.2"/>
    <n v="75"/>
    <n v="57.32"/>
    <n v="37.880000000000003"/>
    <x v="4"/>
    <n v="31.89"/>
    <s v="Not met the required collection"/>
  </r>
  <r>
    <x v="1060"/>
    <x v="1786"/>
    <s v="English"/>
    <x v="2"/>
    <n v="2012"/>
    <n v="7.4"/>
    <n v="232.9"/>
    <n v="83.07"/>
    <n v="77"/>
    <n v="50.08"/>
    <n v="32.99"/>
    <x v="3"/>
    <n v="92.63"/>
    <s v="Not met the required collection"/>
  </r>
  <r>
    <x v="1060"/>
    <x v="1787"/>
    <s v="English"/>
    <x v="2"/>
    <n v="1989"/>
    <n v="8.3000000000000007"/>
    <n v="67.62"/>
    <n v="75.31"/>
    <n v="99"/>
    <n v="41.03"/>
    <n v="34.28"/>
    <x v="2"/>
    <n v="9.91"/>
    <s v="Not met the required collection"/>
  </r>
  <r>
    <x v="1060"/>
    <x v="1788"/>
    <s v="English"/>
    <x v="2"/>
    <n v="2005"/>
    <n v="6.5"/>
    <n v="24.54"/>
    <n v="69.16"/>
    <n v="36"/>
    <n v="35.020000000000003"/>
    <n v="34.14"/>
    <x v="5"/>
    <n v="3.29"/>
    <s v="Not met the required collection"/>
  </r>
  <r>
    <x v="1060"/>
    <x v="1789"/>
    <s v="English"/>
    <x v="2"/>
    <n v="2002"/>
    <n v="7.7"/>
    <n v="28.89"/>
    <n v="52.88"/>
    <n v="28"/>
    <n v="26.57"/>
    <n v="26.31"/>
    <x v="5"/>
    <n v="8.33"/>
    <s v="Not met the required collection"/>
  </r>
  <r>
    <x v="1061"/>
    <x v="1790"/>
    <s v="English"/>
    <x v="2"/>
    <n v="2009"/>
    <n v="5.0999999999999996"/>
    <n v="104.71"/>
    <n v="144.37"/>
    <n v="80"/>
    <n v="104.03"/>
    <n v="40.340000000000003"/>
    <x v="1"/>
    <n v="47.06"/>
    <s v="Not met the required collection"/>
  </r>
  <r>
    <x v="1062"/>
    <x v="1791"/>
    <s v="English"/>
    <x v="3"/>
    <n v="2000"/>
    <n v="6.1"/>
    <n v="245.71"/>
    <n v="138.01"/>
    <n v="100"/>
    <n v="104.46"/>
    <n v="33.549999999999997"/>
    <x v="5"/>
    <n v="122.23"/>
    <s v="Not met the required collection"/>
  </r>
  <r>
    <x v="1063"/>
    <x v="1792"/>
    <s v="English"/>
    <x v="2"/>
    <n v="2014"/>
    <n v="4.4000000000000004"/>
    <n v="253.39"/>
    <n v="104.63"/>
    <n v="85"/>
    <n v="69.84"/>
    <n v="34.79"/>
    <x v="2"/>
    <n v="92.94"/>
    <s v="Not met the required collection"/>
  </r>
  <r>
    <x v="1064"/>
    <x v="1793"/>
    <s v="English"/>
    <x v="12"/>
    <n v="2014"/>
    <n v="5.0999999999999996"/>
    <n v="281.45999999999998"/>
    <n v="227.34"/>
    <n v="89"/>
    <n v="114.75"/>
    <n v="112.59"/>
    <x v="5"/>
    <n v="63.62"/>
    <s v="Not met the required collection"/>
  </r>
  <r>
    <x v="1065"/>
    <x v="1794"/>
    <s v="English"/>
    <x v="7"/>
    <n v="2010"/>
    <n v="6.1"/>
    <n v="151.6"/>
    <n v="1030.45"/>
    <n v="97"/>
    <n v="778.98"/>
    <n v="251.47"/>
    <x v="3"/>
    <n v="36.200000000000003"/>
    <s v="Hit"/>
  </r>
  <r>
    <x v="1066"/>
    <x v="1795"/>
    <s v="English"/>
    <x v="2"/>
    <n v="2007"/>
    <n v="7.2"/>
    <n v="101.95"/>
    <n v="376.77"/>
    <n v="98"/>
    <n v="205.27"/>
    <n v="171.5"/>
    <x v="4"/>
    <n v="42.61"/>
    <s v="Not met the required collection"/>
  </r>
  <r>
    <x v="1067"/>
    <x v="1796"/>
    <s v="English"/>
    <x v="2"/>
    <n v="1999"/>
    <n v="5.0999999999999996"/>
    <n v="240.8"/>
    <n v="399.2"/>
    <n v="56"/>
    <n v="263.60000000000002"/>
    <n v="135.6"/>
    <x v="4"/>
    <n v="32.6"/>
    <s v="Not met the required collection"/>
  </r>
  <r>
    <x v="1067"/>
    <x v="1797"/>
    <s v="Aboriginal"/>
    <x v="7"/>
    <n v="2005"/>
    <n v="6.4"/>
    <n v="132.16"/>
    <n v="153.79"/>
    <n v="63"/>
    <n v="93.08"/>
    <n v="60.71"/>
    <x v="0"/>
    <n v="22.9"/>
    <s v="Not met the required collection"/>
  </r>
  <r>
    <x v="1068"/>
    <x v="1798"/>
    <s v="English"/>
    <x v="2"/>
    <n v="2010"/>
    <n v="6.4"/>
    <n v="88.49"/>
    <n v="567.41999999999996"/>
    <n v="94"/>
    <n v="300.38"/>
    <n v="267.04000000000002"/>
    <x v="4"/>
    <n v="38.01"/>
    <s v="Not met the required collection"/>
  </r>
  <r>
    <x v="1068"/>
    <x v="1799"/>
    <s v="English"/>
    <x v="2"/>
    <n v="2007"/>
    <n v="5.2"/>
    <n v="127.89"/>
    <n v="78.150000000000006"/>
    <n v="76"/>
    <n v="60.6"/>
    <n v="17.55"/>
    <x v="4"/>
    <n v="21.9"/>
    <s v="Not met the required collection"/>
  </r>
  <r>
    <x v="1069"/>
    <x v="1800"/>
    <s v="English"/>
    <x v="2"/>
    <n v="2004"/>
    <n v="5.9"/>
    <n v="10.050000000000001"/>
    <n v="315.27"/>
    <n v="46"/>
    <n v="245.34"/>
    <n v="69.930000000000007"/>
    <x v="1"/>
    <n v="4.7"/>
    <s v="Not met the required collection"/>
  </r>
  <r>
    <x v="1070"/>
    <x v="1801"/>
    <s v="English"/>
    <x v="2"/>
    <n v="2000"/>
    <n v="7.2"/>
    <n v="184.19"/>
    <n v="724.24"/>
    <n v="67"/>
    <n v="572.20000000000005"/>
    <n v="152.04"/>
    <x v="0"/>
    <n v="52.98"/>
    <s v="Average"/>
  </r>
  <r>
    <x v="1071"/>
    <x v="1802"/>
    <s v="English"/>
    <x v="2"/>
    <n v="1998"/>
    <n v="6.7"/>
    <n v="232.42"/>
    <n v="400.78"/>
    <n v="88"/>
    <n v="287.85000000000002"/>
    <n v="112.93"/>
    <x v="2"/>
    <n v="108.87"/>
    <s v="Not met the required collection"/>
  </r>
  <r>
    <x v="1072"/>
    <x v="1803"/>
    <s v="English"/>
    <x v="2"/>
    <n v="2011"/>
    <n v="8.1"/>
    <n v="15.03"/>
    <n v="655.54"/>
    <n v="80"/>
    <n v="473.2"/>
    <n v="182.34"/>
    <x v="2"/>
    <n v="3.59"/>
    <s v="Not met the required collection"/>
  </r>
  <r>
    <x v="1072"/>
    <x v="1804"/>
    <s v="English"/>
    <x v="2"/>
    <n v="2014"/>
    <n v="6.9"/>
    <n v="205.35"/>
    <n v="242.48"/>
    <n v="83"/>
    <n v="160.41"/>
    <n v="82.07"/>
    <x v="5"/>
    <n v="54.68"/>
    <s v="Not met the required collection"/>
  </r>
  <r>
    <x v="1073"/>
    <x v="1805"/>
    <s v="English"/>
    <x v="2"/>
    <n v="2000"/>
    <n v="6.2"/>
    <n v="100.82"/>
    <n v="772.33"/>
    <n v="69"/>
    <n v="483.29"/>
    <n v="289.04000000000002"/>
    <x v="1"/>
    <n v="35.229999999999997"/>
    <s v="Average"/>
  </r>
  <r>
    <x v="1073"/>
    <x v="1806"/>
    <s v="English"/>
    <x v="2"/>
    <n v="1997"/>
    <n v="7.5"/>
    <n v="173.81"/>
    <n v="609.45000000000005"/>
    <n v="74"/>
    <n v="482.84"/>
    <n v="126.61"/>
    <x v="2"/>
    <n v="35.53"/>
    <s v="Not met the required collection"/>
  </r>
  <r>
    <x v="1073"/>
    <x v="1807"/>
    <s v="English"/>
    <x v="2"/>
    <n v="2013"/>
    <n v="6.2"/>
    <n v="93.06"/>
    <n v="489.96"/>
    <n v="22"/>
    <n v="258.51"/>
    <n v="231.45"/>
    <x v="5"/>
    <n v="21.93"/>
    <s v="Not met the required collection"/>
  </r>
  <r>
    <x v="1073"/>
    <x v="1808"/>
    <s v="English"/>
    <x v="2"/>
    <n v="1993"/>
    <n v="8"/>
    <n v="141.85"/>
    <n v="288.27999999999997"/>
    <n v="76"/>
    <n v="174.47"/>
    <n v="113.81"/>
    <x v="3"/>
    <n v="34.03"/>
    <s v="Not met the required collection"/>
  </r>
  <r>
    <x v="1073"/>
    <x v="1809"/>
    <s v="English"/>
    <x v="2"/>
    <n v="2004"/>
    <n v="7.7"/>
    <n v="127.07"/>
    <n v="75.3"/>
    <n v="62"/>
    <n v="40.22"/>
    <n v="35.08"/>
    <x v="1"/>
    <n v="51.36"/>
    <s v="Not met the required collection"/>
  </r>
  <r>
    <x v="1074"/>
    <x v="1810"/>
    <s v="English"/>
    <x v="2"/>
    <n v="2001"/>
    <n v="7.6"/>
    <n v="250"/>
    <n v="55.61"/>
    <n v="43"/>
    <n v="43.59"/>
    <n v="12.02"/>
    <x v="4"/>
    <n v="108.42"/>
    <s v="Not met the required collection"/>
  </r>
  <r>
    <x v="1075"/>
    <x v="1811"/>
    <s v="English"/>
    <x v="7"/>
    <n v="1962"/>
    <n v="7.3"/>
    <n v="59.13"/>
    <n v="320"/>
    <n v="29"/>
    <n v="208.89"/>
    <n v="111.11"/>
    <x v="5"/>
    <n v="25.13"/>
    <s v="Not met the required collection"/>
  </r>
  <r>
    <x v="1075"/>
    <x v="1812"/>
    <s v="English"/>
    <x v="7"/>
    <n v="1963"/>
    <n v="7.5"/>
    <n v="8.4600000000000009"/>
    <n v="140.38999999999999"/>
    <n v="70"/>
    <n v="80.73"/>
    <n v="59.66"/>
    <x v="1"/>
    <n v="4.18"/>
    <s v="Not met the required collection"/>
  </r>
  <r>
    <x v="1076"/>
    <x v="1813"/>
    <s v="English"/>
    <x v="2"/>
    <n v="1998"/>
    <n v="7.6"/>
    <n v="69.8"/>
    <n v="221.62"/>
    <n v="75"/>
    <n v="128.72"/>
    <n v="92.9"/>
    <x v="5"/>
    <n v="32.65"/>
    <s v="Not met the required collection"/>
  </r>
  <r>
    <x v="1076"/>
    <x v="1814"/>
    <s v="English"/>
    <x v="2"/>
    <n v="2011"/>
    <n v="6.7"/>
    <n v="98.77"/>
    <n v="77.64"/>
    <n v="54"/>
    <n v="55.12"/>
    <n v="22.52"/>
    <x v="0"/>
    <n v="34.78"/>
    <s v="Not met the required collection"/>
  </r>
  <r>
    <x v="1077"/>
    <x v="1815"/>
    <s v="English"/>
    <x v="7"/>
    <n v="2004"/>
    <n v="8.1"/>
    <n v="270.14"/>
    <n v="60.71"/>
    <n v="26"/>
    <n v="37.22"/>
    <n v="23.49"/>
    <x v="3"/>
    <n v="130.47999999999999"/>
    <s v="Not met the required collection"/>
  </r>
  <r>
    <x v="1078"/>
    <x v="1816"/>
    <s v="English"/>
    <x v="7"/>
    <n v="1981"/>
    <n v="7"/>
    <n v="7.07"/>
    <n v="1073.32"/>
    <n v="41"/>
    <n v="651.74"/>
    <n v="421.58"/>
    <x v="2"/>
    <n v="2.19"/>
    <s v="One time watchable"/>
  </r>
  <r>
    <x v="1078"/>
    <x v="1817"/>
    <s v="English"/>
    <x v="2"/>
    <n v="1991"/>
    <n v="7.6"/>
    <n v="9.7100000000000009"/>
    <n v="922.66"/>
    <n v="77"/>
    <n v="673.88"/>
    <n v="248.78"/>
    <x v="1"/>
    <n v="2.16"/>
    <s v="Hit"/>
  </r>
  <r>
    <x v="1078"/>
    <x v="1818"/>
    <s v="English"/>
    <x v="2"/>
    <n v="2005"/>
    <n v="5.9"/>
    <n v="267.01"/>
    <n v="804.47"/>
    <n v="69"/>
    <n v="622.01"/>
    <n v="182.46"/>
    <x v="4"/>
    <n v="79.48"/>
    <s v="Average"/>
  </r>
  <r>
    <x v="1078"/>
    <x v="1819"/>
    <s v="English"/>
    <x v="2"/>
    <n v="1998"/>
    <n v="7.7"/>
    <n v="265.66000000000003"/>
    <n v="584.74"/>
    <n v="79"/>
    <n v="415.23"/>
    <n v="169.51"/>
    <x v="4"/>
    <n v="119.12"/>
    <s v="Not met the required collection"/>
  </r>
  <r>
    <x v="1078"/>
    <x v="1820"/>
    <s v="English"/>
    <x v="7"/>
    <n v="1985"/>
    <n v="8"/>
    <n v="64.489999999999995"/>
    <n v="252.86"/>
    <n v="38"/>
    <n v="132.77000000000001"/>
    <n v="120.09"/>
    <x v="0"/>
    <n v="21.67"/>
    <s v="Not met the required collection"/>
  </r>
  <r>
    <x v="1078"/>
    <x v="1821"/>
    <s v="English"/>
    <x v="7"/>
    <n v="2009"/>
    <n v="6.8"/>
    <n v="70.92"/>
    <n v="83.04"/>
    <n v="45"/>
    <n v="55.66"/>
    <n v="27.38"/>
    <x v="3"/>
    <n v="16.63"/>
    <s v="Not met the required collection"/>
  </r>
  <r>
    <x v="1078"/>
    <x v="1822"/>
    <s v="English"/>
    <x v="7"/>
    <n v="1975"/>
    <n v="8.3000000000000007"/>
    <n v="87.33"/>
    <n v="46.29"/>
    <n v="33"/>
    <n v="29.59"/>
    <n v="16.7"/>
    <x v="0"/>
    <n v="31.35"/>
    <s v="Not met the required collection"/>
  </r>
  <r>
    <x v="1079"/>
    <x v="1823"/>
    <s v="English"/>
    <x v="2"/>
    <n v="2003"/>
    <n v="7.1"/>
    <n v="30.52"/>
    <n v="1016.15"/>
    <n v="60"/>
    <n v="523.36"/>
    <n v="492.79"/>
    <x v="5"/>
    <n v="7.19"/>
    <s v="Average"/>
  </r>
  <r>
    <x v="1079"/>
    <x v="1824"/>
    <s v="English"/>
    <x v="2"/>
    <n v="2001"/>
    <n v="7.4"/>
    <n v="83.73"/>
    <n v="417.45"/>
    <n v="56"/>
    <n v="209.08"/>
    <n v="208.37"/>
    <x v="2"/>
    <n v="28.1"/>
    <s v="Not met the required collection"/>
  </r>
  <r>
    <x v="1080"/>
    <x v="1825"/>
    <s v="English"/>
    <x v="2"/>
    <n v="2014"/>
    <n v="7.3"/>
    <n v="13.98"/>
    <n v="530.49"/>
    <n v="26"/>
    <n v="410.69"/>
    <n v="119.8"/>
    <x v="2"/>
    <n v="4.6900000000000004"/>
    <s v="Not met the required collection"/>
  </r>
  <r>
    <x v="1081"/>
    <x v="1826"/>
    <s v="English"/>
    <x v="2"/>
    <n v="1997"/>
    <n v="7.4"/>
    <n v="277.45999999999998"/>
    <n v="364.82"/>
    <n v="27"/>
    <n v="186.27"/>
    <n v="178.55"/>
    <x v="0"/>
    <n v="45.82"/>
    <s v="Not met the required collection"/>
  </r>
  <r>
    <x v="1082"/>
    <x v="1827"/>
    <s v="English"/>
    <x v="2"/>
    <n v="2005"/>
    <n v="6.3"/>
    <n v="215.86"/>
    <n v="119.15"/>
    <n v="52"/>
    <n v="95.04"/>
    <n v="24.11"/>
    <x v="4"/>
    <n v="71.510000000000005"/>
    <s v="Not met the required collection"/>
  </r>
  <r>
    <x v="1083"/>
    <x v="1828"/>
    <s v="English"/>
    <x v="2"/>
    <n v="2005"/>
    <n v="7.2"/>
    <n v="162.97999999999999"/>
    <n v="73.02"/>
    <n v="44"/>
    <n v="46.28"/>
    <n v="26.74"/>
    <x v="3"/>
    <n v="20.45"/>
    <s v="Not met the required collection"/>
  </r>
  <r>
    <x v="1084"/>
    <x v="1829"/>
    <s v="Danish"/>
    <x v="15"/>
    <n v="1998"/>
    <n v="8.1"/>
    <n v="180.07"/>
    <n v="56.63"/>
    <n v="65"/>
    <n v="43.24"/>
    <n v="13.39"/>
    <x v="1"/>
    <n v="38.479999999999997"/>
    <s v="Not met the required collection"/>
  </r>
  <r>
    <x v="1085"/>
    <x v="1830"/>
    <s v="English"/>
    <x v="2"/>
    <n v="2010"/>
    <n v="6.2"/>
    <n v="109.28"/>
    <n v="341.26"/>
    <n v="77"/>
    <n v="204.11"/>
    <n v="137.15"/>
    <x v="4"/>
    <n v="35.57"/>
    <s v="Not met the required collection"/>
  </r>
  <r>
    <x v="1086"/>
    <x v="1831"/>
    <s v="English"/>
    <x v="2"/>
    <n v="2006"/>
    <n v="6.6"/>
    <n v="186.96"/>
    <n v="576.89"/>
    <n v="89"/>
    <n v="441.97"/>
    <n v="134.91999999999999"/>
    <x v="2"/>
    <n v="46.6"/>
    <s v="Not met the required collection"/>
  </r>
  <r>
    <x v="1087"/>
    <x v="1832"/>
    <s v="English"/>
    <x v="2"/>
    <n v="1992"/>
    <n v="7"/>
    <n v="79.88"/>
    <n v="919.93"/>
    <n v="37"/>
    <n v="498.82"/>
    <n v="421.11"/>
    <x v="0"/>
    <n v="8.6300000000000008"/>
    <s v="One time watchable"/>
  </r>
  <r>
    <x v="1087"/>
    <x v="1833"/>
    <s v="English"/>
    <x v="2"/>
    <n v="2012"/>
    <n v="6.2"/>
    <n v="298.19"/>
    <n v="589.46"/>
    <n v="37"/>
    <n v="422.65"/>
    <n v="166.81"/>
    <x v="2"/>
    <n v="60.25"/>
    <s v="Not met the required collection"/>
  </r>
  <r>
    <x v="1087"/>
    <x v="1834"/>
    <s v="English"/>
    <x v="2"/>
    <n v="2001"/>
    <n v="5.7"/>
    <n v="62.7"/>
    <n v="375.39"/>
    <n v="84"/>
    <n v="280.92"/>
    <n v="94.47"/>
    <x v="4"/>
    <n v="14.35"/>
    <s v="Not met the required collection"/>
  </r>
  <r>
    <x v="1087"/>
    <x v="1835"/>
    <s v="English"/>
    <x v="2"/>
    <n v="2014"/>
    <n v="7"/>
    <n v="158.44999999999999"/>
    <n v="361.59"/>
    <n v="20"/>
    <n v="281.23"/>
    <n v="80.36"/>
    <x v="2"/>
    <n v="65.5"/>
    <s v="Not met the required collection"/>
  </r>
  <r>
    <x v="1087"/>
    <x v="1836"/>
    <s v="English"/>
    <x v="2"/>
    <n v="2005"/>
    <n v="6.7"/>
    <n v="202.62"/>
    <n v="170.41"/>
    <n v="64"/>
    <n v="113.47"/>
    <n v="56.94"/>
    <x v="3"/>
    <n v="25.74"/>
    <s v="Not met the required collection"/>
  </r>
  <r>
    <x v="1087"/>
    <x v="1837"/>
    <s v="English"/>
    <x v="2"/>
    <n v="2010"/>
    <n v="6.5"/>
    <n v="47.68"/>
    <n v="65.069999999999993"/>
    <n v="31"/>
    <n v="33.340000000000003"/>
    <n v="31.73"/>
    <x v="4"/>
    <n v="23.62"/>
    <s v="Not met the required collection"/>
  </r>
  <r>
    <x v="1087"/>
    <x v="1838"/>
    <s v="English"/>
    <x v="2"/>
    <n v="2012"/>
    <n v="7"/>
    <n v="69.12"/>
    <n v="56.31"/>
    <n v="80"/>
    <n v="43.71"/>
    <n v="12.6"/>
    <x v="1"/>
    <n v="13.53"/>
    <s v="Not met the required collection"/>
  </r>
  <r>
    <x v="1087"/>
    <x v="1839"/>
    <s v="English"/>
    <x v="2"/>
    <n v="1994"/>
    <n v="7.9"/>
    <n v="217.92"/>
    <n v="34.700000000000003"/>
    <n v="37"/>
    <n v="24.53"/>
    <n v="10.17"/>
    <x v="2"/>
    <n v="74.56"/>
    <s v="Not met the required collection"/>
  </r>
  <r>
    <x v="1088"/>
    <x v="1840"/>
    <s v="English"/>
    <x v="2"/>
    <n v="2009"/>
    <n v="6.5"/>
    <n v="40.26"/>
    <n v="482.17"/>
    <n v="48"/>
    <n v="296"/>
    <n v="186.17"/>
    <x v="5"/>
    <n v="8.44"/>
    <s v="Not met the required collection"/>
  </r>
  <r>
    <x v="1089"/>
    <x v="1841"/>
    <s v="English"/>
    <x v="2"/>
    <n v="2001"/>
    <n v="5.3"/>
    <n v="63.94"/>
    <n v="63.02"/>
    <n v="69"/>
    <n v="37.880000000000003"/>
    <n v="25.14"/>
    <x v="1"/>
    <n v="6.59"/>
    <s v="Not met the required collection"/>
  </r>
  <r>
    <x v="1090"/>
    <x v="1842"/>
    <s v="English"/>
    <x v="2"/>
    <n v="2006"/>
    <n v="6.8"/>
    <n v="232.08"/>
    <n v="830.89"/>
    <n v="40"/>
    <n v="638.82000000000005"/>
    <n v="192.07"/>
    <x v="3"/>
    <n v="48.01"/>
    <s v="One time watchable"/>
  </r>
  <r>
    <x v="1090"/>
    <x v="1843"/>
    <s v="English"/>
    <x v="2"/>
    <n v="2015"/>
    <n v="6.7"/>
    <n v="148.24"/>
    <n v="342.74"/>
    <n v="47"/>
    <n v="189.03"/>
    <n v="153.71"/>
    <x v="2"/>
    <n v="27.18"/>
    <s v="Not met the required collection"/>
  </r>
  <r>
    <x v="1090"/>
    <x v="1843"/>
    <s v="English"/>
    <x v="2"/>
    <n v="2015"/>
    <n v="6.7"/>
    <n v="171.82"/>
    <n v="178.4"/>
    <n v="26"/>
    <n v="137.94"/>
    <n v="40.46"/>
    <x v="5"/>
    <n v="42.58"/>
    <s v="Not met the required collection"/>
  </r>
  <r>
    <x v="1091"/>
    <x v="1844"/>
    <s v="English"/>
    <x v="2"/>
    <n v="2003"/>
    <n v="7.6"/>
    <n v="84.96"/>
    <n v="77.86"/>
    <n v="37"/>
    <n v="41.02"/>
    <n v="36.840000000000003"/>
    <x v="2"/>
    <n v="19.64"/>
    <s v="Not met the required collection"/>
  </r>
  <r>
    <x v="1092"/>
    <x v="1845"/>
    <s v="English"/>
    <x v="2"/>
    <n v="2016"/>
    <n v="8.1"/>
    <n v="234.96"/>
    <n v="898.55"/>
    <n v="21"/>
    <n v="581.4"/>
    <n v="317.14999999999998"/>
    <x v="5"/>
    <n v="69.78"/>
    <s v="Flop"/>
  </r>
  <r>
    <x v="1093"/>
    <x v="1846"/>
    <s v="English"/>
    <x v="2"/>
    <n v="1999"/>
    <n v="6.9"/>
    <n v="120.19"/>
    <n v="740.51"/>
    <n v="48"/>
    <n v="413.68"/>
    <n v="326.83"/>
    <x v="0"/>
    <n v="33.14"/>
    <s v="One time watchable"/>
  </r>
  <r>
    <x v="1094"/>
    <x v="1847"/>
    <s v="English"/>
    <x v="2"/>
    <n v="2013"/>
    <n v="5.3"/>
    <n v="33.880000000000003"/>
    <n v="382.22"/>
    <n v="28"/>
    <n v="261.99"/>
    <n v="120.23"/>
    <x v="1"/>
    <n v="6.61"/>
    <s v="Not met the required collection"/>
  </r>
  <r>
    <x v="1095"/>
    <x v="1848"/>
    <s v="English"/>
    <x v="2"/>
    <n v="1986"/>
    <n v="5.5"/>
    <n v="175.15"/>
    <n v="416.17"/>
    <n v="47"/>
    <n v="312.66000000000003"/>
    <n v="103.51"/>
    <x v="3"/>
    <n v="46.04"/>
    <s v="Not met the required collection"/>
  </r>
  <r>
    <x v="1095"/>
    <x v="1849"/>
    <s v="English"/>
    <x v="2"/>
    <n v="1982"/>
    <n v="7.4"/>
    <n v="79.53"/>
    <n v="168.08"/>
    <n v="82"/>
    <n v="101.21"/>
    <n v="66.87"/>
    <x v="2"/>
    <n v="14.38"/>
    <s v="Not met the required collection"/>
  </r>
  <r>
    <x v="1096"/>
    <x v="1850"/>
    <s v="English"/>
    <x v="2"/>
    <n v="2010"/>
    <n v="5.7"/>
    <n v="237.29"/>
    <n v="1412.36"/>
    <n v="26"/>
    <n v="883.01"/>
    <n v="529.35"/>
    <x v="5"/>
    <n v="92.31"/>
    <s v="Flop"/>
  </r>
  <r>
    <x v="1097"/>
    <x v="1851"/>
    <s v="English"/>
    <x v="2"/>
    <n v="2006"/>
    <n v="7.6"/>
    <n v="186.26"/>
    <n v="271.45999999999998"/>
    <n v="47"/>
    <n v="175.78"/>
    <n v="95.68"/>
    <x v="0"/>
    <n v="71.69"/>
    <s v="Not met the required collection"/>
  </r>
  <r>
    <x v="1098"/>
    <x v="1852"/>
    <s v="English"/>
    <x v="2"/>
    <n v="2012"/>
    <n v="5.7"/>
    <n v="179.87"/>
    <n v="393.28"/>
    <n v="35"/>
    <n v="240.6"/>
    <n v="152.68"/>
    <x v="0"/>
    <n v="22.15"/>
    <s v="Not met the required collection"/>
  </r>
  <r>
    <x v="1099"/>
    <x v="1853"/>
    <s v="English"/>
    <x v="2"/>
    <n v="2002"/>
    <n v="7.4"/>
    <n v="207.87"/>
    <n v="236.08"/>
    <n v="53"/>
    <n v="161.66999999999999"/>
    <n v="74.41"/>
    <x v="5"/>
    <n v="103.36"/>
    <s v="Not met the required collection"/>
  </r>
  <r>
    <x v="1100"/>
    <x v="1854"/>
    <s v="English"/>
    <x v="2"/>
    <n v="2012"/>
    <n v="4.0999999999999996"/>
    <n v="236.46"/>
    <n v="255.76"/>
    <n v="35"/>
    <n v="177.33"/>
    <n v="78.430000000000007"/>
    <x v="5"/>
    <n v="53.17"/>
    <s v="Not met the required collection"/>
  </r>
  <r>
    <x v="1101"/>
    <x v="1855"/>
    <s v="English"/>
    <x v="2"/>
    <n v="2000"/>
    <n v="6.5"/>
    <n v="225.71"/>
    <n v="571.01"/>
    <n v="81"/>
    <n v="292.7"/>
    <n v="278.31"/>
    <x v="0"/>
    <n v="35.58"/>
    <s v="Not met the required collection"/>
  </r>
  <r>
    <x v="1101"/>
    <x v="1856"/>
    <s v="English"/>
    <x v="2"/>
    <n v="2006"/>
    <n v="5.9"/>
    <n v="118.39"/>
    <n v="226.15"/>
    <n v="54"/>
    <n v="117.84"/>
    <n v="108.31"/>
    <x v="4"/>
    <n v="41.06"/>
    <s v="Not met the required collection"/>
  </r>
  <r>
    <x v="1101"/>
    <x v="1857"/>
    <s v="English"/>
    <x v="2"/>
    <n v="2011"/>
    <n v="6.5"/>
    <n v="120.35"/>
    <n v="224.86"/>
    <n v="44"/>
    <n v="140.15"/>
    <n v="84.71"/>
    <x v="3"/>
    <n v="46.77"/>
    <s v="Not met the required collection"/>
  </r>
  <r>
    <x v="1101"/>
    <x v="1858"/>
    <s v="English"/>
    <x v="2"/>
    <n v="2003"/>
    <n v="7.2"/>
    <n v="194"/>
    <n v="55.93"/>
    <n v="61"/>
    <n v="41.36"/>
    <n v="14.57"/>
    <x v="3"/>
    <n v="42.72"/>
    <s v="Not met the required collection"/>
  </r>
  <r>
    <x v="1101"/>
    <x v="1859"/>
    <s v="English"/>
    <x v="2"/>
    <n v="2009"/>
    <n v="7.8"/>
    <n v="230.69"/>
    <n v="43"/>
    <n v="55"/>
    <n v="29.28"/>
    <n v="13.72"/>
    <x v="1"/>
    <n v="70.56"/>
    <s v="Not met the required collection"/>
  </r>
  <r>
    <x v="1102"/>
    <x v="1860"/>
    <s v="English"/>
    <x v="2"/>
    <n v="1995"/>
    <n v="7.5"/>
    <n v="287.14999999999998"/>
    <n v="14.58"/>
    <n v="43"/>
    <n v="9.83"/>
    <n v="4.75"/>
    <x v="2"/>
    <n v="43.49"/>
    <s v="Not met the required collection"/>
  </r>
  <r>
    <x v="1103"/>
    <x v="1861"/>
    <s v="English"/>
    <x v="2"/>
    <n v="2011"/>
    <n v="3.3"/>
    <n v="108.22"/>
    <n v="333.57"/>
    <n v="39"/>
    <n v="226.27"/>
    <n v="107.3"/>
    <x v="1"/>
    <n v="32.57"/>
    <s v="Not met the required collection"/>
  </r>
  <r>
    <x v="1104"/>
    <x v="1862"/>
    <s v="English"/>
    <x v="2"/>
    <n v="2010"/>
    <n v="4.2"/>
    <n v="7.47"/>
    <n v="216.62"/>
    <n v="82"/>
    <n v="129.57"/>
    <n v="87.05"/>
    <x v="2"/>
    <n v="1.78"/>
    <s v="Not met the required collection"/>
  </r>
  <r>
    <x v="1104"/>
    <x v="1863"/>
    <s v="English"/>
    <x v="2"/>
    <n v="2006"/>
    <n v="5.6"/>
    <n v="209.26"/>
    <n v="76.48"/>
    <n v="75"/>
    <n v="53.96"/>
    <n v="22.52"/>
    <x v="5"/>
    <n v="27.39"/>
    <s v="Not met the required collection"/>
  </r>
  <r>
    <x v="1104"/>
    <x v="1864"/>
    <s v="English"/>
    <x v="2"/>
    <n v="2000"/>
    <n v="6.6"/>
    <n v="100.39"/>
    <n v="28.94"/>
    <n v="37"/>
    <n v="20.69"/>
    <n v="8.25"/>
    <x v="4"/>
    <n v="43.45"/>
    <s v="Not met the required collection"/>
  </r>
  <r>
    <x v="1105"/>
    <x v="1865"/>
    <s v="English"/>
    <x v="2"/>
    <n v="2014"/>
    <n v="6.1"/>
    <n v="42.69"/>
    <n v="109.85"/>
    <n v="21"/>
    <n v="75.489999999999995"/>
    <n v="34.36"/>
    <x v="4"/>
    <n v="20.68"/>
    <s v="Not met the required collection"/>
  </r>
  <r>
    <x v="1106"/>
    <x v="1866"/>
    <s v="English"/>
    <x v="2"/>
    <n v="1996"/>
    <n v="6.9"/>
    <n v="85.45"/>
    <n v="542.41"/>
    <n v="62"/>
    <n v="356.77"/>
    <n v="185.64"/>
    <x v="2"/>
    <n v="41.06"/>
    <s v="Not met the required collection"/>
  </r>
  <r>
    <x v="1106"/>
    <x v="1867"/>
    <s v="English"/>
    <x v="2"/>
    <n v="2011"/>
    <n v="6.1"/>
    <n v="186.2"/>
    <n v="350.44"/>
    <n v="94"/>
    <n v="267.33"/>
    <n v="83.11"/>
    <x v="2"/>
    <n v="76.88"/>
    <s v="Not met the required collection"/>
  </r>
  <r>
    <x v="1107"/>
    <x v="1868"/>
    <s v="English"/>
    <x v="2"/>
    <n v="1996"/>
    <n v="5.7"/>
    <n v="204.31"/>
    <n v="87.78"/>
    <n v="80"/>
    <n v="58.54"/>
    <n v="29.24"/>
    <x v="1"/>
    <n v="31.68"/>
    <s v="Not met the required collection"/>
  </r>
  <r>
    <x v="1107"/>
    <x v="1869"/>
    <s v="English"/>
    <x v="2"/>
    <n v="1988"/>
    <n v="6.5"/>
    <n v="253.85"/>
    <n v="24.2"/>
    <n v="23"/>
    <n v="14.29"/>
    <n v="9.91"/>
    <x v="2"/>
    <n v="52.6"/>
    <s v="Not met the required collection"/>
  </r>
  <r>
    <x v="1108"/>
    <x v="1870"/>
    <s v="English"/>
    <x v="7"/>
    <n v="2010"/>
    <n v="8"/>
    <n v="57.07"/>
    <n v="639.88"/>
    <n v="73"/>
    <n v="326.82"/>
    <n v="313.06"/>
    <x v="2"/>
    <n v="15.11"/>
    <s v="Not met the required collection"/>
  </r>
  <r>
    <x v="1109"/>
    <x v="1871"/>
    <s v="English"/>
    <x v="1"/>
    <n v="2007"/>
    <n v="5.9"/>
    <n v="291.47000000000003"/>
    <n v="11.66"/>
    <n v="35"/>
    <n v="7.29"/>
    <n v="4.37"/>
    <x v="2"/>
    <n v="98.89"/>
    <s v="Not met the required collection"/>
  </r>
  <r>
    <x v="1110"/>
    <x v="1872"/>
    <s v="English"/>
    <x v="2"/>
    <n v="2015"/>
    <n v="8.1"/>
    <n v="21.21"/>
    <n v="1096.0999999999999"/>
    <n v="98"/>
    <n v="732.28"/>
    <n v="363.82"/>
    <x v="0"/>
    <n v="7.39"/>
    <s v="Hit"/>
  </r>
  <r>
    <x v="1110"/>
    <x v="1873"/>
    <s v="English"/>
    <x v="2"/>
    <n v="2003"/>
    <n v="7.7"/>
    <n v="176.3"/>
    <n v="166.72"/>
    <n v="84"/>
    <n v="87.28"/>
    <n v="79.44"/>
    <x v="4"/>
    <n v="77.150000000000006"/>
    <s v="Not met the required collection"/>
  </r>
  <r>
    <x v="1111"/>
    <x v="1874"/>
    <s v="English"/>
    <x v="2"/>
    <n v="1986"/>
    <n v="5.9"/>
    <n v="277.99"/>
    <n v="244.56"/>
    <n v="91"/>
    <n v="191.07"/>
    <n v="53.49"/>
    <x v="3"/>
    <n v="127.53"/>
    <s v="Not met the required collection"/>
  </r>
  <r>
    <x v="1112"/>
    <x v="1875"/>
    <s v="Spanish"/>
    <x v="2"/>
    <n v="2013"/>
    <n v="7.2"/>
    <n v="105.26"/>
    <n v="373.68"/>
    <n v="73"/>
    <n v="278.77"/>
    <n v="94.91"/>
    <x v="2"/>
    <n v="13.47"/>
    <s v="Not met the required collection"/>
  </r>
  <r>
    <x v="1113"/>
    <x v="1876"/>
    <s v="English"/>
    <x v="2"/>
    <n v="1997"/>
    <n v="5.3"/>
    <n v="242.46"/>
    <n v="429.03"/>
    <n v="39"/>
    <n v="230.89"/>
    <n v="198.14"/>
    <x v="3"/>
    <n v="87.88"/>
    <s v="Not met the required collection"/>
  </r>
  <r>
    <x v="1114"/>
    <x v="1877"/>
    <s v="English"/>
    <x v="2"/>
    <n v="1996"/>
    <n v="5.6"/>
    <n v="62.94"/>
    <n v="497.52"/>
    <n v="52"/>
    <n v="388.26"/>
    <n v="109.26"/>
    <x v="1"/>
    <n v="9.86"/>
    <s v="Not met the required collection"/>
  </r>
  <r>
    <x v="1114"/>
    <x v="1878"/>
    <s v="English"/>
    <x v="2"/>
    <n v="2007"/>
    <n v="5.4"/>
    <n v="229.08"/>
    <n v="404.56"/>
    <n v="96"/>
    <n v="207.03"/>
    <n v="197.53"/>
    <x v="3"/>
    <n v="47.69"/>
    <s v="Not met the required collection"/>
  </r>
  <r>
    <x v="1114"/>
    <x v="1879"/>
    <s v="English"/>
    <x v="2"/>
    <n v="2002"/>
    <n v="6.1"/>
    <n v="55.6"/>
    <n v="268.77"/>
    <n v="40"/>
    <n v="156.93"/>
    <n v="111.84"/>
    <x v="1"/>
    <n v="25.36"/>
    <s v="Not met the required collection"/>
  </r>
  <r>
    <x v="1114"/>
    <x v="1880"/>
    <s v="English"/>
    <x v="2"/>
    <n v="1994"/>
    <n v="6.9"/>
    <n v="58.89"/>
    <n v="220.39"/>
    <n v="88"/>
    <n v="157.53"/>
    <n v="62.86"/>
    <x v="2"/>
    <n v="7.39"/>
    <s v="Not met the required collection"/>
  </r>
  <r>
    <x v="1115"/>
    <x v="1881"/>
    <s v="English"/>
    <x v="3"/>
    <n v="2006"/>
    <n v="7.5"/>
    <n v="100.67"/>
    <n v="731.45"/>
    <n v="89"/>
    <n v="506.24"/>
    <n v="225.21"/>
    <x v="5"/>
    <n v="15.64"/>
    <s v="Hit"/>
  </r>
  <r>
    <x v="1115"/>
    <x v="1882"/>
    <s v="German"/>
    <x v="3"/>
    <n v="1998"/>
    <n v="7.8"/>
    <n v="107.57"/>
    <n v="666.56"/>
    <n v="49"/>
    <n v="426.22"/>
    <n v="240.34"/>
    <x v="5"/>
    <n v="36.770000000000003"/>
    <s v="Not met the required collection"/>
  </r>
  <r>
    <x v="1116"/>
    <x v="1883"/>
    <s v="English"/>
    <x v="2"/>
    <n v="2008"/>
    <n v="6.1"/>
    <n v="80.069999999999993"/>
    <n v="858.61"/>
    <n v="49"/>
    <n v="487.35"/>
    <n v="371.26"/>
    <x v="0"/>
    <n v="15.27"/>
    <s v="One time watchable"/>
  </r>
  <r>
    <x v="1117"/>
    <x v="1884"/>
    <s v="English"/>
    <x v="9"/>
    <n v="2011"/>
    <n v="7.1"/>
    <n v="141.96"/>
    <n v="681.3"/>
    <n v="53"/>
    <n v="434.38"/>
    <n v="246.92"/>
    <x v="0"/>
    <n v="30.74"/>
    <s v="Not met the required collection"/>
  </r>
  <r>
    <x v="1118"/>
    <x v="1885"/>
    <s v="English"/>
    <x v="9"/>
    <n v="2009"/>
    <n v="7.7"/>
    <n v="289.68"/>
    <n v="364"/>
    <n v="65"/>
    <n v="250.65"/>
    <n v="113.35"/>
    <x v="0"/>
    <n v="29.32"/>
    <s v="Not met the required collection"/>
  </r>
  <r>
    <x v="1119"/>
    <x v="1886"/>
    <s v="English"/>
    <x v="2"/>
    <n v="1982"/>
    <n v="4.5999999999999996"/>
    <n v="234.97"/>
    <n v="173.1"/>
    <n v="58"/>
    <n v="92.1"/>
    <n v="81"/>
    <x v="3"/>
    <n v="48.96"/>
    <s v="Not met the required collection"/>
  </r>
  <r>
    <x v="1120"/>
    <x v="1887"/>
    <s v="English"/>
    <x v="2"/>
    <n v="2001"/>
    <n v="5.8"/>
    <n v="54.37"/>
    <n v="381.24"/>
    <n v="96"/>
    <n v="219.18"/>
    <n v="162.06"/>
    <x v="3"/>
    <n v="14.65"/>
    <s v="Not met the required collection"/>
  </r>
  <r>
    <x v="1120"/>
    <x v="1888"/>
    <s v="English"/>
    <x v="2"/>
    <n v="2004"/>
    <n v="6.3"/>
    <n v="115.99"/>
    <n v="256.55"/>
    <n v="96"/>
    <n v="168.24"/>
    <n v="88.31"/>
    <x v="2"/>
    <n v="38.14"/>
    <s v="Not met the required collection"/>
  </r>
  <r>
    <x v="1121"/>
    <x v="1889"/>
    <s v="English"/>
    <x v="3"/>
    <n v="2013"/>
    <n v="6.1"/>
    <n v="294.5"/>
    <n v="285.51"/>
    <n v="77"/>
    <n v="176.97"/>
    <n v="108.54"/>
    <x v="1"/>
    <n v="50.45"/>
    <s v="Not met the required collection"/>
  </r>
  <r>
    <x v="1122"/>
    <x v="1890"/>
    <s v="English"/>
    <x v="2"/>
    <n v="1998"/>
    <n v="7.5"/>
    <n v="10.35"/>
    <n v="297.81"/>
    <n v="28"/>
    <n v="157.88"/>
    <n v="139.93"/>
    <x v="2"/>
    <n v="2.65"/>
    <s v="Not met the required collection"/>
  </r>
  <r>
    <x v="1123"/>
    <x v="1891"/>
    <s v="English"/>
    <x v="2"/>
    <n v="1999"/>
    <n v="6.6"/>
    <n v="129.74"/>
    <n v="83.67"/>
    <n v="24"/>
    <n v="64.97"/>
    <n v="18.7"/>
    <x v="5"/>
    <n v="58.97"/>
    <s v="Not met the required collection"/>
  </r>
  <r>
    <x v="1124"/>
    <x v="1892"/>
    <s v="English"/>
    <x v="2"/>
    <n v="1998"/>
    <n v="8.6"/>
    <n v="211.99"/>
    <n v="44.75"/>
    <n v="62"/>
    <n v="34.97"/>
    <n v="9.7799999999999994"/>
    <x v="4"/>
    <n v="26.84"/>
    <s v="Not met the required collection"/>
  </r>
  <r>
    <x v="1125"/>
    <x v="1893"/>
    <s v="English"/>
    <x v="7"/>
    <n v="1984"/>
    <n v="6"/>
    <n v="217.57"/>
    <n v="328.43"/>
    <n v="28"/>
    <n v="226.66"/>
    <n v="101.77"/>
    <x v="4"/>
    <n v="67.739999999999995"/>
    <s v="Not met the required collection"/>
  </r>
  <r>
    <x v="1126"/>
    <x v="1894"/>
    <s v="English"/>
    <x v="2"/>
    <n v="1990"/>
    <n v="5.9"/>
    <n v="187.71"/>
    <n v="449.22"/>
    <n v="72"/>
    <n v="254.6"/>
    <n v="194.62"/>
    <x v="0"/>
    <n v="87.33"/>
    <s v="Not met the required collection"/>
  </r>
  <r>
    <x v="1126"/>
    <x v="1895"/>
    <s v="English"/>
    <x v="2"/>
    <n v="1993"/>
    <n v="8"/>
    <n v="262.17"/>
    <n v="410.77"/>
    <n v="37"/>
    <n v="226.71"/>
    <n v="184.06"/>
    <x v="3"/>
    <n v="38.01"/>
    <s v="Not met the required collection"/>
  </r>
  <r>
    <x v="1126"/>
    <x v="1896"/>
    <s v="English"/>
    <x v="2"/>
    <n v="1995"/>
    <n v="7.3"/>
    <n v="94.87"/>
    <n v="357.25"/>
    <n v="51"/>
    <n v="187.14"/>
    <n v="170.11"/>
    <x v="4"/>
    <n v="12.89"/>
    <s v="Not met the required collection"/>
  </r>
  <r>
    <x v="1126"/>
    <x v="1897"/>
    <s v="English"/>
    <x v="2"/>
    <n v="1987"/>
    <n v="6.4"/>
    <n v="174.6"/>
    <n v="175.28"/>
    <n v="53"/>
    <n v="91.08"/>
    <n v="84.2"/>
    <x v="4"/>
    <n v="46.51"/>
    <s v="Not met the required collection"/>
  </r>
  <r>
    <x v="1126"/>
    <x v="1898"/>
    <s v="English"/>
    <x v="2"/>
    <n v="1986"/>
    <n v="6.9"/>
    <n v="201.68"/>
    <n v="160.91999999999999"/>
    <n v="49"/>
    <n v="109.11"/>
    <n v="51.81"/>
    <x v="3"/>
    <n v="67.58"/>
    <s v="Not met the required collection"/>
  </r>
  <r>
    <x v="1126"/>
    <x v="1899"/>
    <s v="English"/>
    <x v="3"/>
    <n v="2001"/>
    <n v="7"/>
    <n v="137.66999999999999"/>
    <n v="148.36000000000001"/>
    <n v="48"/>
    <n v="82.65"/>
    <n v="65.709999999999994"/>
    <x v="0"/>
    <n v="23.74"/>
    <s v="Not met the required collection"/>
  </r>
  <r>
    <x v="1126"/>
    <x v="1900"/>
    <s v="English"/>
    <x v="2"/>
    <n v="2009"/>
    <n v="6.4"/>
    <n v="21.55"/>
    <n v="122.27"/>
    <n v="52"/>
    <n v="97.31"/>
    <n v="24.96"/>
    <x v="1"/>
    <n v="3.82"/>
    <s v="Not met the required collection"/>
  </r>
  <r>
    <x v="1126"/>
    <x v="1901"/>
    <s v="English"/>
    <x v="2"/>
    <n v="2004"/>
    <n v="7.7"/>
    <n v="98.89"/>
    <n v="79.83"/>
    <n v="54"/>
    <n v="40.65"/>
    <n v="39.18"/>
    <x v="5"/>
    <n v="35.44"/>
    <s v="Not met the required collection"/>
  </r>
  <r>
    <x v="1126"/>
    <x v="1902"/>
    <s v="English"/>
    <x v="9"/>
    <n v="2005"/>
    <n v="6"/>
    <n v="8.2100000000000009"/>
    <n v="75.17"/>
    <n v="40"/>
    <n v="54.57"/>
    <n v="20.6"/>
    <x v="2"/>
    <n v="1.08"/>
    <s v="Not met the required collection"/>
  </r>
  <r>
    <x v="1126"/>
    <x v="1903"/>
    <s v="English"/>
    <x v="2"/>
    <n v="1998"/>
    <n v="7.3"/>
    <n v="205.04"/>
    <n v="66.180000000000007"/>
    <n v="20"/>
    <n v="40.22"/>
    <n v="25.96"/>
    <x v="2"/>
    <n v="24.47"/>
    <s v="Not met the required collection"/>
  </r>
  <r>
    <x v="1127"/>
    <x v="1904"/>
    <s v="English"/>
    <x v="2"/>
    <n v="2006"/>
    <n v="3.1"/>
    <n v="279.91000000000003"/>
    <n v="26.66"/>
    <n v="74"/>
    <n v="15.6"/>
    <n v="11.06"/>
    <x v="4"/>
    <n v="125.91"/>
    <s v="Not met the required collection"/>
  </r>
  <r>
    <x v="1128"/>
    <x v="1905"/>
    <s v="English"/>
    <x v="2"/>
    <n v="1999"/>
    <n v="7.8"/>
    <n v="287.87"/>
    <n v="546.13"/>
    <n v="83"/>
    <n v="318.57"/>
    <n v="227.56"/>
    <x v="3"/>
    <n v="29.09"/>
    <s v="Not met the required collection"/>
  </r>
  <r>
    <x v="1128"/>
    <x v="1906"/>
    <s v="English"/>
    <x v="2"/>
    <n v="2004"/>
    <n v="7.2"/>
    <n v="127.14"/>
    <n v="266.8"/>
    <n v="98"/>
    <n v="182.85"/>
    <n v="83.95"/>
    <x v="2"/>
    <n v="28.41"/>
    <s v="Not met the required collection"/>
  </r>
  <r>
    <x v="1129"/>
    <x v="1907"/>
    <s v="English"/>
    <x v="2"/>
    <n v="2003"/>
    <n v="3.4"/>
    <n v="137.57"/>
    <n v="80.94"/>
    <n v="55"/>
    <n v="47.5"/>
    <n v="33.44"/>
    <x v="3"/>
    <n v="26.13"/>
    <s v="Not met the required collection"/>
  </r>
  <r>
    <x v="1130"/>
    <x v="1908"/>
    <s v="English"/>
    <x v="2"/>
    <n v="2010"/>
    <n v="5.6"/>
    <n v="254.2"/>
    <n v="59.33"/>
    <n v="48"/>
    <n v="45.38"/>
    <n v="13.95"/>
    <x v="1"/>
    <n v="74.27"/>
    <s v="Not met the required collection"/>
  </r>
  <r>
    <x v="1131"/>
    <x v="1909"/>
    <s v="English"/>
    <x v="2"/>
    <n v="2009"/>
    <n v="4.0999999999999996"/>
    <n v="101.06"/>
    <n v="704.9"/>
    <n v="54"/>
    <n v="470.41"/>
    <n v="234.49"/>
    <x v="4"/>
    <n v="14.42"/>
    <s v="Average"/>
  </r>
  <r>
    <x v="1131"/>
    <x v="1910"/>
    <s v="English"/>
    <x v="2"/>
    <n v="2013"/>
    <n v="4.7"/>
    <n v="86.86"/>
    <n v="199.76"/>
    <n v="22"/>
    <n v="102.02"/>
    <n v="97.74"/>
    <x v="4"/>
    <n v="23.74"/>
    <s v="Not met the required collection"/>
  </r>
  <r>
    <x v="1131"/>
    <x v="1911"/>
    <s v="English"/>
    <x v="2"/>
    <n v="2012"/>
    <n v="4.8"/>
    <n v="107.54"/>
    <n v="114.98"/>
    <n v="47"/>
    <n v="80.08"/>
    <n v="34.9"/>
    <x v="5"/>
    <n v="38.54"/>
    <s v="Not met the required collection"/>
  </r>
  <r>
    <x v="1131"/>
    <x v="1912"/>
    <s v="English"/>
    <x v="2"/>
    <n v="2006"/>
    <n v="5"/>
    <n v="166.55"/>
    <n v="11.68"/>
    <n v="88"/>
    <n v="8.74"/>
    <n v="2.94"/>
    <x v="5"/>
    <n v="30.11"/>
    <s v="Not met the required collection"/>
  </r>
  <r>
    <x v="1132"/>
    <x v="1913"/>
    <s v="English"/>
    <x v="3"/>
    <n v="2000"/>
    <n v="5.7"/>
    <n v="159.24"/>
    <n v="214.53"/>
    <n v="92"/>
    <n v="125.78"/>
    <n v="88.75"/>
    <x v="2"/>
    <n v="46.07"/>
    <s v="Not met the required collection"/>
  </r>
  <r>
    <x v="1133"/>
    <x v="1914"/>
    <s v="English"/>
    <x v="2"/>
    <n v="1999"/>
    <n v="6.3"/>
    <n v="269.33999999999997"/>
    <n v="316.17"/>
    <n v="26"/>
    <n v="205.69"/>
    <n v="110.48"/>
    <x v="4"/>
    <n v="52.05"/>
    <s v="Not met the required collection"/>
  </r>
  <r>
    <x v="1134"/>
    <x v="1915"/>
    <s v="English"/>
    <x v="3"/>
    <n v="2007"/>
    <n v="3.8"/>
    <n v="134.52000000000001"/>
    <n v="503.69"/>
    <n v="60"/>
    <n v="377.36"/>
    <n v="126.33"/>
    <x v="0"/>
    <n v="65.06"/>
    <s v="Not met the required collection"/>
  </r>
  <r>
    <x v="1135"/>
    <x v="1916"/>
    <s v="English"/>
    <x v="2"/>
    <n v="2014"/>
    <n v="3.1"/>
    <n v="77.16"/>
    <n v="30.63"/>
    <n v="60"/>
    <n v="17.190000000000001"/>
    <n v="13.44"/>
    <x v="2"/>
    <n v="19.87"/>
    <s v="Not met the required collection"/>
  </r>
  <r>
    <x v="1136"/>
    <x v="1917"/>
    <s v="English"/>
    <x v="7"/>
    <n v="2008"/>
    <n v="6.2"/>
    <n v="211.79"/>
    <n v="42"/>
    <n v="83"/>
    <n v="31.17"/>
    <n v="10.83"/>
    <x v="1"/>
    <n v="75.58"/>
    <s v="Not met the required collection"/>
  </r>
  <r>
    <x v="1137"/>
    <x v="1918"/>
    <s v="English"/>
    <x v="2"/>
    <n v="2009"/>
    <n v="5.3"/>
    <n v="109.5"/>
    <n v="357.02"/>
    <n v="63"/>
    <n v="284.33"/>
    <n v="72.69"/>
    <x v="5"/>
    <n v="23.55"/>
    <s v="Not met the required collection"/>
  </r>
  <r>
    <x v="1138"/>
    <x v="1919"/>
    <s v="English"/>
    <x v="2"/>
    <n v="1939"/>
    <n v="8.1999999999999993"/>
    <n v="103.71"/>
    <n v="363.64"/>
    <n v="71"/>
    <n v="264.54000000000002"/>
    <n v="99.1"/>
    <x v="4"/>
    <n v="45.76"/>
    <s v="Not met the required collection"/>
  </r>
  <r>
    <x v="1139"/>
    <x v="1920"/>
    <s v="English"/>
    <x v="3"/>
    <n v="2001"/>
    <n v="6.1"/>
    <n v="8.5399999999999991"/>
    <n v="547.66999999999996"/>
    <n v="68"/>
    <n v="406.02"/>
    <n v="141.65"/>
    <x v="1"/>
    <n v="1.26"/>
    <s v="Not met the required collection"/>
  </r>
  <r>
    <x v="1139"/>
    <x v="1921"/>
    <s v="English"/>
    <x v="2"/>
    <n v="2003"/>
    <n v="5.6"/>
    <n v="220.34"/>
    <n v="426.58"/>
    <n v="43"/>
    <n v="332.36"/>
    <n v="94.22"/>
    <x v="0"/>
    <n v="102.96"/>
    <s v="Not met the required collection"/>
  </r>
  <r>
    <x v="1140"/>
    <x v="1922"/>
    <s v="English"/>
    <x v="2"/>
    <n v="1998"/>
    <n v="7.5"/>
    <n v="100.87"/>
    <n v="301.76"/>
    <n v="22"/>
    <n v="168.25"/>
    <n v="133.51"/>
    <x v="0"/>
    <n v="13.12"/>
    <s v="Not met the required collection"/>
  </r>
  <r>
    <x v="1141"/>
    <x v="1923"/>
    <s v="French"/>
    <x v="9"/>
    <n v="2007"/>
    <n v="8"/>
    <n v="171.7"/>
    <n v="181.29"/>
    <n v="88"/>
    <n v="117.79"/>
    <n v="63.5"/>
    <x v="5"/>
    <n v="44.02"/>
    <s v="Not met the required collection"/>
  </r>
  <r>
    <x v="1142"/>
    <x v="1924"/>
    <s v="English"/>
    <x v="2"/>
    <n v="1948"/>
    <n v="7.1"/>
    <n v="280.24"/>
    <n v="403.21"/>
    <n v="41"/>
    <n v="247.33"/>
    <n v="155.88"/>
    <x v="3"/>
    <n v="113.26"/>
    <s v="Not met the required collection"/>
  </r>
  <r>
    <x v="1143"/>
    <x v="1925"/>
    <s v="English"/>
    <x v="0"/>
    <n v="2009"/>
    <n v="5.8"/>
    <n v="258.29000000000002"/>
    <n v="250.53"/>
    <n v="71"/>
    <n v="133.94"/>
    <n v="116.59"/>
    <x v="0"/>
    <n v="69.77"/>
    <s v="Not met the required collection"/>
  </r>
  <r>
    <x v="1144"/>
    <x v="1926"/>
    <s v="English"/>
    <x v="2"/>
    <n v="2001"/>
    <n v="2.1"/>
    <n v="171.95"/>
    <n v="204.38"/>
    <n v="58"/>
    <n v="129.54"/>
    <n v="74.84"/>
    <x v="1"/>
    <n v="79.16"/>
    <s v="Not met the required collection"/>
  </r>
  <r>
    <x v="1145"/>
    <x v="1927"/>
    <s v="English"/>
    <x v="2"/>
    <n v="2002"/>
    <n v="5.4"/>
    <n v="286.33"/>
    <n v="761.83"/>
    <n v="41"/>
    <n v="529.01"/>
    <n v="232.82"/>
    <x v="0"/>
    <n v="78.58"/>
    <s v="One time watchable"/>
  </r>
  <r>
    <x v="1146"/>
    <x v="1928"/>
    <s v="English"/>
    <x v="2"/>
    <n v="2000"/>
    <n v="4.8"/>
    <n v="243.43"/>
    <n v="459.12"/>
    <n v="95"/>
    <n v="268.38"/>
    <n v="190.74"/>
    <x v="2"/>
    <n v="43.91"/>
    <s v="Not met the required collection"/>
  </r>
  <r>
    <x v="1147"/>
    <x v="1929"/>
    <s v="English"/>
    <x v="2"/>
    <n v="1998"/>
    <n v="6.8"/>
    <n v="156.22"/>
    <n v="409.44"/>
    <n v="46"/>
    <n v="206.83"/>
    <n v="202.61"/>
    <x v="1"/>
    <n v="21.98"/>
    <s v="Not met the required collection"/>
  </r>
  <r>
    <x v="1147"/>
    <x v="1930"/>
    <s v="English"/>
    <x v="2"/>
    <n v="1990"/>
    <n v="6.1"/>
    <n v="277.35000000000002"/>
    <n v="279.58999999999997"/>
    <n v="28"/>
    <n v="146.33000000000001"/>
    <n v="133.26"/>
    <x v="4"/>
    <n v="44.38"/>
    <s v="Not met the required collection"/>
  </r>
  <r>
    <x v="1148"/>
    <x v="1931"/>
    <s v="English"/>
    <x v="2"/>
    <n v="2005"/>
    <n v="6.4"/>
    <n v="76.510000000000005"/>
    <n v="663.48"/>
    <n v="99"/>
    <n v="385.61"/>
    <n v="277.87"/>
    <x v="4"/>
    <n v="10.050000000000001"/>
    <s v="Not met the required collection"/>
  </r>
  <r>
    <x v="1148"/>
    <x v="1932"/>
    <s v="English"/>
    <x v="19"/>
    <n v="2011"/>
    <n v="6.1"/>
    <n v="233.7"/>
    <n v="110.2"/>
    <n v="71"/>
    <n v="75.790000000000006"/>
    <n v="34.409999999999997"/>
    <x v="2"/>
    <n v="68.17"/>
    <s v="Not met the required collection"/>
  </r>
  <r>
    <x v="1148"/>
    <x v="1933"/>
    <s v="English"/>
    <x v="2"/>
    <n v="2002"/>
    <n v="5.0999999999999996"/>
    <n v="62.89"/>
    <n v="75.83"/>
    <n v="41"/>
    <n v="46.41"/>
    <n v="29.42"/>
    <x v="1"/>
    <n v="16.79"/>
    <s v="Not met the required collection"/>
  </r>
  <r>
    <x v="1148"/>
    <x v="1934"/>
    <s v="English"/>
    <x v="2"/>
    <n v="1999"/>
    <n v="6.1"/>
    <n v="12.48"/>
    <n v="48.25"/>
    <n v="69"/>
    <n v="36.68"/>
    <n v="11.57"/>
    <x v="5"/>
    <n v="1.67"/>
    <s v="Not met the required collection"/>
  </r>
  <r>
    <x v="1149"/>
    <x v="1935"/>
    <s v="English"/>
    <x v="2"/>
    <n v="2009"/>
    <n v="6.7"/>
    <n v="11.87"/>
    <n v="758.48"/>
    <n v="63"/>
    <n v="441.69"/>
    <n v="316.79000000000002"/>
    <x v="4"/>
    <n v="4.49"/>
    <s v="Average"/>
  </r>
  <r>
    <x v="1150"/>
    <x v="1936"/>
    <s v="English"/>
    <x v="2"/>
    <n v="1998"/>
    <n v="7.7"/>
    <n v="151.31"/>
    <n v="1218.52"/>
    <n v="74"/>
    <n v="850.36"/>
    <n v="368.16"/>
    <x v="1"/>
    <n v="60.86"/>
    <s v="Hit"/>
  </r>
  <r>
    <x v="1150"/>
    <x v="1937"/>
    <s v="English"/>
    <x v="2"/>
    <n v="2012"/>
    <n v="7.8"/>
    <n v="293.95"/>
    <n v="388.14"/>
    <n v="82"/>
    <n v="264.42"/>
    <n v="123.72"/>
    <x v="4"/>
    <n v="52.84"/>
    <s v="Not met the required collection"/>
  </r>
  <r>
    <x v="1150"/>
    <x v="1938"/>
    <s v="English"/>
    <x v="2"/>
    <n v="2009"/>
    <n v="7.8"/>
    <n v="115.63"/>
    <n v="146.82"/>
    <n v="33"/>
    <n v="98.53"/>
    <n v="48.29"/>
    <x v="3"/>
    <n v="57.19"/>
    <s v="Not met the required collection"/>
  </r>
  <r>
    <x v="1150"/>
    <x v="1939"/>
    <s v="English"/>
    <x v="2"/>
    <n v="1996"/>
    <n v="7.1"/>
    <n v="65.94"/>
    <n v="32.42"/>
    <n v="25"/>
    <n v="23.92"/>
    <n v="8.5"/>
    <x v="2"/>
    <n v="21.26"/>
    <s v="Not met the required collection"/>
  </r>
  <r>
    <x v="1151"/>
    <x v="1940"/>
    <s v="English"/>
    <x v="2"/>
    <n v="2014"/>
    <n v="6.8"/>
    <n v="189.84"/>
    <n v="143.81"/>
    <n v="45"/>
    <n v="101.82"/>
    <n v="41.99"/>
    <x v="0"/>
    <n v="32.979999999999997"/>
    <s v="Not met the required collection"/>
  </r>
  <r>
    <x v="1151"/>
    <x v="1941"/>
    <s v="English"/>
    <x v="2"/>
    <n v="2015"/>
    <n v="6.4"/>
    <n v="229.25"/>
    <n v="125.8"/>
    <n v="90"/>
    <n v="69.38"/>
    <n v="56.42"/>
    <x v="3"/>
    <n v="47.75"/>
    <s v="Not met the required collection"/>
  </r>
  <r>
    <x v="1152"/>
    <x v="1942"/>
    <s v="English"/>
    <x v="2"/>
    <n v="2011"/>
    <n v="6.2"/>
    <n v="16.989999999999998"/>
    <n v="786.19"/>
    <n v="55"/>
    <n v="548.70000000000005"/>
    <n v="237.49"/>
    <x v="1"/>
    <n v="2.72"/>
    <s v="Average"/>
  </r>
  <r>
    <x v="1152"/>
    <x v="1943"/>
    <s v="English"/>
    <x v="2"/>
    <n v="1984"/>
    <n v="7.5"/>
    <n v="189.14"/>
    <n v="689.66"/>
    <n v="66"/>
    <n v="447.08"/>
    <n v="242.58"/>
    <x v="4"/>
    <n v="44.44"/>
    <s v="Not met the required collection"/>
  </r>
  <r>
    <x v="1152"/>
    <x v="1944"/>
    <s v="English"/>
    <x v="2"/>
    <n v="1997"/>
    <n v="6.1"/>
    <n v="70.459999999999994"/>
    <n v="497.13"/>
    <n v="64"/>
    <n v="323.63"/>
    <n v="173.5"/>
    <x v="2"/>
    <n v="24.25"/>
    <s v="Not met the required collection"/>
  </r>
  <r>
    <x v="1152"/>
    <x v="1945"/>
    <s v="English"/>
    <x v="2"/>
    <n v="1996"/>
    <n v="7.2"/>
    <n v="108.5"/>
    <n v="251.23"/>
    <n v="64"/>
    <n v="160.4"/>
    <n v="90.83"/>
    <x v="3"/>
    <n v="32.340000000000003"/>
    <s v="Not met the required collection"/>
  </r>
  <r>
    <x v="1153"/>
    <x v="1946"/>
    <s v="English"/>
    <x v="2"/>
    <n v="1990"/>
    <n v="7.5"/>
    <n v="160.51"/>
    <n v="165.64"/>
    <n v="71"/>
    <n v="115.8"/>
    <n v="49.84"/>
    <x v="2"/>
    <n v="42.61"/>
    <s v="Not met the required collection"/>
  </r>
  <r>
    <x v="1154"/>
    <x v="1947"/>
    <s v="English"/>
    <x v="2"/>
    <n v="2013"/>
    <n v="5.6"/>
    <n v="127.91"/>
    <n v="150.57"/>
    <n v="48"/>
    <n v="120.26"/>
    <n v="30.31"/>
    <x v="4"/>
    <n v="15.72"/>
    <s v="Not met the required collection"/>
  </r>
  <r>
    <x v="1155"/>
    <x v="1948"/>
    <s v="English"/>
    <x v="2"/>
    <n v="2011"/>
    <n v="6.6"/>
    <n v="196.31"/>
    <n v="337.9"/>
    <n v="31"/>
    <n v="193.34"/>
    <n v="144.56"/>
    <x v="0"/>
    <n v="33.56"/>
    <s v="Not met the required collection"/>
  </r>
  <r>
    <x v="1155"/>
    <x v="1949"/>
    <s v="English"/>
    <x v="2"/>
    <n v="2014"/>
    <n v="5.2"/>
    <n v="19.79"/>
    <n v="111.83"/>
    <n v="88"/>
    <n v="80.38"/>
    <n v="31.45"/>
    <x v="1"/>
    <n v="7.77"/>
    <s v="Not met the required collection"/>
  </r>
  <r>
    <x v="1156"/>
    <x v="1950"/>
    <s v="English"/>
    <x v="2"/>
    <n v="2012"/>
    <n v="4.2"/>
    <n v="125.11"/>
    <n v="1082.25"/>
    <n v="100"/>
    <n v="834.18"/>
    <n v="248.07"/>
    <x v="3"/>
    <n v="45.33"/>
    <s v="Blockbuster"/>
  </r>
  <r>
    <x v="1156"/>
    <x v="1951"/>
    <s v="English"/>
    <x v="2"/>
    <n v="2006"/>
    <n v="5.0999999999999996"/>
    <n v="242.96"/>
    <n v="786.86"/>
    <n v="66"/>
    <n v="477.8"/>
    <n v="309.06"/>
    <x v="1"/>
    <n v="104.48"/>
    <s v="Average"/>
  </r>
  <r>
    <x v="1156"/>
    <x v="1952"/>
    <s v="English"/>
    <x v="2"/>
    <n v="2016"/>
    <n v="6"/>
    <n v="273.63"/>
    <n v="251.61"/>
    <n v="51"/>
    <n v="187.32"/>
    <n v="64.290000000000006"/>
    <x v="3"/>
    <n v="114.72"/>
    <s v="Not met the required collection"/>
  </r>
  <r>
    <x v="1157"/>
    <x v="1953"/>
    <s v="English"/>
    <x v="0"/>
    <n v="2009"/>
    <n v="7"/>
    <n v="243.14"/>
    <n v="47.31"/>
    <n v="29"/>
    <n v="30.34"/>
    <n v="16.97"/>
    <x v="4"/>
    <n v="107.32"/>
    <s v="Not met the required collection"/>
  </r>
  <r>
    <x v="1158"/>
    <x v="1954"/>
    <s v="English"/>
    <x v="2"/>
    <n v="1995"/>
    <n v="5.0999999999999996"/>
    <n v="234.5"/>
    <n v="372.44"/>
    <n v="92"/>
    <n v="240.62"/>
    <n v="131.82"/>
    <x v="2"/>
    <n v="78.31"/>
    <s v="Not met the required collection"/>
  </r>
  <r>
    <x v="1159"/>
    <x v="1955"/>
    <s v="English"/>
    <x v="2"/>
    <n v="1999"/>
    <n v="5.6"/>
    <n v="181.42"/>
    <n v="839.87"/>
    <n v="80"/>
    <n v="635.4"/>
    <n v="204.47"/>
    <x v="4"/>
    <n v="18.62"/>
    <s v="Hit"/>
  </r>
  <r>
    <x v="1160"/>
    <x v="1956"/>
    <s v="English"/>
    <x v="2"/>
    <n v="1946"/>
    <n v="8.1"/>
    <n v="160.41999999999999"/>
    <n v="427.39"/>
    <n v="82"/>
    <n v="251.16"/>
    <n v="176.23"/>
    <x v="5"/>
    <n v="64.540000000000006"/>
    <s v="Not met the required collection"/>
  </r>
  <r>
    <x v="1161"/>
    <x v="1957"/>
    <s v="German"/>
    <x v="3"/>
    <n v="2003"/>
    <n v="7.7"/>
    <n v="40.71"/>
    <n v="846.85"/>
    <n v="88"/>
    <n v="508.44"/>
    <n v="338.41"/>
    <x v="1"/>
    <n v="8.57"/>
    <s v="Hit"/>
  </r>
  <r>
    <x v="1162"/>
    <x v="1958"/>
    <s v="English"/>
    <x v="2"/>
    <n v="1995"/>
    <n v="6.6"/>
    <n v="127.61"/>
    <n v="840.62"/>
    <n v="41"/>
    <n v="541.02"/>
    <n v="299.60000000000002"/>
    <x v="2"/>
    <n v="18.510000000000002"/>
    <s v="One time watchable"/>
  </r>
  <r>
    <x v="1162"/>
    <x v="1959"/>
    <s v="English"/>
    <x v="2"/>
    <n v="1997"/>
    <n v="6.4"/>
    <n v="256.58999999999997"/>
    <n v="677.06"/>
    <n v="61"/>
    <n v="423.06"/>
    <n v="254"/>
    <x v="3"/>
    <n v="29.97"/>
    <s v="Not met the required collection"/>
  </r>
  <r>
    <x v="1162"/>
    <x v="1960"/>
    <s v="English"/>
    <x v="2"/>
    <n v="2006"/>
    <n v="5.6"/>
    <n v="194.71"/>
    <n v="73.989999999999995"/>
    <n v="79"/>
    <n v="52.03"/>
    <n v="21.96"/>
    <x v="4"/>
    <n v="79.48"/>
    <s v="Not met the required collection"/>
  </r>
  <r>
    <x v="1163"/>
    <x v="1961"/>
    <s v="English"/>
    <x v="7"/>
    <n v="2005"/>
    <n v="7.7"/>
    <n v="98.39"/>
    <n v="680.36"/>
    <n v="41"/>
    <n v="410.84"/>
    <n v="269.52"/>
    <x v="5"/>
    <n v="32.01"/>
    <s v="Not met the required collection"/>
  </r>
  <r>
    <x v="1163"/>
    <x v="1962"/>
    <s v="English"/>
    <x v="1"/>
    <n v="2011"/>
    <n v="7.7"/>
    <n v="153.33000000000001"/>
    <n v="597.23"/>
    <n v="72"/>
    <n v="330.1"/>
    <n v="267.13"/>
    <x v="5"/>
    <n v="54.6"/>
    <s v="Not met the required collection"/>
  </r>
  <r>
    <x v="1163"/>
    <x v="1963"/>
    <s v="English"/>
    <x v="2"/>
    <n v="2012"/>
    <n v="6.3"/>
    <n v="111.86"/>
    <n v="253.78"/>
    <n v="28"/>
    <n v="135.84"/>
    <n v="117.94"/>
    <x v="5"/>
    <n v="54.54"/>
    <s v="Not met the required collection"/>
  </r>
  <r>
    <x v="1163"/>
    <x v="1964"/>
    <s v="English"/>
    <x v="2"/>
    <n v="2001"/>
    <n v="6.8"/>
    <n v="56.33"/>
    <n v="216.96"/>
    <n v="78"/>
    <n v="115.45"/>
    <n v="101.51"/>
    <x v="4"/>
    <n v="18.25"/>
    <s v="Not met the required collection"/>
  </r>
  <r>
    <x v="1163"/>
    <x v="1965"/>
    <s v="English"/>
    <x v="2"/>
    <n v="2013"/>
    <n v="7.3"/>
    <n v="31.33"/>
    <n v="174.35"/>
    <n v="77"/>
    <n v="110.04"/>
    <n v="64.31"/>
    <x v="0"/>
    <n v="9.0500000000000007"/>
    <s v="Not met the required collection"/>
  </r>
  <r>
    <x v="1163"/>
    <x v="1966"/>
    <s v="English"/>
    <x v="2"/>
    <n v="2003"/>
    <n v="6.4"/>
    <n v="165.47"/>
    <n v="123.78"/>
    <n v="59"/>
    <n v="77.66"/>
    <n v="46.12"/>
    <x v="5"/>
    <n v="75.709999999999994"/>
    <s v="Not met the required collection"/>
  </r>
  <r>
    <x v="1163"/>
    <x v="1967"/>
    <s v="English"/>
    <x v="2"/>
    <n v="2010"/>
    <n v="6.3"/>
    <n v="17.72"/>
    <n v="52.07"/>
    <n v="58"/>
    <n v="41.38"/>
    <n v="10.69"/>
    <x v="4"/>
    <n v="6.11"/>
    <s v="Not met the required collection"/>
  </r>
  <r>
    <x v="1164"/>
    <x v="1968"/>
    <s v="French"/>
    <x v="9"/>
    <n v="2010"/>
    <n v="7.2"/>
    <n v="182.54"/>
    <n v="369.39"/>
    <n v="90"/>
    <n v="261.93"/>
    <n v="107.46"/>
    <x v="2"/>
    <n v="40.26"/>
    <s v="Not met the required collection"/>
  </r>
  <r>
    <x v="1165"/>
    <x v="1969"/>
    <s v="English"/>
    <x v="9"/>
    <n v="2007"/>
    <n v="6.3"/>
    <n v="169.73"/>
    <n v="1134.57"/>
    <n v="93"/>
    <n v="788.61"/>
    <n v="345.96"/>
    <x v="1"/>
    <n v="21.53"/>
    <s v="Hit"/>
  </r>
  <r>
    <x v="1166"/>
    <x v="1970"/>
    <s v="English"/>
    <x v="5"/>
    <n v="2016"/>
    <n v="6.8"/>
    <n v="84.72"/>
    <n v="255.11"/>
    <n v="98"/>
    <n v="129.66999999999999"/>
    <n v="125.44"/>
    <x v="4"/>
    <n v="9.74"/>
    <s v="Not met the required collection"/>
  </r>
  <r>
    <x v="1167"/>
    <x v="1971"/>
    <s v="Hindi"/>
    <x v="13"/>
    <n v="2004"/>
    <n v="7.9"/>
    <n v="28.13"/>
    <n v="1084.9000000000001"/>
    <n v="100"/>
    <n v="860.27"/>
    <n v="224.63"/>
    <x v="3"/>
    <n v="8.31"/>
    <s v="Blockbuster"/>
  </r>
  <r>
    <x v="1167"/>
    <x v="1972"/>
    <s v="Hindi"/>
    <x v="13"/>
    <n v="2012"/>
    <n v="6.9"/>
    <n v="43.94"/>
    <n v="89.98"/>
    <n v="35"/>
    <n v="49.98"/>
    <n v="40"/>
    <x v="3"/>
    <n v="19.79"/>
    <s v="Not met the required collection"/>
  </r>
  <r>
    <x v="1168"/>
    <x v="1973"/>
    <s v="Mandarin"/>
    <x v="19"/>
    <n v="2004"/>
    <n v="7.6"/>
    <n v="65.92"/>
    <n v="333.92"/>
    <n v="43"/>
    <n v="248.61"/>
    <n v="85.31"/>
    <x v="2"/>
    <n v="31.39"/>
    <s v="Not met the required collection"/>
  </r>
  <r>
    <x v="1169"/>
    <x v="1974"/>
    <s v="English"/>
    <x v="2"/>
    <n v="2012"/>
    <n v="5.7"/>
    <n v="279.95999999999998"/>
    <n v="228.39"/>
    <n v="83"/>
    <n v="151.53"/>
    <n v="76.86"/>
    <x v="5"/>
    <n v="59.33"/>
    <s v="Not met the required collection"/>
  </r>
  <r>
    <x v="1170"/>
    <x v="1975"/>
    <s v="English"/>
    <x v="2"/>
    <n v="2014"/>
    <n v="6.7"/>
    <n v="102.38"/>
    <n v="859.5"/>
    <n v="68"/>
    <n v="488.36"/>
    <n v="371.14"/>
    <x v="3"/>
    <n v="43.71"/>
    <s v="Average"/>
  </r>
  <r>
    <x v="1170"/>
    <x v="1976"/>
    <s v="English"/>
    <x v="2"/>
    <n v="2004"/>
    <n v="7.6"/>
    <n v="101.31"/>
    <n v="648"/>
    <n v="43"/>
    <n v="505.59"/>
    <n v="142.41"/>
    <x v="4"/>
    <n v="43.62"/>
    <s v="Not met the required collection"/>
  </r>
  <r>
    <x v="1171"/>
    <x v="1977"/>
    <s v="English"/>
    <x v="2"/>
    <n v="2009"/>
    <n v="5.0999999999999996"/>
    <n v="233.9"/>
    <n v="175.87"/>
    <n v="69"/>
    <n v="94.84"/>
    <n v="81.03"/>
    <x v="1"/>
    <n v="54.64"/>
    <s v="Not met the required collection"/>
  </r>
  <r>
    <x v="1172"/>
    <x v="1978"/>
    <s v="English"/>
    <x v="2"/>
    <n v="2009"/>
    <n v="7.7"/>
    <n v="183.28"/>
    <n v="688.4"/>
    <n v="29"/>
    <n v="523.53"/>
    <n v="164.87"/>
    <x v="5"/>
    <n v="52.34"/>
    <s v="Not met the required collection"/>
  </r>
  <r>
    <x v="1172"/>
    <x v="1979"/>
    <s v="English"/>
    <x v="2"/>
    <n v="2013"/>
    <n v="7.2"/>
    <n v="192.43"/>
    <n v="139.75"/>
    <n v="95"/>
    <n v="92.5"/>
    <n v="47.25"/>
    <x v="0"/>
    <n v="29.14"/>
    <s v="Not met the required collection"/>
  </r>
  <r>
    <x v="1172"/>
    <x v="1980"/>
    <s v="English"/>
    <x v="2"/>
    <n v="2016"/>
    <n v="6.9"/>
    <n v="209.81"/>
    <n v="103.73"/>
    <n v="85"/>
    <n v="61.45"/>
    <n v="42.28"/>
    <x v="4"/>
    <n v="87.34"/>
    <s v="Not met the required collection"/>
  </r>
  <r>
    <x v="1172"/>
    <x v="1981"/>
    <s v="English"/>
    <x v="2"/>
    <n v="2004"/>
    <n v="7.4"/>
    <n v="183.62"/>
    <n v="21.21"/>
    <n v="62"/>
    <n v="13.44"/>
    <n v="7.77"/>
    <x v="4"/>
    <n v="85.12"/>
    <s v="Not met the required collectio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MOV5308"/>
    <x v="0"/>
    <x v="0"/>
    <x v="0"/>
    <x v="0"/>
    <x v="0"/>
    <x v="0"/>
    <x v="0"/>
    <n v="9.1999999999999993"/>
    <x v="0"/>
    <n v="146"/>
    <n v="17.12"/>
    <n v="35.75"/>
    <n v="160.4"/>
    <n v="2638"/>
    <s v="No"/>
    <x v="0"/>
    <n v="258481"/>
    <n v="96.98"/>
    <n v="63.42"/>
    <s v="Sony Pictures"/>
    <n v="81.239999999999995"/>
  </r>
  <r>
    <s v="MOV7315"/>
    <x v="1"/>
    <x v="1"/>
    <x v="1"/>
    <x v="1"/>
    <x v="0"/>
    <x v="0"/>
    <x v="1"/>
    <n v="8.9"/>
    <x v="1"/>
    <n v="135"/>
    <n v="24.53"/>
    <n v="61.39"/>
    <n v="545.85"/>
    <n v="4565"/>
    <s v="No"/>
    <x v="1"/>
    <n v="2992"/>
    <n v="394.57"/>
    <n v="151.28"/>
    <s v="Fox Studios"/>
    <n v="17.239999999999998"/>
  </r>
  <r>
    <s v="MOV7848"/>
    <x v="2"/>
    <x v="0"/>
    <x v="2"/>
    <x v="2"/>
    <x v="0"/>
    <x v="0"/>
    <x v="2"/>
    <n v="8.9"/>
    <x v="2"/>
    <n v="144"/>
    <n v="40.64"/>
    <n v="83.46"/>
    <n v="377.87"/>
    <n v="816"/>
    <s v="Yes"/>
    <x v="2"/>
    <n v="29614"/>
    <n v="234.25"/>
    <n v="143.62"/>
    <s v="Fox Studios"/>
    <n v="30.42"/>
  </r>
  <r>
    <s v="MOV6857"/>
    <x v="3"/>
    <x v="2"/>
    <x v="3"/>
    <x v="3"/>
    <x v="0"/>
    <x v="0"/>
    <x v="3"/>
    <n v="8.8000000000000007"/>
    <x v="3"/>
    <n v="147"/>
    <n v="21.74"/>
    <n v="44.65"/>
    <n v="352.45"/>
    <n v="4943"/>
    <s v="No"/>
    <x v="3"/>
    <n v="109777"/>
    <n v="226.15"/>
    <n v="126.3"/>
    <s v="Sony Pictures"/>
    <n v="44.87"/>
  </r>
  <r>
    <s v="MOV6013"/>
    <x v="0"/>
    <x v="3"/>
    <x v="4"/>
    <x v="4"/>
    <x v="0"/>
    <x v="0"/>
    <x v="4"/>
    <n v="8.8000000000000007"/>
    <x v="4"/>
    <n v="118"/>
    <n v="20.190000000000001"/>
    <n v="48.81"/>
    <n v="416.08"/>
    <n v="2376"/>
    <s v="Yes"/>
    <x v="4"/>
    <n v="30849"/>
    <n v="233.45"/>
    <n v="182.63"/>
    <s v="Sony Pictures"/>
    <n v="103.39"/>
  </r>
  <r>
    <s v="MOV7445"/>
    <x v="1"/>
    <x v="0"/>
    <x v="2"/>
    <x v="5"/>
    <x v="0"/>
    <x v="1"/>
    <x v="5"/>
    <n v="8.8000000000000007"/>
    <x v="5"/>
    <n v="141"/>
    <n v="27.05"/>
    <n v="57.77"/>
    <n v="350.59"/>
    <n v="906"/>
    <s v="No"/>
    <x v="5"/>
    <n v="327571"/>
    <n v="224.53"/>
    <n v="126.06"/>
    <s v="Amazon Prime"/>
    <n v="60.03"/>
  </r>
  <r>
    <s v="MOV3059"/>
    <x v="1"/>
    <x v="4"/>
    <x v="2"/>
    <x v="6"/>
    <x v="0"/>
    <x v="0"/>
    <x v="6"/>
    <n v="8.6999999999999993"/>
    <x v="6"/>
    <n v="114"/>
    <n v="36.520000000000003"/>
    <n v="92.75"/>
    <n v="838.25"/>
    <n v="928"/>
    <s v="Yes"/>
    <x v="6"/>
    <n v="131009"/>
    <n v="453.58"/>
    <n v="384.67"/>
    <s v="Netflix"/>
    <n v="70.31"/>
  </r>
  <r>
    <s v="MOV1860"/>
    <x v="4"/>
    <x v="4"/>
    <x v="5"/>
    <x v="7"/>
    <x v="0"/>
    <x v="0"/>
    <x v="7"/>
    <n v="8.6999999999999993"/>
    <x v="7"/>
    <n v="109"/>
    <n v="48.2"/>
    <n v="117.66"/>
    <n v="775.59"/>
    <n v="4276"/>
    <s v="Yes"/>
    <x v="2"/>
    <n v="477843"/>
    <n v="602.19000000000005"/>
    <n v="173.4"/>
    <s v="Warner Bros"/>
    <n v="19.010000000000002"/>
  </r>
  <r>
    <s v="MOV4108"/>
    <x v="0"/>
    <x v="5"/>
    <x v="6"/>
    <x v="8"/>
    <x v="0"/>
    <x v="0"/>
    <x v="8"/>
    <n v="8.6999999999999993"/>
    <x v="8"/>
    <n v="97"/>
    <n v="4.0199999999999996"/>
    <n v="8.58"/>
    <n v="58.45"/>
    <n v="1459"/>
    <s v="Yes"/>
    <x v="7"/>
    <n v="1609"/>
    <n v="46.17"/>
    <n v="12.28"/>
    <s v="Netflix"/>
    <n v="75.95"/>
  </r>
  <r>
    <s v="MOV9504"/>
    <x v="3"/>
    <x v="5"/>
    <x v="7"/>
    <x v="9"/>
    <x v="0"/>
    <x v="0"/>
    <x v="9"/>
    <n v="8.6999999999999993"/>
    <x v="9"/>
    <n v="144"/>
    <n v="2.86"/>
    <n v="4.4000000000000004"/>
    <n v="41.83"/>
    <n v="3389"/>
    <s v="Yes"/>
    <x v="3"/>
    <n v="475481"/>
    <n v="28.06"/>
    <n v="13.77"/>
    <s v="Amazon Prime"/>
    <n v="119.2"/>
  </r>
  <r>
    <s v="MOV4830"/>
    <x v="4"/>
    <x v="2"/>
    <x v="8"/>
    <x v="10"/>
    <x v="1"/>
    <x v="2"/>
    <x v="10"/>
    <n v="8.6999999999999993"/>
    <x v="10"/>
    <n v="165"/>
    <n v="45.46"/>
    <n v="77.39"/>
    <n v="761.93"/>
    <n v="3568"/>
    <s v="No"/>
    <x v="8"/>
    <n v="457013"/>
    <n v="588.09"/>
    <n v="173.84"/>
    <s v="Netflix"/>
    <n v="22.29"/>
  </r>
  <r>
    <s v="MOV8865"/>
    <x v="1"/>
    <x v="2"/>
    <x v="9"/>
    <x v="11"/>
    <x v="0"/>
    <x v="0"/>
    <x v="11"/>
    <n v="8.6"/>
    <x v="11"/>
    <n v="156"/>
    <n v="18.09"/>
    <n v="27.55"/>
    <n v="128.69"/>
    <n v="2586"/>
    <s v="No"/>
    <x v="9"/>
    <n v="426936"/>
    <n v="88.05"/>
    <n v="40.64"/>
    <s v="Netflix"/>
    <n v="54.12"/>
  </r>
  <r>
    <s v="MOV9058"/>
    <x v="1"/>
    <x v="0"/>
    <x v="10"/>
    <x v="12"/>
    <x v="0"/>
    <x v="0"/>
    <x v="12"/>
    <n v="8.6"/>
    <x v="12"/>
    <n v="177"/>
    <n v="15.28"/>
    <n v="33.5"/>
    <n v="99.38"/>
    <n v="2212"/>
    <s v="No"/>
    <x v="10"/>
    <n v="132205"/>
    <n v="51.95"/>
    <n v="47.43"/>
    <s v="Sony Pictures"/>
    <n v="14.29"/>
  </r>
  <r>
    <s v="MOV1343"/>
    <x v="5"/>
    <x v="3"/>
    <x v="11"/>
    <x v="13"/>
    <x v="0"/>
    <x v="0"/>
    <x v="11"/>
    <n v="8.6"/>
    <x v="13"/>
    <n v="123"/>
    <n v="5.08"/>
    <n v="12.49"/>
    <n v="44.75"/>
    <n v="3317"/>
    <s v="No"/>
    <x v="11"/>
    <n v="399904"/>
    <n v="34.97"/>
    <n v="9.7799999999999994"/>
    <s v="Netflix"/>
    <n v="26.84"/>
  </r>
  <r>
    <s v="MOV2962"/>
    <x v="4"/>
    <x v="3"/>
    <x v="12"/>
    <x v="14"/>
    <x v="1"/>
    <x v="2"/>
    <x v="5"/>
    <n v="8.6"/>
    <x v="14"/>
    <n v="124"/>
    <n v="28.31"/>
    <n v="68.599999999999994"/>
    <n v="150.24"/>
    <n v="2070"/>
    <s v="No"/>
    <x v="7"/>
    <n v="71325"/>
    <n v="110.85"/>
    <n v="39.39"/>
    <s v="Warner Bros"/>
    <n v="60.36"/>
  </r>
  <r>
    <s v="MOV2685"/>
    <x v="6"/>
    <x v="6"/>
    <x v="3"/>
    <x v="15"/>
    <x v="0"/>
    <x v="0"/>
    <x v="13"/>
    <n v="8.5"/>
    <x v="15"/>
    <n v="158"/>
    <n v="6.02"/>
    <n v="17.43"/>
    <n v="53.39"/>
    <n v="1451"/>
    <s v="Yes"/>
    <x v="12"/>
    <n v="149280"/>
    <n v="35.22"/>
    <n v="18.170000000000002"/>
    <s v="Amazon Prime"/>
    <n v="47.86"/>
  </r>
  <r>
    <s v="MOV5005"/>
    <x v="6"/>
    <x v="4"/>
    <x v="7"/>
    <x v="16"/>
    <x v="0"/>
    <x v="0"/>
    <x v="14"/>
    <n v="8.5"/>
    <x v="16"/>
    <n v="132"/>
    <n v="6.92"/>
    <n v="19.89"/>
    <n v="73.63"/>
    <n v="4160"/>
    <s v="Yes"/>
    <x v="13"/>
    <n v="328958"/>
    <n v="44.49"/>
    <n v="29.14"/>
    <s v="Paramount"/>
    <n v="5.5"/>
  </r>
  <r>
    <s v="MOV8245"/>
    <x v="6"/>
    <x v="6"/>
    <x v="0"/>
    <x v="17"/>
    <x v="0"/>
    <x v="0"/>
    <x v="15"/>
    <n v="8.5"/>
    <x v="17"/>
    <n v="110"/>
    <n v="40.83"/>
    <n v="61.63"/>
    <n v="221.54"/>
    <n v="2906"/>
    <s v="No"/>
    <x v="14"/>
    <n v="453649"/>
    <n v="162.29"/>
    <n v="59.25"/>
    <s v="Paramount"/>
    <n v="17.52"/>
  </r>
  <r>
    <s v="MOV1002"/>
    <x v="3"/>
    <x v="5"/>
    <x v="13"/>
    <x v="18"/>
    <x v="2"/>
    <x v="0"/>
    <x v="16"/>
    <n v="8.5"/>
    <x v="18"/>
    <n v="88"/>
    <n v="26.84"/>
    <n v="71.760000000000005"/>
    <n v="482.32"/>
    <n v="1741"/>
    <s v="Yes"/>
    <x v="15"/>
    <n v="204999"/>
    <n v="277.61"/>
    <n v="204.71"/>
    <s v="Paramount"/>
    <n v="77.88"/>
  </r>
  <r>
    <s v="MOV2589"/>
    <x v="2"/>
    <x v="0"/>
    <x v="14"/>
    <x v="19"/>
    <x v="0"/>
    <x v="0"/>
    <x v="17"/>
    <n v="8.5"/>
    <x v="19"/>
    <n v="92"/>
    <n v="42.89"/>
    <n v="82.09"/>
    <n v="481.77"/>
    <n v="3154"/>
    <s v="Yes"/>
    <x v="16"/>
    <n v="24832"/>
    <n v="370.19"/>
    <n v="111.58"/>
    <s v="Netflix"/>
    <n v="74.22"/>
  </r>
  <r>
    <s v="MOV5616"/>
    <x v="7"/>
    <x v="0"/>
    <x v="15"/>
    <x v="20"/>
    <x v="3"/>
    <x v="3"/>
    <x v="14"/>
    <n v="8.5"/>
    <x v="20"/>
    <n v="110"/>
    <n v="43.26"/>
    <n v="76.87"/>
    <n v="226.04"/>
    <n v="3527"/>
    <s v="Yes"/>
    <x v="17"/>
    <n v="105515"/>
    <n v="132.26"/>
    <n v="93.78"/>
    <s v="Netflix"/>
    <n v="42.97"/>
  </r>
  <r>
    <s v="MOV7977"/>
    <x v="4"/>
    <x v="3"/>
    <x v="16"/>
    <x v="21"/>
    <x v="0"/>
    <x v="0"/>
    <x v="18"/>
    <n v="8.5"/>
    <x v="21"/>
    <n v="110"/>
    <n v="15.07"/>
    <n v="26.13"/>
    <n v="75.36"/>
    <n v="2402"/>
    <s v="Yes"/>
    <x v="18"/>
    <n v="264476"/>
    <n v="46.82"/>
    <n v="28.54"/>
    <s v="Netflix"/>
    <n v="9.1199999999999992"/>
  </r>
  <r>
    <s v="MOV1144"/>
    <x v="4"/>
    <x v="3"/>
    <x v="17"/>
    <x v="22"/>
    <x v="0"/>
    <x v="0"/>
    <x v="19"/>
    <n v="8.5"/>
    <x v="22"/>
    <n v="127"/>
    <n v="4.07"/>
    <n v="6.66"/>
    <n v="53.06"/>
    <n v="3029"/>
    <s v="Yes"/>
    <x v="8"/>
    <n v="466463"/>
    <n v="37.369999999999997"/>
    <n v="15.69"/>
    <s v="Warner Bros"/>
    <n v="74.430000000000007"/>
  </r>
  <r>
    <s v="MOV8158"/>
    <x v="3"/>
    <x v="0"/>
    <x v="1"/>
    <x v="23"/>
    <x v="0"/>
    <x v="0"/>
    <x v="13"/>
    <n v="8.5"/>
    <x v="23"/>
    <n v="86"/>
    <n v="7.9"/>
    <n v="22.12"/>
    <n v="212.85"/>
    <n v="1430"/>
    <s v="Yes"/>
    <x v="19"/>
    <n v="80107"/>
    <n v="112.81"/>
    <n v="100.04"/>
    <s v="Warner Bros"/>
    <n v="108.89"/>
  </r>
  <r>
    <s v="MOV2678"/>
    <x v="3"/>
    <x v="3"/>
    <x v="18"/>
    <x v="24"/>
    <x v="0"/>
    <x v="0"/>
    <x v="20"/>
    <n v="8.5"/>
    <x v="24"/>
    <n v="81"/>
    <n v="38.159999999999997"/>
    <n v="71.349999999999994"/>
    <n v="195.65"/>
    <n v="4235"/>
    <s v="Yes"/>
    <x v="20"/>
    <n v="293988"/>
    <n v="113.54"/>
    <n v="82.11"/>
    <s v="Fox Studios"/>
    <n v="47.1"/>
  </r>
  <r>
    <s v="MOV8674"/>
    <x v="6"/>
    <x v="5"/>
    <x v="19"/>
    <x v="25"/>
    <x v="0"/>
    <x v="0"/>
    <x v="1"/>
    <n v="8.5"/>
    <x v="25"/>
    <n v="99"/>
    <n v="42.32"/>
    <n v="76.67"/>
    <n v="656.1"/>
    <n v="2515"/>
    <s v="No"/>
    <x v="21"/>
    <n v="429882"/>
    <n v="400.72"/>
    <n v="255.38"/>
    <s v="Warner Bros"/>
    <n v="8.59"/>
  </r>
  <r>
    <s v="MOV3558"/>
    <x v="8"/>
    <x v="0"/>
    <x v="9"/>
    <x v="26"/>
    <x v="0"/>
    <x v="0"/>
    <x v="21"/>
    <n v="8.5"/>
    <x v="26"/>
    <n v="152"/>
    <n v="45.73"/>
    <n v="124.53"/>
    <n v="251.11"/>
    <n v="1866"/>
    <s v="No"/>
    <x v="22"/>
    <n v="266781"/>
    <n v="191.53"/>
    <n v="59.58"/>
    <s v="Netflix"/>
    <n v="49.84"/>
  </r>
  <r>
    <s v="MOV5588"/>
    <x v="0"/>
    <x v="4"/>
    <x v="18"/>
    <x v="27"/>
    <x v="0"/>
    <x v="0"/>
    <x v="22"/>
    <n v="8.4"/>
    <x v="27"/>
    <n v="179"/>
    <n v="45.48"/>
    <n v="119.05"/>
    <n v="982.25"/>
    <n v="1672"/>
    <s v="No"/>
    <x v="23"/>
    <n v="451320"/>
    <n v="565.79999999999995"/>
    <n v="416.45"/>
    <s v="Netflix"/>
    <n v="22.28"/>
  </r>
  <r>
    <s v="MOV1833"/>
    <x v="8"/>
    <x v="1"/>
    <x v="20"/>
    <x v="28"/>
    <x v="4"/>
    <x v="4"/>
    <x v="5"/>
    <n v="8.4"/>
    <x v="28"/>
    <n v="164"/>
    <n v="20.99"/>
    <n v="36.82"/>
    <n v="336.82"/>
    <n v="1204"/>
    <s v="Yes"/>
    <x v="24"/>
    <n v="115457"/>
    <n v="191.49"/>
    <n v="145.33000000000001"/>
    <s v="Netflix"/>
    <n v="33.159999999999997"/>
  </r>
  <r>
    <s v="MOV9388"/>
    <x v="6"/>
    <x v="2"/>
    <x v="21"/>
    <x v="29"/>
    <x v="0"/>
    <x v="0"/>
    <x v="18"/>
    <n v="8.4"/>
    <x v="29"/>
    <n v="123"/>
    <n v="17.260000000000002"/>
    <n v="37.47"/>
    <n v="153.87"/>
    <n v="1428"/>
    <s v="No"/>
    <x v="25"/>
    <n v="99835"/>
    <n v="103.93"/>
    <n v="49.94"/>
    <s v="Paramount"/>
    <n v="12.94"/>
  </r>
  <r>
    <s v="MOV8328"/>
    <x v="4"/>
    <x v="4"/>
    <x v="22"/>
    <x v="30"/>
    <x v="0"/>
    <x v="0"/>
    <x v="13"/>
    <n v="8.4"/>
    <x v="30"/>
    <n v="86"/>
    <n v="21.65"/>
    <n v="60.8"/>
    <n v="279.95999999999998"/>
    <n v="553"/>
    <s v="Yes"/>
    <x v="26"/>
    <n v="449198"/>
    <n v="176.04"/>
    <n v="103.92"/>
    <s v="Paramount"/>
    <n v="101.86"/>
  </r>
  <r>
    <s v="MOV2297"/>
    <x v="6"/>
    <x v="1"/>
    <x v="23"/>
    <x v="31"/>
    <x v="0"/>
    <x v="5"/>
    <x v="23"/>
    <n v="8.4"/>
    <x v="31"/>
    <n v="130"/>
    <n v="14.41"/>
    <n v="36.57"/>
    <n v="120.06"/>
    <n v="1520"/>
    <s v="No"/>
    <x v="2"/>
    <n v="467989"/>
    <n v="64.11"/>
    <n v="55.95"/>
    <s v="Amazon Prime"/>
    <n v="30.72"/>
  </r>
  <r>
    <s v="MOV2426"/>
    <x v="7"/>
    <x v="3"/>
    <x v="24"/>
    <x v="32"/>
    <x v="0"/>
    <x v="0"/>
    <x v="12"/>
    <n v="8.4"/>
    <x v="32"/>
    <n v="98"/>
    <n v="14.6"/>
    <n v="32.909999999999997"/>
    <n v="296.45999999999998"/>
    <n v="3149"/>
    <s v="Yes"/>
    <x v="27"/>
    <n v="42036"/>
    <n v="206.11"/>
    <n v="90.35"/>
    <s v="Amazon Prime"/>
    <n v="98.11"/>
  </r>
  <r>
    <s v="MOV5548"/>
    <x v="5"/>
    <x v="4"/>
    <x v="25"/>
    <x v="33"/>
    <x v="0"/>
    <x v="0"/>
    <x v="24"/>
    <n v="8.4"/>
    <x v="33"/>
    <n v="157"/>
    <n v="12.11"/>
    <n v="24.84"/>
    <n v="68.12"/>
    <n v="4797"/>
    <s v="Yes"/>
    <x v="28"/>
    <n v="448168"/>
    <n v="51.96"/>
    <n v="16.16"/>
    <s v="Sony Pictures"/>
    <n v="81.7"/>
  </r>
  <r>
    <s v="MOV8943"/>
    <x v="5"/>
    <x v="3"/>
    <x v="26"/>
    <x v="34"/>
    <x v="5"/>
    <x v="6"/>
    <x v="25"/>
    <n v="8.4"/>
    <x v="34"/>
    <n v="172"/>
    <n v="12.65"/>
    <n v="21"/>
    <n v="184.95"/>
    <n v="1046"/>
    <s v="Yes"/>
    <x v="29"/>
    <n v="296583"/>
    <n v="109.28"/>
    <n v="75.67"/>
    <s v="Sony Pictures"/>
    <n v="4.2699999999999996"/>
  </r>
  <r>
    <s v="MOV1012"/>
    <x v="8"/>
    <x v="3"/>
    <x v="27"/>
    <x v="35"/>
    <x v="0"/>
    <x v="0"/>
    <x v="24"/>
    <n v="8.3000000000000007"/>
    <x v="35"/>
    <n v="177"/>
    <n v="48.73"/>
    <n v="134.46"/>
    <n v="774.86"/>
    <n v="2233"/>
    <s v="Yes"/>
    <x v="30"/>
    <n v="455772"/>
    <n v="401.53"/>
    <n v="373.33"/>
    <s v="Warner Bros"/>
    <n v="3.6"/>
  </r>
  <r>
    <s v="MOV1823"/>
    <x v="2"/>
    <x v="1"/>
    <x v="28"/>
    <x v="36"/>
    <x v="0"/>
    <x v="0"/>
    <x v="26"/>
    <n v="8.3000000000000007"/>
    <x v="36"/>
    <n v="124"/>
    <n v="2.4300000000000002"/>
    <n v="6.17"/>
    <n v="51.89"/>
    <n v="1842"/>
    <s v="Yes"/>
    <x v="31"/>
    <n v="162699"/>
    <n v="34.36"/>
    <n v="17.53"/>
    <s v="Amazon Prime"/>
    <n v="113.96"/>
  </r>
  <r>
    <s v="MOV5631"/>
    <x v="4"/>
    <x v="4"/>
    <x v="9"/>
    <x v="37"/>
    <x v="0"/>
    <x v="0"/>
    <x v="27"/>
    <n v="8.3000000000000007"/>
    <x v="37"/>
    <n v="110"/>
    <n v="3.54"/>
    <n v="10.43"/>
    <n v="75.31"/>
    <n v="2829"/>
    <s v="No"/>
    <x v="32"/>
    <n v="25767"/>
    <n v="41.03"/>
    <n v="34.28"/>
    <s v="Paramount"/>
    <n v="9.91"/>
  </r>
  <r>
    <s v="MOV3169"/>
    <x v="7"/>
    <x v="0"/>
    <x v="29"/>
    <x v="38"/>
    <x v="0"/>
    <x v="0"/>
    <x v="28"/>
    <n v="8.3000000000000007"/>
    <x v="38"/>
    <n v="156"/>
    <n v="33.78"/>
    <n v="69.14"/>
    <n v="305.93"/>
    <n v="1028"/>
    <s v="Yes"/>
    <x v="33"/>
    <n v="355429"/>
    <n v="174.02"/>
    <n v="131.91"/>
    <s v="Amazon Prime"/>
    <n v="42.57"/>
  </r>
  <r>
    <s v="MOV2072"/>
    <x v="3"/>
    <x v="4"/>
    <x v="30"/>
    <x v="39"/>
    <x v="0"/>
    <x v="5"/>
    <x v="29"/>
    <n v="8.3000000000000007"/>
    <x v="39"/>
    <n v="146"/>
    <n v="7.82"/>
    <n v="12.65"/>
    <n v="26.53"/>
    <n v="4080"/>
    <s v="Yes"/>
    <x v="34"/>
    <n v="415679"/>
    <n v="17.14"/>
    <n v="9.39"/>
    <s v="Fox Studios"/>
    <n v="5.01"/>
  </r>
  <r>
    <s v="MOV1078"/>
    <x v="5"/>
    <x v="6"/>
    <x v="31"/>
    <x v="40"/>
    <x v="0"/>
    <x v="0"/>
    <x v="30"/>
    <n v="8.3000000000000007"/>
    <x v="40"/>
    <n v="178"/>
    <n v="17.88"/>
    <n v="27.59"/>
    <n v="243.87"/>
    <n v="4201"/>
    <s v="No"/>
    <x v="35"/>
    <n v="179069"/>
    <n v="153.69"/>
    <n v="90.18"/>
    <s v="Netflix"/>
    <n v="97.16"/>
  </r>
  <r>
    <s v="MOV2663"/>
    <x v="5"/>
    <x v="3"/>
    <x v="32"/>
    <x v="41"/>
    <x v="0"/>
    <x v="5"/>
    <x v="8"/>
    <n v="8.3000000000000007"/>
    <x v="41"/>
    <n v="173"/>
    <n v="11.16"/>
    <n v="18"/>
    <n v="46.29"/>
    <n v="3257"/>
    <s v="No"/>
    <x v="15"/>
    <n v="13051"/>
    <n v="29.59"/>
    <n v="16.7"/>
    <s v="Amazon Prime"/>
    <n v="31.35"/>
  </r>
  <r>
    <s v="MOV9011"/>
    <x v="4"/>
    <x v="6"/>
    <x v="7"/>
    <x v="42"/>
    <x v="0"/>
    <x v="0"/>
    <x v="31"/>
    <n v="8.3000000000000007"/>
    <x v="42"/>
    <n v="112"/>
    <n v="29.11"/>
    <n v="65.75"/>
    <n v="225.32"/>
    <n v="2988"/>
    <s v="No"/>
    <x v="20"/>
    <n v="36900"/>
    <n v="119.39"/>
    <n v="105.93"/>
    <s v="Paramount"/>
    <n v="35.89"/>
  </r>
  <r>
    <s v="MOV3106"/>
    <x v="7"/>
    <x v="0"/>
    <x v="33"/>
    <x v="43"/>
    <x v="0"/>
    <x v="0"/>
    <x v="12"/>
    <n v="8.3000000000000007"/>
    <x v="43"/>
    <n v="136"/>
    <n v="49.64"/>
    <n v="79.72"/>
    <n v="170.05"/>
    <n v="2300"/>
    <s v="Yes"/>
    <x v="6"/>
    <n v="81654"/>
    <n v="105.83"/>
    <n v="64.22"/>
    <s v="Paramount"/>
    <n v="4.05"/>
  </r>
  <r>
    <s v="MOV6250"/>
    <x v="5"/>
    <x v="6"/>
    <x v="34"/>
    <x v="44"/>
    <x v="0"/>
    <x v="0"/>
    <x v="32"/>
    <n v="8.3000000000000007"/>
    <x v="44"/>
    <n v="80"/>
    <n v="28.52"/>
    <n v="45.38"/>
    <n v="152.4"/>
    <n v="4700"/>
    <s v="Yes"/>
    <x v="36"/>
    <n v="295410"/>
    <n v="105.02"/>
    <n v="47.38"/>
    <s v="Amazon Prime"/>
    <n v="84.32"/>
  </r>
  <r>
    <s v="MOV8961"/>
    <x v="4"/>
    <x v="2"/>
    <x v="35"/>
    <x v="45"/>
    <x v="0"/>
    <x v="0"/>
    <x v="33"/>
    <n v="8.3000000000000007"/>
    <x v="45"/>
    <n v="126"/>
    <n v="8.89"/>
    <n v="24.93"/>
    <n v="157.63"/>
    <n v="3377"/>
    <s v="Yes"/>
    <x v="37"/>
    <n v="228595"/>
    <n v="107.02"/>
    <n v="50.61"/>
    <s v="Sony Pictures"/>
    <n v="13.36"/>
  </r>
  <r>
    <s v="MOV3283"/>
    <x v="3"/>
    <x v="4"/>
    <x v="6"/>
    <x v="46"/>
    <x v="0"/>
    <x v="0"/>
    <x v="34"/>
    <n v="8.3000000000000007"/>
    <x v="46"/>
    <n v="133"/>
    <n v="10.31"/>
    <n v="30.1"/>
    <n v="136.05000000000001"/>
    <n v="4075"/>
    <s v="Yes"/>
    <x v="38"/>
    <n v="425155"/>
    <n v="102.96"/>
    <n v="33.090000000000003"/>
    <s v="Amazon Prime"/>
    <n v="13.21"/>
  </r>
  <r>
    <s v="MOV6346"/>
    <x v="6"/>
    <x v="6"/>
    <x v="36"/>
    <x v="47"/>
    <x v="0"/>
    <x v="0"/>
    <x v="35"/>
    <n v="8.3000000000000007"/>
    <x v="47"/>
    <n v="116"/>
    <n v="29.27"/>
    <n v="78.819999999999993"/>
    <n v="751.68"/>
    <n v="4972"/>
    <s v="No"/>
    <x v="39"/>
    <n v="149956"/>
    <n v="576.23"/>
    <n v="175.45"/>
    <s v="Warner Bros"/>
    <n v="50.3"/>
  </r>
  <r>
    <s v="MOV3684"/>
    <x v="1"/>
    <x v="2"/>
    <x v="31"/>
    <x v="48"/>
    <x v="0"/>
    <x v="0"/>
    <x v="25"/>
    <n v="8.3000000000000007"/>
    <x v="48"/>
    <n v="171"/>
    <n v="13.21"/>
    <n v="23.44"/>
    <n v="189.28"/>
    <n v="2352"/>
    <s v="Yes"/>
    <x v="40"/>
    <n v="417450"/>
    <n v="134.30000000000001"/>
    <n v="54.98"/>
    <s v="Paramount"/>
    <n v="33.020000000000003"/>
  </r>
  <r>
    <s v="MOV5901"/>
    <x v="1"/>
    <x v="4"/>
    <x v="37"/>
    <x v="49"/>
    <x v="6"/>
    <x v="7"/>
    <x v="30"/>
    <n v="8.1999999999999993"/>
    <x v="49"/>
    <n v="151"/>
    <n v="5.41"/>
    <n v="8.48"/>
    <n v="18.38"/>
    <n v="3275"/>
    <s v="No"/>
    <x v="26"/>
    <n v="57962"/>
    <n v="10.08"/>
    <n v="8.3000000000000007"/>
    <s v="Paramount"/>
    <n v="29.41"/>
  </r>
  <r>
    <s v="MOV3886"/>
    <x v="3"/>
    <x v="0"/>
    <x v="38"/>
    <x v="50"/>
    <x v="0"/>
    <x v="0"/>
    <x v="36"/>
    <n v="8.1999999999999993"/>
    <x v="50"/>
    <n v="86"/>
    <n v="42.31"/>
    <n v="103.71"/>
    <n v="363.64"/>
    <n v="4926"/>
    <s v="Yes"/>
    <x v="24"/>
    <n v="184233"/>
    <n v="264.54000000000002"/>
    <n v="99.1"/>
    <s v="Netflix"/>
    <n v="45.76"/>
  </r>
  <r>
    <s v="MOV6317"/>
    <x v="3"/>
    <x v="2"/>
    <x v="39"/>
    <x v="51"/>
    <x v="0"/>
    <x v="0"/>
    <x v="37"/>
    <n v="8.1999999999999993"/>
    <x v="51"/>
    <n v="101"/>
    <n v="29.12"/>
    <n v="44.02"/>
    <n v="107.56"/>
    <n v="1936"/>
    <s v="No"/>
    <x v="33"/>
    <n v="300673"/>
    <n v="61.58"/>
    <n v="45.98"/>
    <s v="Fox Studios"/>
    <n v="23.83"/>
  </r>
  <r>
    <s v="MOV2272"/>
    <x v="7"/>
    <x v="3"/>
    <x v="40"/>
    <x v="52"/>
    <x v="0"/>
    <x v="0"/>
    <x v="3"/>
    <n v="8.1999999999999993"/>
    <x v="52"/>
    <n v="97"/>
    <n v="33.76"/>
    <n v="71.33"/>
    <n v="697.25"/>
    <n v="3843"/>
    <s v="No"/>
    <x v="41"/>
    <n v="350535"/>
    <n v="424.14"/>
    <n v="273.11"/>
    <s v="Sony Pictures"/>
    <n v="19.260000000000002"/>
  </r>
  <r>
    <s v="MOV7986"/>
    <x v="6"/>
    <x v="5"/>
    <x v="41"/>
    <x v="53"/>
    <x v="0"/>
    <x v="5"/>
    <x v="11"/>
    <n v="8.1999999999999993"/>
    <x v="53"/>
    <n v="115"/>
    <n v="48.01"/>
    <n v="139.86000000000001"/>
    <n v="765.2"/>
    <n v="885"/>
    <s v="Yes"/>
    <x v="5"/>
    <n v="33965"/>
    <n v="539.35"/>
    <n v="225.85"/>
    <s v="Sony Pictures"/>
    <n v="12.82"/>
  </r>
  <r>
    <s v="MOV1767"/>
    <x v="6"/>
    <x v="4"/>
    <x v="42"/>
    <x v="54"/>
    <x v="0"/>
    <x v="0"/>
    <x v="16"/>
    <n v="8.1999999999999993"/>
    <x v="54"/>
    <n v="151"/>
    <n v="17.829999999999998"/>
    <n v="35.86"/>
    <n v="165.28"/>
    <n v="2355"/>
    <s v="Yes"/>
    <x v="42"/>
    <n v="48430"/>
    <n v="123.49"/>
    <n v="41.79"/>
    <s v="Amazon Prime"/>
    <n v="19.27"/>
  </r>
  <r>
    <s v="MOV6451"/>
    <x v="7"/>
    <x v="3"/>
    <x v="43"/>
    <x v="55"/>
    <x v="0"/>
    <x v="0"/>
    <x v="38"/>
    <n v="8.1999999999999993"/>
    <x v="55"/>
    <n v="147"/>
    <n v="38.909999999999997"/>
    <n v="93.08"/>
    <n v="222.49"/>
    <n v="4199"/>
    <s v="Yes"/>
    <x v="43"/>
    <n v="77823"/>
    <n v="147.71"/>
    <n v="74.78"/>
    <s v="Paramount"/>
    <n v="34.909999999999997"/>
  </r>
  <r>
    <s v="MOV6426"/>
    <x v="7"/>
    <x v="1"/>
    <x v="12"/>
    <x v="56"/>
    <x v="1"/>
    <x v="2"/>
    <x v="35"/>
    <n v="8.1999999999999993"/>
    <x v="56"/>
    <n v="125"/>
    <n v="46.36"/>
    <n v="76.569999999999993"/>
    <n v="736.62"/>
    <n v="698"/>
    <s v="No"/>
    <x v="2"/>
    <n v="188459"/>
    <n v="576.91999999999996"/>
    <n v="159.69999999999999"/>
    <s v="Warner Bros"/>
    <n v="28.28"/>
  </r>
  <r>
    <s v="MOV1510"/>
    <x v="0"/>
    <x v="2"/>
    <x v="44"/>
    <x v="57"/>
    <x v="0"/>
    <x v="5"/>
    <x v="19"/>
    <n v="8.1"/>
    <x v="57"/>
    <n v="177"/>
    <n v="44.33"/>
    <n v="121.69"/>
    <n v="901.68"/>
    <n v="1209"/>
    <s v="Yes"/>
    <x v="44"/>
    <n v="14587"/>
    <n v="716.83"/>
    <n v="184.85"/>
    <s v="Fox Studios"/>
    <n v="70.319999999999993"/>
  </r>
  <r>
    <s v="MOV3413"/>
    <x v="4"/>
    <x v="4"/>
    <x v="45"/>
    <x v="58"/>
    <x v="0"/>
    <x v="0"/>
    <x v="4"/>
    <n v="8.1"/>
    <x v="58"/>
    <n v="163"/>
    <n v="16.670000000000002"/>
    <n v="42.73"/>
    <n v="166.68"/>
    <n v="2325"/>
    <s v="Yes"/>
    <x v="21"/>
    <n v="298514"/>
    <n v="86.44"/>
    <n v="80.239999999999995"/>
    <s v="Sony Pictures"/>
    <n v="3.82"/>
  </r>
  <r>
    <s v="MOV7836"/>
    <x v="1"/>
    <x v="0"/>
    <x v="46"/>
    <x v="59"/>
    <x v="0"/>
    <x v="0"/>
    <x v="2"/>
    <n v="8.1"/>
    <x v="59"/>
    <n v="106"/>
    <n v="34.78"/>
    <n v="99.16"/>
    <n v="946.34"/>
    <n v="3538"/>
    <s v="No"/>
    <x v="38"/>
    <n v="189203"/>
    <n v="542.38"/>
    <n v="403.96"/>
    <s v="Sony Pictures"/>
    <n v="52.68"/>
  </r>
  <r>
    <s v="MOV6477"/>
    <x v="2"/>
    <x v="0"/>
    <x v="47"/>
    <x v="60"/>
    <x v="1"/>
    <x v="2"/>
    <x v="38"/>
    <n v="8.1"/>
    <x v="60"/>
    <n v="158"/>
    <n v="35.22"/>
    <n v="58.67"/>
    <n v="423.58"/>
    <n v="3502"/>
    <s v="No"/>
    <x v="45"/>
    <n v="269390"/>
    <n v="287.58"/>
    <n v="136"/>
    <s v="Netflix"/>
    <n v="21.46"/>
  </r>
  <r>
    <s v="MOV4485"/>
    <x v="4"/>
    <x v="0"/>
    <x v="48"/>
    <x v="61"/>
    <x v="0"/>
    <x v="0"/>
    <x v="25"/>
    <n v="8.1"/>
    <x v="61"/>
    <n v="126"/>
    <n v="19.7"/>
    <n v="55.28"/>
    <n v="131.47999999999999"/>
    <n v="3740"/>
    <s v="Yes"/>
    <x v="15"/>
    <n v="73685"/>
    <n v="98.42"/>
    <n v="33.06"/>
    <s v="Warner Bros"/>
    <n v="13.44"/>
  </r>
  <r>
    <s v="MOV3876"/>
    <x v="4"/>
    <x v="4"/>
    <x v="9"/>
    <x v="62"/>
    <x v="0"/>
    <x v="0"/>
    <x v="39"/>
    <n v="8.1"/>
    <x v="62"/>
    <n v="100"/>
    <n v="23.43"/>
    <n v="35.78"/>
    <n v="203.62"/>
    <n v="4766"/>
    <s v="Yes"/>
    <x v="23"/>
    <n v="173316"/>
    <n v="148.01"/>
    <n v="55.61"/>
    <s v="Paramount"/>
    <n v="90.47"/>
  </r>
  <r>
    <s v="MOV9132"/>
    <x v="2"/>
    <x v="3"/>
    <x v="49"/>
    <x v="63"/>
    <x v="0"/>
    <x v="0"/>
    <x v="11"/>
    <n v="8.1"/>
    <x v="63"/>
    <n v="170"/>
    <n v="8.5500000000000007"/>
    <n v="18.41"/>
    <n v="69.22"/>
    <n v="3301"/>
    <s v="Yes"/>
    <x v="46"/>
    <n v="42412"/>
    <n v="46.99"/>
    <n v="22.23"/>
    <s v="Warner Bros"/>
    <n v="8.32"/>
  </r>
  <r>
    <s v="MOV3320"/>
    <x v="5"/>
    <x v="6"/>
    <x v="48"/>
    <x v="64"/>
    <x v="6"/>
    <x v="8"/>
    <x v="18"/>
    <n v="8.1"/>
    <x v="64"/>
    <n v="136"/>
    <n v="23.29"/>
    <n v="51.52"/>
    <n v="190.56"/>
    <n v="1269"/>
    <s v="Yes"/>
    <x v="20"/>
    <n v="272694"/>
    <n v="108.72"/>
    <n v="81.84"/>
    <s v="Sony Pictures"/>
    <n v="18.920000000000002"/>
  </r>
  <r>
    <s v="MOV2860"/>
    <x v="0"/>
    <x v="3"/>
    <x v="50"/>
    <x v="65"/>
    <x v="0"/>
    <x v="0"/>
    <x v="19"/>
    <n v="8.1"/>
    <x v="65"/>
    <n v="129"/>
    <n v="8.2799999999999994"/>
    <n v="14.01"/>
    <n v="70.510000000000005"/>
    <n v="3681"/>
    <s v="No"/>
    <x v="3"/>
    <n v="105878"/>
    <n v="44.12"/>
    <n v="26.39"/>
    <s v="Sony Pictures"/>
    <n v="52.27"/>
  </r>
  <r>
    <s v="MOV9145"/>
    <x v="5"/>
    <x v="3"/>
    <x v="51"/>
    <x v="66"/>
    <x v="0"/>
    <x v="0"/>
    <x v="39"/>
    <n v="8.1"/>
    <x v="66"/>
    <n v="105"/>
    <n v="34.9"/>
    <n v="62.33"/>
    <n v="430.43"/>
    <n v="797"/>
    <s v="No"/>
    <x v="37"/>
    <n v="163614"/>
    <n v="298.14"/>
    <n v="132.29"/>
    <s v="Warner Bros"/>
    <n v="45.85"/>
  </r>
  <r>
    <s v="MOV3181"/>
    <x v="1"/>
    <x v="4"/>
    <x v="52"/>
    <x v="67"/>
    <x v="0"/>
    <x v="5"/>
    <x v="35"/>
    <n v="8.1"/>
    <x v="67"/>
    <n v="164"/>
    <n v="8.44"/>
    <n v="15.52"/>
    <n v="60.71"/>
    <n v="1632"/>
    <s v="Yes"/>
    <x v="36"/>
    <n v="295521"/>
    <n v="37.22"/>
    <n v="23.49"/>
    <s v="Warner Bros"/>
    <n v="130.47999999999999"/>
  </r>
  <r>
    <s v="MOV2378"/>
    <x v="8"/>
    <x v="4"/>
    <x v="53"/>
    <x v="68"/>
    <x v="0"/>
    <x v="5"/>
    <x v="22"/>
    <n v="8.1"/>
    <x v="68"/>
    <n v="159"/>
    <n v="22.29"/>
    <n v="42.61"/>
    <n v="311.27"/>
    <n v="2925"/>
    <s v="Yes"/>
    <x v="47"/>
    <n v="230247"/>
    <n v="239.96"/>
    <n v="71.31"/>
    <s v="Paramount"/>
    <n v="27.09"/>
  </r>
  <r>
    <s v="MOV6178"/>
    <x v="8"/>
    <x v="6"/>
    <x v="54"/>
    <x v="69"/>
    <x v="0"/>
    <x v="0"/>
    <x v="40"/>
    <n v="8.1"/>
    <x v="69"/>
    <n v="170"/>
    <n v="12.8"/>
    <n v="25.79"/>
    <n v="162.51"/>
    <n v="2688"/>
    <s v="Yes"/>
    <x v="48"/>
    <n v="250521"/>
    <n v="85.3"/>
    <n v="77.209999999999994"/>
    <s v="Netflix"/>
    <n v="69.31"/>
  </r>
  <r>
    <s v="MOV6747"/>
    <x v="6"/>
    <x v="3"/>
    <x v="55"/>
    <x v="70"/>
    <x v="0"/>
    <x v="0"/>
    <x v="5"/>
    <n v="8.1"/>
    <x v="70"/>
    <n v="171"/>
    <n v="11.25"/>
    <n v="18.93"/>
    <n v="116.52"/>
    <n v="1127"/>
    <s v="No"/>
    <x v="43"/>
    <n v="90943"/>
    <n v="77.62"/>
    <n v="38.9"/>
    <s v="Fox Studios"/>
    <n v="2.35"/>
  </r>
  <r>
    <s v="MOV4439"/>
    <x v="2"/>
    <x v="2"/>
    <x v="56"/>
    <x v="71"/>
    <x v="0"/>
    <x v="0"/>
    <x v="41"/>
    <n v="8.1"/>
    <x v="71"/>
    <n v="148"/>
    <n v="48.21"/>
    <n v="82.79"/>
    <n v="427.39"/>
    <n v="2257"/>
    <s v="No"/>
    <x v="49"/>
    <n v="316768"/>
    <n v="251.16"/>
    <n v="176.23"/>
    <s v="Sony Pictures"/>
    <n v="64.540000000000006"/>
  </r>
  <r>
    <s v="MOV3885"/>
    <x v="1"/>
    <x v="0"/>
    <x v="57"/>
    <x v="72"/>
    <x v="0"/>
    <x v="0"/>
    <x v="25"/>
    <n v="8.1"/>
    <x v="72"/>
    <n v="170"/>
    <n v="47.54"/>
    <n v="142.06"/>
    <n v="1096.0999999999999"/>
    <n v="752"/>
    <s v="Yes"/>
    <x v="50"/>
    <n v="416727"/>
    <n v="732.28"/>
    <n v="363.82"/>
    <s v="Amazon Prime"/>
    <n v="7.39"/>
  </r>
  <r>
    <s v="MOV3792"/>
    <x v="8"/>
    <x v="1"/>
    <x v="58"/>
    <x v="73"/>
    <x v="0"/>
    <x v="0"/>
    <x v="42"/>
    <n v="8.1"/>
    <x v="73"/>
    <n v="177"/>
    <n v="9.69"/>
    <n v="27.32"/>
    <n v="66.95"/>
    <n v="1237"/>
    <s v="Yes"/>
    <x v="39"/>
    <n v="437807"/>
    <n v="38.24"/>
    <n v="28.71"/>
    <s v="Warner Bros"/>
    <n v="13.71"/>
  </r>
  <r>
    <s v="MOV4315"/>
    <x v="5"/>
    <x v="5"/>
    <x v="59"/>
    <x v="74"/>
    <x v="7"/>
    <x v="9"/>
    <x v="11"/>
    <n v="8.1"/>
    <x v="74"/>
    <n v="85"/>
    <n v="9.4"/>
    <n v="14.83"/>
    <n v="56.63"/>
    <n v="3593"/>
    <s v="No"/>
    <x v="12"/>
    <n v="361224"/>
    <n v="43.24"/>
    <n v="13.39"/>
    <s v="Fox Studios"/>
    <n v="38.479999999999997"/>
  </r>
  <r>
    <s v="MOV6669"/>
    <x v="3"/>
    <x v="6"/>
    <x v="60"/>
    <x v="75"/>
    <x v="0"/>
    <x v="0"/>
    <x v="43"/>
    <n v="8.1"/>
    <x v="75"/>
    <n v="158"/>
    <n v="39.409999999999997"/>
    <n v="103.74"/>
    <n v="898.55"/>
    <n v="2770"/>
    <s v="Yes"/>
    <x v="35"/>
    <n v="499372"/>
    <n v="581.4"/>
    <n v="317.14999999999998"/>
    <s v="Sony Pictures"/>
    <n v="69.78"/>
  </r>
  <r>
    <s v="MOV5380"/>
    <x v="8"/>
    <x v="5"/>
    <x v="61"/>
    <x v="76"/>
    <x v="0"/>
    <x v="0"/>
    <x v="44"/>
    <n v="8.1"/>
    <x v="76"/>
    <n v="136"/>
    <n v="3.43"/>
    <n v="7.15"/>
    <n v="15.71"/>
    <n v="3138"/>
    <s v="No"/>
    <x v="51"/>
    <n v="356000"/>
    <n v="7.91"/>
    <n v="7.8"/>
    <s v="Warner Bros"/>
    <n v="104.19"/>
  </r>
  <r>
    <s v="MOV8144"/>
    <x v="8"/>
    <x v="5"/>
    <x v="62"/>
    <x v="77"/>
    <x v="0"/>
    <x v="5"/>
    <x v="28"/>
    <n v="8.1"/>
    <x v="77"/>
    <n v="109"/>
    <n v="16.809999999999999"/>
    <n v="40.479999999999997"/>
    <n v="164.27"/>
    <n v="3055"/>
    <s v="Yes"/>
    <x v="43"/>
    <n v="494026"/>
    <n v="101.09"/>
    <n v="63.18"/>
    <s v="Paramount"/>
    <n v="65.08"/>
  </r>
  <r>
    <s v="MOV7539"/>
    <x v="6"/>
    <x v="0"/>
    <x v="63"/>
    <x v="78"/>
    <x v="0"/>
    <x v="0"/>
    <x v="13"/>
    <n v="8.1"/>
    <x v="78"/>
    <n v="139"/>
    <n v="1.54"/>
    <n v="3.96"/>
    <n v="8.09"/>
    <n v="839"/>
    <s v="Yes"/>
    <x v="52"/>
    <n v="350149"/>
    <n v="5.43"/>
    <n v="2.66"/>
    <s v="Sony Pictures"/>
    <n v="67.760000000000005"/>
  </r>
  <r>
    <s v="MOV8559"/>
    <x v="7"/>
    <x v="5"/>
    <x v="18"/>
    <x v="79"/>
    <x v="0"/>
    <x v="5"/>
    <x v="34"/>
    <n v="8.1"/>
    <x v="79"/>
    <n v="139"/>
    <n v="46.04"/>
    <n v="109.22"/>
    <n v="323.41000000000003"/>
    <n v="1501"/>
    <s v="Yes"/>
    <x v="16"/>
    <n v="484500"/>
    <n v="240.15"/>
    <n v="83.26"/>
    <s v="Netflix"/>
    <n v="24.93"/>
  </r>
  <r>
    <s v="MOV2038"/>
    <x v="5"/>
    <x v="4"/>
    <x v="64"/>
    <x v="80"/>
    <x v="0"/>
    <x v="0"/>
    <x v="16"/>
    <n v="8.1"/>
    <x v="80"/>
    <n v="94"/>
    <n v="41.73"/>
    <n v="111.69"/>
    <n v="655.54"/>
    <n v="2449"/>
    <s v="No"/>
    <x v="44"/>
    <n v="173134"/>
    <n v="473.2"/>
    <n v="182.34"/>
    <s v="Paramount"/>
    <n v="3.59"/>
  </r>
  <r>
    <s v="MOV3480"/>
    <x v="1"/>
    <x v="3"/>
    <x v="65"/>
    <x v="81"/>
    <x v="0"/>
    <x v="0"/>
    <x v="45"/>
    <n v="8.1"/>
    <x v="81"/>
    <n v="170"/>
    <n v="47.25"/>
    <n v="110.44"/>
    <n v="577.35"/>
    <n v="1659"/>
    <s v="Yes"/>
    <x v="10"/>
    <n v="442632"/>
    <n v="289.38"/>
    <n v="287.97000000000003"/>
    <s v="Sony Pictures"/>
    <n v="125.68"/>
  </r>
  <r>
    <s v="MOV9711"/>
    <x v="2"/>
    <x v="2"/>
    <x v="66"/>
    <x v="82"/>
    <x v="8"/>
    <x v="10"/>
    <x v="28"/>
    <n v="8.1"/>
    <x v="82"/>
    <n v="164"/>
    <n v="17.190000000000001"/>
    <n v="41.72"/>
    <n v="100.05"/>
    <n v="1731"/>
    <s v="Yes"/>
    <x v="9"/>
    <n v="416010"/>
    <n v="71.87"/>
    <n v="28.18"/>
    <s v="Fox Studios"/>
    <n v="7.06"/>
  </r>
  <r>
    <s v="MOV6690"/>
    <x v="7"/>
    <x v="0"/>
    <x v="67"/>
    <x v="83"/>
    <x v="9"/>
    <x v="11"/>
    <x v="46"/>
    <n v="8"/>
    <x v="83"/>
    <n v="127"/>
    <n v="26.22"/>
    <n v="64.290000000000006"/>
    <n v="481.41"/>
    <n v="3997"/>
    <s v="Yes"/>
    <x v="38"/>
    <n v="367663"/>
    <n v="319.68"/>
    <n v="161.72999999999999"/>
    <s v="Warner Bros"/>
    <n v="20.28"/>
  </r>
  <r>
    <s v="MOV8823"/>
    <x v="5"/>
    <x v="5"/>
    <x v="68"/>
    <x v="84"/>
    <x v="0"/>
    <x v="0"/>
    <x v="47"/>
    <n v="8"/>
    <x v="84"/>
    <n v="158"/>
    <n v="36.700000000000003"/>
    <n v="83.05"/>
    <n v="561.64"/>
    <n v="4412"/>
    <s v="Yes"/>
    <x v="48"/>
    <n v="99297"/>
    <n v="339.17"/>
    <n v="222.47"/>
    <s v="Amazon Prime"/>
    <n v="13.64"/>
  </r>
  <r>
    <s v="MOV8031"/>
    <x v="2"/>
    <x v="5"/>
    <x v="49"/>
    <x v="85"/>
    <x v="0"/>
    <x v="0"/>
    <x v="27"/>
    <n v="8"/>
    <x v="85"/>
    <n v="104"/>
    <n v="45.78"/>
    <n v="105.45"/>
    <n v="774.29"/>
    <n v="1486"/>
    <s v="No"/>
    <x v="53"/>
    <n v="26852"/>
    <n v="504.44"/>
    <n v="269.85000000000002"/>
    <s v="Amazon Prime"/>
    <n v="27.71"/>
  </r>
  <r>
    <s v="MOV8078"/>
    <x v="2"/>
    <x v="3"/>
    <x v="69"/>
    <x v="86"/>
    <x v="0"/>
    <x v="5"/>
    <x v="3"/>
    <n v="8"/>
    <x v="86"/>
    <n v="158"/>
    <n v="41.45"/>
    <n v="70.930000000000007"/>
    <n v="639.88"/>
    <n v="3917"/>
    <s v="No"/>
    <x v="54"/>
    <n v="361884"/>
    <n v="326.82"/>
    <n v="313.06"/>
    <s v="Paramount"/>
    <n v="15.11"/>
  </r>
  <r>
    <s v="MOV5646"/>
    <x v="7"/>
    <x v="0"/>
    <x v="32"/>
    <x v="87"/>
    <x v="0"/>
    <x v="5"/>
    <x v="48"/>
    <n v="8"/>
    <x v="87"/>
    <n v="172"/>
    <n v="20.66"/>
    <n v="54.55"/>
    <n v="252.86"/>
    <n v="4105"/>
    <s v="Yes"/>
    <x v="1"/>
    <n v="352336"/>
    <n v="132.77000000000001"/>
    <n v="120.09"/>
    <s v="Amazon Prime"/>
    <n v="21.67"/>
  </r>
  <r>
    <s v="MOV6060"/>
    <x v="1"/>
    <x v="6"/>
    <x v="70"/>
    <x v="88"/>
    <x v="0"/>
    <x v="4"/>
    <x v="16"/>
    <n v="8"/>
    <x v="88"/>
    <n v="180"/>
    <n v="37.83"/>
    <n v="98.46"/>
    <n v="639.04"/>
    <n v="817"/>
    <s v="No"/>
    <x v="26"/>
    <n v="70170"/>
    <n v="497.67"/>
    <n v="141.37"/>
    <s v="Paramount"/>
    <n v="32.549999999999997"/>
  </r>
  <r>
    <s v="MOV8804"/>
    <x v="4"/>
    <x v="2"/>
    <x v="71"/>
    <x v="89"/>
    <x v="0"/>
    <x v="0"/>
    <x v="37"/>
    <n v="8"/>
    <x v="89"/>
    <n v="174"/>
    <n v="25.67"/>
    <n v="49.65"/>
    <n v="294.31"/>
    <n v="1191"/>
    <s v="No"/>
    <x v="55"/>
    <n v="296363"/>
    <n v="192.77"/>
    <n v="101.54"/>
    <s v="Warner Bros"/>
    <n v="83.71"/>
  </r>
  <r>
    <s v="MOV4630"/>
    <x v="3"/>
    <x v="2"/>
    <x v="72"/>
    <x v="90"/>
    <x v="0"/>
    <x v="5"/>
    <x v="14"/>
    <n v="8"/>
    <x v="90"/>
    <n v="134"/>
    <n v="8.09"/>
    <n v="12.61"/>
    <n v="91.38"/>
    <n v="838"/>
    <s v="Yes"/>
    <x v="36"/>
    <n v="257514"/>
    <n v="48.95"/>
    <n v="42.43"/>
    <s v="Amazon Prime"/>
    <n v="94.74"/>
  </r>
  <r>
    <s v="MOV8553"/>
    <x v="5"/>
    <x v="6"/>
    <x v="9"/>
    <x v="91"/>
    <x v="0"/>
    <x v="0"/>
    <x v="6"/>
    <n v="8"/>
    <x v="91"/>
    <n v="180"/>
    <n v="15.87"/>
    <n v="47.6"/>
    <n v="473.21"/>
    <n v="3423"/>
    <s v="Yes"/>
    <x v="56"/>
    <n v="395368"/>
    <n v="369.09"/>
    <n v="104.12"/>
    <s v="Netflix"/>
    <n v="35.700000000000003"/>
  </r>
  <r>
    <s v="MOV6081"/>
    <x v="6"/>
    <x v="5"/>
    <x v="72"/>
    <x v="90"/>
    <x v="0"/>
    <x v="5"/>
    <x v="14"/>
    <n v="8"/>
    <x v="92"/>
    <n v="100"/>
    <n v="11.27"/>
    <n v="18.64"/>
    <n v="84.99"/>
    <n v="4649"/>
    <s v="Yes"/>
    <x v="20"/>
    <n v="434424"/>
    <n v="56.04"/>
    <n v="28.95"/>
    <s v="Netflix"/>
    <n v="89.46"/>
  </r>
  <r>
    <s v="MOV1356"/>
    <x v="3"/>
    <x v="5"/>
    <x v="73"/>
    <x v="92"/>
    <x v="0"/>
    <x v="0"/>
    <x v="13"/>
    <n v="8"/>
    <x v="93"/>
    <n v="111"/>
    <n v="28.48"/>
    <n v="43.35"/>
    <n v="293.93"/>
    <n v="4683"/>
    <s v="Yes"/>
    <x v="57"/>
    <n v="31581"/>
    <n v="234.87"/>
    <n v="59.06"/>
    <s v="Netflix"/>
    <n v="108.56"/>
  </r>
  <r>
    <s v="MOV8142"/>
    <x v="1"/>
    <x v="6"/>
    <x v="74"/>
    <x v="93"/>
    <x v="0"/>
    <x v="0"/>
    <x v="9"/>
    <n v="8"/>
    <x v="94"/>
    <n v="94"/>
    <n v="30.61"/>
    <n v="70.08"/>
    <n v="592.71"/>
    <n v="3268"/>
    <s v="No"/>
    <x v="53"/>
    <n v="87663"/>
    <n v="472.06"/>
    <n v="120.65"/>
    <s v="Warner Bros"/>
    <n v="84.82"/>
  </r>
  <r>
    <s v="MOV5843"/>
    <x v="5"/>
    <x v="2"/>
    <x v="75"/>
    <x v="94"/>
    <x v="0"/>
    <x v="0"/>
    <x v="30"/>
    <n v="8"/>
    <x v="95"/>
    <n v="175"/>
    <n v="6.67"/>
    <n v="11.33"/>
    <n v="88.23"/>
    <n v="1754"/>
    <s v="Yes"/>
    <x v="33"/>
    <n v="370767"/>
    <n v="46.07"/>
    <n v="42.16"/>
    <s v="Paramount"/>
    <n v="15.12"/>
  </r>
  <r>
    <s v="MOV3946"/>
    <x v="0"/>
    <x v="3"/>
    <x v="76"/>
    <x v="95"/>
    <x v="0"/>
    <x v="0"/>
    <x v="39"/>
    <n v="8"/>
    <x v="96"/>
    <n v="140"/>
    <n v="47.2"/>
    <n v="127.38"/>
    <n v="410.77"/>
    <n v="1618"/>
    <s v="No"/>
    <x v="58"/>
    <n v="317526"/>
    <n v="226.71"/>
    <n v="184.06"/>
    <s v="Warner Bros"/>
    <n v="38.01"/>
  </r>
  <r>
    <s v="MOV7003"/>
    <x v="1"/>
    <x v="4"/>
    <x v="77"/>
    <x v="96"/>
    <x v="0"/>
    <x v="0"/>
    <x v="49"/>
    <n v="8"/>
    <x v="97"/>
    <n v="113"/>
    <n v="37.93"/>
    <n v="83.75"/>
    <n v="641.1"/>
    <n v="4911"/>
    <s v="No"/>
    <x v="15"/>
    <n v="35614"/>
    <n v="323.69"/>
    <n v="317.41000000000003"/>
    <s v="Amazon Prime"/>
    <n v="7.31"/>
  </r>
  <r>
    <s v="MOV4876"/>
    <x v="4"/>
    <x v="0"/>
    <x v="78"/>
    <x v="97"/>
    <x v="0"/>
    <x v="0"/>
    <x v="45"/>
    <n v="8"/>
    <x v="98"/>
    <n v="133"/>
    <n v="48.34"/>
    <n v="129.28"/>
    <n v="598.49"/>
    <n v="2527"/>
    <s v="Yes"/>
    <x v="59"/>
    <n v="130374"/>
    <n v="474.27"/>
    <n v="124.22"/>
    <s v="Netflix"/>
    <n v="22.31"/>
  </r>
  <r>
    <s v="MOV4303"/>
    <x v="3"/>
    <x v="4"/>
    <x v="79"/>
    <x v="98"/>
    <x v="0"/>
    <x v="0"/>
    <x v="35"/>
    <n v="8"/>
    <x v="99"/>
    <n v="117"/>
    <n v="6.35"/>
    <n v="14.82"/>
    <n v="146.72999999999999"/>
    <n v="3844"/>
    <s v="No"/>
    <x v="60"/>
    <n v="338271"/>
    <n v="89.87"/>
    <n v="56.86"/>
    <s v="Amazon Prime"/>
    <n v="27.37"/>
  </r>
  <r>
    <s v="MOV1872"/>
    <x v="4"/>
    <x v="6"/>
    <x v="80"/>
    <x v="99"/>
    <x v="0"/>
    <x v="3"/>
    <x v="14"/>
    <n v="8"/>
    <x v="100"/>
    <n v="93"/>
    <n v="41.65"/>
    <n v="123.96"/>
    <n v="1023.06"/>
    <n v="1359"/>
    <s v="No"/>
    <x v="41"/>
    <n v="250729"/>
    <n v="514.09"/>
    <n v="508.97"/>
    <s v="Paramount"/>
    <n v="33.28"/>
  </r>
  <r>
    <s v="MOV9917"/>
    <x v="4"/>
    <x v="1"/>
    <x v="9"/>
    <x v="100"/>
    <x v="0"/>
    <x v="0"/>
    <x v="8"/>
    <n v="8"/>
    <x v="101"/>
    <n v="98"/>
    <n v="10.44"/>
    <n v="23.28"/>
    <n v="207.08"/>
    <n v="1061"/>
    <s v="No"/>
    <x v="42"/>
    <n v="207875"/>
    <n v="111.2"/>
    <n v="95.88"/>
    <s v="Amazon Prime"/>
    <n v="8.07"/>
  </r>
  <r>
    <s v="MOV2384"/>
    <x v="6"/>
    <x v="3"/>
    <x v="1"/>
    <x v="101"/>
    <x v="0"/>
    <x v="0"/>
    <x v="35"/>
    <n v="8"/>
    <x v="102"/>
    <n v="136"/>
    <n v="28.91"/>
    <n v="52.39"/>
    <n v="463.14"/>
    <n v="4955"/>
    <s v="No"/>
    <x v="27"/>
    <n v="265074"/>
    <n v="367.51"/>
    <n v="95.63"/>
    <s v="Paramount"/>
    <n v="81.349999999999994"/>
  </r>
  <r>
    <s v="MOV9241"/>
    <x v="1"/>
    <x v="5"/>
    <x v="81"/>
    <x v="102"/>
    <x v="4"/>
    <x v="4"/>
    <x v="28"/>
    <n v="8"/>
    <x v="103"/>
    <n v="93"/>
    <n v="10.46"/>
    <n v="28.19"/>
    <n v="181.29"/>
    <n v="4603"/>
    <s v="Yes"/>
    <x v="61"/>
    <n v="10517"/>
    <n v="117.79"/>
    <n v="63.5"/>
    <s v="Sony Pictures"/>
    <n v="44.02"/>
  </r>
  <r>
    <s v="MOV9498"/>
    <x v="5"/>
    <x v="0"/>
    <x v="82"/>
    <x v="103"/>
    <x v="0"/>
    <x v="9"/>
    <x v="18"/>
    <n v="8"/>
    <x v="104"/>
    <n v="87"/>
    <n v="49.33"/>
    <n v="96.65"/>
    <n v="911.32"/>
    <n v="3808"/>
    <s v="Yes"/>
    <x v="11"/>
    <n v="465089"/>
    <n v="629.01"/>
    <n v="282.31"/>
    <s v="Paramount"/>
    <n v="64.16"/>
  </r>
  <r>
    <s v="MOV4526"/>
    <x v="5"/>
    <x v="1"/>
    <x v="83"/>
    <x v="104"/>
    <x v="0"/>
    <x v="0"/>
    <x v="50"/>
    <n v="8"/>
    <x v="105"/>
    <n v="123"/>
    <n v="41.15"/>
    <n v="77.41"/>
    <n v="537.02"/>
    <n v="4878"/>
    <s v="No"/>
    <x v="53"/>
    <n v="220508"/>
    <n v="397.52"/>
    <n v="139.5"/>
    <s v="Amazon Prime"/>
    <n v="79.819999999999993"/>
  </r>
  <r>
    <s v="MOV4893"/>
    <x v="6"/>
    <x v="1"/>
    <x v="84"/>
    <x v="105"/>
    <x v="0"/>
    <x v="5"/>
    <x v="51"/>
    <n v="8"/>
    <x v="106"/>
    <n v="162"/>
    <n v="31.05"/>
    <n v="50.75"/>
    <n v="374.28"/>
    <n v="2689"/>
    <s v="Yes"/>
    <x v="62"/>
    <n v="409005"/>
    <n v="224.94"/>
    <n v="149.34"/>
    <s v="Netflix"/>
    <n v="91.18"/>
  </r>
  <r>
    <s v="MOV7044"/>
    <x v="2"/>
    <x v="0"/>
    <x v="85"/>
    <x v="106"/>
    <x v="0"/>
    <x v="0"/>
    <x v="52"/>
    <n v="8"/>
    <x v="107"/>
    <n v="135"/>
    <n v="37.03"/>
    <n v="89.14"/>
    <n v="834.63"/>
    <n v="1336"/>
    <s v="No"/>
    <x v="51"/>
    <n v="38851"/>
    <n v="650.32000000000005"/>
    <n v="184.31"/>
    <s v="Sony Pictures"/>
    <n v="35.08"/>
  </r>
  <r>
    <s v="MOV7680"/>
    <x v="6"/>
    <x v="3"/>
    <x v="86"/>
    <x v="107"/>
    <x v="0"/>
    <x v="5"/>
    <x v="51"/>
    <n v="8"/>
    <x v="108"/>
    <n v="107"/>
    <n v="21.37"/>
    <n v="61.46"/>
    <n v="534.01"/>
    <n v="1714"/>
    <s v="Yes"/>
    <x v="31"/>
    <n v="177030"/>
    <n v="395.15"/>
    <n v="138.86000000000001"/>
    <s v="Warner Bros"/>
    <n v="8.2100000000000009"/>
  </r>
  <r>
    <s v="MOV5531"/>
    <x v="3"/>
    <x v="1"/>
    <x v="87"/>
    <x v="108"/>
    <x v="0"/>
    <x v="0"/>
    <x v="4"/>
    <n v="8"/>
    <x v="109"/>
    <n v="161"/>
    <n v="19.77"/>
    <n v="44.3"/>
    <n v="373.91"/>
    <n v="3177"/>
    <s v="Yes"/>
    <x v="43"/>
    <n v="122553"/>
    <n v="247.73"/>
    <n v="126.18"/>
    <s v="Warner Bros"/>
    <n v="4.25"/>
  </r>
  <r>
    <s v="MOV1052"/>
    <x v="6"/>
    <x v="3"/>
    <x v="88"/>
    <x v="109"/>
    <x v="0"/>
    <x v="0"/>
    <x v="39"/>
    <n v="8"/>
    <x v="110"/>
    <n v="121"/>
    <n v="34.04"/>
    <n v="51.46"/>
    <n v="288.27999999999997"/>
    <n v="2355"/>
    <s v="No"/>
    <x v="23"/>
    <n v="460819"/>
    <n v="174.47"/>
    <n v="113.81"/>
    <s v="Warner Bros"/>
    <n v="34.03"/>
  </r>
  <r>
    <s v="MOV8709"/>
    <x v="5"/>
    <x v="0"/>
    <x v="79"/>
    <x v="110"/>
    <x v="0"/>
    <x v="0"/>
    <x v="19"/>
    <n v="8"/>
    <x v="111"/>
    <n v="126"/>
    <n v="16.96"/>
    <n v="38.89"/>
    <n v="180.03"/>
    <n v="3568"/>
    <s v="Yes"/>
    <x v="5"/>
    <n v="300214"/>
    <n v="106.33"/>
    <n v="73.7"/>
    <s v="Amazon Prime"/>
    <n v="98.92"/>
  </r>
  <r>
    <s v="MOV8239"/>
    <x v="6"/>
    <x v="4"/>
    <x v="63"/>
    <x v="111"/>
    <x v="0"/>
    <x v="0"/>
    <x v="37"/>
    <n v="8"/>
    <x v="112"/>
    <n v="167"/>
    <n v="21.87"/>
    <n v="64.209999999999994"/>
    <n v="142.72999999999999"/>
    <n v="2745"/>
    <s v="Yes"/>
    <x v="49"/>
    <n v="278960"/>
    <n v="100.37"/>
    <n v="42.36"/>
    <s v="Warner Bros"/>
    <n v="45.43"/>
  </r>
  <r>
    <s v="MOV5866"/>
    <x v="2"/>
    <x v="4"/>
    <x v="89"/>
    <x v="112"/>
    <x v="0"/>
    <x v="4"/>
    <x v="5"/>
    <n v="8"/>
    <x v="113"/>
    <n v="106"/>
    <n v="29.4"/>
    <n v="67.540000000000006"/>
    <n v="147.33000000000001"/>
    <n v="4837"/>
    <s v="Yes"/>
    <x v="4"/>
    <n v="459371"/>
    <n v="76.86"/>
    <n v="70.47"/>
    <s v="Amazon Prime"/>
    <n v="32.630000000000003"/>
  </r>
  <r>
    <s v="MOV7412"/>
    <x v="3"/>
    <x v="2"/>
    <x v="90"/>
    <x v="113"/>
    <x v="0"/>
    <x v="5"/>
    <x v="28"/>
    <n v="7.9"/>
    <x v="114"/>
    <n v="168"/>
    <n v="1.74"/>
    <n v="2.71"/>
    <n v="13.15"/>
    <n v="3978"/>
    <s v="Yes"/>
    <x v="41"/>
    <n v="165089"/>
    <n v="7.31"/>
    <n v="5.84"/>
    <s v="Warner Bros"/>
    <n v="14.58"/>
  </r>
  <r>
    <s v="MOV1496"/>
    <x v="0"/>
    <x v="4"/>
    <x v="91"/>
    <x v="114"/>
    <x v="0"/>
    <x v="5"/>
    <x v="39"/>
    <n v="7.9"/>
    <x v="115"/>
    <n v="168"/>
    <n v="45.75"/>
    <n v="134.78"/>
    <n v="428.46"/>
    <n v="2878"/>
    <s v="Yes"/>
    <x v="2"/>
    <n v="429300"/>
    <n v="247.29"/>
    <n v="181.17"/>
    <s v="Netflix"/>
    <n v="8.9600000000000009"/>
  </r>
  <r>
    <s v="MOV8746"/>
    <x v="1"/>
    <x v="2"/>
    <x v="80"/>
    <x v="115"/>
    <x v="0"/>
    <x v="0"/>
    <x v="27"/>
    <n v="7.9"/>
    <x v="116"/>
    <n v="156"/>
    <n v="12.62"/>
    <n v="26.08"/>
    <n v="144.35"/>
    <n v="4523"/>
    <s v="Yes"/>
    <x v="4"/>
    <n v="444881"/>
    <n v="93.26"/>
    <n v="51.09"/>
    <s v="Amazon Prime"/>
    <n v="24.54"/>
  </r>
  <r>
    <s v="MOV8308"/>
    <x v="0"/>
    <x v="2"/>
    <x v="92"/>
    <x v="116"/>
    <x v="10"/>
    <x v="6"/>
    <x v="35"/>
    <n v="7.9"/>
    <x v="117"/>
    <n v="127"/>
    <n v="41.47"/>
    <n v="109.7"/>
    <n v="1084.9000000000001"/>
    <n v="2245"/>
    <s v="No"/>
    <x v="63"/>
    <n v="96462"/>
    <n v="860.27"/>
    <n v="224.63"/>
    <s v="Warner Bros"/>
    <n v="8.31"/>
  </r>
  <r>
    <s v="MOV9604"/>
    <x v="5"/>
    <x v="4"/>
    <x v="93"/>
    <x v="117"/>
    <x v="0"/>
    <x v="0"/>
    <x v="14"/>
    <n v="7.9"/>
    <x v="118"/>
    <n v="107"/>
    <n v="48.08"/>
    <n v="101.44"/>
    <n v="422.84"/>
    <n v="4641"/>
    <s v="Yes"/>
    <x v="22"/>
    <n v="337183"/>
    <n v="244.8"/>
    <n v="178.04"/>
    <s v="Amazon Prime"/>
    <n v="46.59"/>
  </r>
  <r>
    <s v="MOV9363"/>
    <x v="7"/>
    <x v="5"/>
    <x v="94"/>
    <x v="118"/>
    <x v="0"/>
    <x v="0"/>
    <x v="18"/>
    <n v="7.9"/>
    <x v="119"/>
    <n v="122"/>
    <n v="39.590000000000003"/>
    <n v="69.13"/>
    <n v="598.86"/>
    <n v="900"/>
    <s v="Yes"/>
    <x v="64"/>
    <n v="319245"/>
    <n v="369.26"/>
    <n v="229.6"/>
    <s v="Paramount"/>
    <n v="16.23"/>
  </r>
  <r>
    <s v="MOV9437"/>
    <x v="8"/>
    <x v="6"/>
    <x v="95"/>
    <x v="119"/>
    <x v="0"/>
    <x v="0"/>
    <x v="1"/>
    <n v="7.9"/>
    <x v="120"/>
    <n v="180"/>
    <n v="4.8099999999999996"/>
    <n v="13.62"/>
    <n v="34.700000000000003"/>
    <n v="2129"/>
    <s v="Yes"/>
    <x v="58"/>
    <n v="67601"/>
    <n v="24.53"/>
    <n v="10.17"/>
    <s v="Paramount"/>
    <n v="74.56"/>
  </r>
  <r>
    <s v="MOV8110"/>
    <x v="3"/>
    <x v="0"/>
    <x v="27"/>
    <x v="120"/>
    <x v="0"/>
    <x v="0"/>
    <x v="42"/>
    <n v="7.9"/>
    <x v="121"/>
    <n v="178"/>
    <n v="0.98"/>
    <n v="1.51"/>
    <n v="10.11"/>
    <n v="2218"/>
    <s v="Yes"/>
    <x v="59"/>
    <n v="247957"/>
    <n v="7.97"/>
    <n v="2.14"/>
    <s v="Warner Bros"/>
    <n v="22.65"/>
  </r>
  <r>
    <s v="MOV6683"/>
    <x v="4"/>
    <x v="6"/>
    <x v="96"/>
    <x v="121"/>
    <x v="0"/>
    <x v="0"/>
    <x v="25"/>
    <n v="7.9"/>
    <x v="122"/>
    <n v="81"/>
    <n v="26.53"/>
    <n v="72.16"/>
    <n v="687.82"/>
    <n v="3500"/>
    <s v="Yes"/>
    <x v="38"/>
    <n v="220277"/>
    <n v="495.66"/>
    <n v="192.16"/>
    <s v="Netflix"/>
    <n v="40.729999999999997"/>
  </r>
  <r>
    <s v="MOV1889"/>
    <x v="3"/>
    <x v="6"/>
    <x v="97"/>
    <x v="122"/>
    <x v="0"/>
    <x v="0"/>
    <x v="45"/>
    <n v="7.9"/>
    <x v="123"/>
    <n v="115"/>
    <n v="14.25"/>
    <n v="24.8"/>
    <n v="126.03"/>
    <n v="1092"/>
    <s v="No"/>
    <x v="31"/>
    <n v="31623"/>
    <n v="78.33"/>
    <n v="47.7"/>
    <s v="Sony Pictures"/>
    <n v="32.94"/>
  </r>
  <r>
    <s v="MOV8595"/>
    <x v="4"/>
    <x v="6"/>
    <x v="98"/>
    <x v="123"/>
    <x v="0"/>
    <x v="0"/>
    <x v="19"/>
    <n v="7.9"/>
    <x v="124"/>
    <n v="180"/>
    <n v="4.9400000000000004"/>
    <n v="10.68"/>
    <n v="86.59"/>
    <n v="2134"/>
    <s v="No"/>
    <x v="65"/>
    <n v="61445"/>
    <n v="54.61"/>
    <n v="31.98"/>
    <s v="Paramount"/>
    <n v="3.48"/>
  </r>
  <r>
    <s v="MOV9654"/>
    <x v="2"/>
    <x v="2"/>
    <x v="99"/>
    <x v="124"/>
    <x v="0"/>
    <x v="12"/>
    <x v="28"/>
    <n v="7.9"/>
    <x v="125"/>
    <n v="121"/>
    <n v="45.86"/>
    <n v="121.36"/>
    <n v="547.76"/>
    <n v="3451"/>
    <s v="No"/>
    <x v="24"/>
    <n v="149024"/>
    <n v="372.06"/>
    <n v="175.7"/>
    <s v="Paramount"/>
    <n v="33.950000000000003"/>
  </r>
  <r>
    <s v="MOV3235"/>
    <x v="1"/>
    <x v="4"/>
    <x v="100"/>
    <x v="125"/>
    <x v="8"/>
    <x v="10"/>
    <x v="25"/>
    <n v="7.9"/>
    <x v="126"/>
    <n v="179"/>
    <n v="30.99"/>
    <n v="68.78"/>
    <n v="484.62"/>
    <n v="2623"/>
    <s v="Yes"/>
    <x v="12"/>
    <n v="166594"/>
    <n v="255.86"/>
    <n v="228.76"/>
    <s v="Netflix"/>
    <n v="32.19"/>
  </r>
  <r>
    <s v="MOV7333"/>
    <x v="3"/>
    <x v="3"/>
    <x v="101"/>
    <x v="126"/>
    <x v="4"/>
    <x v="4"/>
    <x v="13"/>
    <n v="7.9"/>
    <x v="127"/>
    <n v="151"/>
    <n v="38.78"/>
    <n v="68.040000000000006"/>
    <n v="518.21"/>
    <n v="3342"/>
    <s v="Yes"/>
    <x v="31"/>
    <n v="296267"/>
    <n v="383.3"/>
    <n v="134.91"/>
    <s v="Sony Pictures"/>
    <n v="96.97"/>
  </r>
  <r>
    <s v="MOV8896"/>
    <x v="1"/>
    <x v="3"/>
    <x v="102"/>
    <x v="127"/>
    <x v="11"/>
    <x v="13"/>
    <x v="18"/>
    <n v="7.9"/>
    <x v="128"/>
    <n v="99"/>
    <n v="12.64"/>
    <n v="19.82"/>
    <n v="40.04"/>
    <n v="604"/>
    <s v="Yes"/>
    <x v="66"/>
    <n v="4186"/>
    <n v="25.1"/>
    <n v="14.94"/>
    <s v="Warner Bros"/>
    <n v="34.85"/>
  </r>
  <r>
    <s v="MOV4277"/>
    <x v="5"/>
    <x v="3"/>
    <x v="1"/>
    <x v="128"/>
    <x v="0"/>
    <x v="0"/>
    <x v="25"/>
    <n v="7.9"/>
    <x v="129"/>
    <n v="110"/>
    <n v="44.78"/>
    <n v="122.86"/>
    <n v="968.19"/>
    <n v="1811"/>
    <s v="No"/>
    <x v="64"/>
    <n v="410450"/>
    <n v="759.5"/>
    <n v="208.69"/>
    <s v="Sony Pictures"/>
    <n v="15.96"/>
  </r>
  <r>
    <s v="MOV5454"/>
    <x v="1"/>
    <x v="0"/>
    <x v="103"/>
    <x v="129"/>
    <x v="0"/>
    <x v="3"/>
    <x v="35"/>
    <n v="7.9"/>
    <x v="130"/>
    <n v="106"/>
    <n v="44.77"/>
    <n v="87.1"/>
    <n v="628.01"/>
    <n v="4125"/>
    <s v="No"/>
    <x v="57"/>
    <n v="426133"/>
    <n v="318.72000000000003"/>
    <n v="309.29000000000002"/>
    <s v="Paramount"/>
    <n v="38.46"/>
  </r>
  <r>
    <s v="MOV1838"/>
    <x v="5"/>
    <x v="1"/>
    <x v="104"/>
    <x v="130"/>
    <x v="0"/>
    <x v="0"/>
    <x v="53"/>
    <n v="7.9"/>
    <x v="131"/>
    <n v="104"/>
    <n v="45.13"/>
    <n v="88.68"/>
    <n v="209.42"/>
    <n v="3242"/>
    <s v="No"/>
    <x v="9"/>
    <n v="456819"/>
    <n v="159.55000000000001"/>
    <n v="49.87"/>
    <s v="Warner Bros"/>
    <n v="50.61"/>
  </r>
  <r>
    <s v="MOV5505"/>
    <x v="6"/>
    <x v="2"/>
    <x v="105"/>
    <x v="131"/>
    <x v="0"/>
    <x v="0"/>
    <x v="14"/>
    <n v="7.9"/>
    <x v="132"/>
    <n v="160"/>
    <n v="48.41"/>
    <n v="122.37"/>
    <n v="703.12"/>
    <n v="2395"/>
    <s v="No"/>
    <x v="65"/>
    <n v="243311"/>
    <n v="532.53"/>
    <n v="170.59"/>
    <s v="Paramount"/>
    <n v="23.22"/>
  </r>
  <r>
    <s v="MOV2907"/>
    <x v="6"/>
    <x v="1"/>
    <x v="106"/>
    <x v="132"/>
    <x v="0"/>
    <x v="0"/>
    <x v="51"/>
    <n v="7.9"/>
    <x v="133"/>
    <n v="104"/>
    <n v="4.43"/>
    <n v="8.39"/>
    <n v="40.630000000000003"/>
    <n v="3774"/>
    <s v="Yes"/>
    <x v="67"/>
    <n v="259276"/>
    <n v="32.380000000000003"/>
    <n v="8.25"/>
    <s v="Sony Pictures"/>
    <n v="71.78"/>
  </r>
  <r>
    <s v="MOV5485"/>
    <x v="5"/>
    <x v="1"/>
    <x v="80"/>
    <x v="115"/>
    <x v="0"/>
    <x v="0"/>
    <x v="27"/>
    <n v="7.9"/>
    <x v="134"/>
    <n v="103"/>
    <n v="9.1300000000000008"/>
    <n v="27.06"/>
    <n v="214.17"/>
    <n v="4869"/>
    <s v="Yes"/>
    <x v="10"/>
    <n v="446447"/>
    <n v="164.92"/>
    <n v="49.25"/>
    <s v="Netflix"/>
    <n v="12.52"/>
  </r>
  <r>
    <s v="MOV2246"/>
    <x v="7"/>
    <x v="3"/>
    <x v="104"/>
    <x v="130"/>
    <x v="0"/>
    <x v="0"/>
    <x v="53"/>
    <n v="7.9"/>
    <x v="135"/>
    <n v="113"/>
    <n v="16.07"/>
    <n v="24.19"/>
    <n v="161.36000000000001"/>
    <n v="3664"/>
    <s v="Yes"/>
    <x v="68"/>
    <n v="379900"/>
    <n v="121.86"/>
    <n v="39.5"/>
    <s v="Amazon Prime"/>
    <n v="34.1"/>
  </r>
  <r>
    <s v="MOV7884"/>
    <x v="8"/>
    <x v="5"/>
    <x v="107"/>
    <x v="133"/>
    <x v="0"/>
    <x v="1"/>
    <x v="37"/>
    <n v="7.9"/>
    <x v="136"/>
    <n v="120"/>
    <n v="39.22"/>
    <n v="89.95"/>
    <n v="530.84"/>
    <n v="4805"/>
    <s v="No"/>
    <x v="35"/>
    <n v="274334"/>
    <n v="412.87"/>
    <n v="117.97"/>
    <s v="Netflix"/>
    <n v="68.13"/>
  </r>
  <r>
    <s v="MOV4246"/>
    <x v="2"/>
    <x v="6"/>
    <x v="108"/>
    <x v="134"/>
    <x v="0"/>
    <x v="0"/>
    <x v="6"/>
    <n v="7.9"/>
    <x v="137"/>
    <n v="165"/>
    <n v="26.32"/>
    <n v="50.91"/>
    <n v="122.03"/>
    <n v="2944"/>
    <s v="Yes"/>
    <x v="58"/>
    <n v="291066"/>
    <n v="96.73"/>
    <n v="25.3"/>
    <s v="Amazon Prime"/>
    <n v="72.900000000000006"/>
  </r>
  <r>
    <s v="MOV3135"/>
    <x v="5"/>
    <x v="3"/>
    <x v="109"/>
    <x v="135"/>
    <x v="0"/>
    <x v="0"/>
    <x v="4"/>
    <n v="7.9"/>
    <x v="138"/>
    <n v="113"/>
    <n v="20.36"/>
    <n v="41.07"/>
    <n v="285.93"/>
    <n v="3760"/>
    <s v="No"/>
    <x v="12"/>
    <n v="495359"/>
    <n v="220.91"/>
    <n v="65.02"/>
    <s v="Warner Bros"/>
    <n v="15.61"/>
  </r>
  <r>
    <s v="MOV4835"/>
    <x v="4"/>
    <x v="2"/>
    <x v="33"/>
    <x v="136"/>
    <x v="0"/>
    <x v="0"/>
    <x v="4"/>
    <n v="7.9"/>
    <x v="139"/>
    <n v="88"/>
    <n v="20.61"/>
    <n v="31.81"/>
    <n v="96.84"/>
    <n v="4833"/>
    <s v="Yes"/>
    <x v="53"/>
    <n v="472134"/>
    <n v="55.23"/>
    <n v="41.61"/>
    <s v="Paramount"/>
    <n v="114.45"/>
  </r>
  <r>
    <s v="MOV2885"/>
    <x v="7"/>
    <x v="5"/>
    <x v="110"/>
    <x v="137"/>
    <x v="6"/>
    <x v="7"/>
    <x v="18"/>
    <n v="7.9"/>
    <x v="140"/>
    <n v="132"/>
    <n v="12.23"/>
    <n v="33.61"/>
    <n v="318.98"/>
    <n v="4134"/>
    <s v="No"/>
    <x v="40"/>
    <n v="395407"/>
    <n v="217.77"/>
    <n v="101.21"/>
    <s v="Netflix"/>
    <n v="17.27"/>
  </r>
  <r>
    <s v="MOV1015"/>
    <x v="0"/>
    <x v="4"/>
    <x v="111"/>
    <x v="138"/>
    <x v="0"/>
    <x v="5"/>
    <x v="30"/>
    <n v="7.9"/>
    <x v="141"/>
    <n v="110"/>
    <n v="31.03"/>
    <n v="49.35"/>
    <n v="353.12"/>
    <n v="1549"/>
    <s v="No"/>
    <x v="55"/>
    <n v="293042"/>
    <n v="280.83"/>
    <n v="72.290000000000006"/>
    <s v="Fox Studios"/>
    <n v="67.25"/>
  </r>
  <r>
    <s v="MOV3694"/>
    <x v="1"/>
    <x v="4"/>
    <x v="112"/>
    <x v="139"/>
    <x v="0"/>
    <x v="0"/>
    <x v="35"/>
    <n v="7.9"/>
    <x v="142"/>
    <n v="143"/>
    <n v="11.65"/>
    <n v="26.75"/>
    <n v="256.73"/>
    <n v="4305"/>
    <s v="No"/>
    <x v="18"/>
    <n v="290838"/>
    <n v="182.31"/>
    <n v="74.42"/>
    <s v="Sony Pictures"/>
    <n v="13.1"/>
  </r>
  <r>
    <s v="MOV5034"/>
    <x v="2"/>
    <x v="3"/>
    <x v="113"/>
    <x v="140"/>
    <x v="0"/>
    <x v="0"/>
    <x v="24"/>
    <n v="7.9"/>
    <x v="143"/>
    <n v="170"/>
    <n v="21.65"/>
    <n v="33.200000000000003"/>
    <n v="83.22"/>
    <n v="4733"/>
    <s v="Yes"/>
    <x v="69"/>
    <n v="439668"/>
    <n v="45.22"/>
    <n v="38"/>
    <s v="Paramount"/>
    <n v="21.09"/>
  </r>
  <r>
    <s v="MOV5940"/>
    <x v="5"/>
    <x v="1"/>
    <x v="9"/>
    <x v="141"/>
    <x v="0"/>
    <x v="0"/>
    <x v="54"/>
    <n v="7.9"/>
    <x v="144"/>
    <n v="129"/>
    <n v="48.82"/>
    <n v="88.42"/>
    <n v="837.88"/>
    <n v="1273"/>
    <s v="No"/>
    <x v="26"/>
    <n v="363611"/>
    <n v="485.81"/>
    <n v="352.07"/>
    <s v="Sony Pictures"/>
    <n v="50.59"/>
  </r>
  <r>
    <s v="MOV2397"/>
    <x v="4"/>
    <x v="4"/>
    <x v="114"/>
    <x v="142"/>
    <x v="4"/>
    <x v="4"/>
    <x v="13"/>
    <n v="7.9"/>
    <x v="145"/>
    <n v="139"/>
    <n v="16.079999999999998"/>
    <n v="39.14"/>
    <n v="197.69"/>
    <n v="1115"/>
    <s v="Yes"/>
    <x v="68"/>
    <n v="59211"/>
    <n v="102.14"/>
    <n v="95.55"/>
    <s v="Sony Pictures"/>
    <n v="26.63"/>
  </r>
  <r>
    <s v="MOV6484"/>
    <x v="0"/>
    <x v="1"/>
    <x v="115"/>
    <x v="143"/>
    <x v="0"/>
    <x v="0"/>
    <x v="3"/>
    <n v="7.9"/>
    <x v="146"/>
    <n v="97"/>
    <n v="38.53"/>
    <n v="99.69"/>
    <n v="930.01"/>
    <n v="872"/>
    <s v="No"/>
    <x v="21"/>
    <n v="87578"/>
    <n v="693.5"/>
    <n v="236.51"/>
    <s v="Amazon Prime"/>
    <n v="15.72"/>
  </r>
  <r>
    <s v="MOV1024"/>
    <x v="7"/>
    <x v="4"/>
    <x v="116"/>
    <x v="144"/>
    <x v="0"/>
    <x v="0"/>
    <x v="37"/>
    <n v="7.9"/>
    <x v="147"/>
    <n v="164"/>
    <n v="38.380000000000003"/>
    <n v="99.11"/>
    <n v="913.55"/>
    <n v="526"/>
    <s v="No"/>
    <x v="16"/>
    <n v="337756"/>
    <n v="711.09"/>
    <n v="202.46"/>
    <s v="Paramount"/>
    <n v="7.2"/>
  </r>
  <r>
    <s v="MOV6019"/>
    <x v="8"/>
    <x v="6"/>
    <x v="106"/>
    <x v="145"/>
    <x v="0"/>
    <x v="5"/>
    <x v="43"/>
    <n v="7.8"/>
    <x v="148"/>
    <n v="121"/>
    <n v="3.3"/>
    <n v="8.74"/>
    <n v="50.08"/>
    <n v="3234"/>
    <s v="Yes"/>
    <x v="70"/>
    <n v="379985"/>
    <n v="25.74"/>
    <n v="24.34"/>
    <s v="Sony Pictures"/>
    <n v="31.67"/>
  </r>
  <r>
    <s v="MOV6015"/>
    <x v="8"/>
    <x v="6"/>
    <x v="117"/>
    <x v="146"/>
    <x v="0"/>
    <x v="0"/>
    <x v="2"/>
    <n v="7.8"/>
    <x v="149"/>
    <n v="109"/>
    <n v="40.72"/>
    <n v="65.73"/>
    <n v="306.14"/>
    <n v="2137"/>
    <s v="No"/>
    <x v="71"/>
    <n v="392391"/>
    <n v="242.98"/>
    <n v="63.16"/>
    <s v="Sony Pictures"/>
    <n v="46.29"/>
  </r>
  <r>
    <s v="MOV1660"/>
    <x v="4"/>
    <x v="2"/>
    <x v="118"/>
    <x v="147"/>
    <x v="0"/>
    <x v="0"/>
    <x v="30"/>
    <n v="7.8"/>
    <x v="150"/>
    <n v="124"/>
    <n v="28.46"/>
    <n v="63.77"/>
    <n v="146.82"/>
    <n v="4569"/>
    <s v="Yes"/>
    <x v="15"/>
    <n v="61657"/>
    <n v="98.53"/>
    <n v="48.29"/>
    <s v="Warner Bros"/>
    <n v="57.19"/>
  </r>
  <r>
    <s v="MOV5622"/>
    <x v="8"/>
    <x v="2"/>
    <x v="119"/>
    <x v="148"/>
    <x v="0"/>
    <x v="0"/>
    <x v="4"/>
    <n v="7.8"/>
    <x v="151"/>
    <n v="161"/>
    <n v="42.12"/>
    <n v="76.86"/>
    <n v="546.13"/>
    <n v="4661"/>
    <s v="Yes"/>
    <x v="22"/>
    <n v="361111"/>
    <n v="318.57"/>
    <n v="227.56"/>
    <s v="Warner Bros"/>
    <n v="29.09"/>
  </r>
  <r>
    <s v="MOV3374"/>
    <x v="5"/>
    <x v="4"/>
    <x v="120"/>
    <x v="149"/>
    <x v="0"/>
    <x v="0"/>
    <x v="30"/>
    <n v="7.8"/>
    <x v="152"/>
    <n v="97"/>
    <n v="4.88"/>
    <n v="10.68"/>
    <n v="43"/>
    <n v="4162"/>
    <s v="Yes"/>
    <x v="34"/>
    <n v="288410"/>
    <n v="29.28"/>
    <n v="13.72"/>
    <s v="Fox Studios"/>
    <n v="70.56"/>
  </r>
  <r>
    <s v="MOV2594"/>
    <x v="6"/>
    <x v="4"/>
    <x v="121"/>
    <x v="150"/>
    <x v="0"/>
    <x v="0"/>
    <x v="35"/>
    <n v="7.8"/>
    <x v="153"/>
    <n v="179"/>
    <n v="42.45"/>
    <n v="102.59"/>
    <n v="906.76"/>
    <n v="3956"/>
    <s v="Yes"/>
    <x v="53"/>
    <n v="247770"/>
    <n v="679.56"/>
    <n v="227.2"/>
    <s v="Paramount"/>
    <n v="13.67"/>
  </r>
  <r>
    <s v="MOV9423"/>
    <x v="8"/>
    <x v="3"/>
    <x v="122"/>
    <x v="151"/>
    <x v="3"/>
    <x v="3"/>
    <x v="11"/>
    <n v="7.8"/>
    <x v="154"/>
    <n v="110"/>
    <n v="39.369999999999997"/>
    <n v="70.61"/>
    <n v="666.56"/>
    <n v="3719"/>
    <s v="No"/>
    <x v="31"/>
    <n v="454330"/>
    <n v="426.22"/>
    <n v="240.34"/>
    <s v="Sony Pictures"/>
    <n v="36.770000000000003"/>
  </r>
  <r>
    <s v="MOV4811"/>
    <x v="3"/>
    <x v="5"/>
    <x v="123"/>
    <x v="152"/>
    <x v="0"/>
    <x v="0"/>
    <x v="55"/>
    <n v="7.8"/>
    <x v="155"/>
    <n v="163"/>
    <n v="32.159999999999997"/>
    <n v="63.04"/>
    <n v="500.27"/>
    <n v="3913"/>
    <s v="No"/>
    <x v="27"/>
    <n v="40059"/>
    <n v="295.45999999999998"/>
    <n v="204.81"/>
    <s v="Paramount"/>
    <n v="3.5"/>
  </r>
  <r>
    <s v="MOV7074"/>
    <x v="5"/>
    <x v="6"/>
    <x v="124"/>
    <x v="153"/>
    <x v="0"/>
    <x v="0"/>
    <x v="37"/>
    <n v="7.8"/>
    <x v="156"/>
    <n v="157"/>
    <n v="32.450000000000003"/>
    <n v="71.86"/>
    <n v="294.79000000000002"/>
    <n v="3517"/>
    <s v="No"/>
    <x v="48"/>
    <n v="165348"/>
    <n v="148.29"/>
    <n v="146.5"/>
    <s v="Sony Pictures"/>
    <n v="24.73"/>
  </r>
  <r>
    <s v="MOV1416"/>
    <x v="2"/>
    <x v="2"/>
    <x v="125"/>
    <x v="154"/>
    <x v="0"/>
    <x v="0"/>
    <x v="13"/>
    <n v="7.8"/>
    <x v="157"/>
    <n v="141"/>
    <n v="16.11"/>
    <n v="31.15"/>
    <n v="138.77000000000001"/>
    <n v="1451"/>
    <s v="Yes"/>
    <x v="72"/>
    <n v="295933"/>
    <n v="97.55"/>
    <n v="41.22"/>
    <s v="Paramount"/>
    <n v="31.26"/>
  </r>
  <r>
    <s v="MOV2644"/>
    <x v="3"/>
    <x v="6"/>
    <x v="9"/>
    <x v="155"/>
    <x v="0"/>
    <x v="0"/>
    <x v="48"/>
    <n v="7.8"/>
    <x v="158"/>
    <n v="106"/>
    <n v="43.42"/>
    <n v="74.81"/>
    <n v="642.37"/>
    <n v="2055"/>
    <s v="No"/>
    <x v="72"/>
    <n v="5006"/>
    <n v="410.76"/>
    <n v="231.61"/>
    <s v="Sony Pictures"/>
    <n v="7.7"/>
  </r>
  <r>
    <s v="MOV8990"/>
    <x v="6"/>
    <x v="0"/>
    <x v="126"/>
    <x v="156"/>
    <x v="0"/>
    <x v="0"/>
    <x v="42"/>
    <n v="7.8"/>
    <x v="159"/>
    <n v="159"/>
    <n v="4.9000000000000004"/>
    <n v="8.07"/>
    <n v="23.53"/>
    <n v="3265"/>
    <s v="Yes"/>
    <x v="39"/>
    <n v="75701"/>
    <n v="14.76"/>
    <n v="8.77"/>
    <s v="Sony Pictures"/>
    <n v="9.99"/>
  </r>
  <r>
    <s v="MOV1046"/>
    <x v="8"/>
    <x v="6"/>
    <x v="4"/>
    <x v="157"/>
    <x v="0"/>
    <x v="0"/>
    <x v="16"/>
    <n v="7.8"/>
    <x v="160"/>
    <n v="121"/>
    <n v="36.61"/>
    <n v="98.92"/>
    <n v="861.8"/>
    <n v="3102"/>
    <s v="No"/>
    <x v="67"/>
    <n v="356118"/>
    <n v="506.51"/>
    <n v="355.29"/>
    <s v="Fox Studios"/>
    <n v="20.78"/>
  </r>
  <r>
    <s v="MOV5890"/>
    <x v="5"/>
    <x v="5"/>
    <x v="89"/>
    <x v="158"/>
    <x v="4"/>
    <x v="4"/>
    <x v="30"/>
    <n v="7.8"/>
    <x v="161"/>
    <n v="131"/>
    <n v="7.55"/>
    <n v="12.82"/>
    <n v="48.23"/>
    <n v="3098"/>
    <s v="Yes"/>
    <x v="11"/>
    <n v="372820"/>
    <n v="26.47"/>
    <n v="21.76"/>
    <s v="Paramount"/>
    <n v="28.99"/>
  </r>
  <r>
    <s v="MOV3477"/>
    <x v="7"/>
    <x v="4"/>
    <x v="116"/>
    <x v="159"/>
    <x v="0"/>
    <x v="0"/>
    <x v="28"/>
    <n v="7.8"/>
    <x v="162"/>
    <n v="95"/>
    <n v="22.32"/>
    <n v="48.11"/>
    <n v="143.51"/>
    <n v="3602"/>
    <s v="No"/>
    <x v="25"/>
    <n v="478893"/>
    <n v="89.79"/>
    <n v="53.72"/>
    <s v="Paramount"/>
    <n v="7.74"/>
  </r>
  <r>
    <s v="MOV8926"/>
    <x v="0"/>
    <x v="0"/>
    <x v="16"/>
    <x v="160"/>
    <x v="0"/>
    <x v="0"/>
    <x v="28"/>
    <n v="7.8"/>
    <x v="163"/>
    <n v="110"/>
    <n v="37.97"/>
    <n v="105.2"/>
    <n v="797.47"/>
    <n v="2794"/>
    <s v="Yes"/>
    <x v="46"/>
    <n v="390444"/>
    <n v="583.66"/>
    <n v="213.81"/>
    <s v="Amazon Prime"/>
    <n v="25.58"/>
  </r>
  <r>
    <s v="MOV6788"/>
    <x v="2"/>
    <x v="2"/>
    <x v="127"/>
    <x v="161"/>
    <x v="0"/>
    <x v="5"/>
    <x v="13"/>
    <n v="7.8"/>
    <x v="164"/>
    <n v="126"/>
    <n v="9.6199999999999992"/>
    <n v="25.21"/>
    <n v="145.6"/>
    <n v="3265"/>
    <s v="No"/>
    <x v="34"/>
    <n v="71118"/>
    <n v="80.88"/>
    <n v="64.72"/>
    <s v="Amazon Prime"/>
    <n v="58.76"/>
  </r>
  <r>
    <s v="MOV1464"/>
    <x v="0"/>
    <x v="4"/>
    <x v="128"/>
    <x v="162"/>
    <x v="0"/>
    <x v="4"/>
    <x v="25"/>
    <n v="7.8"/>
    <x v="165"/>
    <n v="152"/>
    <n v="32.29"/>
    <n v="73.489999999999995"/>
    <n v="414.98"/>
    <n v="2184"/>
    <s v="Yes"/>
    <x v="67"/>
    <n v="149731"/>
    <n v="296.14999999999998"/>
    <n v="118.83"/>
    <s v="Netflix"/>
    <n v="12.17"/>
  </r>
  <r>
    <s v="MOV1600"/>
    <x v="7"/>
    <x v="2"/>
    <x v="129"/>
    <x v="163"/>
    <x v="0"/>
    <x v="0"/>
    <x v="39"/>
    <n v="7.8"/>
    <x v="166"/>
    <n v="147"/>
    <n v="45.33"/>
    <n v="90.06"/>
    <n v="591.62"/>
    <n v="3181"/>
    <s v="Yes"/>
    <x v="15"/>
    <n v="304483"/>
    <n v="379.12"/>
    <n v="212.5"/>
    <s v="Sony Pictures"/>
    <n v="17.260000000000002"/>
  </r>
  <r>
    <s v="MOV9316"/>
    <x v="6"/>
    <x v="5"/>
    <x v="101"/>
    <x v="164"/>
    <x v="3"/>
    <x v="3"/>
    <x v="30"/>
    <n v="7.8"/>
    <x v="167"/>
    <n v="107"/>
    <n v="19.54"/>
    <n v="49.77"/>
    <n v="249.65"/>
    <n v="1156"/>
    <s v="No"/>
    <x v="62"/>
    <n v="65163"/>
    <n v="161.52000000000001"/>
    <n v="88.13"/>
    <s v="Paramount"/>
    <n v="10.79"/>
  </r>
  <r>
    <s v="MOV5676"/>
    <x v="2"/>
    <x v="3"/>
    <x v="91"/>
    <x v="165"/>
    <x v="0"/>
    <x v="5"/>
    <x v="42"/>
    <n v="7.8"/>
    <x v="168"/>
    <n v="86"/>
    <n v="8.68"/>
    <n v="22.82"/>
    <n v="52"/>
    <n v="3076"/>
    <s v="No"/>
    <x v="46"/>
    <n v="363635"/>
    <n v="27.51"/>
    <n v="24.49"/>
    <s v="Sony Pictures"/>
    <n v="95.84"/>
  </r>
  <r>
    <s v="MOV2078"/>
    <x v="7"/>
    <x v="6"/>
    <x v="130"/>
    <x v="166"/>
    <x v="0"/>
    <x v="14"/>
    <x v="51"/>
    <n v="7.8"/>
    <x v="169"/>
    <n v="159"/>
    <n v="22.6"/>
    <n v="53.64"/>
    <n v="491.16"/>
    <n v="3406"/>
    <s v="No"/>
    <x v="57"/>
    <n v="23041"/>
    <n v="359.68"/>
    <n v="131.47999999999999"/>
    <s v="Sony Pictures"/>
    <n v="65.540000000000006"/>
  </r>
  <r>
    <s v="MOV8195"/>
    <x v="3"/>
    <x v="1"/>
    <x v="131"/>
    <x v="167"/>
    <x v="0"/>
    <x v="11"/>
    <x v="45"/>
    <n v="7.8"/>
    <x v="170"/>
    <n v="167"/>
    <n v="19.36"/>
    <n v="40.33"/>
    <n v="291.58"/>
    <n v="780"/>
    <s v="Yes"/>
    <x v="17"/>
    <n v="367565"/>
    <n v="153.94999999999999"/>
    <n v="137.63"/>
    <s v="Netflix"/>
    <n v="12.24"/>
  </r>
  <r>
    <s v="MOV6466"/>
    <x v="1"/>
    <x v="6"/>
    <x v="132"/>
    <x v="168"/>
    <x v="0"/>
    <x v="0"/>
    <x v="18"/>
    <n v="7.8"/>
    <x v="171"/>
    <n v="118"/>
    <n v="30.19"/>
    <n v="57.28"/>
    <n v="415.34"/>
    <n v="4762"/>
    <s v="No"/>
    <x v="58"/>
    <n v="388197"/>
    <n v="280.85000000000002"/>
    <n v="134.49"/>
    <s v="Amazon Prime"/>
    <n v="70.8"/>
  </r>
  <r>
    <s v="MOV1321"/>
    <x v="3"/>
    <x v="1"/>
    <x v="133"/>
    <x v="169"/>
    <x v="4"/>
    <x v="4"/>
    <x v="37"/>
    <n v="7.8"/>
    <x v="172"/>
    <n v="81"/>
    <n v="22.31"/>
    <n v="40.49"/>
    <n v="398.62"/>
    <n v="4871"/>
    <s v="No"/>
    <x v="12"/>
    <n v="478058"/>
    <n v="244.78"/>
    <n v="153.84"/>
    <s v="Paramount"/>
    <n v="29.31"/>
  </r>
  <r>
    <s v="MOV8014"/>
    <x v="3"/>
    <x v="1"/>
    <x v="134"/>
    <x v="170"/>
    <x v="0"/>
    <x v="0"/>
    <x v="25"/>
    <n v="7.8"/>
    <x v="173"/>
    <n v="166"/>
    <n v="40.42"/>
    <n v="108.08"/>
    <n v="226.53"/>
    <n v="2173"/>
    <s v="No"/>
    <x v="4"/>
    <n v="48301"/>
    <n v="143.43"/>
    <n v="83.1"/>
    <s v="Fox Studios"/>
    <n v="8.07"/>
  </r>
  <r>
    <s v="MOV9194"/>
    <x v="8"/>
    <x v="6"/>
    <x v="135"/>
    <x v="171"/>
    <x v="0"/>
    <x v="0"/>
    <x v="5"/>
    <n v="7.8"/>
    <x v="174"/>
    <n v="152"/>
    <n v="18.329999999999998"/>
    <n v="28.37"/>
    <n v="163.89"/>
    <n v="3100"/>
    <s v="No"/>
    <x v="57"/>
    <n v="158190"/>
    <n v="85.09"/>
    <n v="78.8"/>
    <s v="Warner Bros"/>
    <n v="125.17"/>
  </r>
  <r>
    <s v="MOV7056"/>
    <x v="6"/>
    <x v="2"/>
    <x v="118"/>
    <x v="172"/>
    <x v="0"/>
    <x v="0"/>
    <x v="13"/>
    <n v="7.8"/>
    <x v="175"/>
    <n v="85"/>
    <n v="24.88"/>
    <n v="52.84"/>
    <n v="388.14"/>
    <n v="4336"/>
    <s v="Yes"/>
    <x v="49"/>
    <n v="163325"/>
    <n v="264.42"/>
    <n v="123.72"/>
    <s v="Netflix"/>
    <n v="52.84"/>
  </r>
  <r>
    <s v="MOV8180"/>
    <x v="3"/>
    <x v="3"/>
    <x v="136"/>
    <x v="173"/>
    <x v="0"/>
    <x v="5"/>
    <x v="51"/>
    <n v="7.8"/>
    <x v="176"/>
    <n v="99"/>
    <n v="4.32"/>
    <n v="10.27"/>
    <n v="23.06"/>
    <n v="1326"/>
    <s v="Yes"/>
    <x v="44"/>
    <n v="321707"/>
    <n v="13.02"/>
    <n v="10.039999999999999"/>
    <s v="Paramount"/>
    <n v="144.27000000000001"/>
  </r>
  <r>
    <s v="MOV3747"/>
    <x v="6"/>
    <x v="2"/>
    <x v="137"/>
    <x v="174"/>
    <x v="0"/>
    <x v="0"/>
    <x v="43"/>
    <n v="7.8"/>
    <x v="177"/>
    <n v="104"/>
    <n v="1.44"/>
    <n v="2.91"/>
    <n v="25.85"/>
    <n v="4335"/>
    <s v="No"/>
    <x v="0"/>
    <n v="241715"/>
    <n v="17.84"/>
    <n v="8.01"/>
    <s v="Warner Bros"/>
    <n v="28.64"/>
  </r>
  <r>
    <s v="MOV6079"/>
    <x v="4"/>
    <x v="0"/>
    <x v="138"/>
    <x v="175"/>
    <x v="0"/>
    <x v="0"/>
    <x v="31"/>
    <n v="7.8"/>
    <x v="178"/>
    <n v="111"/>
    <n v="35.5"/>
    <n v="87.96"/>
    <n v="289.58"/>
    <n v="1244"/>
    <s v="No"/>
    <x v="61"/>
    <n v="437659"/>
    <n v="210.52"/>
    <n v="79.06"/>
    <s v="Paramount"/>
    <n v="36.72"/>
  </r>
  <r>
    <s v="MOV6316"/>
    <x v="0"/>
    <x v="6"/>
    <x v="139"/>
    <x v="176"/>
    <x v="0"/>
    <x v="0"/>
    <x v="4"/>
    <n v="7.8"/>
    <x v="179"/>
    <n v="125"/>
    <n v="21.7"/>
    <n v="34.229999999999997"/>
    <n v="273.66000000000003"/>
    <n v="1183"/>
    <s v="Yes"/>
    <x v="68"/>
    <n v="349064"/>
    <n v="175.13"/>
    <n v="98.53"/>
    <s v="Sony Pictures"/>
    <n v="91.21"/>
  </r>
  <r>
    <s v="MOV6195"/>
    <x v="0"/>
    <x v="1"/>
    <x v="109"/>
    <x v="177"/>
    <x v="0"/>
    <x v="0"/>
    <x v="56"/>
    <n v="7.8"/>
    <x v="180"/>
    <n v="170"/>
    <n v="24.26"/>
    <n v="51.26"/>
    <n v="242.89"/>
    <n v="4930"/>
    <s v="Yes"/>
    <x v="37"/>
    <n v="465641"/>
    <n v="182.94"/>
    <n v="59.95"/>
    <s v="Netflix"/>
    <n v="20.67"/>
  </r>
  <r>
    <s v="MOV8713"/>
    <x v="5"/>
    <x v="5"/>
    <x v="140"/>
    <x v="178"/>
    <x v="0"/>
    <x v="0"/>
    <x v="39"/>
    <n v="7.8"/>
    <x v="181"/>
    <n v="166"/>
    <n v="13.63"/>
    <n v="32.1"/>
    <n v="181.79"/>
    <n v="1857"/>
    <s v="Yes"/>
    <x v="19"/>
    <n v="55878"/>
    <n v="110.27"/>
    <n v="71.52"/>
    <s v="Fox Studios"/>
    <n v="99.4"/>
  </r>
  <r>
    <s v="MOV6187"/>
    <x v="3"/>
    <x v="3"/>
    <x v="141"/>
    <x v="179"/>
    <x v="0"/>
    <x v="5"/>
    <x v="45"/>
    <n v="7.8"/>
    <x v="182"/>
    <n v="177"/>
    <n v="20.239999999999998"/>
    <n v="52.96"/>
    <n v="196.32"/>
    <n v="1129"/>
    <s v="Yes"/>
    <x v="8"/>
    <n v="10267"/>
    <n v="102.74"/>
    <n v="93.58"/>
    <s v="Sony Pictures"/>
    <n v="20.83"/>
  </r>
  <r>
    <s v="MOV3460"/>
    <x v="8"/>
    <x v="1"/>
    <x v="142"/>
    <x v="180"/>
    <x v="10"/>
    <x v="6"/>
    <x v="45"/>
    <n v="7.8"/>
    <x v="183"/>
    <n v="86"/>
    <n v="41.02"/>
    <n v="97.74"/>
    <n v="726.08"/>
    <n v="1855"/>
    <s v="Yes"/>
    <x v="49"/>
    <n v="29379"/>
    <n v="567.17999999999995"/>
    <n v="158.9"/>
    <s v="Netflix"/>
    <n v="11.12"/>
  </r>
  <r>
    <s v="MOV4275"/>
    <x v="7"/>
    <x v="3"/>
    <x v="143"/>
    <x v="181"/>
    <x v="0"/>
    <x v="0"/>
    <x v="46"/>
    <n v="7.8"/>
    <x v="184"/>
    <n v="130"/>
    <n v="2.44"/>
    <n v="5.86"/>
    <n v="47.73"/>
    <n v="2057"/>
    <s v="Yes"/>
    <x v="13"/>
    <n v="380199"/>
    <n v="33.840000000000003"/>
    <n v="13.89"/>
    <s v="Amazon Prime"/>
    <n v="47.34"/>
  </r>
  <r>
    <s v="MOV1530"/>
    <x v="0"/>
    <x v="3"/>
    <x v="144"/>
    <x v="182"/>
    <x v="0"/>
    <x v="0"/>
    <x v="33"/>
    <n v="7.8"/>
    <x v="185"/>
    <n v="142"/>
    <n v="21.04"/>
    <n v="59.47"/>
    <n v="587.17999999999995"/>
    <n v="3844"/>
    <s v="No"/>
    <x v="12"/>
    <n v="458694"/>
    <n v="294.48"/>
    <n v="292.7"/>
    <s v="Fox Studios"/>
    <n v="118.36"/>
  </r>
  <r>
    <s v="MOV2414"/>
    <x v="0"/>
    <x v="6"/>
    <x v="145"/>
    <x v="183"/>
    <x v="0"/>
    <x v="0"/>
    <x v="56"/>
    <n v="7.7"/>
    <x v="186"/>
    <n v="114"/>
    <n v="30.09"/>
    <n v="82.99"/>
    <n v="362.23"/>
    <n v="2336"/>
    <s v="Yes"/>
    <x v="73"/>
    <n v="389127"/>
    <n v="261.32"/>
    <n v="100.91"/>
    <s v="Sony Pictures"/>
    <n v="24.66"/>
  </r>
  <r>
    <s v="MOV7394"/>
    <x v="7"/>
    <x v="6"/>
    <x v="16"/>
    <x v="184"/>
    <x v="0"/>
    <x v="0"/>
    <x v="5"/>
    <n v="7.7"/>
    <x v="187"/>
    <n v="135"/>
    <n v="45.6"/>
    <n v="82.5"/>
    <n v="358.64"/>
    <n v="4411"/>
    <s v="Yes"/>
    <x v="65"/>
    <n v="469586"/>
    <n v="270.60000000000002"/>
    <n v="88.04"/>
    <s v="Sony Pictures"/>
    <n v="0.32"/>
  </r>
  <r>
    <s v="MOV7302"/>
    <x v="5"/>
    <x v="3"/>
    <x v="118"/>
    <x v="185"/>
    <x v="0"/>
    <x v="0"/>
    <x v="11"/>
    <n v="7.7"/>
    <x v="188"/>
    <n v="130"/>
    <n v="48.13"/>
    <n v="122.51"/>
    <n v="1218.52"/>
    <n v="3961"/>
    <s v="Yes"/>
    <x v="28"/>
    <n v="291345"/>
    <n v="850.36"/>
    <n v="368.16"/>
    <s v="Fox Studios"/>
    <n v="60.86"/>
  </r>
  <r>
    <s v="MOV7977"/>
    <x v="1"/>
    <x v="6"/>
    <x v="57"/>
    <x v="186"/>
    <x v="0"/>
    <x v="0"/>
    <x v="2"/>
    <n v="7.7"/>
    <x v="189"/>
    <n v="120"/>
    <n v="29.73"/>
    <n v="69.569999999999993"/>
    <n v="166.72"/>
    <n v="4210"/>
    <s v="Yes"/>
    <x v="64"/>
    <n v="497555"/>
    <n v="87.28"/>
    <n v="79.44"/>
    <s v="Netflix"/>
    <n v="77.150000000000006"/>
  </r>
  <r>
    <s v="MOV7141"/>
    <x v="8"/>
    <x v="6"/>
    <x v="146"/>
    <x v="187"/>
    <x v="0"/>
    <x v="15"/>
    <x v="2"/>
    <n v="7.7"/>
    <x v="190"/>
    <n v="92"/>
    <n v="14.63"/>
    <n v="25.01"/>
    <n v="61.19"/>
    <n v="1784"/>
    <s v="No"/>
    <x v="30"/>
    <n v="118868"/>
    <n v="40.880000000000003"/>
    <n v="20.309999999999999"/>
    <s v="Sony Pictures"/>
    <n v="25.43"/>
  </r>
  <r>
    <s v="MOV3606"/>
    <x v="0"/>
    <x v="5"/>
    <x v="147"/>
    <x v="188"/>
    <x v="4"/>
    <x v="15"/>
    <x v="11"/>
    <n v="7.7"/>
    <x v="191"/>
    <n v="155"/>
    <n v="36.619999999999997"/>
    <n v="79.39"/>
    <n v="674.44"/>
    <n v="895"/>
    <s v="No"/>
    <x v="32"/>
    <n v="156938"/>
    <n v="411.2"/>
    <n v="263.24"/>
    <s v="Warner Bros"/>
    <n v="1.54"/>
  </r>
  <r>
    <s v="MOV1661"/>
    <x v="7"/>
    <x v="3"/>
    <x v="20"/>
    <x v="189"/>
    <x v="4"/>
    <x v="4"/>
    <x v="35"/>
    <n v="7.7"/>
    <x v="192"/>
    <n v="139"/>
    <n v="16.36"/>
    <n v="25"/>
    <n v="114.02"/>
    <n v="4953"/>
    <s v="Yes"/>
    <x v="58"/>
    <n v="170145"/>
    <n v="80.59"/>
    <n v="33.43"/>
    <s v="Amazon Prime"/>
    <n v="79.73"/>
  </r>
  <r>
    <s v="MOV5131"/>
    <x v="2"/>
    <x v="6"/>
    <x v="148"/>
    <x v="190"/>
    <x v="0"/>
    <x v="0"/>
    <x v="28"/>
    <n v="7.7"/>
    <x v="193"/>
    <n v="159"/>
    <n v="31.35"/>
    <n v="93.05"/>
    <n v="821.62"/>
    <n v="3492"/>
    <s v="No"/>
    <x v="47"/>
    <n v="140537"/>
    <n v="453.71"/>
    <n v="367.91"/>
    <s v="Sony Pictures"/>
    <n v="7.11"/>
  </r>
  <r>
    <s v="MOV7165"/>
    <x v="3"/>
    <x v="5"/>
    <x v="102"/>
    <x v="191"/>
    <x v="0"/>
    <x v="0"/>
    <x v="12"/>
    <n v="7.7"/>
    <x v="194"/>
    <n v="144"/>
    <n v="18.96"/>
    <n v="52.8"/>
    <n v="410.05"/>
    <n v="1398"/>
    <s v="Yes"/>
    <x v="64"/>
    <n v="148464"/>
    <n v="310.77999999999997"/>
    <n v="99.27"/>
    <s v="Sony Pictures"/>
    <n v="62.55"/>
  </r>
  <r>
    <s v="MOV2092"/>
    <x v="2"/>
    <x v="2"/>
    <x v="9"/>
    <x v="192"/>
    <x v="0"/>
    <x v="0"/>
    <x v="7"/>
    <n v="7.7"/>
    <x v="195"/>
    <n v="150"/>
    <n v="35.409999999999997"/>
    <n v="74.930000000000007"/>
    <n v="657.99"/>
    <n v="1694"/>
    <s v="Yes"/>
    <x v="34"/>
    <n v="224377"/>
    <n v="454.92"/>
    <n v="203.07"/>
    <s v="Warner Bros"/>
    <n v="8.69"/>
  </r>
  <r>
    <s v="MOV1797"/>
    <x v="0"/>
    <x v="5"/>
    <x v="149"/>
    <x v="193"/>
    <x v="0"/>
    <x v="16"/>
    <x v="16"/>
    <n v="7.7"/>
    <x v="196"/>
    <n v="117"/>
    <n v="32.369999999999997"/>
    <n v="92.57"/>
    <n v="597.23"/>
    <n v="1027"/>
    <s v="Yes"/>
    <x v="16"/>
    <n v="469255"/>
    <n v="330.1"/>
    <n v="267.13"/>
    <s v="Sony Pictures"/>
    <n v="54.6"/>
  </r>
  <r>
    <s v="MOV6865"/>
    <x v="6"/>
    <x v="4"/>
    <x v="150"/>
    <x v="194"/>
    <x v="0"/>
    <x v="0"/>
    <x v="16"/>
    <n v="7.7"/>
    <x v="197"/>
    <n v="125"/>
    <n v="45.75"/>
    <n v="128.59"/>
    <n v="1134.0899999999999"/>
    <n v="4086"/>
    <s v="No"/>
    <x v="1"/>
    <n v="408264"/>
    <n v="641.28"/>
    <n v="492.81"/>
    <s v="Paramount"/>
    <n v="15.04"/>
  </r>
  <r>
    <s v="MOV6339"/>
    <x v="0"/>
    <x v="4"/>
    <x v="151"/>
    <x v="195"/>
    <x v="9"/>
    <x v="11"/>
    <x v="45"/>
    <n v="7.7"/>
    <x v="198"/>
    <n v="171"/>
    <n v="45.05"/>
    <n v="108.63"/>
    <n v="1043.17"/>
    <n v="4934"/>
    <s v="Yes"/>
    <x v="65"/>
    <n v="190893"/>
    <n v="627.74"/>
    <n v="415.43"/>
    <s v="Paramount"/>
    <n v="22.42"/>
  </r>
  <r>
    <s v="MOV8475"/>
    <x v="4"/>
    <x v="5"/>
    <x v="152"/>
    <x v="196"/>
    <x v="0"/>
    <x v="4"/>
    <x v="33"/>
    <n v="7.7"/>
    <x v="199"/>
    <n v="119"/>
    <n v="3.27"/>
    <n v="8.83"/>
    <n v="37.18"/>
    <n v="4053"/>
    <s v="No"/>
    <x v="67"/>
    <n v="320417"/>
    <n v="23.27"/>
    <n v="13.91"/>
    <s v="Sony Pictures"/>
    <n v="43.94"/>
  </r>
  <r>
    <s v="MOV4728"/>
    <x v="6"/>
    <x v="4"/>
    <x v="153"/>
    <x v="197"/>
    <x v="3"/>
    <x v="3"/>
    <x v="2"/>
    <n v="7.7"/>
    <x v="200"/>
    <n v="150"/>
    <n v="37.94"/>
    <n v="109.94"/>
    <n v="846.85"/>
    <n v="2149"/>
    <s v="Yes"/>
    <x v="61"/>
    <n v="92612"/>
    <n v="508.44"/>
    <n v="338.41"/>
    <s v="Fox Studios"/>
    <n v="8.57"/>
  </r>
  <r>
    <s v="MOV4135"/>
    <x v="1"/>
    <x v="1"/>
    <x v="154"/>
    <x v="198"/>
    <x v="0"/>
    <x v="5"/>
    <x v="46"/>
    <n v="7.7"/>
    <x v="201"/>
    <n v="176"/>
    <n v="11.72"/>
    <n v="27.93"/>
    <n v="218.06"/>
    <n v="616"/>
    <s v="Yes"/>
    <x v="23"/>
    <n v="276939"/>
    <n v="136.6"/>
    <n v="81.459999999999994"/>
    <s v="Warner Bros"/>
    <n v="58.15"/>
  </r>
  <r>
    <s v="MOV1165"/>
    <x v="7"/>
    <x v="5"/>
    <x v="155"/>
    <x v="199"/>
    <x v="0"/>
    <x v="4"/>
    <x v="30"/>
    <n v="7.7"/>
    <x v="202"/>
    <n v="83"/>
    <n v="25.14"/>
    <n v="56.09"/>
    <n v="364"/>
    <n v="2501"/>
    <s v="No"/>
    <x v="12"/>
    <n v="169887"/>
    <n v="250.65"/>
    <n v="113.35"/>
    <s v="Amazon Prime"/>
    <n v="29.32"/>
  </r>
  <r>
    <s v="MOV2367"/>
    <x v="3"/>
    <x v="6"/>
    <x v="79"/>
    <x v="200"/>
    <x v="0"/>
    <x v="0"/>
    <x v="39"/>
    <n v="7.7"/>
    <x v="203"/>
    <n v="114"/>
    <n v="32.049999999999997"/>
    <n v="54.8"/>
    <n v="356.48"/>
    <n v="1082"/>
    <s v="No"/>
    <x v="70"/>
    <n v="312604"/>
    <n v="273.72000000000003"/>
    <n v="82.76"/>
    <s v="Amazon Prime"/>
    <n v="67.78"/>
  </r>
  <r>
    <s v="MOV9846"/>
    <x v="5"/>
    <x v="5"/>
    <x v="156"/>
    <x v="201"/>
    <x v="0"/>
    <x v="0"/>
    <x v="39"/>
    <n v="7.7"/>
    <x v="204"/>
    <n v="117"/>
    <n v="33.81"/>
    <n v="61.9"/>
    <n v="308.54000000000002"/>
    <n v="3686"/>
    <s v="Yes"/>
    <x v="9"/>
    <n v="407925"/>
    <n v="206.94"/>
    <n v="101.6"/>
    <s v="Paramount"/>
    <n v="4.66"/>
  </r>
  <r>
    <s v="MOV7745"/>
    <x v="3"/>
    <x v="6"/>
    <x v="9"/>
    <x v="202"/>
    <x v="0"/>
    <x v="0"/>
    <x v="6"/>
    <n v="7.7"/>
    <x v="205"/>
    <n v="105"/>
    <n v="5.13"/>
    <n v="8.42"/>
    <n v="52.88"/>
    <n v="4794"/>
    <s v="No"/>
    <x v="41"/>
    <n v="93371"/>
    <n v="26.57"/>
    <n v="26.31"/>
    <s v="Sony Pictures"/>
    <n v="8.33"/>
  </r>
  <r>
    <s v="MOV6411"/>
    <x v="5"/>
    <x v="0"/>
    <x v="157"/>
    <x v="203"/>
    <x v="0"/>
    <x v="5"/>
    <x v="3"/>
    <n v="7.7"/>
    <x v="206"/>
    <n v="171"/>
    <n v="6.5"/>
    <n v="15.12"/>
    <n v="141.52000000000001"/>
    <n v="2702"/>
    <s v="No"/>
    <x v="41"/>
    <n v="128704"/>
    <n v="109.78"/>
    <n v="31.74"/>
    <s v="Warner Bros"/>
    <n v="11.1"/>
  </r>
  <r>
    <s v="MOV5387"/>
    <x v="5"/>
    <x v="0"/>
    <x v="158"/>
    <x v="204"/>
    <x v="0"/>
    <x v="0"/>
    <x v="33"/>
    <n v="7.7"/>
    <x v="207"/>
    <n v="99"/>
    <n v="7.17"/>
    <n v="14.65"/>
    <n v="92.35"/>
    <n v="1601"/>
    <s v="No"/>
    <x v="60"/>
    <n v="459321"/>
    <n v="66.36"/>
    <n v="25.99"/>
    <s v="Netflix"/>
    <n v="104.86"/>
  </r>
  <r>
    <s v="MOV9910"/>
    <x v="6"/>
    <x v="6"/>
    <x v="159"/>
    <x v="205"/>
    <x v="0"/>
    <x v="0"/>
    <x v="30"/>
    <n v="7.7"/>
    <x v="208"/>
    <n v="104"/>
    <n v="30.87"/>
    <n v="80.94"/>
    <n v="688.4"/>
    <n v="4923"/>
    <s v="Yes"/>
    <x v="60"/>
    <n v="248039"/>
    <n v="523.53"/>
    <n v="164.87"/>
    <s v="Sony Pictures"/>
    <n v="52.34"/>
  </r>
  <r>
    <s v="MOV5018"/>
    <x v="8"/>
    <x v="1"/>
    <x v="160"/>
    <x v="206"/>
    <x v="0"/>
    <x v="0"/>
    <x v="18"/>
    <n v="7.7"/>
    <x v="209"/>
    <n v="103"/>
    <n v="46.47"/>
    <n v="78.739999999999995"/>
    <n v="740.54"/>
    <n v="695"/>
    <s v="No"/>
    <x v="35"/>
    <n v="128545"/>
    <n v="563.33000000000004"/>
    <n v="177.21"/>
    <s v="Sony Pictures"/>
    <n v="28.73"/>
  </r>
  <r>
    <s v="MOV4200"/>
    <x v="3"/>
    <x v="4"/>
    <x v="161"/>
    <x v="207"/>
    <x v="0"/>
    <x v="5"/>
    <x v="35"/>
    <n v="7.7"/>
    <x v="210"/>
    <n v="91"/>
    <n v="37.21"/>
    <n v="78.44"/>
    <n v="221.34"/>
    <n v="4874"/>
    <s v="Yes"/>
    <x v="22"/>
    <n v="148627"/>
    <n v="142.56"/>
    <n v="78.78"/>
    <s v="Amazon Prime"/>
    <n v="100.3"/>
  </r>
  <r>
    <s v="MOV7967"/>
    <x v="2"/>
    <x v="1"/>
    <x v="48"/>
    <x v="208"/>
    <x v="0"/>
    <x v="0"/>
    <x v="2"/>
    <n v="7.7"/>
    <x v="211"/>
    <n v="111"/>
    <n v="22.03"/>
    <n v="34.81"/>
    <n v="301.26"/>
    <n v="4612"/>
    <s v="No"/>
    <x v="74"/>
    <n v="143429"/>
    <n v="181.29"/>
    <n v="119.97"/>
    <s v="Amazon Prime"/>
    <n v="77.27"/>
  </r>
  <r>
    <s v="MOV1794"/>
    <x v="8"/>
    <x v="1"/>
    <x v="162"/>
    <x v="209"/>
    <x v="0"/>
    <x v="5"/>
    <x v="16"/>
    <n v="7.7"/>
    <x v="212"/>
    <n v="146"/>
    <n v="21.28"/>
    <n v="35.020000000000003"/>
    <n v="240.48"/>
    <n v="3818"/>
    <s v="No"/>
    <x v="26"/>
    <n v="323834"/>
    <n v="133.34"/>
    <n v="107.14"/>
    <s v="Warner Bros"/>
    <n v="37.5"/>
  </r>
  <r>
    <s v="MOV1468"/>
    <x v="3"/>
    <x v="4"/>
    <x v="149"/>
    <x v="210"/>
    <x v="0"/>
    <x v="5"/>
    <x v="37"/>
    <n v="7.7"/>
    <x v="213"/>
    <n v="87"/>
    <n v="38.380000000000003"/>
    <n v="108.52"/>
    <n v="680.36"/>
    <n v="4903"/>
    <s v="Yes"/>
    <x v="25"/>
    <n v="153858"/>
    <n v="410.84"/>
    <n v="269.52"/>
    <s v="Sony Pictures"/>
    <n v="32.01"/>
  </r>
  <r>
    <s v="MOV1647"/>
    <x v="5"/>
    <x v="5"/>
    <x v="97"/>
    <x v="211"/>
    <x v="0"/>
    <x v="5"/>
    <x v="6"/>
    <n v="7.7"/>
    <x v="214"/>
    <n v="179"/>
    <n v="16.68"/>
    <n v="45.68"/>
    <n v="329.6"/>
    <n v="4692"/>
    <s v="No"/>
    <x v="53"/>
    <n v="5204"/>
    <n v="190.45"/>
    <n v="139.15"/>
    <s v="Netflix"/>
    <n v="4.7699999999999996"/>
  </r>
  <r>
    <s v="MOV2006"/>
    <x v="6"/>
    <x v="3"/>
    <x v="163"/>
    <x v="212"/>
    <x v="0"/>
    <x v="0"/>
    <x v="51"/>
    <n v="7.7"/>
    <x v="215"/>
    <n v="136"/>
    <n v="2.7"/>
    <n v="7.98"/>
    <n v="52.06"/>
    <n v="3392"/>
    <s v="No"/>
    <x v="25"/>
    <n v="263937"/>
    <n v="34.6"/>
    <n v="17.46"/>
    <s v="Paramount"/>
    <n v="100.52"/>
  </r>
  <r>
    <s v="MOV5820"/>
    <x v="2"/>
    <x v="2"/>
    <x v="145"/>
    <x v="213"/>
    <x v="0"/>
    <x v="0"/>
    <x v="6"/>
    <n v="7.7"/>
    <x v="216"/>
    <n v="126"/>
    <n v="11.29"/>
    <n v="21.04"/>
    <n v="128.46"/>
    <n v="1670"/>
    <s v="Yes"/>
    <x v="52"/>
    <n v="228561"/>
    <n v="99.28"/>
    <n v="29.18"/>
    <s v="Paramount"/>
    <n v="83.23"/>
  </r>
  <r>
    <s v="MOV5991"/>
    <x v="2"/>
    <x v="6"/>
    <x v="164"/>
    <x v="214"/>
    <x v="0"/>
    <x v="0"/>
    <x v="57"/>
    <n v="7.7"/>
    <x v="217"/>
    <n v="110"/>
    <n v="17.87"/>
    <n v="44.86"/>
    <n v="356.48"/>
    <n v="4392"/>
    <s v="No"/>
    <x v="25"/>
    <n v="205399"/>
    <n v="228.42"/>
    <n v="128.06"/>
    <s v="Fox Studios"/>
    <n v="70.08"/>
  </r>
  <r>
    <s v="MOV6482"/>
    <x v="6"/>
    <x v="0"/>
    <x v="165"/>
    <x v="215"/>
    <x v="4"/>
    <x v="15"/>
    <x v="2"/>
    <n v="7.7"/>
    <x v="218"/>
    <n v="157"/>
    <n v="48.41"/>
    <n v="73.739999999999995"/>
    <n v="453.76"/>
    <n v="762"/>
    <s v="No"/>
    <x v="14"/>
    <n v="375730"/>
    <n v="236.99"/>
    <n v="216.77"/>
    <s v="Warner Bros"/>
    <n v="11.68"/>
  </r>
  <r>
    <s v="MOV1820"/>
    <x v="0"/>
    <x v="1"/>
    <x v="166"/>
    <x v="216"/>
    <x v="0"/>
    <x v="0"/>
    <x v="13"/>
    <n v="7.7"/>
    <x v="219"/>
    <n v="88"/>
    <n v="39.380000000000003"/>
    <n v="67.09"/>
    <n v="367.29"/>
    <n v="2733"/>
    <s v="No"/>
    <x v="64"/>
    <n v="160969"/>
    <n v="293.12"/>
    <n v="74.17"/>
    <s v="Paramount"/>
    <n v="11.86"/>
  </r>
  <r>
    <s v="MOV9598"/>
    <x v="7"/>
    <x v="4"/>
    <x v="167"/>
    <x v="217"/>
    <x v="0"/>
    <x v="0"/>
    <x v="56"/>
    <n v="7.7"/>
    <x v="220"/>
    <n v="172"/>
    <n v="8.1300000000000008"/>
    <n v="22.39"/>
    <n v="189.41"/>
    <n v="978"/>
    <s v="Yes"/>
    <x v="23"/>
    <n v="141247"/>
    <n v="99.65"/>
    <n v="89.76"/>
    <s v="Paramount"/>
    <n v="8.41"/>
  </r>
  <r>
    <s v="MOV8764"/>
    <x v="5"/>
    <x v="0"/>
    <x v="76"/>
    <x v="218"/>
    <x v="0"/>
    <x v="0"/>
    <x v="35"/>
    <n v="7.7"/>
    <x v="221"/>
    <n v="120"/>
    <n v="6.62"/>
    <n v="14.22"/>
    <n v="79.83"/>
    <n v="4277"/>
    <s v="Yes"/>
    <x v="55"/>
    <n v="358692"/>
    <n v="40.65"/>
    <n v="39.18"/>
    <s v="Sony Pictures"/>
    <n v="35.44"/>
  </r>
  <r>
    <s v="MOV2323"/>
    <x v="5"/>
    <x v="3"/>
    <x v="168"/>
    <x v="219"/>
    <x v="0"/>
    <x v="0"/>
    <x v="38"/>
    <n v="7.7"/>
    <x v="222"/>
    <n v="174"/>
    <n v="39.090000000000003"/>
    <n v="89.35"/>
    <n v="559.86"/>
    <n v="4771"/>
    <s v="No"/>
    <x v="8"/>
    <n v="34987"/>
    <n v="378.76"/>
    <n v="181.1"/>
    <s v="Fox Studios"/>
    <n v="63.97"/>
  </r>
  <r>
    <s v="MOV6923"/>
    <x v="8"/>
    <x v="4"/>
    <x v="102"/>
    <x v="220"/>
    <x v="0"/>
    <x v="0"/>
    <x v="37"/>
    <n v="7.7"/>
    <x v="223"/>
    <n v="119"/>
    <n v="45.24"/>
    <n v="97.91"/>
    <n v="481.29"/>
    <n v="1253"/>
    <s v="No"/>
    <x v="55"/>
    <n v="5200"/>
    <n v="287.51"/>
    <n v="193.78"/>
    <s v="Paramount"/>
    <n v="87.32"/>
  </r>
  <r>
    <s v="MOV4446"/>
    <x v="2"/>
    <x v="4"/>
    <x v="32"/>
    <x v="221"/>
    <x v="0"/>
    <x v="0"/>
    <x v="11"/>
    <n v="7.7"/>
    <x v="224"/>
    <n v="156"/>
    <n v="48.48"/>
    <n v="90.22"/>
    <n v="584.74"/>
    <n v="3297"/>
    <s v="No"/>
    <x v="19"/>
    <n v="80805"/>
    <n v="415.23"/>
    <n v="169.51"/>
    <s v="Netflix"/>
    <n v="119.12"/>
  </r>
  <r>
    <s v="MOV5359"/>
    <x v="5"/>
    <x v="6"/>
    <x v="169"/>
    <x v="222"/>
    <x v="0"/>
    <x v="5"/>
    <x v="14"/>
    <n v="7.7"/>
    <x v="225"/>
    <n v="108"/>
    <n v="34.89"/>
    <n v="95.97"/>
    <n v="787.15"/>
    <n v="3488"/>
    <s v="Yes"/>
    <x v="68"/>
    <n v="218756"/>
    <n v="468.13"/>
    <n v="319.02"/>
    <s v="Warner Bros"/>
    <n v="30.99"/>
  </r>
  <r>
    <s v="MOV5496"/>
    <x v="8"/>
    <x v="1"/>
    <x v="12"/>
    <x v="223"/>
    <x v="1"/>
    <x v="2"/>
    <x v="51"/>
    <n v="7.7"/>
    <x v="226"/>
    <n v="171"/>
    <n v="18.03"/>
    <n v="30.58"/>
    <n v="220.38"/>
    <n v="2264"/>
    <s v="No"/>
    <x v="75"/>
    <n v="176658"/>
    <n v="138.75"/>
    <n v="81.63"/>
    <s v="Paramount"/>
    <n v="101.97"/>
  </r>
  <r>
    <s v="MOV4216"/>
    <x v="0"/>
    <x v="3"/>
    <x v="170"/>
    <x v="224"/>
    <x v="0"/>
    <x v="0"/>
    <x v="13"/>
    <n v="7.7"/>
    <x v="227"/>
    <n v="100"/>
    <n v="8.07"/>
    <n v="23.73"/>
    <n v="145.99"/>
    <n v="3759"/>
    <s v="No"/>
    <x v="65"/>
    <n v="151873"/>
    <n v="86.33"/>
    <n v="59.66"/>
    <s v="Fox Studios"/>
    <n v="54.06"/>
  </r>
  <r>
    <s v="MOV3164"/>
    <x v="4"/>
    <x v="3"/>
    <x v="88"/>
    <x v="225"/>
    <x v="0"/>
    <x v="0"/>
    <x v="35"/>
    <n v="7.7"/>
    <x v="228"/>
    <n v="88"/>
    <n v="4.63"/>
    <n v="10.26"/>
    <n v="75.3"/>
    <n v="3919"/>
    <s v="No"/>
    <x v="11"/>
    <n v="9245"/>
    <n v="40.22"/>
    <n v="35.08"/>
    <s v="Fox Studios"/>
    <n v="51.36"/>
  </r>
  <r>
    <s v="MOV8768"/>
    <x v="8"/>
    <x v="3"/>
    <x v="171"/>
    <x v="226"/>
    <x v="0"/>
    <x v="0"/>
    <x v="28"/>
    <n v="7.7"/>
    <x v="229"/>
    <n v="165"/>
    <n v="31.02"/>
    <n v="61.9"/>
    <n v="173.24"/>
    <n v="3079"/>
    <s v="No"/>
    <x v="76"/>
    <n v="452493"/>
    <n v="88.51"/>
    <n v="84.73"/>
    <s v="Amazon Prime"/>
    <n v="35.79"/>
  </r>
  <r>
    <s v="MOV3250"/>
    <x v="4"/>
    <x v="4"/>
    <x v="18"/>
    <x v="227"/>
    <x v="0"/>
    <x v="0"/>
    <x v="33"/>
    <n v="7.7"/>
    <x v="230"/>
    <n v="84"/>
    <n v="46.46"/>
    <n v="73.61"/>
    <n v="592.65"/>
    <n v="1238"/>
    <s v="No"/>
    <x v="27"/>
    <n v="60342"/>
    <n v="446.62"/>
    <n v="146.03"/>
    <s v="Sony Pictures"/>
    <n v="16.260000000000002"/>
  </r>
  <r>
    <s v="MOV3852"/>
    <x v="4"/>
    <x v="2"/>
    <x v="172"/>
    <x v="228"/>
    <x v="0"/>
    <x v="0"/>
    <x v="30"/>
    <n v="7.7"/>
    <x v="231"/>
    <n v="169"/>
    <n v="22.97"/>
    <n v="55.19"/>
    <n v="493.41"/>
    <n v="1508"/>
    <s v="Yes"/>
    <x v="23"/>
    <n v="467968"/>
    <n v="369.03"/>
    <n v="124.38"/>
    <s v="Amazon Prime"/>
    <n v="117.44"/>
  </r>
  <r>
    <s v="MOV9542"/>
    <x v="0"/>
    <x v="5"/>
    <x v="173"/>
    <x v="229"/>
    <x v="12"/>
    <x v="17"/>
    <x v="37"/>
    <n v="7.7"/>
    <x v="232"/>
    <n v="174"/>
    <n v="27.31"/>
    <n v="60.19"/>
    <n v="417.53"/>
    <n v="979"/>
    <s v="No"/>
    <x v="77"/>
    <n v="246894"/>
    <n v="225.66"/>
    <n v="191.87"/>
    <s v="Netflix"/>
    <n v="61.9"/>
  </r>
  <r>
    <s v="MOV5830"/>
    <x v="2"/>
    <x v="5"/>
    <x v="174"/>
    <x v="230"/>
    <x v="0"/>
    <x v="0"/>
    <x v="14"/>
    <n v="7.7"/>
    <x v="233"/>
    <n v="148"/>
    <n v="27.05"/>
    <n v="63.34"/>
    <n v="479.96"/>
    <n v="4157"/>
    <s v="Yes"/>
    <x v="68"/>
    <n v="432730"/>
    <n v="279.88"/>
    <n v="200.08"/>
    <s v="Paramount"/>
    <n v="10.58"/>
  </r>
  <r>
    <s v="MOV9193"/>
    <x v="3"/>
    <x v="1"/>
    <x v="175"/>
    <x v="231"/>
    <x v="0"/>
    <x v="0"/>
    <x v="30"/>
    <n v="7.7"/>
    <x v="234"/>
    <n v="98"/>
    <n v="20.05"/>
    <n v="50.55"/>
    <n v="325.02"/>
    <n v="3971"/>
    <s v="No"/>
    <x v="15"/>
    <n v="118183"/>
    <n v="238.78"/>
    <n v="86.24"/>
    <s v="Fox Studios"/>
    <n v="12.51"/>
  </r>
  <r>
    <s v="MOV4920"/>
    <x v="6"/>
    <x v="3"/>
    <x v="176"/>
    <x v="232"/>
    <x v="0"/>
    <x v="0"/>
    <x v="49"/>
    <n v="7.6"/>
    <x v="235"/>
    <n v="168"/>
    <n v="44.86"/>
    <n v="101.96"/>
    <n v="452.17"/>
    <n v="773"/>
    <s v="No"/>
    <x v="27"/>
    <n v="275983"/>
    <n v="343.84"/>
    <n v="108.33"/>
    <s v="Netflix"/>
    <n v="67.239999999999995"/>
  </r>
  <r>
    <s v="MOV7937"/>
    <x v="2"/>
    <x v="5"/>
    <x v="43"/>
    <x v="233"/>
    <x v="0"/>
    <x v="0"/>
    <x v="9"/>
    <n v="7.6"/>
    <x v="236"/>
    <n v="101"/>
    <n v="48.5"/>
    <n v="109.42"/>
    <n v="571.96"/>
    <n v="3946"/>
    <s v="Yes"/>
    <x v="39"/>
    <n v="268674"/>
    <n v="453.22"/>
    <n v="118.74"/>
    <s v="Fox Studios"/>
    <n v="54.93"/>
  </r>
  <r>
    <s v="MOV7472"/>
    <x v="5"/>
    <x v="4"/>
    <x v="18"/>
    <x v="234"/>
    <x v="0"/>
    <x v="0"/>
    <x v="27"/>
    <n v="7.6"/>
    <x v="237"/>
    <n v="157"/>
    <n v="46.91"/>
    <n v="99.7"/>
    <n v="667.18"/>
    <n v="3241"/>
    <s v="No"/>
    <x v="73"/>
    <n v="53884"/>
    <n v="439.3"/>
    <n v="227.88"/>
    <s v="Amazon Prime"/>
    <n v="97.17"/>
  </r>
  <r>
    <s v="MOV6232"/>
    <x v="4"/>
    <x v="0"/>
    <x v="9"/>
    <x v="235"/>
    <x v="0"/>
    <x v="0"/>
    <x v="34"/>
    <n v="7.6"/>
    <x v="238"/>
    <n v="87"/>
    <n v="17.32"/>
    <n v="29.81"/>
    <n v="172.84"/>
    <n v="651"/>
    <s v="No"/>
    <x v="8"/>
    <n v="128536"/>
    <n v="95.65"/>
    <n v="77.19"/>
    <s v="Sony Pictures"/>
    <n v="21.81"/>
  </r>
  <r>
    <s v="MOV9601"/>
    <x v="8"/>
    <x v="0"/>
    <x v="177"/>
    <x v="236"/>
    <x v="0"/>
    <x v="0"/>
    <x v="58"/>
    <n v="7.6"/>
    <x v="239"/>
    <n v="145"/>
    <n v="34.03"/>
    <n v="69.010000000000005"/>
    <n v="447.15"/>
    <n v="4440"/>
    <s v="Yes"/>
    <x v="20"/>
    <n v="285105"/>
    <n v="267.14"/>
    <n v="180.01"/>
    <s v="Fox Studios"/>
    <n v="8.9700000000000006"/>
  </r>
  <r>
    <s v="MOV6848"/>
    <x v="4"/>
    <x v="3"/>
    <x v="178"/>
    <x v="237"/>
    <x v="13"/>
    <x v="18"/>
    <x v="1"/>
    <n v="7.6"/>
    <x v="240"/>
    <n v="81"/>
    <n v="31.14"/>
    <n v="80.7"/>
    <n v="440.47"/>
    <n v="4660"/>
    <s v="Yes"/>
    <x v="47"/>
    <n v="417585"/>
    <n v="316.60000000000002"/>
    <n v="123.87"/>
    <s v="Netflix"/>
    <n v="44.93"/>
  </r>
  <r>
    <s v="MOV5867"/>
    <x v="7"/>
    <x v="6"/>
    <x v="179"/>
    <x v="238"/>
    <x v="0"/>
    <x v="0"/>
    <x v="6"/>
    <n v="7.6"/>
    <x v="241"/>
    <n v="162"/>
    <n v="41.73"/>
    <n v="85.37"/>
    <n v="504.48"/>
    <n v="1708"/>
    <s v="No"/>
    <x v="15"/>
    <n v="261429"/>
    <n v="293.45999999999998"/>
    <n v="211.02"/>
    <s v="Paramount"/>
    <n v="45.19"/>
  </r>
  <r>
    <s v="MOV8511"/>
    <x v="1"/>
    <x v="6"/>
    <x v="168"/>
    <x v="239"/>
    <x v="0"/>
    <x v="5"/>
    <x v="18"/>
    <n v="7.6"/>
    <x v="242"/>
    <n v="120"/>
    <n v="18.649999999999999"/>
    <n v="39.43"/>
    <n v="256.69"/>
    <n v="3094"/>
    <s v="Yes"/>
    <x v="20"/>
    <n v="406277"/>
    <n v="153.63"/>
    <n v="103.06"/>
    <s v="Netflix"/>
    <n v="92.98"/>
  </r>
  <r>
    <s v="MOV1194"/>
    <x v="5"/>
    <x v="6"/>
    <x v="180"/>
    <x v="240"/>
    <x v="0"/>
    <x v="0"/>
    <x v="2"/>
    <n v="7.6"/>
    <x v="243"/>
    <n v="110"/>
    <n v="5.8"/>
    <n v="12.11"/>
    <n v="77.86"/>
    <n v="3107"/>
    <s v="No"/>
    <x v="58"/>
    <n v="269587"/>
    <n v="41.02"/>
    <n v="36.840000000000003"/>
    <s v="Paramount"/>
    <n v="19.64"/>
  </r>
  <r>
    <s v="MOV2687"/>
    <x v="4"/>
    <x v="2"/>
    <x v="181"/>
    <x v="241"/>
    <x v="0"/>
    <x v="16"/>
    <x v="2"/>
    <n v="7.6"/>
    <x v="244"/>
    <n v="112"/>
    <n v="6.97"/>
    <n v="10.62"/>
    <n v="92.12"/>
    <n v="4475"/>
    <s v="Yes"/>
    <x v="57"/>
    <n v="187722"/>
    <n v="55.14"/>
    <n v="36.979999999999997"/>
    <s v="Amazon Prime"/>
    <n v="22"/>
  </r>
  <r>
    <s v="MOV2014"/>
    <x v="6"/>
    <x v="6"/>
    <x v="182"/>
    <x v="242"/>
    <x v="0"/>
    <x v="0"/>
    <x v="16"/>
    <n v="7.6"/>
    <x v="245"/>
    <n v="178"/>
    <n v="22.3"/>
    <n v="54.88"/>
    <n v="139.29"/>
    <n v="4155"/>
    <s v="No"/>
    <x v="75"/>
    <n v="256950"/>
    <n v="88.02"/>
    <n v="51.27"/>
    <s v="Warner Bros"/>
    <n v="97.34"/>
  </r>
  <r>
    <s v="MOV4412"/>
    <x v="8"/>
    <x v="5"/>
    <x v="183"/>
    <x v="243"/>
    <x v="0"/>
    <x v="0"/>
    <x v="28"/>
    <n v="7.6"/>
    <x v="246"/>
    <n v="116"/>
    <n v="27.44"/>
    <n v="46.61"/>
    <n v="252.64"/>
    <n v="3131"/>
    <s v="No"/>
    <x v="51"/>
    <n v="233321"/>
    <n v="150.22999999999999"/>
    <n v="102.41"/>
    <s v="Amazon Prime"/>
    <n v="80.31"/>
  </r>
  <r>
    <s v="MOV2007"/>
    <x v="4"/>
    <x v="4"/>
    <x v="184"/>
    <x v="244"/>
    <x v="0"/>
    <x v="0"/>
    <x v="59"/>
    <n v="7.6"/>
    <x v="247"/>
    <n v="144"/>
    <n v="21.73"/>
    <n v="58.1"/>
    <n v="226.36"/>
    <n v="4982"/>
    <s v="No"/>
    <x v="39"/>
    <n v="354332"/>
    <n v="153.63"/>
    <n v="72.73"/>
    <s v="Fox Studios"/>
    <n v="9.34"/>
  </r>
  <r>
    <s v="MOV1978"/>
    <x v="1"/>
    <x v="0"/>
    <x v="41"/>
    <x v="245"/>
    <x v="0"/>
    <x v="0"/>
    <x v="30"/>
    <n v="7.6"/>
    <x v="248"/>
    <n v="98"/>
    <n v="28.94"/>
    <n v="70"/>
    <n v="331.1"/>
    <n v="2201"/>
    <s v="No"/>
    <x v="37"/>
    <n v="112927"/>
    <n v="198.03"/>
    <n v="133.07"/>
    <s v="Sony Pictures"/>
    <n v="27.12"/>
  </r>
  <r>
    <s v="MOV4621"/>
    <x v="5"/>
    <x v="6"/>
    <x v="185"/>
    <x v="246"/>
    <x v="0"/>
    <x v="0"/>
    <x v="4"/>
    <n v="7.6"/>
    <x v="249"/>
    <n v="159"/>
    <n v="27.91"/>
    <n v="72.89"/>
    <n v="307.86"/>
    <n v="4685"/>
    <s v="No"/>
    <x v="4"/>
    <n v="363123"/>
    <n v="241.97"/>
    <n v="65.89"/>
    <s v="Warner Bros"/>
    <n v="1.28"/>
  </r>
  <r>
    <s v="MOV3587"/>
    <x v="5"/>
    <x v="0"/>
    <x v="85"/>
    <x v="247"/>
    <x v="0"/>
    <x v="0"/>
    <x v="4"/>
    <n v="7.6"/>
    <x v="250"/>
    <n v="90"/>
    <n v="42.85"/>
    <n v="118.01"/>
    <n v="266.33"/>
    <n v="3674"/>
    <s v="No"/>
    <x v="29"/>
    <n v="428625"/>
    <n v="150.54"/>
    <n v="115.79"/>
    <s v="Warner Bros"/>
    <n v="85.69"/>
  </r>
  <r>
    <s v="MOV1843"/>
    <x v="4"/>
    <x v="2"/>
    <x v="186"/>
    <x v="248"/>
    <x v="0"/>
    <x v="0"/>
    <x v="37"/>
    <n v="7.6"/>
    <x v="251"/>
    <n v="97"/>
    <n v="0.97"/>
    <n v="1.59"/>
    <n v="12.53"/>
    <n v="1807"/>
    <s v="Yes"/>
    <x v="23"/>
    <n v="482986"/>
    <n v="8.52"/>
    <n v="4.01"/>
    <s v="Fox Studios"/>
    <n v="133.16999999999999"/>
  </r>
  <r>
    <s v="MOV8833"/>
    <x v="7"/>
    <x v="0"/>
    <x v="58"/>
    <x v="249"/>
    <x v="0"/>
    <x v="0"/>
    <x v="27"/>
    <n v="7.6"/>
    <x v="252"/>
    <n v="89"/>
    <n v="43.29"/>
    <n v="96.9"/>
    <n v="314.49"/>
    <n v="1921"/>
    <s v="No"/>
    <x v="8"/>
    <n v="421191"/>
    <n v="224.21"/>
    <n v="90.28"/>
    <s v="Amazon Prime"/>
    <n v="4.7699999999999996"/>
  </r>
  <r>
    <s v="MOV6131"/>
    <x v="0"/>
    <x v="6"/>
    <x v="187"/>
    <x v="250"/>
    <x v="0"/>
    <x v="0"/>
    <x v="5"/>
    <n v="7.6"/>
    <x v="253"/>
    <n v="166"/>
    <n v="40.6"/>
    <n v="116.48"/>
    <n v="731.66"/>
    <n v="1463"/>
    <s v="No"/>
    <x v="42"/>
    <n v="384296"/>
    <n v="491.23"/>
    <n v="240.43"/>
    <s v="Sony Pictures"/>
    <n v="32.409999999999997"/>
  </r>
  <r>
    <s v="MOV8176"/>
    <x v="6"/>
    <x v="1"/>
    <x v="86"/>
    <x v="251"/>
    <x v="0"/>
    <x v="5"/>
    <x v="6"/>
    <n v="7.6"/>
    <x v="254"/>
    <n v="99"/>
    <n v="15.44"/>
    <n v="26.56"/>
    <n v="114.61"/>
    <n v="1989"/>
    <s v="No"/>
    <x v="65"/>
    <n v="480412"/>
    <n v="89.02"/>
    <n v="25.59"/>
    <s v="Paramount"/>
    <n v="18.260000000000002"/>
  </r>
  <r>
    <s v="MOV9020"/>
    <x v="5"/>
    <x v="1"/>
    <x v="188"/>
    <x v="252"/>
    <x v="0"/>
    <x v="0"/>
    <x v="5"/>
    <n v="7.6"/>
    <x v="255"/>
    <n v="153"/>
    <n v="36"/>
    <n v="81.66"/>
    <n v="281.74"/>
    <n v="4007"/>
    <s v="No"/>
    <x v="48"/>
    <n v="103861"/>
    <n v="215.63"/>
    <n v="66.11"/>
    <s v="Paramount"/>
    <n v="52.86"/>
  </r>
  <r>
    <s v="MOV1006"/>
    <x v="8"/>
    <x v="0"/>
    <x v="189"/>
    <x v="253"/>
    <x v="0"/>
    <x v="0"/>
    <x v="6"/>
    <n v="7.6"/>
    <x v="256"/>
    <n v="126"/>
    <n v="16.39"/>
    <n v="44.55"/>
    <n v="223.41"/>
    <n v="2160"/>
    <s v="Yes"/>
    <x v="46"/>
    <n v="289992"/>
    <n v="136.15"/>
    <n v="87.26"/>
    <s v="Sony Pictures"/>
    <n v="36.29"/>
  </r>
  <r>
    <s v="MOV2368"/>
    <x v="6"/>
    <x v="0"/>
    <x v="190"/>
    <x v="254"/>
    <x v="0"/>
    <x v="0"/>
    <x v="45"/>
    <n v="7.6"/>
    <x v="257"/>
    <n v="167"/>
    <n v="10.5"/>
    <n v="20.190000000000001"/>
    <n v="46.86"/>
    <n v="3789"/>
    <s v="No"/>
    <x v="78"/>
    <n v="287639"/>
    <n v="36.76"/>
    <n v="10.1"/>
    <s v="Sony Pictures"/>
    <n v="38.65"/>
  </r>
  <r>
    <s v="MOV3994"/>
    <x v="6"/>
    <x v="4"/>
    <x v="0"/>
    <x v="255"/>
    <x v="0"/>
    <x v="0"/>
    <x v="9"/>
    <n v="7.6"/>
    <x v="258"/>
    <n v="85"/>
    <n v="49.05"/>
    <n v="99.35"/>
    <n v="963.62"/>
    <n v="1370"/>
    <s v="Yes"/>
    <x v="55"/>
    <n v="71837"/>
    <n v="713.8"/>
    <n v="249.82"/>
    <s v="Netflix"/>
    <n v="29.5"/>
  </r>
  <r>
    <s v="MOV7779"/>
    <x v="0"/>
    <x v="2"/>
    <x v="191"/>
    <x v="256"/>
    <x v="0"/>
    <x v="0"/>
    <x v="5"/>
    <n v="7.6"/>
    <x v="259"/>
    <n v="87"/>
    <n v="6.33"/>
    <n v="9.67"/>
    <n v="55.61"/>
    <n v="4534"/>
    <s v="No"/>
    <x v="39"/>
    <n v="50893"/>
    <n v="43.59"/>
    <n v="12.02"/>
    <s v="Netflix"/>
    <n v="108.42"/>
  </r>
  <r>
    <s v="MOV9469"/>
    <x v="5"/>
    <x v="6"/>
    <x v="128"/>
    <x v="257"/>
    <x v="0"/>
    <x v="0"/>
    <x v="51"/>
    <n v="7.6"/>
    <x v="260"/>
    <n v="147"/>
    <n v="45.21"/>
    <n v="117.27"/>
    <n v="925.41"/>
    <n v="1054"/>
    <s v="No"/>
    <x v="70"/>
    <n v="18423"/>
    <n v="699.18"/>
    <n v="226.23"/>
    <s v="Amazon Prime"/>
    <n v="95.88"/>
  </r>
  <r>
    <s v="MOV9938"/>
    <x v="2"/>
    <x v="1"/>
    <x v="192"/>
    <x v="258"/>
    <x v="0"/>
    <x v="5"/>
    <x v="6"/>
    <n v="7.6"/>
    <x v="261"/>
    <n v="106"/>
    <n v="42.42"/>
    <n v="113.94"/>
    <n v="933.04"/>
    <n v="3867"/>
    <s v="No"/>
    <x v="61"/>
    <n v="280629"/>
    <n v="707.71"/>
    <n v="225.33"/>
    <s v="Amazon Prime"/>
    <n v="34.21"/>
  </r>
  <r>
    <s v="MOV4962"/>
    <x v="8"/>
    <x v="4"/>
    <x v="5"/>
    <x v="259"/>
    <x v="0"/>
    <x v="0"/>
    <x v="37"/>
    <n v="7.6"/>
    <x v="262"/>
    <n v="83"/>
    <n v="23.01"/>
    <n v="52.55"/>
    <n v="435.29"/>
    <n v="4086"/>
    <s v="Yes"/>
    <x v="69"/>
    <n v="139599"/>
    <n v="267.91000000000003"/>
    <n v="167.38"/>
    <s v="Paramount"/>
    <n v="58.17"/>
  </r>
  <r>
    <s v="MOV8543"/>
    <x v="6"/>
    <x v="0"/>
    <x v="168"/>
    <x v="260"/>
    <x v="0"/>
    <x v="5"/>
    <x v="45"/>
    <n v="7.6"/>
    <x v="263"/>
    <n v="138"/>
    <n v="2.44"/>
    <n v="7.17"/>
    <n v="50.6"/>
    <n v="4507"/>
    <s v="Yes"/>
    <x v="39"/>
    <n v="360297"/>
    <n v="40.450000000000003"/>
    <n v="10.15"/>
    <s v="Netflix"/>
    <n v="58.69"/>
  </r>
  <r>
    <s v="MOV7499"/>
    <x v="2"/>
    <x v="3"/>
    <x v="193"/>
    <x v="261"/>
    <x v="0"/>
    <x v="0"/>
    <x v="45"/>
    <n v="7.6"/>
    <x v="264"/>
    <n v="90"/>
    <n v="35.72"/>
    <n v="94.24"/>
    <n v="513.64"/>
    <n v="560"/>
    <s v="Yes"/>
    <x v="5"/>
    <n v="15355"/>
    <n v="281.07"/>
    <n v="232.57"/>
    <s v="Warner Bros"/>
    <n v="38.26"/>
  </r>
  <r>
    <s v="MOV2336"/>
    <x v="4"/>
    <x v="4"/>
    <x v="194"/>
    <x v="262"/>
    <x v="0"/>
    <x v="0"/>
    <x v="14"/>
    <n v="7.6"/>
    <x v="265"/>
    <n v="133"/>
    <n v="14.95"/>
    <n v="40.35"/>
    <n v="271.45999999999998"/>
    <n v="2304"/>
    <s v="Yes"/>
    <x v="6"/>
    <n v="435246"/>
    <n v="175.78"/>
    <n v="95.68"/>
    <s v="Amazon Prime"/>
    <n v="71.69"/>
  </r>
  <r>
    <s v="MOV9201"/>
    <x v="3"/>
    <x v="6"/>
    <x v="32"/>
    <x v="263"/>
    <x v="0"/>
    <x v="0"/>
    <x v="20"/>
    <n v="7.6"/>
    <x v="266"/>
    <n v="91"/>
    <n v="44.73"/>
    <n v="92.83"/>
    <n v="922.66"/>
    <n v="3823"/>
    <s v="Yes"/>
    <x v="43"/>
    <n v="361529"/>
    <n v="673.88"/>
    <n v="248.78"/>
    <s v="Fox Studios"/>
    <n v="2.16"/>
  </r>
  <r>
    <s v="MOV7654"/>
    <x v="4"/>
    <x v="3"/>
    <x v="195"/>
    <x v="264"/>
    <x v="0"/>
    <x v="0"/>
    <x v="1"/>
    <n v="7.6"/>
    <x v="267"/>
    <n v="163"/>
    <n v="5.63"/>
    <n v="10.64"/>
    <n v="79.63"/>
    <n v="3298"/>
    <s v="No"/>
    <x v="51"/>
    <n v="311640"/>
    <n v="56.99"/>
    <n v="22.64"/>
    <s v="Paramount"/>
    <n v="83.95"/>
  </r>
  <r>
    <s v="MOV3431"/>
    <x v="6"/>
    <x v="4"/>
    <x v="121"/>
    <x v="265"/>
    <x v="0"/>
    <x v="0"/>
    <x v="14"/>
    <n v="7.6"/>
    <x v="268"/>
    <n v="165"/>
    <n v="14.75"/>
    <n v="41.73"/>
    <n v="223.61"/>
    <n v="502"/>
    <s v="Yes"/>
    <x v="14"/>
    <n v="220203"/>
    <n v="117.37"/>
    <n v="106.24"/>
    <s v="Netflix"/>
    <n v="36.380000000000003"/>
  </r>
  <r>
    <s v="MOV7441"/>
    <x v="6"/>
    <x v="0"/>
    <x v="196"/>
    <x v="266"/>
    <x v="0"/>
    <x v="0"/>
    <x v="12"/>
    <n v="7.6"/>
    <x v="269"/>
    <n v="158"/>
    <n v="35.25"/>
    <n v="72.97"/>
    <n v="629.96"/>
    <n v="3502"/>
    <s v="Yes"/>
    <x v="73"/>
    <n v="485750"/>
    <n v="433.54"/>
    <n v="196.42"/>
    <s v="Sony Pictures"/>
    <n v="12.36"/>
  </r>
  <r>
    <s v="MOV3979"/>
    <x v="8"/>
    <x v="0"/>
    <x v="197"/>
    <x v="267"/>
    <x v="0"/>
    <x v="0"/>
    <x v="16"/>
    <n v="7.6"/>
    <x v="270"/>
    <n v="124"/>
    <n v="44.21"/>
    <n v="97.09"/>
    <n v="740.36"/>
    <n v="3713"/>
    <s v="Yes"/>
    <x v="21"/>
    <n v="300235"/>
    <n v="375.75"/>
    <n v="364.61"/>
    <s v="Netflix"/>
    <n v="79.98"/>
  </r>
  <r>
    <s v="MOV7092"/>
    <x v="4"/>
    <x v="4"/>
    <x v="198"/>
    <x v="268"/>
    <x v="11"/>
    <x v="19"/>
    <x v="35"/>
    <n v="7.6"/>
    <x v="271"/>
    <n v="153"/>
    <n v="19.05"/>
    <n v="49.59"/>
    <n v="333.92"/>
    <n v="1984"/>
    <s v="Yes"/>
    <x v="39"/>
    <n v="424342"/>
    <n v="248.61"/>
    <n v="85.31"/>
    <s v="Paramount"/>
    <n v="31.39"/>
  </r>
  <r>
    <s v="MOV4905"/>
    <x v="6"/>
    <x v="1"/>
    <x v="126"/>
    <x v="269"/>
    <x v="0"/>
    <x v="0"/>
    <x v="56"/>
    <n v="7.6"/>
    <x v="272"/>
    <n v="180"/>
    <n v="30.17"/>
    <n v="70.02"/>
    <n v="221.35"/>
    <n v="3418"/>
    <s v="No"/>
    <x v="21"/>
    <n v="5210"/>
    <n v="131.46"/>
    <n v="89.89"/>
    <s v="Warner Bros"/>
    <n v="119.62"/>
  </r>
  <r>
    <s v="MOV3474"/>
    <x v="2"/>
    <x v="3"/>
    <x v="199"/>
    <x v="270"/>
    <x v="0"/>
    <x v="0"/>
    <x v="35"/>
    <n v="7.6"/>
    <x v="273"/>
    <n v="136"/>
    <n v="43.72"/>
    <n v="84.3"/>
    <n v="648"/>
    <n v="3680"/>
    <s v="Yes"/>
    <x v="39"/>
    <n v="97899"/>
    <n v="505.59"/>
    <n v="142.41"/>
    <s v="Netflix"/>
    <n v="43.62"/>
  </r>
  <r>
    <s v="MOV3621"/>
    <x v="8"/>
    <x v="6"/>
    <x v="200"/>
    <x v="271"/>
    <x v="0"/>
    <x v="0"/>
    <x v="11"/>
    <n v="7.6"/>
    <x v="274"/>
    <n v="108"/>
    <n v="30.61"/>
    <n v="60.84"/>
    <n v="221.62"/>
    <n v="3480"/>
    <s v="No"/>
    <x v="3"/>
    <n v="463614"/>
    <n v="128.72"/>
    <n v="92.9"/>
    <s v="Sony Pictures"/>
    <n v="32.65"/>
  </r>
  <r>
    <s v="MOV3019"/>
    <x v="5"/>
    <x v="6"/>
    <x v="179"/>
    <x v="272"/>
    <x v="0"/>
    <x v="0"/>
    <x v="51"/>
    <n v="7.6"/>
    <x v="275"/>
    <n v="143"/>
    <n v="38.69"/>
    <n v="75.760000000000005"/>
    <n v="421.92"/>
    <n v="536"/>
    <s v="No"/>
    <x v="13"/>
    <n v="357148"/>
    <n v="330.42"/>
    <n v="91.5"/>
    <s v="Amazon Prime"/>
    <n v="9.0399999999999991"/>
  </r>
  <r>
    <s v="MOV8196"/>
    <x v="7"/>
    <x v="1"/>
    <x v="201"/>
    <x v="273"/>
    <x v="0"/>
    <x v="0"/>
    <x v="28"/>
    <n v="7.6"/>
    <x v="276"/>
    <n v="103"/>
    <n v="3.55"/>
    <n v="6.07"/>
    <n v="35.5"/>
    <n v="687"/>
    <s v="No"/>
    <x v="0"/>
    <n v="400440"/>
    <n v="22.72"/>
    <n v="12.78"/>
    <s v="Netflix"/>
    <n v="10.41"/>
  </r>
  <r>
    <s v="MOV9627"/>
    <x v="8"/>
    <x v="4"/>
    <x v="42"/>
    <x v="274"/>
    <x v="0"/>
    <x v="0"/>
    <x v="35"/>
    <n v="7.5"/>
    <x v="277"/>
    <n v="85"/>
    <n v="25.95"/>
    <n v="70.7"/>
    <n v="176.34"/>
    <n v="1167"/>
    <s v="No"/>
    <x v="17"/>
    <n v="10888"/>
    <n v="117.81"/>
    <n v="58.53"/>
    <s v="Amazon Prime"/>
    <n v="10.56"/>
  </r>
  <r>
    <s v="MOV6189"/>
    <x v="5"/>
    <x v="6"/>
    <x v="202"/>
    <x v="275"/>
    <x v="0"/>
    <x v="0"/>
    <x v="34"/>
    <n v="7.5"/>
    <x v="278"/>
    <n v="94"/>
    <n v="49.2"/>
    <n v="110.05"/>
    <n v="689.66"/>
    <n v="1328"/>
    <s v="No"/>
    <x v="4"/>
    <n v="281863"/>
    <n v="447.08"/>
    <n v="242.58"/>
    <s v="Netflix"/>
    <n v="44.44"/>
  </r>
  <r>
    <s v="MOV2482"/>
    <x v="1"/>
    <x v="2"/>
    <x v="203"/>
    <x v="276"/>
    <x v="0"/>
    <x v="0"/>
    <x v="27"/>
    <n v="7.5"/>
    <x v="279"/>
    <n v="139"/>
    <n v="41.39"/>
    <n v="71.069999999999993"/>
    <n v="529.75"/>
    <n v="1227"/>
    <s v="No"/>
    <x v="38"/>
    <n v="228683"/>
    <n v="412.61"/>
    <n v="117.14"/>
    <s v="Netflix"/>
    <n v="14.83"/>
  </r>
  <r>
    <s v="MOV9956"/>
    <x v="8"/>
    <x v="5"/>
    <x v="204"/>
    <x v="277"/>
    <x v="0"/>
    <x v="0"/>
    <x v="28"/>
    <n v="7.5"/>
    <x v="278"/>
    <n v="121"/>
    <n v="3.13"/>
    <n v="6.03"/>
    <n v="27.85"/>
    <n v="4025"/>
    <s v="No"/>
    <x v="5"/>
    <n v="374731"/>
    <n v="21.46"/>
    <n v="6.39"/>
    <s v="Warner Bros"/>
    <n v="72.98"/>
  </r>
  <r>
    <s v="MOV3622"/>
    <x v="5"/>
    <x v="1"/>
    <x v="205"/>
    <x v="278"/>
    <x v="0"/>
    <x v="5"/>
    <x v="30"/>
    <n v="7.5"/>
    <x v="280"/>
    <n v="148"/>
    <n v="4.4800000000000004"/>
    <n v="9"/>
    <n v="64.81"/>
    <n v="1654"/>
    <s v="No"/>
    <x v="61"/>
    <n v="444085"/>
    <n v="39.72"/>
    <n v="25.09"/>
    <s v="Warner Bros"/>
    <n v="9.0299999999999994"/>
  </r>
  <r>
    <s v="MOV6303"/>
    <x v="1"/>
    <x v="4"/>
    <x v="206"/>
    <x v="279"/>
    <x v="0"/>
    <x v="0"/>
    <x v="11"/>
    <n v="7.5"/>
    <x v="281"/>
    <n v="113"/>
    <n v="18.579999999999998"/>
    <n v="53.92"/>
    <n v="297.81"/>
    <n v="2697"/>
    <s v="No"/>
    <x v="41"/>
    <n v="375784"/>
    <n v="157.88"/>
    <n v="139.93"/>
    <s v="Paramount"/>
    <n v="2.65"/>
  </r>
  <r>
    <s v="MOV1458"/>
    <x v="3"/>
    <x v="6"/>
    <x v="207"/>
    <x v="280"/>
    <x v="0"/>
    <x v="0"/>
    <x v="60"/>
    <n v="7.5"/>
    <x v="282"/>
    <n v="140"/>
    <n v="30.57"/>
    <n v="51.63"/>
    <n v="327.9"/>
    <n v="994"/>
    <s v="Yes"/>
    <x v="18"/>
    <n v="69814"/>
    <n v="179.45"/>
    <n v="148.44999999999999"/>
    <s v="Paramount"/>
    <n v="25.68"/>
  </r>
  <r>
    <s v="MOV5383"/>
    <x v="2"/>
    <x v="2"/>
    <x v="208"/>
    <x v="281"/>
    <x v="0"/>
    <x v="0"/>
    <x v="11"/>
    <n v="7.5"/>
    <x v="283"/>
    <n v="105"/>
    <n v="33.94"/>
    <n v="64.78"/>
    <n v="301.76"/>
    <n v="2976"/>
    <s v="Yes"/>
    <x v="73"/>
    <n v="85976"/>
    <n v="168.25"/>
    <n v="133.51"/>
    <s v="Amazon Prime"/>
    <n v="13.12"/>
  </r>
  <r>
    <s v="MOV1119"/>
    <x v="4"/>
    <x v="0"/>
    <x v="63"/>
    <x v="282"/>
    <x v="0"/>
    <x v="0"/>
    <x v="25"/>
    <n v="7.5"/>
    <x v="284"/>
    <n v="84"/>
    <n v="23.24"/>
    <n v="47.15"/>
    <n v="175.72"/>
    <n v="1972"/>
    <s v="No"/>
    <x v="42"/>
    <n v="374320"/>
    <n v="107.38"/>
    <n v="68.34"/>
    <s v="Amazon Prime"/>
    <n v="64.790000000000006"/>
  </r>
  <r>
    <s v="MOV4233"/>
    <x v="3"/>
    <x v="6"/>
    <x v="7"/>
    <x v="283"/>
    <x v="0"/>
    <x v="0"/>
    <x v="6"/>
    <n v="7.5"/>
    <x v="285"/>
    <n v="139"/>
    <n v="48.82"/>
    <n v="114.04"/>
    <n v="636.25"/>
    <n v="2074"/>
    <s v="No"/>
    <x v="10"/>
    <n v="373795"/>
    <n v="370.66"/>
    <n v="265.58999999999997"/>
    <s v="Warner Bros"/>
    <n v="85.49"/>
  </r>
  <r>
    <s v="MOV1771"/>
    <x v="7"/>
    <x v="3"/>
    <x v="209"/>
    <x v="284"/>
    <x v="0"/>
    <x v="0"/>
    <x v="12"/>
    <n v="7.5"/>
    <x v="286"/>
    <n v="113"/>
    <n v="1.03"/>
    <n v="2.09"/>
    <n v="14.58"/>
    <n v="2061"/>
    <s v="No"/>
    <x v="39"/>
    <n v="30863"/>
    <n v="9.83"/>
    <n v="4.75"/>
    <s v="Paramount"/>
    <n v="43.49"/>
  </r>
  <r>
    <s v="MOV1426"/>
    <x v="8"/>
    <x v="3"/>
    <x v="210"/>
    <x v="285"/>
    <x v="0"/>
    <x v="0"/>
    <x v="9"/>
    <n v="7.5"/>
    <x v="287"/>
    <n v="107"/>
    <n v="13.43"/>
    <n v="28.11"/>
    <n v="165.64"/>
    <n v="3170"/>
    <s v="Yes"/>
    <x v="24"/>
    <n v="118997"/>
    <n v="115.8"/>
    <n v="49.84"/>
    <s v="Paramount"/>
    <n v="42.61"/>
  </r>
  <r>
    <s v="MOV1576"/>
    <x v="1"/>
    <x v="5"/>
    <x v="102"/>
    <x v="286"/>
    <x v="0"/>
    <x v="0"/>
    <x v="33"/>
    <n v="7.5"/>
    <x v="288"/>
    <n v="109"/>
    <n v="48.57"/>
    <n v="77.709999999999994"/>
    <n v="340.47"/>
    <n v="4592"/>
    <s v="No"/>
    <x v="35"/>
    <n v="392488"/>
    <n v="213.2"/>
    <n v="127.27"/>
    <s v="Fox Studios"/>
    <n v="21.86"/>
  </r>
  <r>
    <s v="MOV9674"/>
    <x v="0"/>
    <x v="0"/>
    <x v="122"/>
    <x v="287"/>
    <x v="0"/>
    <x v="3"/>
    <x v="14"/>
    <n v="7.5"/>
    <x v="289"/>
    <n v="83"/>
    <n v="42.04"/>
    <n v="118.75"/>
    <n v="731.45"/>
    <n v="2274"/>
    <s v="No"/>
    <x v="65"/>
    <n v="5478"/>
    <n v="506.24"/>
    <n v="225.21"/>
    <s v="Sony Pictures"/>
    <n v="15.64"/>
  </r>
  <r>
    <s v="MOV7668"/>
    <x v="1"/>
    <x v="4"/>
    <x v="211"/>
    <x v="288"/>
    <x v="14"/>
    <x v="20"/>
    <x v="18"/>
    <n v="7.5"/>
    <x v="290"/>
    <n v="91"/>
    <n v="43.97"/>
    <n v="82.13"/>
    <n v="466.43"/>
    <n v="3774"/>
    <s v="Yes"/>
    <x v="60"/>
    <n v="57888"/>
    <n v="243.09"/>
    <n v="223.34"/>
    <s v="Amazon Prime"/>
    <n v="66.53"/>
  </r>
  <r>
    <s v="MOV7961"/>
    <x v="6"/>
    <x v="5"/>
    <x v="212"/>
    <x v="289"/>
    <x v="0"/>
    <x v="5"/>
    <x v="11"/>
    <n v="7.5"/>
    <x v="291"/>
    <n v="118"/>
    <n v="20.04"/>
    <n v="37.97"/>
    <n v="236.85"/>
    <n v="2353"/>
    <s v="Yes"/>
    <x v="5"/>
    <n v="99213"/>
    <n v="148.97"/>
    <n v="87.88"/>
    <s v="Amazon Prime"/>
    <n v="55.07"/>
  </r>
  <r>
    <s v="MOV8859"/>
    <x v="5"/>
    <x v="2"/>
    <x v="213"/>
    <x v="290"/>
    <x v="0"/>
    <x v="2"/>
    <x v="40"/>
    <n v="7.5"/>
    <x v="292"/>
    <n v="157"/>
    <n v="39.14"/>
    <n v="110.27"/>
    <n v="324.24"/>
    <n v="1563"/>
    <s v="Yes"/>
    <x v="23"/>
    <n v="57553"/>
    <n v="170.36"/>
    <n v="153.88"/>
    <s v="Paramount"/>
    <n v="106.26"/>
  </r>
  <r>
    <s v="MOV4321"/>
    <x v="2"/>
    <x v="3"/>
    <x v="214"/>
    <x v="291"/>
    <x v="0"/>
    <x v="0"/>
    <x v="37"/>
    <n v="7.5"/>
    <x v="293"/>
    <n v="151"/>
    <n v="26.8"/>
    <n v="70.05"/>
    <n v="189.5"/>
    <n v="4746"/>
    <s v="No"/>
    <x v="2"/>
    <n v="341925"/>
    <n v="136.03"/>
    <n v="53.47"/>
    <s v="Paramount"/>
    <n v="116.96"/>
  </r>
  <r>
    <s v="MOV8306"/>
    <x v="5"/>
    <x v="2"/>
    <x v="215"/>
    <x v="292"/>
    <x v="0"/>
    <x v="0"/>
    <x v="9"/>
    <n v="7.5"/>
    <x v="294"/>
    <n v="142"/>
    <n v="19.260000000000002"/>
    <n v="42.34"/>
    <n v="171.42"/>
    <n v="967"/>
    <s v="No"/>
    <x v="6"/>
    <n v="169802"/>
    <n v="96.75"/>
    <n v="74.67"/>
    <s v="Paramount"/>
    <n v="1.89"/>
  </r>
  <r>
    <s v="MOV2166"/>
    <x v="8"/>
    <x v="5"/>
    <x v="216"/>
    <x v="293"/>
    <x v="0"/>
    <x v="5"/>
    <x v="58"/>
    <n v="7.5"/>
    <x v="295"/>
    <n v="102"/>
    <n v="16.440000000000001"/>
    <n v="30.67"/>
    <n v="140.38999999999999"/>
    <n v="4874"/>
    <s v="Yes"/>
    <x v="14"/>
    <n v="55007"/>
    <n v="80.73"/>
    <n v="59.66"/>
    <s v="Fox Studios"/>
    <n v="4.18"/>
  </r>
  <r>
    <s v="MOV3311"/>
    <x v="7"/>
    <x v="5"/>
    <x v="217"/>
    <x v="294"/>
    <x v="0"/>
    <x v="5"/>
    <x v="12"/>
    <n v="7.5"/>
    <x v="296"/>
    <n v="166"/>
    <n v="33.299999999999997"/>
    <n v="57.22"/>
    <n v="266.66000000000003"/>
    <n v="2126"/>
    <s v="No"/>
    <x v="0"/>
    <n v="94722"/>
    <n v="178.76"/>
    <n v="87.9"/>
    <s v="Amazon Prime"/>
    <n v="28.89"/>
  </r>
  <r>
    <s v="MOV4221"/>
    <x v="5"/>
    <x v="6"/>
    <x v="218"/>
    <x v="295"/>
    <x v="0"/>
    <x v="0"/>
    <x v="19"/>
    <n v="7.5"/>
    <x v="297"/>
    <n v="127"/>
    <n v="41.88"/>
    <n v="99.57"/>
    <n v="800.81"/>
    <n v="3908"/>
    <s v="Yes"/>
    <x v="25"/>
    <n v="355281"/>
    <n v="631.85"/>
    <n v="168.96"/>
    <s v="Fox Studios"/>
    <n v="59.34"/>
  </r>
  <r>
    <s v="MOV6729"/>
    <x v="1"/>
    <x v="2"/>
    <x v="219"/>
    <x v="296"/>
    <x v="0"/>
    <x v="3"/>
    <x v="28"/>
    <n v="7.5"/>
    <x v="298"/>
    <n v="161"/>
    <n v="10.5"/>
    <n v="20.54"/>
    <n v="173.48"/>
    <n v="4874"/>
    <s v="No"/>
    <x v="74"/>
    <n v="38118"/>
    <n v="101.72"/>
    <n v="71.760000000000005"/>
    <s v="Netflix"/>
    <n v="100.68"/>
  </r>
  <r>
    <s v="MOV5598"/>
    <x v="7"/>
    <x v="2"/>
    <x v="220"/>
    <x v="297"/>
    <x v="0"/>
    <x v="0"/>
    <x v="49"/>
    <n v="7.5"/>
    <x v="299"/>
    <n v="156"/>
    <n v="18.18"/>
    <n v="54.24"/>
    <n v="138.22999999999999"/>
    <n v="724"/>
    <s v="No"/>
    <x v="59"/>
    <n v="411904"/>
    <n v="103.17"/>
    <n v="35.06"/>
    <s v="Paramount"/>
    <n v="15.39"/>
  </r>
  <r>
    <s v="MOV4541"/>
    <x v="6"/>
    <x v="2"/>
    <x v="221"/>
    <x v="298"/>
    <x v="13"/>
    <x v="18"/>
    <x v="35"/>
    <n v="7.5"/>
    <x v="300"/>
    <n v="155"/>
    <n v="15.85"/>
    <n v="30.64"/>
    <n v="157.08000000000001"/>
    <n v="557"/>
    <s v="No"/>
    <x v="45"/>
    <n v="240766"/>
    <n v="85.47"/>
    <n v="71.61"/>
    <s v="Netflix"/>
    <n v="47.42"/>
  </r>
  <r>
    <s v="MOV3905"/>
    <x v="5"/>
    <x v="5"/>
    <x v="222"/>
    <x v="299"/>
    <x v="0"/>
    <x v="0"/>
    <x v="28"/>
    <n v="7.5"/>
    <x v="301"/>
    <n v="156"/>
    <n v="13.01"/>
    <n v="38.17"/>
    <n v="293.58999999999997"/>
    <n v="2015"/>
    <s v="No"/>
    <x v="56"/>
    <n v="250313"/>
    <n v="227.69"/>
    <n v="65.900000000000006"/>
    <s v="Amazon Prime"/>
    <n v="96.45"/>
  </r>
  <r>
    <s v="MOV9716"/>
    <x v="7"/>
    <x v="5"/>
    <x v="171"/>
    <x v="300"/>
    <x v="0"/>
    <x v="0"/>
    <x v="37"/>
    <n v="7.5"/>
    <x v="302"/>
    <n v="120"/>
    <n v="38.69"/>
    <n v="82.29"/>
    <n v="189.9"/>
    <n v="2290"/>
    <s v="No"/>
    <x v="7"/>
    <n v="275133"/>
    <n v="135.83000000000001"/>
    <n v="54.07"/>
    <s v="Sony Pictures"/>
    <n v="37.17"/>
  </r>
  <r>
    <s v="MOV9618"/>
    <x v="1"/>
    <x v="0"/>
    <x v="223"/>
    <x v="301"/>
    <x v="0"/>
    <x v="5"/>
    <x v="16"/>
    <n v="7.5"/>
    <x v="303"/>
    <n v="172"/>
    <n v="19.43"/>
    <n v="51"/>
    <n v="141.43"/>
    <n v="3544"/>
    <s v="Yes"/>
    <x v="47"/>
    <n v="10437"/>
    <n v="89.75"/>
    <n v="51.68"/>
    <s v="Fox Studios"/>
    <n v="71.760000000000005"/>
  </r>
  <r>
    <s v="MOV4943"/>
    <x v="1"/>
    <x v="2"/>
    <x v="224"/>
    <x v="302"/>
    <x v="0"/>
    <x v="0"/>
    <x v="45"/>
    <n v="7.5"/>
    <x v="304"/>
    <n v="100"/>
    <n v="5.34"/>
    <n v="9.7799999999999994"/>
    <n v="57.39"/>
    <n v="4200"/>
    <s v="No"/>
    <x v="65"/>
    <n v="347610"/>
    <n v="30.71"/>
    <n v="26.68"/>
    <s v="Amazon Prime"/>
    <n v="103.89"/>
  </r>
  <r>
    <s v="MOV4686"/>
    <x v="5"/>
    <x v="3"/>
    <x v="225"/>
    <x v="303"/>
    <x v="0"/>
    <x v="0"/>
    <x v="28"/>
    <n v="7.5"/>
    <x v="305"/>
    <n v="127"/>
    <n v="46.41"/>
    <n v="99.49"/>
    <n v="983.39"/>
    <n v="2748"/>
    <s v="Yes"/>
    <x v="68"/>
    <n v="34932"/>
    <n v="514.04999999999995"/>
    <n v="469.34"/>
    <s v="Sony Pictures"/>
    <n v="50.42"/>
  </r>
  <r>
    <s v="MOV9836"/>
    <x v="5"/>
    <x v="2"/>
    <x v="205"/>
    <x v="304"/>
    <x v="0"/>
    <x v="5"/>
    <x v="28"/>
    <n v="7.5"/>
    <x v="306"/>
    <n v="89"/>
    <n v="25.98"/>
    <n v="50.18"/>
    <n v="110.69"/>
    <n v="2069"/>
    <s v="Yes"/>
    <x v="51"/>
    <n v="270798"/>
    <n v="86.25"/>
    <n v="24.44"/>
    <s v="Warner Bros"/>
    <n v="16.16"/>
  </r>
  <r>
    <s v="MOV9876"/>
    <x v="1"/>
    <x v="3"/>
    <x v="226"/>
    <x v="305"/>
    <x v="0"/>
    <x v="0"/>
    <x v="25"/>
    <n v="7.5"/>
    <x v="307"/>
    <n v="87"/>
    <n v="2.57"/>
    <n v="7"/>
    <n v="33.9"/>
    <n v="4689"/>
    <s v="Yes"/>
    <x v="18"/>
    <n v="292167"/>
    <n v="17.8"/>
    <n v="16.100000000000001"/>
    <s v="Fox Studios"/>
    <n v="45.44"/>
  </r>
  <r>
    <s v="MOV4156"/>
    <x v="4"/>
    <x v="1"/>
    <x v="227"/>
    <x v="306"/>
    <x v="0"/>
    <x v="0"/>
    <x v="45"/>
    <n v="7.5"/>
    <x v="308"/>
    <n v="128"/>
    <n v="41.68"/>
    <n v="123.63"/>
    <n v="483.29"/>
    <n v="3558"/>
    <s v="Yes"/>
    <x v="73"/>
    <n v="462636"/>
    <n v="347.56"/>
    <n v="135.72999999999999"/>
    <s v="Amazon Prime"/>
    <n v="28.02"/>
  </r>
  <r>
    <s v="MOV8131"/>
    <x v="0"/>
    <x v="0"/>
    <x v="228"/>
    <x v="307"/>
    <x v="0"/>
    <x v="0"/>
    <x v="51"/>
    <n v="7.5"/>
    <x v="309"/>
    <n v="101"/>
    <n v="5.0999999999999996"/>
    <n v="11.95"/>
    <n v="106.91"/>
    <n v="603"/>
    <s v="Yes"/>
    <x v="38"/>
    <n v="353207"/>
    <n v="63.8"/>
    <n v="43.11"/>
    <s v="Fox Studios"/>
    <n v="47.65"/>
  </r>
  <r>
    <s v="MOV3717"/>
    <x v="4"/>
    <x v="4"/>
    <x v="137"/>
    <x v="308"/>
    <x v="0"/>
    <x v="0"/>
    <x v="45"/>
    <n v="7.5"/>
    <x v="310"/>
    <n v="81"/>
    <n v="16.350000000000001"/>
    <n v="26.12"/>
    <n v="195.98"/>
    <n v="3601"/>
    <s v="Yes"/>
    <x v="73"/>
    <n v="300184"/>
    <n v="134.93"/>
    <n v="61.05"/>
    <s v="Warner Bros"/>
    <n v="40.14"/>
  </r>
  <r>
    <s v="MOV7618"/>
    <x v="6"/>
    <x v="2"/>
    <x v="229"/>
    <x v="309"/>
    <x v="0"/>
    <x v="0"/>
    <x v="18"/>
    <n v="7.5"/>
    <x v="311"/>
    <n v="168"/>
    <n v="2.71"/>
    <n v="4.87"/>
    <n v="20.2"/>
    <n v="2341"/>
    <s v="Yes"/>
    <x v="45"/>
    <n v="80333"/>
    <n v="15.07"/>
    <n v="5.13"/>
    <s v="Netflix"/>
    <n v="71.06"/>
  </r>
  <r>
    <s v="MOV5356"/>
    <x v="3"/>
    <x v="0"/>
    <x v="230"/>
    <x v="310"/>
    <x v="0"/>
    <x v="5"/>
    <x v="29"/>
    <n v="7.5"/>
    <x v="312"/>
    <n v="163"/>
    <n v="10.23"/>
    <n v="19.829999999999998"/>
    <n v="179.28"/>
    <n v="4894"/>
    <s v="No"/>
    <x v="67"/>
    <n v="211551"/>
    <n v="96.66"/>
    <n v="82.62"/>
    <s v="Paramount"/>
    <n v="108.57"/>
  </r>
  <r>
    <s v="MOV4102"/>
    <x v="3"/>
    <x v="1"/>
    <x v="231"/>
    <x v="311"/>
    <x v="0"/>
    <x v="0"/>
    <x v="28"/>
    <n v="7.5"/>
    <x v="313"/>
    <n v="87"/>
    <n v="11.35"/>
    <n v="26.26"/>
    <n v="156.32"/>
    <n v="2933"/>
    <s v="Yes"/>
    <x v="31"/>
    <n v="139261"/>
    <n v="92.66"/>
    <n v="63.66"/>
    <s v="Sony Pictures"/>
    <n v="39.39"/>
  </r>
  <r>
    <s v="MOV2444"/>
    <x v="4"/>
    <x v="2"/>
    <x v="88"/>
    <x v="312"/>
    <x v="0"/>
    <x v="0"/>
    <x v="33"/>
    <n v="7.5"/>
    <x v="314"/>
    <n v="156"/>
    <n v="34.799999999999997"/>
    <n v="76.34"/>
    <n v="609.45000000000005"/>
    <n v="4055"/>
    <s v="Yes"/>
    <x v="28"/>
    <n v="224641"/>
    <n v="482.84"/>
    <n v="126.61"/>
    <s v="Paramount"/>
    <n v="35.53"/>
  </r>
  <r>
    <s v="MOV3282"/>
    <x v="5"/>
    <x v="0"/>
    <x v="232"/>
    <x v="313"/>
    <x v="0"/>
    <x v="0"/>
    <x v="39"/>
    <n v="7.5"/>
    <x v="315"/>
    <n v="173"/>
    <n v="25.08"/>
    <n v="64.94"/>
    <n v="581.08000000000004"/>
    <n v="3642"/>
    <s v="Yes"/>
    <x v="16"/>
    <n v="412135"/>
    <n v="349.31"/>
    <n v="231.77"/>
    <s v="Paramount"/>
    <n v="17.64"/>
  </r>
  <r>
    <s v="MOV8040"/>
    <x v="2"/>
    <x v="3"/>
    <x v="231"/>
    <x v="311"/>
    <x v="0"/>
    <x v="0"/>
    <x v="28"/>
    <n v="7.5"/>
    <x v="316"/>
    <n v="163"/>
    <n v="3.28"/>
    <n v="9.33"/>
    <n v="24.22"/>
    <n v="875"/>
    <s v="No"/>
    <x v="35"/>
    <n v="200030"/>
    <n v="14.39"/>
    <n v="9.83"/>
    <s v="Warner Bros"/>
    <n v="28.54"/>
  </r>
  <r>
    <s v="MOV2652"/>
    <x v="5"/>
    <x v="1"/>
    <x v="233"/>
    <x v="314"/>
    <x v="0"/>
    <x v="0"/>
    <x v="5"/>
    <n v="7.5"/>
    <x v="317"/>
    <n v="165"/>
    <n v="21.24"/>
    <n v="39.39"/>
    <n v="229.1"/>
    <n v="2318"/>
    <s v="No"/>
    <x v="32"/>
    <n v="334880"/>
    <n v="148.37"/>
    <n v="80.73"/>
    <s v="Sony Pictures"/>
    <n v="84.76"/>
  </r>
  <r>
    <s v="MOV9817"/>
    <x v="2"/>
    <x v="2"/>
    <x v="234"/>
    <x v="315"/>
    <x v="0"/>
    <x v="0"/>
    <x v="6"/>
    <n v="7.5"/>
    <x v="318"/>
    <n v="169"/>
    <n v="30.66"/>
    <n v="83.94"/>
    <n v="502.45"/>
    <n v="2144"/>
    <s v="No"/>
    <x v="31"/>
    <n v="414159"/>
    <n v="316.01"/>
    <n v="186.44"/>
    <s v="Warner Bros"/>
    <n v="32.9"/>
  </r>
  <r>
    <s v="MOV3531"/>
    <x v="5"/>
    <x v="5"/>
    <x v="235"/>
    <x v="316"/>
    <x v="0"/>
    <x v="0"/>
    <x v="37"/>
    <n v="7.4"/>
    <x v="319"/>
    <n v="131"/>
    <n v="23.81"/>
    <n v="36.380000000000003"/>
    <n v="303.44"/>
    <n v="2427"/>
    <s v="Yes"/>
    <x v="7"/>
    <n v="200590"/>
    <n v="183.38"/>
    <n v="120.06"/>
    <s v="Fox Studios"/>
    <n v="100.65"/>
  </r>
  <r>
    <s v="MOV1713"/>
    <x v="5"/>
    <x v="6"/>
    <x v="236"/>
    <x v="317"/>
    <x v="0"/>
    <x v="0"/>
    <x v="30"/>
    <n v="7.4"/>
    <x v="320"/>
    <n v="84"/>
    <n v="0.55000000000000004"/>
    <n v="0.94"/>
    <n v="5.8"/>
    <n v="2752"/>
    <s v="No"/>
    <x v="8"/>
    <n v="384607"/>
    <n v="3.58"/>
    <n v="2.2200000000000002"/>
    <s v="Fox Studios"/>
    <n v="101.69"/>
  </r>
  <r>
    <s v="MOV1613"/>
    <x v="4"/>
    <x v="3"/>
    <x v="237"/>
    <x v="318"/>
    <x v="0"/>
    <x v="0"/>
    <x v="6"/>
    <n v="7.4"/>
    <x v="321"/>
    <n v="88"/>
    <n v="28.22"/>
    <n v="56.72"/>
    <n v="347.95"/>
    <n v="2702"/>
    <s v="No"/>
    <x v="21"/>
    <n v="51089"/>
    <n v="235.46"/>
    <n v="112.49"/>
    <s v="Paramount"/>
    <n v="58.98"/>
  </r>
  <r>
    <s v="MOV6033"/>
    <x v="2"/>
    <x v="3"/>
    <x v="238"/>
    <x v="319"/>
    <x v="0"/>
    <x v="0"/>
    <x v="16"/>
    <n v="7.4"/>
    <x v="322"/>
    <n v="124"/>
    <n v="25.36"/>
    <n v="48.48"/>
    <n v="177.46"/>
    <n v="1043"/>
    <s v="No"/>
    <x v="20"/>
    <n v="493913"/>
    <n v="134.13"/>
    <n v="43.33"/>
    <s v="Netflix"/>
    <n v="83.24"/>
  </r>
  <r>
    <s v="MOV2061"/>
    <x v="7"/>
    <x v="5"/>
    <x v="239"/>
    <x v="320"/>
    <x v="3"/>
    <x v="3"/>
    <x v="35"/>
    <n v="7.4"/>
    <x v="323"/>
    <n v="105"/>
    <n v="35.44"/>
    <n v="88.26"/>
    <n v="210.08"/>
    <n v="2352"/>
    <s v="No"/>
    <x v="37"/>
    <n v="129598"/>
    <n v="142.72"/>
    <n v="67.36"/>
    <s v="Paramount"/>
    <n v="32.94"/>
  </r>
  <r>
    <s v="MOV7488"/>
    <x v="7"/>
    <x v="2"/>
    <x v="240"/>
    <x v="321"/>
    <x v="0"/>
    <x v="19"/>
    <x v="25"/>
    <n v="7.4"/>
    <x v="324"/>
    <n v="179"/>
    <n v="22.09"/>
    <n v="59.43"/>
    <n v="153.11000000000001"/>
    <n v="4245"/>
    <s v="No"/>
    <x v="56"/>
    <n v="376557"/>
    <n v="82.99"/>
    <n v="70.12"/>
    <s v="Paramount"/>
    <n v="12.21"/>
  </r>
  <r>
    <s v="MOV5370"/>
    <x v="7"/>
    <x v="6"/>
    <x v="241"/>
    <x v="322"/>
    <x v="0"/>
    <x v="0"/>
    <x v="6"/>
    <n v="7.4"/>
    <x v="325"/>
    <n v="137"/>
    <n v="30.26"/>
    <n v="54.58"/>
    <n v="236.08"/>
    <n v="1537"/>
    <s v="No"/>
    <x v="47"/>
    <n v="321766"/>
    <n v="161.66999999999999"/>
    <n v="74.41"/>
    <s v="Sony Pictures"/>
    <n v="103.36"/>
  </r>
  <r>
    <s v="MOV2159"/>
    <x v="5"/>
    <x v="3"/>
    <x v="159"/>
    <x v="323"/>
    <x v="0"/>
    <x v="0"/>
    <x v="35"/>
    <n v="7.4"/>
    <x v="326"/>
    <n v="154"/>
    <n v="1.85"/>
    <n v="3"/>
    <n v="21.21"/>
    <n v="981"/>
    <s v="No"/>
    <x v="11"/>
    <n v="67851"/>
    <n v="13.44"/>
    <n v="7.77"/>
    <s v="Netflix"/>
    <n v="85.12"/>
  </r>
  <r>
    <s v="MOV2046"/>
    <x v="1"/>
    <x v="3"/>
    <x v="103"/>
    <x v="324"/>
    <x v="0"/>
    <x v="0"/>
    <x v="3"/>
    <n v="7.4"/>
    <x v="327"/>
    <n v="150"/>
    <n v="14.64"/>
    <n v="35.24"/>
    <n v="264.62"/>
    <n v="2877"/>
    <s v="Yes"/>
    <x v="38"/>
    <n v="352787"/>
    <n v="186.98"/>
    <n v="77.64"/>
    <s v="Warner Bros"/>
    <n v="104.18"/>
  </r>
  <r>
    <s v="MOV6731"/>
    <x v="2"/>
    <x v="1"/>
    <x v="192"/>
    <x v="325"/>
    <x v="0"/>
    <x v="5"/>
    <x v="4"/>
    <n v="7.4"/>
    <x v="328"/>
    <n v="81"/>
    <n v="42.96"/>
    <n v="114.49"/>
    <n v="914.54"/>
    <n v="4113"/>
    <s v="Yes"/>
    <x v="79"/>
    <n v="13879"/>
    <n v="541.4"/>
    <n v="373.14"/>
    <s v="Paramount"/>
    <n v="91.95"/>
  </r>
  <r>
    <s v="MOV7331"/>
    <x v="1"/>
    <x v="5"/>
    <x v="242"/>
    <x v="326"/>
    <x v="0"/>
    <x v="0"/>
    <x v="5"/>
    <n v="7.4"/>
    <x v="329"/>
    <n v="97"/>
    <n v="39.340000000000003"/>
    <n v="95.42"/>
    <n v="417.45"/>
    <n v="1244"/>
    <s v="Yes"/>
    <x v="0"/>
    <n v="119050"/>
    <n v="209.08"/>
    <n v="208.37"/>
    <s v="Paramount"/>
    <n v="28.1"/>
  </r>
  <r>
    <s v="MOV6712"/>
    <x v="7"/>
    <x v="1"/>
    <x v="243"/>
    <x v="327"/>
    <x v="0"/>
    <x v="0"/>
    <x v="49"/>
    <n v="7.4"/>
    <x v="330"/>
    <n v="96"/>
    <n v="13.87"/>
    <n v="31.03"/>
    <n v="138.29"/>
    <n v="1369"/>
    <s v="No"/>
    <x v="9"/>
    <n v="475958"/>
    <n v="85.4"/>
    <n v="52.89"/>
    <s v="Netflix"/>
    <n v="80.95"/>
  </r>
  <r>
    <s v="MOV6375"/>
    <x v="8"/>
    <x v="5"/>
    <x v="244"/>
    <x v="328"/>
    <x v="0"/>
    <x v="0"/>
    <x v="28"/>
    <n v="7.4"/>
    <x v="331"/>
    <n v="142"/>
    <n v="2.5299999999999998"/>
    <n v="4.82"/>
    <n v="32.14"/>
    <n v="4546"/>
    <s v="Yes"/>
    <x v="14"/>
    <n v="144858"/>
    <n v="25.68"/>
    <n v="6.46"/>
    <s v="Sony Pictures"/>
    <n v="12.61"/>
  </r>
  <r>
    <s v="MOV6548"/>
    <x v="7"/>
    <x v="0"/>
    <x v="99"/>
    <x v="329"/>
    <x v="0"/>
    <x v="0"/>
    <x v="45"/>
    <n v="7.4"/>
    <x v="332"/>
    <n v="88"/>
    <n v="36.380000000000003"/>
    <n v="103.16"/>
    <n v="810.2"/>
    <n v="2396"/>
    <s v="Yes"/>
    <x v="32"/>
    <n v="421548"/>
    <n v="495.66"/>
    <n v="314.54000000000002"/>
    <s v="Warner Bros"/>
    <n v="14.21"/>
  </r>
  <r>
    <s v="MOV7799"/>
    <x v="4"/>
    <x v="6"/>
    <x v="245"/>
    <x v="330"/>
    <x v="0"/>
    <x v="0"/>
    <x v="27"/>
    <n v="7.4"/>
    <x v="333"/>
    <n v="118"/>
    <n v="24.72"/>
    <n v="55.84"/>
    <n v="176.78"/>
    <n v="2939"/>
    <s v="No"/>
    <x v="67"/>
    <n v="126835"/>
    <n v="119.37"/>
    <n v="57.41"/>
    <s v="Fox Studios"/>
    <n v="24"/>
  </r>
  <r>
    <s v="MOV6750"/>
    <x v="7"/>
    <x v="2"/>
    <x v="246"/>
    <x v="331"/>
    <x v="0"/>
    <x v="0"/>
    <x v="45"/>
    <n v="7.4"/>
    <x v="334"/>
    <n v="149"/>
    <n v="38.909999999999997"/>
    <n v="91.92"/>
    <n v="747.8"/>
    <n v="2931"/>
    <s v="No"/>
    <x v="3"/>
    <n v="118552"/>
    <n v="576.53"/>
    <n v="171.27"/>
    <s v="Sony Pictures"/>
    <n v="17.809999999999999"/>
  </r>
  <r>
    <s v="MOV4528"/>
    <x v="7"/>
    <x v="6"/>
    <x v="247"/>
    <x v="332"/>
    <x v="0"/>
    <x v="0"/>
    <x v="19"/>
    <n v="7.4"/>
    <x v="335"/>
    <n v="80"/>
    <n v="43.59"/>
    <n v="66.510000000000005"/>
    <n v="478.23"/>
    <n v="2042"/>
    <s v="Yes"/>
    <x v="72"/>
    <n v="385491"/>
    <n v="338.92"/>
    <n v="139.31"/>
    <s v="Amazon Prime"/>
    <n v="32.14"/>
  </r>
  <r>
    <s v="MOV2359"/>
    <x v="1"/>
    <x v="5"/>
    <x v="248"/>
    <x v="333"/>
    <x v="0"/>
    <x v="0"/>
    <x v="5"/>
    <n v="7.4"/>
    <x v="336"/>
    <n v="114"/>
    <n v="19.05"/>
    <n v="52.67"/>
    <n v="156.05000000000001"/>
    <n v="4788"/>
    <s v="No"/>
    <x v="66"/>
    <n v="344992"/>
    <n v="109.45"/>
    <n v="46.6"/>
    <s v="Netflix"/>
    <n v="74.44"/>
  </r>
  <r>
    <s v="MOV8554"/>
    <x v="3"/>
    <x v="5"/>
    <x v="249"/>
    <x v="334"/>
    <x v="0"/>
    <x v="0"/>
    <x v="4"/>
    <n v="7.4"/>
    <x v="337"/>
    <n v="109"/>
    <n v="35.07"/>
    <n v="93.51"/>
    <n v="207.54"/>
    <n v="3812"/>
    <s v="No"/>
    <x v="64"/>
    <n v="304750"/>
    <n v="162.81"/>
    <n v="44.73"/>
    <s v="Warner Bros"/>
    <n v="66.099999999999994"/>
  </r>
  <r>
    <s v="MOV9990"/>
    <x v="8"/>
    <x v="3"/>
    <x v="250"/>
    <x v="335"/>
    <x v="0"/>
    <x v="8"/>
    <x v="25"/>
    <n v="7.4"/>
    <x v="338"/>
    <n v="96"/>
    <n v="17.16"/>
    <n v="32.68"/>
    <n v="76.510000000000005"/>
    <n v="4070"/>
    <s v="No"/>
    <x v="25"/>
    <n v="263823"/>
    <n v="43.14"/>
    <n v="33.369999999999997"/>
    <s v="Fox Studios"/>
    <n v="45.76"/>
  </r>
  <r>
    <s v="MOV4389"/>
    <x v="3"/>
    <x v="2"/>
    <x v="182"/>
    <x v="336"/>
    <x v="0"/>
    <x v="15"/>
    <x v="37"/>
    <n v="7.4"/>
    <x v="339"/>
    <n v="129"/>
    <n v="1.86"/>
    <n v="4.4800000000000004"/>
    <n v="28.2"/>
    <n v="4785"/>
    <s v="Yes"/>
    <x v="50"/>
    <n v="299452"/>
    <n v="14.92"/>
    <n v="13.28"/>
    <s v="Amazon Prime"/>
    <n v="43.59"/>
  </r>
  <r>
    <s v="MOV1245"/>
    <x v="0"/>
    <x v="3"/>
    <x v="251"/>
    <x v="337"/>
    <x v="0"/>
    <x v="5"/>
    <x v="39"/>
    <n v="7.4"/>
    <x v="340"/>
    <n v="93"/>
    <n v="13.73"/>
    <n v="34.26"/>
    <n v="156.41"/>
    <n v="649"/>
    <s v="Yes"/>
    <x v="59"/>
    <n v="379754"/>
    <n v="95.28"/>
    <n v="61.13"/>
    <s v="Warner Bros"/>
    <n v="12.01"/>
  </r>
  <r>
    <s v="MOV5975"/>
    <x v="4"/>
    <x v="5"/>
    <x v="160"/>
    <x v="338"/>
    <x v="0"/>
    <x v="0"/>
    <x v="25"/>
    <n v="7.4"/>
    <x v="341"/>
    <n v="101"/>
    <n v="21.25"/>
    <n v="60.35"/>
    <n v="335.51"/>
    <n v="3059"/>
    <s v="No"/>
    <x v="4"/>
    <n v="341882"/>
    <n v="230"/>
    <n v="105.51"/>
    <s v="Sony Pictures"/>
    <n v="12.92"/>
  </r>
  <r>
    <s v="MOV9890"/>
    <x v="2"/>
    <x v="3"/>
    <x v="252"/>
    <x v="339"/>
    <x v="0"/>
    <x v="0"/>
    <x v="37"/>
    <n v="7.4"/>
    <x v="342"/>
    <n v="121"/>
    <n v="26.84"/>
    <n v="70.06"/>
    <n v="388.31"/>
    <n v="3976"/>
    <s v="Yes"/>
    <x v="75"/>
    <n v="480557"/>
    <n v="299.8"/>
    <n v="88.51"/>
    <s v="Warner Bros"/>
    <n v="10.65"/>
  </r>
  <r>
    <s v="MOV5425"/>
    <x v="6"/>
    <x v="2"/>
    <x v="249"/>
    <x v="340"/>
    <x v="0"/>
    <x v="0"/>
    <x v="14"/>
    <n v="7.4"/>
    <x v="343"/>
    <n v="177"/>
    <n v="48.37"/>
    <n v="78.150000000000006"/>
    <n v="758.99"/>
    <n v="4367"/>
    <s v="No"/>
    <x v="73"/>
    <n v="353342"/>
    <n v="559.79"/>
    <n v="199.2"/>
    <s v="Warner Bros"/>
    <n v="9.6199999999999992"/>
  </r>
  <r>
    <s v="MOV2323"/>
    <x v="1"/>
    <x v="5"/>
    <x v="96"/>
    <x v="341"/>
    <x v="0"/>
    <x v="0"/>
    <x v="30"/>
    <n v="7.4"/>
    <x v="344"/>
    <n v="144"/>
    <n v="8.4"/>
    <n v="17.23"/>
    <n v="36.409999999999997"/>
    <n v="1427"/>
    <s v="Yes"/>
    <x v="22"/>
    <n v="76544"/>
    <n v="25.58"/>
    <n v="10.83"/>
    <s v="Fox Studios"/>
    <n v="46.63"/>
  </r>
  <r>
    <s v="MOV4711"/>
    <x v="2"/>
    <x v="0"/>
    <x v="160"/>
    <x v="342"/>
    <x v="0"/>
    <x v="0"/>
    <x v="9"/>
    <n v="7.4"/>
    <x v="345"/>
    <n v="147"/>
    <n v="30.86"/>
    <n v="85.15"/>
    <n v="716.69"/>
    <n v="3171"/>
    <s v="No"/>
    <x v="66"/>
    <n v="439243"/>
    <n v="360.29"/>
    <n v="356.4"/>
    <s v="Amazon Prime"/>
    <n v="13.15"/>
  </r>
  <r>
    <s v="MOV5408"/>
    <x v="5"/>
    <x v="4"/>
    <x v="253"/>
    <x v="343"/>
    <x v="0"/>
    <x v="0"/>
    <x v="54"/>
    <n v="7.4"/>
    <x v="346"/>
    <n v="138"/>
    <n v="21.92"/>
    <n v="45.22"/>
    <n v="168.08"/>
    <n v="4625"/>
    <s v="Yes"/>
    <x v="49"/>
    <n v="277918"/>
    <n v="101.21"/>
    <n v="66.87"/>
    <s v="Paramount"/>
    <n v="14.38"/>
  </r>
  <r>
    <s v="MOV3255"/>
    <x v="0"/>
    <x v="5"/>
    <x v="254"/>
    <x v="344"/>
    <x v="0"/>
    <x v="0"/>
    <x v="25"/>
    <n v="7.4"/>
    <x v="347"/>
    <n v="98"/>
    <n v="11.49"/>
    <n v="32.33"/>
    <n v="187.83"/>
    <n v="2701"/>
    <s v="No"/>
    <x v="72"/>
    <n v="3962"/>
    <n v="100.72"/>
    <n v="87.11"/>
    <s v="Paramount"/>
    <n v="81.040000000000006"/>
  </r>
  <r>
    <s v="MOV2875"/>
    <x v="1"/>
    <x v="0"/>
    <x v="255"/>
    <x v="345"/>
    <x v="0"/>
    <x v="0"/>
    <x v="16"/>
    <n v="7.4"/>
    <x v="348"/>
    <n v="100"/>
    <n v="26.18"/>
    <n v="75.260000000000005"/>
    <n v="354.11"/>
    <n v="1849"/>
    <s v="Yes"/>
    <x v="12"/>
    <n v="490677"/>
    <n v="239.66"/>
    <n v="114.45"/>
    <s v="Netflix"/>
    <n v="110.27"/>
  </r>
  <r>
    <s v="MOV1184"/>
    <x v="2"/>
    <x v="2"/>
    <x v="244"/>
    <x v="328"/>
    <x v="0"/>
    <x v="0"/>
    <x v="28"/>
    <n v="7.4"/>
    <x v="91"/>
    <n v="94"/>
    <n v="43.46"/>
    <n v="95.77"/>
    <n v="327.9"/>
    <n v="3159"/>
    <s v="Yes"/>
    <x v="23"/>
    <n v="340030"/>
    <n v="193.98"/>
    <n v="133.91999999999999"/>
    <s v="Netflix"/>
    <n v="91.36"/>
  </r>
  <r>
    <s v="MOV5971"/>
    <x v="2"/>
    <x v="0"/>
    <x v="256"/>
    <x v="346"/>
    <x v="0"/>
    <x v="0"/>
    <x v="16"/>
    <n v="7.4"/>
    <x v="349"/>
    <n v="137"/>
    <n v="18.91"/>
    <n v="55.04"/>
    <n v="375.14"/>
    <n v="4329"/>
    <s v="Yes"/>
    <x v="28"/>
    <n v="5220"/>
    <n v="269.18"/>
    <n v="105.96"/>
    <s v="Paramount"/>
    <n v="41.73"/>
  </r>
  <r>
    <s v="MOV2110"/>
    <x v="1"/>
    <x v="0"/>
    <x v="257"/>
    <x v="347"/>
    <x v="0"/>
    <x v="0"/>
    <x v="49"/>
    <n v="7.4"/>
    <x v="350"/>
    <n v="177"/>
    <n v="7.21"/>
    <n v="11.05"/>
    <n v="78"/>
    <n v="2297"/>
    <s v="Yes"/>
    <x v="74"/>
    <n v="221564"/>
    <n v="40.99"/>
    <n v="37.01"/>
    <s v="Warner Bros"/>
    <n v="19.61"/>
  </r>
  <r>
    <s v="MOV9057"/>
    <x v="2"/>
    <x v="1"/>
    <x v="258"/>
    <x v="348"/>
    <x v="0"/>
    <x v="0"/>
    <x v="33"/>
    <n v="7.4"/>
    <x v="351"/>
    <n v="126"/>
    <n v="47.65"/>
    <n v="84.88"/>
    <n v="364.82"/>
    <n v="3741"/>
    <s v="Yes"/>
    <x v="5"/>
    <n v="102248"/>
    <n v="186.27"/>
    <n v="178.55"/>
    <s v="Amazon Prime"/>
    <n v="45.82"/>
  </r>
  <r>
    <s v="MOV4328"/>
    <x v="2"/>
    <x v="3"/>
    <x v="259"/>
    <x v="349"/>
    <x v="0"/>
    <x v="0"/>
    <x v="25"/>
    <n v="7.4"/>
    <x v="352"/>
    <n v="143"/>
    <n v="44.7"/>
    <n v="126.1"/>
    <n v="514.42999999999995"/>
    <n v="2952"/>
    <s v="Yes"/>
    <x v="53"/>
    <n v="374385"/>
    <n v="302.72000000000003"/>
    <n v="211.71"/>
    <s v="Amazon Prime"/>
    <n v="29.78"/>
  </r>
  <r>
    <s v="MOV3429"/>
    <x v="1"/>
    <x v="0"/>
    <x v="260"/>
    <x v="350"/>
    <x v="0"/>
    <x v="0"/>
    <x v="28"/>
    <n v="7.4"/>
    <x v="353"/>
    <n v="167"/>
    <n v="3.88"/>
    <n v="5.88"/>
    <n v="20.07"/>
    <n v="4551"/>
    <s v="Yes"/>
    <x v="57"/>
    <n v="21244"/>
    <n v="14.99"/>
    <n v="5.08"/>
    <s v="Warner Bros"/>
    <n v="74.3"/>
  </r>
  <r>
    <s v="MOV9309"/>
    <x v="7"/>
    <x v="3"/>
    <x v="255"/>
    <x v="351"/>
    <x v="0"/>
    <x v="0"/>
    <x v="13"/>
    <n v="7.4"/>
    <x v="354"/>
    <n v="119"/>
    <n v="22.79"/>
    <n v="63.32"/>
    <n v="604.64"/>
    <n v="2425"/>
    <s v="Yes"/>
    <x v="39"/>
    <n v="334529"/>
    <n v="463.2"/>
    <n v="141.44"/>
    <s v="Netflix"/>
    <n v="55.03"/>
  </r>
  <r>
    <s v="MOV6913"/>
    <x v="5"/>
    <x v="6"/>
    <x v="261"/>
    <x v="352"/>
    <x v="0"/>
    <x v="5"/>
    <x v="39"/>
    <n v="7.4"/>
    <x v="355"/>
    <n v="91"/>
    <n v="29.66"/>
    <n v="71.510000000000005"/>
    <n v="707.11"/>
    <n v="1972"/>
    <s v="Yes"/>
    <x v="10"/>
    <n v="66874"/>
    <n v="360.2"/>
    <n v="346.91"/>
    <s v="Paramount"/>
    <n v="73.05"/>
  </r>
  <r>
    <s v="MOV2567"/>
    <x v="1"/>
    <x v="5"/>
    <x v="262"/>
    <x v="353"/>
    <x v="0"/>
    <x v="5"/>
    <x v="14"/>
    <n v="7.4"/>
    <x v="356"/>
    <n v="180"/>
    <n v="14.06"/>
    <n v="22.07"/>
    <n v="217.39"/>
    <n v="2721"/>
    <s v="No"/>
    <x v="33"/>
    <n v="359289"/>
    <n v="120.17"/>
    <n v="97.22"/>
    <s v="Amazon Prime"/>
    <n v="25.38"/>
  </r>
  <r>
    <s v="MOV3164"/>
    <x v="8"/>
    <x v="4"/>
    <x v="91"/>
    <x v="354"/>
    <x v="0"/>
    <x v="5"/>
    <x v="48"/>
    <n v="7.4"/>
    <x v="357"/>
    <n v="162"/>
    <n v="19.23"/>
    <n v="57.15"/>
    <n v="158.56"/>
    <n v="2361"/>
    <s v="Yes"/>
    <x v="1"/>
    <n v="5161"/>
    <n v="116.04"/>
    <n v="42.52"/>
    <s v="Warner Bros"/>
    <n v="1.78"/>
  </r>
  <r>
    <s v="MOV8162"/>
    <x v="8"/>
    <x v="3"/>
    <x v="263"/>
    <x v="355"/>
    <x v="1"/>
    <x v="2"/>
    <x v="33"/>
    <n v="7.4"/>
    <x v="358"/>
    <n v="173"/>
    <n v="12.89"/>
    <n v="33.020000000000003"/>
    <n v="229.89"/>
    <n v="3703"/>
    <s v="Yes"/>
    <x v="12"/>
    <n v="326331"/>
    <n v="119.15"/>
    <n v="110.74"/>
    <s v="Fox Studios"/>
    <n v="91.59"/>
  </r>
  <r>
    <s v="MOV8020"/>
    <x v="4"/>
    <x v="3"/>
    <x v="264"/>
    <x v="356"/>
    <x v="0"/>
    <x v="0"/>
    <x v="13"/>
    <n v="7.4"/>
    <x v="359"/>
    <n v="145"/>
    <n v="34.909999999999997"/>
    <n v="101.72"/>
    <n v="472.36"/>
    <n v="1026"/>
    <s v="No"/>
    <x v="27"/>
    <n v="38616"/>
    <n v="266.76"/>
    <n v="205.6"/>
    <s v="Warner Bros"/>
    <n v="28.51"/>
  </r>
  <r>
    <s v="MOV1126"/>
    <x v="8"/>
    <x v="0"/>
    <x v="265"/>
    <x v="357"/>
    <x v="0"/>
    <x v="21"/>
    <x v="37"/>
    <n v="7.4"/>
    <x v="360"/>
    <n v="169"/>
    <n v="28.65"/>
    <n v="54.23"/>
    <n v="515.84"/>
    <n v="1903"/>
    <s v="No"/>
    <x v="46"/>
    <n v="268264"/>
    <n v="342.93"/>
    <n v="172.91"/>
    <s v="Sony Pictures"/>
    <n v="139.55000000000001"/>
  </r>
  <r>
    <s v="MOV4183"/>
    <x v="5"/>
    <x v="6"/>
    <x v="266"/>
    <x v="358"/>
    <x v="0"/>
    <x v="0"/>
    <x v="33"/>
    <n v="7.4"/>
    <x v="361"/>
    <n v="118"/>
    <n v="44.81"/>
    <n v="84.63"/>
    <n v="347.88"/>
    <n v="720"/>
    <s v="Yes"/>
    <x v="2"/>
    <n v="401415"/>
    <n v="247.96"/>
    <n v="99.92"/>
    <s v="Netflix"/>
    <n v="54.01"/>
  </r>
  <r>
    <s v="MOV7870"/>
    <x v="5"/>
    <x v="5"/>
    <x v="267"/>
    <x v="359"/>
    <x v="0"/>
    <x v="0"/>
    <x v="13"/>
    <n v="7.4"/>
    <x v="362"/>
    <n v="142"/>
    <n v="14.8"/>
    <n v="30.39"/>
    <n v="271.7"/>
    <n v="1919"/>
    <s v="Yes"/>
    <x v="24"/>
    <n v="80960"/>
    <n v="199"/>
    <n v="72.7"/>
    <s v="Warner Bros"/>
    <n v="1.1599999999999999"/>
  </r>
  <r>
    <s v="MOV2414"/>
    <x v="6"/>
    <x v="5"/>
    <x v="6"/>
    <x v="360"/>
    <x v="0"/>
    <x v="5"/>
    <x v="4"/>
    <n v="7.4"/>
    <x v="363"/>
    <n v="108"/>
    <n v="3.93"/>
    <n v="9.57"/>
    <n v="79.19"/>
    <n v="1136"/>
    <s v="No"/>
    <x v="28"/>
    <n v="120192"/>
    <n v="50.59"/>
    <n v="28.6"/>
    <s v="Paramount"/>
    <n v="29.55"/>
  </r>
  <r>
    <s v="MOV2928"/>
    <x v="5"/>
    <x v="2"/>
    <x v="23"/>
    <x v="361"/>
    <x v="0"/>
    <x v="5"/>
    <x v="34"/>
    <n v="7.4"/>
    <x v="364"/>
    <n v="139"/>
    <n v="18.59"/>
    <n v="40.36"/>
    <n v="307.82"/>
    <n v="3962"/>
    <s v="Yes"/>
    <x v="69"/>
    <n v="15776"/>
    <n v="205.19"/>
    <n v="102.63"/>
    <s v="Sony Pictures"/>
    <n v="79.819999999999993"/>
  </r>
  <r>
    <s v="MOV6604"/>
    <x v="7"/>
    <x v="1"/>
    <x v="9"/>
    <x v="362"/>
    <x v="0"/>
    <x v="0"/>
    <x v="13"/>
    <n v="7.4"/>
    <x v="365"/>
    <n v="82"/>
    <n v="9.61"/>
    <n v="18.86"/>
    <n v="83.07"/>
    <n v="2526"/>
    <s v="No"/>
    <x v="43"/>
    <n v="75250"/>
    <n v="50.08"/>
    <n v="32.99"/>
    <s v="Warner Bros"/>
    <n v="92.63"/>
  </r>
  <r>
    <s v="MOV2104"/>
    <x v="7"/>
    <x v="0"/>
    <x v="268"/>
    <x v="363"/>
    <x v="0"/>
    <x v="0"/>
    <x v="18"/>
    <n v="7.3"/>
    <x v="366"/>
    <n v="85"/>
    <n v="17.21"/>
    <n v="50.49"/>
    <n v="191.83"/>
    <n v="3309"/>
    <s v="No"/>
    <x v="49"/>
    <n v="360421"/>
    <n v="96.97"/>
    <n v="94.86"/>
    <s v="Amazon Prime"/>
    <n v="60.61"/>
  </r>
  <r>
    <s v="MOV1835"/>
    <x v="6"/>
    <x v="2"/>
    <x v="269"/>
    <x v="364"/>
    <x v="0"/>
    <x v="0"/>
    <x v="4"/>
    <n v="7.3"/>
    <x v="367"/>
    <n v="115"/>
    <n v="1.05"/>
    <n v="2.72"/>
    <n v="23.47"/>
    <n v="3828"/>
    <s v="No"/>
    <x v="20"/>
    <n v="293821"/>
    <n v="15.03"/>
    <n v="8.44"/>
    <s v="Sony Pictures"/>
    <n v="2.67"/>
  </r>
  <r>
    <s v="MOV9009"/>
    <x v="0"/>
    <x v="2"/>
    <x v="270"/>
    <x v="365"/>
    <x v="13"/>
    <x v="18"/>
    <x v="14"/>
    <n v="7.3"/>
    <x v="368"/>
    <n v="83"/>
    <n v="30.26"/>
    <n v="76.73"/>
    <n v="263.36"/>
    <n v="3814"/>
    <s v="No"/>
    <x v="36"/>
    <n v="432131"/>
    <n v="191.12"/>
    <n v="72.239999999999995"/>
    <s v="Warner Bros"/>
    <n v="82.1"/>
  </r>
  <r>
    <s v="MOV7790"/>
    <x v="7"/>
    <x v="4"/>
    <x v="271"/>
    <x v="366"/>
    <x v="0"/>
    <x v="12"/>
    <x v="16"/>
    <n v="7.3"/>
    <x v="369"/>
    <n v="114"/>
    <n v="15.49"/>
    <n v="44.74"/>
    <n v="213.69"/>
    <n v="4703"/>
    <s v="Yes"/>
    <x v="60"/>
    <n v="69360"/>
    <n v="122.08"/>
    <n v="91.61"/>
    <s v="Paramount"/>
    <n v="94.47"/>
  </r>
  <r>
    <s v="MOV5175"/>
    <x v="6"/>
    <x v="3"/>
    <x v="272"/>
    <x v="367"/>
    <x v="0"/>
    <x v="0"/>
    <x v="4"/>
    <n v="7.3"/>
    <x v="370"/>
    <n v="134"/>
    <n v="20.56"/>
    <n v="37.53"/>
    <n v="289.31"/>
    <n v="3017"/>
    <s v="Yes"/>
    <x v="28"/>
    <n v="400302"/>
    <n v="203.35"/>
    <n v="85.96"/>
    <s v="Fox Studios"/>
    <n v="30.35"/>
  </r>
  <r>
    <s v="MOV4330"/>
    <x v="7"/>
    <x v="1"/>
    <x v="273"/>
    <x v="368"/>
    <x v="0"/>
    <x v="4"/>
    <x v="6"/>
    <n v="7.3"/>
    <x v="371"/>
    <n v="155"/>
    <n v="27.31"/>
    <n v="49.06"/>
    <n v="408.42"/>
    <n v="611"/>
    <s v="No"/>
    <x v="22"/>
    <n v="45068"/>
    <n v="323.06"/>
    <n v="85.36"/>
    <s v="Amazon Prime"/>
    <n v="23.9"/>
  </r>
  <r>
    <s v="MOV5974"/>
    <x v="8"/>
    <x v="4"/>
    <x v="274"/>
    <x v="369"/>
    <x v="0"/>
    <x v="0"/>
    <x v="35"/>
    <n v="7.3"/>
    <x v="372"/>
    <n v="153"/>
    <n v="5.39"/>
    <n v="12.18"/>
    <n v="29.21"/>
    <n v="2634"/>
    <s v="No"/>
    <x v="22"/>
    <n v="239310"/>
    <n v="21.28"/>
    <n v="7.93"/>
    <s v="Fox Studios"/>
    <n v="110.24"/>
  </r>
  <r>
    <s v="MOV2121"/>
    <x v="5"/>
    <x v="6"/>
    <x v="275"/>
    <x v="370"/>
    <x v="0"/>
    <x v="0"/>
    <x v="1"/>
    <n v="7.3"/>
    <x v="373"/>
    <n v="85"/>
    <n v="47"/>
    <n v="114.54"/>
    <n v="388.1"/>
    <n v="3742"/>
    <s v="No"/>
    <x v="68"/>
    <n v="18588"/>
    <n v="195.07"/>
    <n v="193.03"/>
    <s v="Warner Bros"/>
    <n v="28.16"/>
  </r>
  <r>
    <s v="MOV4334"/>
    <x v="0"/>
    <x v="2"/>
    <x v="35"/>
    <x v="371"/>
    <x v="0"/>
    <x v="0"/>
    <x v="18"/>
    <n v="7.3"/>
    <x v="374"/>
    <n v="156"/>
    <n v="26.2"/>
    <n v="53.21"/>
    <n v="127.83"/>
    <n v="3590"/>
    <s v="Yes"/>
    <x v="32"/>
    <n v="489490"/>
    <n v="64.73"/>
    <n v="63.1"/>
    <s v="Sony Pictures"/>
    <n v="23.53"/>
  </r>
  <r>
    <s v="MOV2830"/>
    <x v="3"/>
    <x v="4"/>
    <x v="276"/>
    <x v="372"/>
    <x v="0"/>
    <x v="0"/>
    <x v="28"/>
    <n v="7.3"/>
    <x v="375"/>
    <n v="154"/>
    <n v="41.86"/>
    <n v="107.38"/>
    <n v="994.43"/>
    <n v="4495"/>
    <s v="No"/>
    <x v="42"/>
    <n v="168826"/>
    <n v="670.65"/>
    <n v="323.77999999999997"/>
    <s v="Paramount"/>
    <n v="22.08"/>
  </r>
  <r>
    <s v="MOV5876"/>
    <x v="2"/>
    <x v="5"/>
    <x v="277"/>
    <x v="373"/>
    <x v="0"/>
    <x v="5"/>
    <x v="5"/>
    <n v="7.3"/>
    <x v="376"/>
    <n v="148"/>
    <n v="40.33"/>
    <n v="119.39"/>
    <n v="667.55"/>
    <n v="4861"/>
    <s v="Yes"/>
    <x v="13"/>
    <n v="302708"/>
    <n v="425.75"/>
    <n v="241.8"/>
    <s v="Fox Studios"/>
    <n v="72.63"/>
  </r>
  <r>
    <s v="MOV3221"/>
    <x v="1"/>
    <x v="1"/>
    <x v="278"/>
    <x v="374"/>
    <x v="4"/>
    <x v="4"/>
    <x v="28"/>
    <n v="7.3"/>
    <x v="377"/>
    <n v="117"/>
    <n v="21.42"/>
    <n v="49.81"/>
    <n v="266.17"/>
    <n v="3251"/>
    <s v="Yes"/>
    <x v="31"/>
    <n v="371798"/>
    <n v="150.80000000000001"/>
    <n v="115.37"/>
    <s v="Netflix"/>
    <n v="30.34"/>
  </r>
  <r>
    <s v="MOV7370"/>
    <x v="8"/>
    <x v="1"/>
    <x v="107"/>
    <x v="375"/>
    <x v="0"/>
    <x v="5"/>
    <x v="51"/>
    <n v="7.3"/>
    <x v="378"/>
    <n v="118"/>
    <n v="18.32"/>
    <n v="39.83"/>
    <n v="350.5"/>
    <n v="4754"/>
    <s v="Yes"/>
    <x v="18"/>
    <n v="131017"/>
    <n v="244.97"/>
    <n v="105.53"/>
    <s v="Netflix"/>
    <n v="15.68"/>
  </r>
  <r>
    <s v="MOV7008"/>
    <x v="2"/>
    <x v="1"/>
    <x v="279"/>
    <x v="376"/>
    <x v="0"/>
    <x v="0"/>
    <x v="1"/>
    <n v="7.3"/>
    <x v="379"/>
    <n v="106"/>
    <n v="46.59"/>
    <n v="139.55000000000001"/>
    <n v="1348.97"/>
    <n v="4852"/>
    <s v="No"/>
    <x v="51"/>
    <n v="65581"/>
    <n v="786.26"/>
    <n v="562.71"/>
    <s v="Sony Pictures"/>
    <n v="33.200000000000003"/>
  </r>
  <r>
    <s v="MOV9706"/>
    <x v="7"/>
    <x v="2"/>
    <x v="280"/>
    <x v="377"/>
    <x v="0"/>
    <x v="0"/>
    <x v="14"/>
    <n v="7.3"/>
    <x v="255"/>
    <n v="91"/>
    <n v="14.8"/>
    <n v="41.34"/>
    <n v="328.22"/>
    <n v="2557"/>
    <s v="No"/>
    <x v="62"/>
    <n v="396355"/>
    <n v="235.8"/>
    <n v="92.42"/>
    <s v="Amazon Prime"/>
    <n v="49.24"/>
  </r>
  <r>
    <s v="MOV8522"/>
    <x v="7"/>
    <x v="6"/>
    <x v="281"/>
    <x v="378"/>
    <x v="0"/>
    <x v="5"/>
    <x v="14"/>
    <n v="7.3"/>
    <x v="380"/>
    <n v="148"/>
    <n v="13.09"/>
    <n v="35.85"/>
    <n v="245.56"/>
    <n v="3208"/>
    <s v="No"/>
    <x v="21"/>
    <n v="463970"/>
    <n v="180.38"/>
    <n v="65.180000000000007"/>
    <s v="Paramount"/>
    <n v="28.95"/>
  </r>
  <r>
    <s v="MOV7196"/>
    <x v="3"/>
    <x v="2"/>
    <x v="282"/>
    <x v="379"/>
    <x v="12"/>
    <x v="17"/>
    <x v="51"/>
    <n v="7.3"/>
    <x v="381"/>
    <n v="155"/>
    <n v="30.62"/>
    <n v="77.709999999999994"/>
    <n v="572.91"/>
    <n v="1056"/>
    <s v="No"/>
    <x v="14"/>
    <n v="65076"/>
    <n v="298.73"/>
    <n v="274.18"/>
    <s v="Netflix"/>
    <n v="1.69"/>
  </r>
  <r>
    <s v="MOV6116"/>
    <x v="4"/>
    <x v="6"/>
    <x v="283"/>
    <x v="380"/>
    <x v="0"/>
    <x v="0"/>
    <x v="12"/>
    <n v="7.3"/>
    <x v="382"/>
    <n v="122"/>
    <n v="39.340000000000003"/>
    <n v="72.77"/>
    <n v="618.65"/>
    <n v="3300"/>
    <s v="Yes"/>
    <x v="41"/>
    <n v="108871"/>
    <n v="347.22"/>
    <n v="271.43"/>
    <s v="Sony Pictures"/>
    <n v="7.14"/>
  </r>
  <r>
    <s v="MOV8381"/>
    <x v="5"/>
    <x v="2"/>
    <x v="135"/>
    <x v="381"/>
    <x v="0"/>
    <x v="0"/>
    <x v="18"/>
    <n v="7.3"/>
    <x v="383"/>
    <n v="175"/>
    <n v="21.09"/>
    <n v="57.26"/>
    <n v="564.34"/>
    <n v="694"/>
    <s v="No"/>
    <x v="53"/>
    <n v="354501"/>
    <n v="409.36"/>
    <n v="154.97999999999999"/>
    <s v="Warner Bros"/>
    <n v="63.44"/>
  </r>
  <r>
    <s v="MOV4293"/>
    <x v="4"/>
    <x v="3"/>
    <x v="284"/>
    <x v="382"/>
    <x v="0"/>
    <x v="0"/>
    <x v="53"/>
    <n v="7.3"/>
    <x v="384"/>
    <n v="144"/>
    <n v="10.73"/>
    <n v="21.2"/>
    <n v="47.78"/>
    <n v="3455"/>
    <s v="Yes"/>
    <x v="9"/>
    <n v="172114"/>
    <n v="27.64"/>
    <n v="20.14"/>
    <s v="Sony Pictures"/>
    <n v="83.29"/>
  </r>
  <r>
    <s v="MOV3533"/>
    <x v="7"/>
    <x v="5"/>
    <x v="285"/>
    <x v="383"/>
    <x v="4"/>
    <x v="4"/>
    <x v="18"/>
    <n v="7.3"/>
    <x v="385"/>
    <n v="94"/>
    <n v="40.32"/>
    <n v="62.86"/>
    <n v="604.23"/>
    <n v="2866"/>
    <s v="No"/>
    <x v="30"/>
    <n v="201509"/>
    <n v="410.02"/>
    <n v="194.21"/>
    <s v="Warner Bros"/>
    <n v="39.15"/>
  </r>
  <r>
    <s v="MOV7554"/>
    <x v="6"/>
    <x v="0"/>
    <x v="286"/>
    <x v="384"/>
    <x v="0"/>
    <x v="0"/>
    <x v="30"/>
    <n v="7.3"/>
    <x v="386"/>
    <n v="167"/>
    <n v="18.59"/>
    <n v="38.43"/>
    <n v="288.26"/>
    <n v="4639"/>
    <s v="Yes"/>
    <x v="32"/>
    <n v="209416"/>
    <n v="171.87"/>
    <n v="116.39"/>
    <s v="Sony Pictures"/>
    <n v="41.04"/>
  </r>
  <r>
    <s v="MOV3912"/>
    <x v="1"/>
    <x v="5"/>
    <x v="21"/>
    <x v="385"/>
    <x v="0"/>
    <x v="0"/>
    <x v="14"/>
    <n v="7.3"/>
    <x v="387"/>
    <n v="174"/>
    <n v="28.05"/>
    <n v="75.28"/>
    <n v="190.7"/>
    <n v="3270"/>
    <s v="Yes"/>
    <x v="9"/>
    <n v="446300"/>
    <n v="121.11"/>
    <n v="69.59"/>
    <s v="Paramount"/>
    <n v="10.95"/>
  </r>
  <r>
    <s v="MOV9541"/>
    <x v="3"/>
    <x v="0"/>
    <x v="111"/>
    <x v="386"/>
    <x v="0"/>
    <x v="0"/>
    <x v="43"/>
    <n v="7.3"/>
    <x v="388"/>
    <n v="154"/>
    <n v="7.7"/>
    <n v="20.81"/>
    <n v="139.80000000000001"/>
    <n v="2008"/>
    <s v="No"/>
    <x v="26"/>
    <n v="237312"/>
    <n v="99.34"/>
    <n v="40.46"/>
    <s v="Fox Studios"/>
    <n v="89.26"/>
  </r>
  <r>
    <s v="MOV2993"/>
    <x v="8"/>
    <x v="3"/>
    <x v="287"/>
    <x v="387"/>
    <x v="0"/>
    <x v="0"/>
    <x v="45"/>
    <n v="7.3"/>
    <x v="389"/>
    <n v="101"/>
    <n v="15.99"/>
    <n v="34.42"/>
    <n v="293.75"/>
    <n v="3195"/>
    <s v="No"/>
    <x v="71"/>
    <n v="387673"/>
    <n v="210.76"/>
    <n v="82.99"/>
    <s v="Netflix"/>
    <n v="91.53"/>
  </r>
  <r>
    <s v="MOV7488"/>
    <x v="4"/>
    <x v="3"/>
    <x v="46"/>
    <x v="388"/>
    <x v="0"/>
    <x v="0"/>
    <x v="14"/>
    <n v="7.3"/>
    <x v="390"/>
    <n v="82"/>
    <n v="13.46"/>
    <n v="34.54"/>
    <n v="340.51"/>
    <n v="3236"/>
    <s v="Yes"/>
    <x v="48"/>
    <n v="196851"/>
    <n v="200.44"/>
    <n v="140.07"/>
    <s v="Paramount"/>
    <n v="59.91"/>
  </r>
  <r>
    <s v="MOV8788"/>
    <x v="8"/>
    <x v="3"/>
    <x v="288"/>
    <x v="389"/>
    <x v="0"/>
    <x v="0"/>
    <x v="25"/>
    <n v="7.3"/>
    <x v="391"/>
    <n v="172"/>
    <n v="14.99"/>
    <n v="32.520000000000003"/>
    <n v="214.93"/>
    <n v="3426"/>
    <s v="No"/>
    <x v="57"/>
    <n v="54127"/>
    <n v="119.79"/>
    <n v="95.14"/>
    <s v="Fox Studios"/>
    <n v="44.9"/>
  </r>
  <r>
    <s v="MOV7563"/>
    <x v="8"/>
    <x v="3"/>
    <x v="289"/>
    <x v="390"/>
    <x v="0"/>
    <x v="0"/>
    <x v="45"/>
    <n v="7.3"/>
    <x v="392"/>
    <n v="144"/>
    <n v="20.48"/>
    <n v="60.37"/>
    <n v="195.45"/>
    <n v="4672"/>
    <s v="Yes"/>
    <x v="20"/>
    <n v="358791"/>
    <n v="150.78"/>
    <n v="44.67"/>
    <s v="Netflix"/>
    <n v="28.41"/>
  </r>
  <r>
    <s v="MOV9794"/>
    <x v="5"/>
    <x v="5"/>
    <x v="290"/>
    <x v="391"/>
    <x v="4"/>
    <x v="4"/>
    <x v="6"/>
    <n v="7.3"/>
    <x v="393"/>
    <n v="143"/>
    <n v="30.35"/>
    <n v="55.69"/>
    <n v="438.3"/>
    <n v="3104"/>
    <s v="Yes"/>
    <x v="3"/>
    <n v="301180"/>
    <n v="247.02"/>
    <n v="191.28"/>
    <s v="Amazon Prime"/>
    <n v="103.57"/>
  </r>
  <r>
    <s v="MOV6797"/>
    <x v="6"/>
    <x v="6"/>
    <x v="104"/>
    <x v="392"/>
    <x v="0"/>
    <x v="0"/>
    <x v="38"/>
    <n v="7.3"/>
    <x v="394"/>
    <n v="137"/>
    <n v="44.84"/>
    <n v="76.709999999999994"/>
    <n v="302.70999999999998"/>
    <n v="1239"/>
    <s v="Yes"/>
    <x v="74"/>
    <n v="122109"/>
    <n v="175.51"/>
    <n v="127.2"/>
    <s v="Fox Studios"/>
    <n v="9.9600000000000009"/>
  </r>
  <r>
    <s v="MOV8768"/>
    <x v="7"/>
    <x v="4"/>
    <x v="291"/>
    <x v="393"/>
    <x v="0"/>
    <x v="0"/>
    <x v="13"/>
    <n v="7.3"/>
    <x v="395"/>
    <n v="117"/>
    <n v="21.16"/>
    <n v="48.82"/>
    <n v="102.33"/>
    <n v="2038"/>
    <s v="No"/>
    <x v="40"/>
    <n v="340969"/>
    <n v="63.88"/>
    <n v="38.450000000000003"/>
    <s v="Netflix"/>
    <n v="13.23"/>
  </r>
  <r>
    <s v="MOV3237"/>
    <x v="4"/>
    <x v="2"/>
    <x v="292"/>
    <x v="394"/>
    <x v="0"/>
    <x v="0"/>
    <x v="45"/>
    <n v="7.3"/>
    <x v="396"/>
    <n v="117"/>
    <n v="40.26"/>
    <n v="83.27"/>
    <n v="731.02"/>
    <n v="3136"/>
    <s v="Yes"/>
    <x v="35"/>
    <n v="480507"/>
    <n v="513.23"/>
    <n v="217.79"/>
    <s v="Fox Studios"/>
    <n v="5.51"/>
  </r>
  <r>
    <s v="MOV4104"/>
    <x v="8"/>
    <x v="5"/>
    <x v="293"/>
    <x v="395"/>
    <x v="0"/>
    <x v="0"/>
    <x v="19"/>
    <n v="7.3"/>
    <x v="397"/>
    <n v="145"/>
    <n v="22.42"/>
    <n v="65.180000000000007"/>
    <n v="530.49"/>
    <n v="2010"/>
    <s v="Yes"/>
    <x v="36"/>
    <n v="265686"/>
    <n v="410.69"/>
    <n v="119.8"/>
    <s v="Paramount"/>
    <n v="4.6900000000000004"/>
  </r>
  <r>
    <s v="MOV7474"/>
    <x v="8"/>
    <x v="3"/>
    <x v="87"/>
    <x v="396"/>
    <x v="0"/>
    <x v="0"/>
    <x v="6"/>
    <n v="7.3"/>
    <x v="398"/>
    <n v="162"/>
    <n v="15.64"/>
    <n v="25.58"/>
    <n v="190.54"/>
    <n v="3555"/>
    <s v="No"/>
    <x v="55"/>
    <n v="375867"/>
    <n v="132.62"/>
    <n v="57.92"/>
    <s v="Fox Studios"/>
    <n v="14.28"/>
  </r>
  <r>
    <s v="MOV5215"/>
    <x v="1"/>
    <x v="3"/>
    <x v="76"/>
    <x v="397"/>
    <x v="0"/>
    <x v="0"/>
    <x v="12"/>
    <n v="7.3"/>
    <x v="399"/>
    <n v="172"/>
    <n v="20.43"/>
    <n v="35.82"/>
    <n v="357.25"/>
    <n v="4683"/>
    <s v="Yes"/>
    <x v="75"/>
    <n v="219192"/>
    <n v="187.14"/>
    <n v="170.11"/>
    <s v="Netflix"/>
    <n v="12.89"/>
  </r>
  <r>
    <s v="MOV9731"/>
    <x v="8"/>
    <x v="1"/>
    <x v="126"/>
    <x v="398"/>
    <x v="0"/>
    <x v="0"/>
    <x v="6"/>
    <n v="7.3"/>
    <x v="400"/>
    <n v="153"/>
    <n v="5.04"/>
    <n v="8.82"/>
    <n v="24.69"/>
    <n v="1332"/>
    <s v="No"/>
    <x v="8"/>
    <n v="16801"/>
    <n v="18.13"/>
    <n v="6.56"/>
    <s v="Sony Pictures"/>
    <n v="31.58"/>
  </r>
  <r>
    <s v="MOV4705"/>
    <x v="6"/>
    <x v="6"/>
    <x v="195"/>
    <x v="399"/>
    <x v="0"/>
    <x v="5"/>
    <x v="56"/>
    <n v="7.3"/>
    <x v="401"/>
    <n v="104"/>
    <n v="2.76"/>
    <n v="6.2"/>
    <n v="14.69"/>
    <n v="1659"/>
    <s v="No"/>
    <x v="3"/>
    <n v="457621"/>
    <n v="8.33"/>
    <n v="6.36"/>
    <s v="Warner Bros"/>
    <n v="19.239999999999998"/>
  </r>
  <r>
    <s v="MOV6934"/>
    <x v="0"/>
    <x v="6"/>
    <x v="294"/>
    <x v="400"/>
    <x v="0"/>
    <x v="0"/>
    <x v="18"/>
    <n v="7.3"/>
    <x v="402"/>
    <n v="173"/>
    <n v="23.36"/>
    <n v="49.34"/>
    <n v="199.3"/>
    <n v="3765"/>
    <s v="No"/>
    <x v="61"/>
    <n v="171395"/>
    <n v="117.45"/>
    <n v="81.849999999999994"/>
    <s v="Netflix"/>
    <n v="90.93"/>
  </r>
  <r>
    <s v="MOV6404"/>
    <x v="2"/>
    <x v="0"/>
    <x v="94"/>
    <x v="401"/>
    <x v="0"/>
    <x v="0"/>
    <x v="49"/>
    <n v="7.3"/>
    <x v="403"/>
    <n v="114"/>
    <n v="7.99"/>
    <n v="17.899999999999999"/>
    <n v="95.57"/>
    <n v="4335"/>
    <s v="Yes"/>
    <x v="71"/>
    <n v="54007"/>
    <n v="67.94"/>
    <n v="27.63"/>
    <s v="Netflix"/>
    <n v="9.2899999999999991"/>
  </r>
  <r>
    <s v="MOV1011"/>
    <x v="0"/>
    <x v="2"/>
    <x v="295"/>
    <x v="402"/>
    <x v="0"/>
    <x v="0"/>
    <x v="37"/>
    <n v="7.3"/>
    <x v="404"/>
    <n v="141"/>
    <n v="5.07"/>
    <n v="12.88"/>
    <n v="98.87"/>
    <n v="1041"/>
    <s v="Yes"/>
    <x v="48"/>
    <n v="235220"/>
    <n v="53.54"/>
    <n v="45.33"/>
    <s v="Paramount"/>
    <n v="83.13"/>
  </r>
  <r>
    <s v="MOV9288"/>
    <x v="0"/>
    <x v="1"/>
    <x v="140"/>
    <x v="403"/>
    <x v="0"/>
    <x v="5"/>
    <x v="18"/>
    <n v="7.3"/>
    <x v="405"/>
    <n v="159"/>
    <n v="41.95"/>
    <n v="86.9"/>
    <n v="719.89"/>
    <n v="3387"/>
    <s v="No"/>
    <x v="65"/>
    <n v="102420"/>
    <n v="420.91"/>
    <n v="298.98"/>
    <s v="Paramount"/>
    <n v="86.42"/>
  </r>
  <r>
    <s v="MOV2176"/>
    <x v="2"/>
    <x v="6"/>
    <x v="296"/>
    <x v="404"/>
    <x v="0"/>
    <x v="5"/>
    <x v="11"/>
    <n v="7.3"/>
    <x v="406"/>
    <n v="120"/>
    <n v="10.220000000000001"/>
    <n v="27.29"/>
    <n v="181.04"/>
    <n v="1994"/>
    <s v="Yes"/>
    <x v="67"/>
    <n v="53773"/>
    <n v="144.24"/>
    <n v="36.799999999999997"/>
    <s v="Warner Bros"/>
    <n v="54.57"/>
  </r>
  <r>
    <s v="MOV9538"/>
    <x v="5"/>
    <x v="6"/>
    <x v="297"/>
    <x v="405"/>
    <x v="0"/>
    <x v="0"/>
    <x v="4"/>
    <n v="7.3"/>
    <x v="407"/>
    <n v="110"/>
    <n v="5.16"/>
    <n v="14.22"/>
    <n v="103.81"/>
    <n v="3106"/>
    <s v="Yes"/>
    <x v="45"/>
    <n v="5168"/>
    <n v="65.010000000000005"/>
    <n v="38.799999999999997"/>
    <s v="Netflix"/>
    <n v="36.47"/>
  </r>
  <r>
    <s v="MOV2575"/>
    <x v="3"/>
    <x v="2"/>
    <x v="168"/>
    <x v="406"/>
    <x v="0"/>
    <x v="5"/>
    <x v="14"/>
    <n v="7.3"/>
    <x v="408"/>
    <n v="143"/>
    <n v="32.409999999999997"/>
    <n v="78.95"/>
    <n v="661.54"/>
    <n v="1100"/>
    <s v="No"/>
    <x v="3"/>
    <n v="106330"/>
    <n v="510.93"/>
    <n v="150.61000000000001"/>
    <s v="Fox Studios"/>
    <n v="45.42"/>
  </r>
  <r>
    <s v="MOV6417"/>
    <x v="3"/>
    <x v="5"/>
    <x v="298"/>
    <x v="407"/>
    <x v="0"/>
    <x v="0"/>
    <x v="30"/>
    <n v="7.3"/>
    <x v="409"/>
    <n v="120"/>
    <n v="20.54"/>
    <n v="60.19"/>
    <n v="331.27"/>
    <n v="3224"/>
    <s v="Yes"/>
    <x v="25"/>
    <n v="460773"/>
    <n v="168.04"/>
    <n v="163.22999999999999"/>
    <s v="Amazon Prime"/>
    <n v="61.84"/>
  </r>
  <r>
    <s v="MOV4774"/>
    <x v="7"/>
    <x v="6"/>
    <x v="76"/>
    <x v="408"/>
    <x v="0"/>
    <x v="0"/>
    <x v="11"/>
    <n v="7.3"/>
    <x v="410"/>
    <n v="103"/>
    <n v="16.36"/>
    <n v="25.64"/>
    <n v="66.180000000000007"/>
    <n v="4104"/>
    <s v="Yes"/>
    <x v="8"/>
    <n v="190134"/>
    <n v="40.22"/>
    <n v="25.96"/>
    <s v="Paramount"/>
    <n v="24.47"/>
  </r>
  <r>
    <s v="MOV5054"/>
    <x v="8"/>
    <x v="0"/>
    <x v="299"/>
    <x v="409"/>
    <x v="4"/>
    <x v="4"/>
    <x v="14"/>
    <n v="7.3"/>
    <x v="411"/>
    <n v="130"/>
    <n v="33.200000000000003"/>
    <n v="72.2"/>
    <n v="162.65"/>
    <n v="4886"/>
    <s v="Yes"/>
    <x v="19"/>
    <n v="461151"/>
    <n v="105.31"/>
    <n v="57.34"/>
    <s v="Warner Bros"/>
    <n v="39.49"/>
  </r>
  <r>
    <s v="MOV7799"/>
    <x v="6"/>
    <x v="3"/>
    <x v="300"/>
    <x v="410"/>
    <x v="0"/>
    <x v="0"/>
    <x v="30"/>
    <n v="7.3"/>
    <x v="412"/>
    <n v="150"/>
    <n v="36.42"/>
    <n v="68.760000000000005"/>
    <n v="237.46"/>
    <n v="4111"/>
    <s v="No"/>
    <x v="48"/>
    <n v="223846"/>
    <n v="164.9"/>
    <n v="72.56"/>
    <s v="Netflix"/>
    <n v="10.44"/>
  </r>
  <r>
    <s v="MOV5802"/>
    <x v="6"/>
    <x v="1"/>
    <x v="127"/>
    <x v="411"/>
    <x v="0"/>
    <x v="0"/>
    <x v="51"/>
    <n v="7.3"/>
    <x v="413"/>
    <n v="125"/>
    <n v="17.5"/>
    <n v="52.14"/>
    <n v="317.14"/>
    <n v="3801"/>
    <s v="No"/>
    <x v="76"/>
    <n v="180142"/>
    <n v="210.35"/>
    <n v="106.79"/>
    <s v="Netflix"/>
    <n v="18.670000000000002"/>
  </r>
  <r>
    <s v="MOV5336"/>
    <x v="6"/>
    <x v="2"/>
    <x v="254"/>
    <x v="412"/>
    <x v="0"/>
    <x v="0"/>
    <x v="37"/>
    <n v="7.3"/>
    <x v="414"/>
    <n v="165"/>
    <n v="19.71"/>
    <n v="45.93"/>
    <n v="186.06"/>
    <n v="1978"/>
    <s v="Yes"/>
    <x v="12"/>
    <n v="78711"/>
    <n v="123.58"/>
    <n v="62.48"/>
    <s v="Amazon Prime"/>
    <n v="60.86"/>
  </r>
  <r>
    <s v="MOV2475"/>
    <x v="7"/>
    <x v="3"/>
    <x v="104"/>
    <x v="413"/>
    <x v="0"/>
    <x v="0"/>
    <x v="22"/>
    <n v="7.3"/>
    <x v="415"/>
    <n v="128"/>
    <n v="3.56"/>
    <n v="7.2"/>
    <n v="34.590000000000003"/>
    <n v="3163"/>
    <s v="No"/>
    <x v="52"/>
    <n v="82225"/>
    <n v="25.83"/>
    <n v="8.76"/>
    <s v="Amazon Prime"/>
    <n v="77.37"/>
  </r>
  <r>
    <s v="MOV7309"/>
    <x v="7"/>
    <x v="3"/>
    <x v="301"/>
    <x v="414"/>
    <x v="0"/>
    <x v="0"/>
    <x v="43"/>
    <n v="7.3"/>
    <x v="416"/>
    <n v="147"/>
    <n v="41.05"/>
    <n v="112.73"/>
    <n v="722.83"/>
    <n v="1763"/>
    <s v="No"/>
    <x v="34"/>
    <n v="404391"/>
    <n v="539.1"/>
    <n v="183.73"/>
    <s v="Netflix"/>
    <n v="131.33000000000001"/>
  </r>
  <r>
    <s v="MOV1089"/>
    <x v="2"/>
    <x v="0"/>
    <x v="53"/>
    <x v="415"/>
    <x v="0"/>
    <x v="0"/>
    <x v="38"/>
    <n v="7.3"/>
    <x v="417"/>
    <n v="101"/>
    <n v="39.18"/>
    <n v="69.650000000000006"/>
    <n v="605.28"/>
    <n v="1094"/>
    <s v="No"/>
    <x v="74"/>
    <n v="188176"/>
    <n v="403.09"/>
    <n v="202.19"/>
    <s v="Netflix"/>
    <n v="52.47"/>
  </r>
  <r>
    <s v="MOV7434"/>
    <x v="1"/>
    <x v="4"/>
    <x v="302"/>
    <x v="416"/>
    <x v="0"/>
    <x v="0"/>
    <x v="37"/>
    <n v="7.3"/>
    <x v="418"/>
    <n v="81"/>
    <n v="9.1999999999999993"/>
    <n v="16.579999999999998"/>
    <n v="116.76"/>
    <n v="720"/>
    <s v="Yes"/>
    <x v="26"/>
    <n v="20750"/>
    <n v="84.39"/>
    <n v="32.369999999999997"/>
    <s v="Warner Bros"/>
    <n v="92.77"/>
  </r>
  <r>
    <s v="MOV8472"/>
    <x v="6"/>
    <x v="3"/>
    <x v="303"/>
    <x v="417"/>
    <x v="0"/>
    <x v="0"/>
    <x v="16"/>
    <n v="7.3"/>
    <x v="419"/>
    <n v="149"/>
    <n v="10.96"/>
    <n v="26.21"/>
    <n v="99.64"/>
    <n v="659"/>
    <s v="No"/>
    <x v="18"/>
    <n v="132375"/>
    <n v="55.89"/>
    <n v="43.75"/>
    <s v="Amazon Prime"/>
    <n v="17.16"/>
  </r>
  <r>
    <s v="MOV3916"/>
    <x v="6"/>
    <x v="3"/>
    <x v="96"/>
    <x v="418"/>
    <x v="0"/>
    <x v="0"/>
    <x v="12"/>
    <n v="7.3"/>
    <x v="420"/>
    <n v="118"/>
    <n v="43.95"/>
    <n v="99.07"/>
    <n v="718.12"/>
    <n v="4006"/>
    <s v="Yes"/>
    <x v="36"/>
    <n v="7854"/>
    <n v="385.24"/>
    <n v="332.88"/>
    <s v="Warner Bros"/>
    <n v="47.76"/>
  </r>
  <r>
    <s v="MOV5357"/>
    <x v="7"/>
    <x v="2"/>
    <x v="304"/>
    <x v="419"/>
    <x v="0"/>
    <x v="5"/>
    <x v="1"/>
    <n v="7.3"/>
    <x v="421"/>
    <n v="96"/>
    <n v="33.32"/>
    <n v="84.49"/>
    <n v="180.28"/>
    <n v="3975"/>
    <s v="No"/>
    <x v="0"/>
    <n v="72995"/>
    <n v="141.97"/>
    <n v="38.31"/>
    <s v="Fox Studios"/>
    <n v="0.2"/>
  </r>
  <r>
    <s v="MOV9335"/>
    <x v="2"/>
    <x v="2"/>
    <x v="305"/>
    <x v="420"/>
    <x v="0"/>
    <x v="0"/>
    <x v="33"/>
    <n v="7.3"/>
    <x v="422"/>
    <n v="125"/>
    <n v="43.61"/>
    <n v="130.19999999999999"/>
    <n v="433.98"/>
    <n v="3342"/>
    <s v="Yes"/>
    <x v="10"/>
    <n v="413189"/>
    <n v="300.95"/>
    <n v="133.03"/>
    <s v="Amazon Prime"/>
    <n v="28.76"/>
  </r>
  <r>
    <s v="MOV3368"/>
    <x v="7"/>
    <x v="6"/>
    <x v="41"/>
    <x v="421"/>
    <x v="0"/>
    <x v="5"/>
    <x v="51"/>
    <n v="7.3"/>
    <x v="423"/>
    <n v="104"/>
    <n v="47.77"/>
    <n v="122.03"/>
    <n v="1200.44"/>
    <n v="4317"/>
    <s v="No"/>
    <x v="38"/>
    <n v="332385"/>
    <n v="628.17999999999995"/>
    <n v="572.26"/>
    <s v="Netflix"/>
    <n v="10.17"/>
  </r>
  <r>
    <s v="MOV8007"/>
    <x v="8"/>
    <x v="0"/>
    <x v="306"/>
    <x v="422"/>
    <x v="0"/>
    <x v="0"/>
    <x v="13"/>
    <n v="7.3"/>
    <x v="424"/>
    <n v="155"/>
    <n v="23.42"/>
    <n v="46.45"/>
    <n v="432.6"/>
    <n v="1026"/>
    <s v="No"/>
    <x v="51"/>
    <n v="52104"/>
    <n v="263.58"/>
    <n v="169.02"/>
    <s v="Warner Bros"/>
    <n v="22.9"/>
  </r>
  <r>
    <s v="MOV9822"/>
    <x v="7"/>
    <x v="0"/>
    <x v="160"/>
    <x v="423"/>
    <x v="0"/>
    <x v="0"/>
    <x v="13"/>
    <n v="7.3"/>
    <x v="425"/>
    <n v="171"/>
    <n v="21.48"/>
    <n v="53.8"/>
    <n v="318.91000000000003"/>
    <n v="865"/>
    <s v="Yes"/>
    <x v="57"/>
    <n v="299620"/>
    <n v="227.34"/>
    <n v="91.57"/>
    <s v="Netflix"/>
    <n v="49.58"/>
  </r>
  <r>
    <s v="MOV7309"/>
    <x v="5"/>
    <x v="6"/>
    <x v="307"/>
    <x v="424"/>
    <x v="0"/>
    <x v="5"/>
    <x v="16"/>
    <n v="7.3"/>
    <x v="426"/>
    <n v="112"/>
    <n v="5.24"/>
    <n v="14.77"/>
    <n v="48.33"/>
    <n v="3573"/>
    <s v="Yes"/>
    <x v="49"/>
    <n v="477249"/>
    <n v="34.4"/>
    <n v="13.93"/>
    <s v="Netflix"/>
    <n v="0.76"/>
  </r>
  <r>
    <s v="MOV3098"/>
    <x v="2"/>
    <x v="5"/>
    <x v="308"/>
    <x v="425"/>
    <x v="0"/>
    <x v="0"/>
    <x v="33"/>
    <n v="7.3"/>
    <x v="427"/>
    <n v="116"/>
    <n v="19.059999999999999"/>
    <n v="57.13"/>
    <n v="417.61"/>
    <n v="631"/>
    <s v="No"/>
    <x v="72"/>
    <n v="361365"/>
    <n v="212.12"/>
    <n v="205.49"/>
    <s v="Warner Bros"/>
    <n v="2.48"/>
  </r>
  <r>
    <s v="MOV5559"/>
    <x v="2"/>
    <x v="6"/>
    <x v="286"/>
    <x v="384"/>
    <x v="0"/>
    <x v="0"/>
    <x v="30"/>
    <n v="7.3"/>
    <x v="428"/>
    <n v="179"/>
    <n v="35.65"/>
    <n v="97.4"/>
    <n v="894.34"/>
    <n v="2483"/>
    <s v="No"/>
    <x v="16"/>
    <n v="458039"/>
    <n v="703.92"/>
    <n v="190.42"/>
    <s v="Paramount"/>
    <n v="32.76"/>
  </r>
  <r>
    <s v="MOV2953"/>
    <x v="0"/>
    <x v="5"/>
    <x v="216"/>
    <x v="426"/>
    <x v="0"/>
    <x v="5"/>
    <x v="23"/>
    <n v="7.3"/>
    <x v="429"/>
    <n v="132"/>
    <n v="18.190000000000001"/>
    <n v="37.39"/>
    <n v="320"/>
    <n v="1895"/>
    <s v="Yes"/>
    <x v="60"/>
    <n v="194025"/>
    <n v="208.89"/>
    <n v="111.11"/>
    <s v="Sony Pictures"/>
    <n v="25.13"/>
  </r>
  <r>
    <s v="MOV7842"/>
    <x v="7"/>
    <x v="6"/>
    <x v="309"/>
    <x v="427"/>
    <x v="0"/>
    <x v="5"/>
    <x v="43"/>
    <n v="7.3"/>
    <x v="430"/>
    <n v="102"/>
    <n v="25.05"/>
    <n v="47.68"/>
    <n v="195.12"/>
    <n v="4026"/>
    <s v="No"/>
    <x v="9"/>
    <n v="179755"/>
    <n v="117.64"/>
    <n v="77.48"/>
    <s v="Netflix"/>
    <n v="112.38"/>
  </r>
  <r>
    <s v="MOV5762"/>
    <x v="5"/>
    <x v="1"/>
    <x v="10"/>
    <x v="428"/>
    <x v="0"/>
    <x v="0"/>
    <x v="43"/>
    <n v="7.3"/>
    <x v="431"/>
    <n v="83"/>
    <n v="14.28"/>
    <n v="30.16"/>
    <n v="186.36"/>
    <n v="4333"/>
    <s v="Yes"/>
    <x v="16"/>
    <n v="323284"/>
    <n v="115.9"/>
    <n v="70.459999999999994"/>
    <s v="Amazon Prime"/>
    <n v="87.23"/>
  </r>
  <r>
    <s v="MOV7636"/>
    <x v="4"/>
    <x v="1"/>
    <x v="310"/>
    <x v="429"/>
    <x v="0"/>
    <x v="5"/>
    <x v="25"/>
    <n v="7.3"/>
    <x v="432"/>
    <n v="151"/>
    <n v="5.32"/>
    <n v="13.96"/>
    <n v="34.75"/>
    <n v="1285"/>
    <s v="No"/>
    <x v="74"/>
    <n v="363602"/>
    <n v="23.22"/>
    <n v="11.53"/>
    <s v="Sony Pictures"/>
    <n v="71.849999999999994"/>
  </r>
  <r>
    <s v="MOV8174"/>
    <x v="7"/>
    <x v="3"/>
    <x v="108"/>
    <x v="430"/>
    <x v="0"/>
    <x v="0"/>
    <x v="4"/>
    <n v="7.3"/>
    <x v="433"/>
    <n v="93"/>
    <n v="34.81"/>
    <n v="103.81"/>
    <n v="542.80999999999995"/>
    <n v="1744"/>
    <s v="No"/>
    <x v="56"/>
    <n v="343515"/>
    <n v="391.32"/>
    <n v="151.49"/>
    <s v="Sony Pictures"/>
    <n v="66.930000000000007"/>
  </r>
  <r>
    <s v="MOV9580"/>
    <x v="4"/>
    <x v="6"/>
    <x v="311"/>
    <x v="431"/>
    <x v="0"/>
    <x v="0"/>
    <x v="35"/>
    <n v="7.3"/>
    <x v="434"/>
    <n v="155"/>
    <n v="17.68"/>
    <n v="28.48"/>
    <n v="282.20999999999998"/>
    <n v="1483"/>
    <s v="Yes"/>
    <x v="32"/>
    <n v="426683"/>
    <n v="159.16999999999999"/>
    <n v="123.04"/>
    <s v="Netflix"/>
    <n v="14.01"/>
  </r>
  <r>
    <s v="MOV3592"/>
    <x v="5"/>
    <x v="3"/>
    <x v="188"/>
    <x v="432"/>
    <x v="0"/>
    <x v="21"/>
    <x v="45"/>
    <n v="7.3"/>
    <x v="435"/>
    <n v="116"/>
    <n v="45.65"/>
    <n v="120.52"/>
    <n v="264.01"/>
    <n v="1401"/>
    <s v="No"/>
    <x v="72"/>
    <n v="402955"/>
    <n v="207.67"/>
    <n v="56.34"/>
    <s v="Warner Bros"/>
    <n v="52.21"/>
  </r>
  <r>
    <s v="MOV9461"/>
    <x v="4"/>
    <x v="0"/>
    <x v="163"/>
    <x v="433"/>
    <x v="0"/>
    <x v="0"/>
    <x v="14"/>
    <n v="7.3"/>
    <x v="436"/>
    <n v="154"/>
    <n v="10.29"/>
    <n v="28.8"/>
    <n v="218.34"/>
    <n v="788"/>
    <s v="Yes"/>
    <x v="24"/>
    <n v="461890"/>
    <n v="136.63999999999999"/>
    <n v="81.7"/>
    <s v="Warner Bros"/>
    <n v="60.35"/>
  </r>
  <r>
    <s v="MOV1293"/>
    <x v="8"/>
    <x v="3"/>
    <x v="312"/>
    <x v="434"/>
    <x v="0"/>
    <x v="0"/>
    <x v="45"/>
    <n v="7.3"/>
    <x v="437"/>
    <n v="98"/>
    <n v="16.66"/>
    <n v="31.55"/>
    <n v="302.14999999999998"/>
    <n v="1763"/>
    <s v="No"/>
    <x v="26"/>
    <n v="476544"/>
    <n v="236.22"/>
    <n v="65.930000000000007"/>
    <s v="Netflix"/>
    <n v="67.86"/>
  </r>
  <r>
    <s v="MOV2381"/>
    <x v="1"/>
    <x v="6"/>
    <x v="188"/>
    <x v="432"/>
    <x v="0"/>
    <x v="21"/>
    <x v="45"/>
    <n v="7.3"/>
    <x v="438"/>
    <n v="146"/>
    <n v="21.29"/>
    <n v="55.1"/>
    <n v="309.64"/>
    <n v="2114"/>
    <s v="Yes"/>
    <x v="5"/>
    <n v="82586"/>
    <n v="240.48"/>
    <n v="69.16"/>
    <s v="Sony Pictures"/>
    <n v="19.75"/>
  </r>
  <r>
    <s v="MOV4589"/>
    <x v="5"/>
    <x v="6"/>
    <x v="313"/>
    <x v="435"/>
    <x v="0"/>
    <x v="0"/>
    <x v="2"/>
    <n v="7.3"/>
    <x v="439"/>
    <n v="140"/>
    <n v="44.99"/>
    <n v="100.55"/>
    <n v="347.8"/>
    <n v="3657"/>
    <s v="Yes"/>
    <x v="75"/>
    <n v="25519"/>
    <n v="239.19"/>
    <n v="108.61"/>
    <s v="Sony Pictures"/>
    <n v="26.05"/>
  </r>
  <r>
    <s v="MOV2163"/>
    <x v="7"/>
    <x v="4"/>
    <x v="314"/>
    <x v="436"/>
    <x v="0"/>
    <x v="0"/>
    <x v="13"/>
    <n v="7.3"/>
    <x v="440"/>
    <n v="134"/>
    <n v="26.94"/>
    <n v="57.35"/>
    <n v="465.78"/>
    <n v="751"/>
    <s v="No"/>
    <x v="34"/>
    <n v="306101"/>
    <n v="316.92"/>
    <n v="148.86000000000001"/>
    <s v="Warner Bros"/>
    <n v="31.58"/>
  </r>
  <r>
    <s v="MOV3885"/>
    <x v="6"/>
    <x v="1"/>
    <x v="149"/>
    <x v="437"/>
    <x v="0"/>
    <x v="0"/>
    <x v="45"/>
    <n v="7.3"/>
    <x v="441"/>
    <n v="82"/>
    <n v="17.940000000000001"/>
    <n v="28.6"/>
    <n v="174.35"/>
    <n v="4914"/>
    <s v="No"/>
    <x v="43"/>
    <n v="66476"/>
    <n v="110.04"/>
    <n v="64.31"/>
    <s v="Amazon Prime"/>
    <n v="9.0500000000000007"/>
  </r>
  <r>
    <s v="MOV5218"/>
    <x v="2"/>
    <x v="1"/>
    <x v="226"/>
    <x v="438"/>
    <x v="0"/>
    <x v="0"/>
    <x v="19"/>
    <n v="7.2"/>
    <x v="442"/>
    <n v="95"/>
    <n v="29.62"/>
    <n v="52.25"/>
    <n v="219.08"/>
    <n v="583"/>
    <s v="Yes"/>
    <x v="33"/>
    <n v="159659"/>
    <n v="120.98"/>
    <n v="98.1"/>
    <s v="Fox Studios"/>
    <n v="28.75"/>
  </r>
  <r>
    <s v="MOV9607"/>
    <x v="4"/>
    <x v="2"/>
    <x v="315"/>
    <x v="439"/>
    <x v="0"/>
    <x v="0"/>
    <x v="49"/>
    <n v="7.2"/>
    <x v="443"/>
    <n v="123"/>
    <n v="45.14"/>
    <n v="69.14"/>
    <n v="438.12"/>
    <n v="2262"/>
    <s v="Yes"/>
    <x v="27"/>
    <n v="321790"/>
    <n v="322.25"/>
    <n v="115.87"/>
    <s v="Netflix"/>
    <n v="65.98"/>
  </r>
  <r>
    <s v="MOV9534"/>
    <x v="8"/>
    <x v="6"/>
    <x v="316"/>
    <x v="440"/>
    <x v="0"/>
    <x v="0"/>
    <x v="35"/>
    <n v="7.2"/>
    <x v="444"/>
    <n v="153"/>
    <n v="20.100000000000001"/>
    <n v="39.94"/>
    <n v="266.32"/>
    <n v="1385"/>
    <s v="Yes"/>
    <x v="42"/>
    <n v="443093"/>
    <n v="172.05"/>
    <n v="94.27"/>
    <s v="Sony Pictures"/>
    <n v="92.71"/>
  </r>
  <r>
    <s v="MOV4555"/>
    <x v="3"/>
    <x v="4"/>
    <x v="9"/>
    <x v="441"/>
    <x v="0"/>
    <x v="0"/>
    <x v="16"/>
    <n v="7.2"/>
    <x v="445"/>
    <n v="93"/>
    <n v="44.02"/>
    <n v="104.33"/>
    <n v="500.9"/>
    <n v="3338"/>
    <s v="No"/>
    <x v="44"/>
    <n v="458311"/>
    <n v="291.73"/>
    <n v="209.17"/>
    <s v="Sony Pictures"/>
    <n v="79.05"/>
  </r>
  <r>
    <s v="MOV7304"/>
    <x v="4"/>
    <x v="4"/>
    <x v="317"/>
    <x v="442"/>
    <x v="15"/>
    <x v="4"/>
    <x v="28"/>
    <n v="7.2"/>
    <x v="446"/>
    <n v="137"/>
    <n v="20.3"/>
    <n v="40.49"/>
    <n v="257.22000000000003"/>
    <n v="4368"/>
    <s v="Yes"/>
    <x v="33"/>
    <n v="232102"/>
    <n v="134.66"/>
    <n v="122.56"/>
    <s v="Warner Bros"/>
    <n v="44.27"/>
  </r>
  <r>
    <s v="MOV2495"/>
    <x v="4"/>
    <x v="5"/>
    <x v="318"/>
    <x v="443"/>
    <x v="0"/>
    <x v="0"/>
    <x v="2"/>
    <n v="7.2"/>
    <x v="447"/>
    <n v="168"/>
    <n v="46.28"/>
    <n v="131.26"/>
    <n v="483.48"/>
    <n v="1554"/>
    <s v="No"/>
    <x v="36"/>
    <n v="228694"/>
    <n v="354.29"/>
    <n v="129.19"/>
    <s v="Paramount"/>
    <n v="93.14"/>
  </r>
  <r>
    <s v="MOV8743"/>
    <x v="4"/>
    <x v="4"/>
    <x v="2"/>
    <x v="444"/>
    <x v="0"/>
    <x v="1"/>
    <x v="37"/>
    <n v="7.2"/>
    <x v="448"/>
    <n v="134"/>
    <n v="18.829999999999998"/>
    <n v="45.6"/>
    <n v="288.24"/>
    <n v="2125"/>
    <s v="Yes"/>
    <x v="16"/>
    <n v="438659"/>
    <n v="205.98"/>
    <n v="82.26"/>
    <s v="Paramount"/>
    <n v="53.32"/>
  </r>
  <r>
    <s v="MOV1417"/>
    <x v="1"/>
    <x v="0"/>
    <x v="319"/>
    <x v="445"/>
    <x v="0"/>
    <x v="0"/>
    <x v="3"/>
    <n v="7.2"/>
    <x v="449"/>
    <n v="163"/>
    <n v="41.24"/>
    <n v="62.39"/>
    <n v="363.36"/>
    <n v="4228"/>
    <s v="Yes"/>
    <x v="69"/>
    <n v="223938"/>
    <n v="251.66"/>
    <n v="111.7"/>
    <s v="Warner Bros"/>
    <n v="61.63"/>
  </r>
  <r>
    <s v="MOV5215"/>
    <x v="7"/>
    <x v="6"/>
    <x v="320"/>
    <x v="446"/>
    <x v="0"/>
    <x v="0"/>
    <x v="34"/>
    <n v="7.2"/>
    <x v="450"/>
    <n v="167"/>
    <n v="11.58"/>
    <n v="18.87"/>
    <n v="130.22999999999999"/>
    <n v="1059"/>
    <s v="Yes"/>
    <x v="56"/>
    <n v="436636"/>
    <n v="67.34"/>
    <n v="62.89"/>
    <s v="Paramount"/>
    <n v="27.73"/>
  </r>
  <r>
    <s v="MOV5068"/>
    <x v="8"/>
    <x v="0"/>
    <x v="321"/>
    <x v="447"/>
    <x v="0"/>
    <x v="0"/>
    <x v="28"/>
    <n v="7.2"/>
    <x v="451"/>
    <n v="162"/>
    <n v="32.36"/>
    <n v="74.069999999999993"/>
    <n v="376.77"/>
    <n v="1794"/>
    <s v="Yes"/>
    <x v="50"/>
    <n v="324533"/>
    <n v="205.27"/>
    <n v="171.5"/>
    <s v="Netflix"/>
    <n v="42.61"/>
  </r>
  <r>
    <s v="MOV3918"/>
    <x v="2"/>
    <x v="2"/>
    <x v="322"/>
    <x v="448"/>
    <x v="0"/>
    <x v="0"/>
    <x v="30"/>
    <n v="7.2"/>
    <x v="452"/>
    <n v="90"/>
    <n v="18.03"/>
    <n v="51.03"/>
    <n v="366.03"/>
    <n v="3039"/>
    <s v="No"/>
    <x v="16"/>
    <n v="67463"/>
    <n v="249.26"/>
    <n v="116.77"/>
    <s v="Netflix"/>
    <n v="11.66"/>
  </r>
  <r>
    <s v="MOV3287"/>
    <x v="2"/>
    <x v="1"/>
    <x v="323"/>
    <x v="449"/>
    <x v="0"/>
    <x v="15"/>
    <x v="2"/>
    <n v="7.2"/>
    <x v="453"/>
    <n v="111"/>
    <n v="41.45"/>
    <n v="120.34"/>
    <n v="388.4"/>
    <n v="3013"/>
    <s v="No"/>
    <x v="12"/>
    <n v="132342"/>
    <n v="286.72000000000003"/>
    <n v="101.68"/>
    <s v="Sony Pictures"/>
    <n v="75.38"/>
  </r>
  <r>
    <s v="MOV9447"/>
    <x v="8"/>
    <x v="3"/>
    <x v="324"/>
    <x v="450"/>
    <x v="0"/>
    <x v="0"/>
    <x v="2"/>
    <n v="7.2"/>
    <x v="454"/>
    <n v="164"/>
    <n v="44.19"/>
    <n v="68.7"/>
    <n v="171.34"/>
    <n v="2976"/>
    <s v="Yes"/>
    <x v="72"/>
    <n v="240778"/>
    <n v="134.5"/>
    <n v="36.840000000000003"/>
    <s v="Fox Studios"/>
    <n v="108.97"/>
  </r>
  <r>
    <s v="MOV2390"/>
    <x v="4"/>
    <x v="3"/>
    <x v="16"/>
    <x v="451"/>
    <x v="0"/>
    <x v="0"/>
    <x v="37"/>
    <n v="7.2"/>
    <x v="455"/>
    <n v="168"/>
    <n v="37.32"/>
    <n v="101.12"/>
    <n v="734.37"/>
    <n v="2752"/>
    <s v="No"/>
    <x v="69"/>
    <n v="232069"/>
    <n v="507.51"/>
    <n v="226.86"/>
    <s v="Sony Pictures"/>
    <n v="62.49"/>
  </r>
  <r>
    <s v="MOV7484"/>
    <x v="1"/>
    <x v="1"/>
    <x v="325"/>
    <x v="452"/>
    <x v="0"/>
    <x v="0"/>
    <x v="11"/>
    <n v="7.2"/>
    <x v="456"/>
    <n v="169"/>
    <n v="16.239999999999998"/>
    <n v="36.17"/>
    <n v="146.13999999999999"/>
    <n v="557"/>
    <s v="Yes"/>
    <x v="36"/>
    <n v="9901"/>
    <n v="107.85"/>
    <n v="38.29"/>
    <s v="Paramount"/>
    <n v="47.65"/>
  </r>
  <r>
    <s v="MOV8303"/>
    <x v="6"/>
    <x v="4"/>
    <x v="326"/>
    <x v="453"/>
    <x v="0"/>
    <x v="0"/>
    <x v="3"/>
    <n v="7.2"/>
    <x v="457"/>
    <n v="178"/>
    <n v="36.28"/>
    <n v="78.33"/>
    <n v="447.73"/>
    <n v="4474"/>
    <s v="No"/>
    <x v="20"/>
    <n v="193460"/>
    <n v="264.92"/>
    <n v="182.81"/>
    <s v="Paramount"/>
    <n v="24.85"/>
  </r>
  <r>
    <s v="MOV7474"/>
    <x v="5"/>
    <x v="4"/>
    <x v="327"/>
    <x v="454"/>
    <x v="0"/>
    <x v="0"/>
    <x v="25"/>
    <n v="7.2"/>
    <x v="458"/>
    <n v="86"/>
    <n v="39.17"/>
    <n v="116.43"/>
    <n v="929.01"/>
    <n v="2534"/>
    <s v="Yes"/>
    <x v="53"/>
    <n v="399027"/>
    <n v="479.13"/>
    <n v="449.88"/>
    <s v="Paramount"/>
    <n v="93.32"/>
  </r>
  <r>
    <s v="MOV3513"/>
    <x v="8"/>
    <x v="3"/>
    <x v="328"/>
    <x v="455"/>
    <x v="0"/>
    <x v="5"/>
    <x v="39"/>
    <n v="7.2"/>
    <x v="459"/>
    <n v="82"/>
    <n v="17.600000000000001"/>
    <n v="33.119999999999997"/>
    <n v="80.3"/>
    <n v="507"/>
    <s v="No"/>
    <x v="49"/>
    <n v="73247"/>
    <n v="54.45"/>
    <n v="25.85"/>
    <s v="Fox Studios"/>
    <n v="55.85"/>
  </r>
  <r>
    <s v="MOV7819"/>
    <x v="6"/>
    <x v="2"/>
    <x v="104"/>
    <x v="456"/>
    <x v="0"/>
    <x v="5"/>
    <x v="21"/>
    <n v="7.2"/>
    <x v="460"/>
    <n v="138"/>
    <n v="20.010000000000002"/>
    <n v="47.44"/>
    <n v="121.31"/>
    <n v="2105"/>
    <s v="Yes"/>
    <x v="68"/>
    <n v="494454"/>
    <n v="81.37"/>
    <n v="39.94"/>
    <s v="Amazon Prime"/>
    <n v="8.84"/>
  </r>
  <r>
    <s v="MOV4405"/>
    <x v="2"/>
    <x v="5"/>
    <x v="0"/>
    <x v="457"/>
    <x v="0"/>
    <x v="0"/>
    <x v="24"/>
    <n v="7.2"/>
    <x v="461"/>
    <n v="163"/>
    <n v="15.25"/>
    <n v="23.75"/>
    <n v="67.569999999999993"/>
    <n v="4517"/>
    <s v="No"/>
    <x v="6"/>
    <n v="236709"/>
    <n v="44.34"/>
    <n v="23.23"/>
    <s v="Netflix"/>
    <n v="32.25"/>
  </r>
  <r>
    <s v="MOV8544"/>
    <x v="1"/>
    <x v="2"/>
    <x v="61"/>
    <x v="458"/>
    <x v="0"/>
    <x v="0"/>
    <x v="34"/>
    <n v="7.2"/>
    <x v="462"/>
    <n v="92"/>
    <n v="34.08"/>
    <n v="91.52"/>
    <n v="186.28"/>
    <n v="4351"/>
    <s v="No"/>
    <x v="7"/>
    <n v="287459"/>
    <n v="119.6"/>
    <n v="66.680000000000007"/>
    <s v="Paramount"/>
    <n v="85.59"/>
  </r>
  <r>
    <s v="MOV2591"/>
    <x v="1"/>
    <x v="0"/>
    <x v="329"/>
    <x v="459"/>
    <x v="0"/>
    <x v="5"/>
    <x v="6"/>
    <n v="7.2"/>
    <x v="463"/>
    <n v="146"/>
    <n v="26.97"/>
    <n v="74.63"/>
    <n v="522.23"/>
    <n v="3495"/>
    <s v="No"/>
    <x v="0"/>
    <n v="65077"/>
    <n v="400.28"/>
    <n v="121.95"/>
    <s v="Fox Studios"/>
    <n v="43.65"/>
  </r>
  <r>
    <s v="MOV5718"/>
    <x v="2"/>
    <x v="4"/>
    <x v="220"/>
    <x v="460"/>
    <x v="0"/>
    <x v="0"/>
    <x v="54"/>
    <n v="7.2"/>
    <x v="464"/>
    <n v="125"/>
    <n v="33.22"/>
    <n v="57.22"/>
    <n v="390.84"/>
    <n v="1561"/>
    <s v="Yes"/>
    <x v="76"/>
    <n v="214841"/>
    <n v="307.68"/>
    <n v="83.16"/>
    <s v="Paramount"/>
    <n v="7.91"/>
  </r>
  <r>
    <s v="MOV3575"/>
    <x v="8"/>
    <x v="1"/>
    <x v="36"/>
    <x v="461"/>
    <x v="0"/>
    <x v="0"/>
    <x v="37"/>
    <n v="7.2"/>
    <x v="465"/>
    <n v="169"/>
    <n v="4.26"/>
    <n v="9.34"/>
    <n v="32.75"/>
    <n v="4352"/>
    <s v="Yes"/>
    <x v="0"/>
    <n v="229293"/>
    <n v="22.23"/>
    <n v="10.52"/>
    <s v="Amazon Prime"/>
    <n v="112.98"/>
  </r>
  <r>
    <s v="MOV5508"/>
    <x v="8"/>
    <x v="2"/>
    <x v="330"/>
    <x v="462"/>
    <x v="0"/>
    <x v="5"/>
    <x v="3"/>
    <n v="7.2"/>
    <x v="466"/>
    <n v="121"/>
    <n v="26.34"/>
    <n v="66.569999999999993"/>
    <n v="384.02"/>
    <n v="3275"/>
    <s v="No"/>
    <x v="40"/>
    <n v="10729"/>
    <n v="290.48"/>
    <n v="93.54"/>
    <s v="Paramount"/>
    <n v="43.26"/>
  </r>
  <r>
    <s v="MOV5221"/>
    <x v="8"/>
    <x v="6"/>
    <x v="84"/>
    <x v="463"/>
    <x v="0"/>
    <x v="5"/>
    <x v="13"/>
    <n v="7.2"/>
    <x v="467"/>
    <n v="107"/>
    <n v="4.04"/>
    <n v="11.88"/>
    <n v="82.76"/>
    <n v="3175"/>
    <s v="No"/>
    <x v="72"/>
    <n v="283777"/>
    <n v="65.760000000000005"/>
    <n v="17"/>
    <s v="Sony Pictures"/>
    <n v="28.67"/>
  </r>
  <r>
    <s v="MOV5217"/>
    <x v="7"/>
    <x v="1"/>
    <x v="331"/>
    <x v="464"/>
    <x v="0"/>
    <x v="0"/>
    <x v="19"/>
    <n v="7.2"/>
    <x v="468"/>
    <n v="152"/>
    <n v="25.24"/>
    <n v="72.39"/>
    <n v="479.96"/>
    <n v="977"/>
    <s v="No"/>
    <x v="40"/>
    <n v="10009"/>
    <n v="356.5"/>
    <n v="123.46"/>
    <s v="Sony Pictures"/>
    <n v="54.67"/>
  </r>
  <r>
    <s v="MOV4781"/>
    <x v="5"/>
    <x v="4"/>
    <x v="33"/>
    <x v="465"/>
    <x v="0"/>
    <x v="0"/>
    <x v="11"/>
    <n v="7.2"/>
    <x v="469"/>
    <n v="88"/>
    <n v="23.18"/>
    <n v="63.58"/>
    <n v="278.8"/>
    <n v="2530"/>
    <s v="Yes"/>
    <x v="59"/>
    <n v="400821"/>
    <n v="141.61000000000001"/>
    <n v="137.19"/>
    <s v="Fox Studios"/>
    <n v="17.02"/>
  </r>
  <r>
    <s v="MOV5559"/>
    <x v="7"/>
    <x v="1"/>
    <x v="332"/>
    <x v="466"/>
    <x v="0"/>
    <x v="0"/>
    <x v="3"/>
    <n v="7.2"/>
    <x v="470"/>
    <n v="86"/>
    <n v="6.98"/>
    <n v="18.93"/>
    <n v="41.19"/>
    <n v="2398"/>
    <s v="No"/>
    <x v="9"/>
    <n v="368718"/>
    <n v="22.39"/>
    <n v="18.8"/>
    <s v="Fox Studios"/>
    <n v="50.72"/>
  </r>
  <r>
    <s v="MOV1509"/>
    <x v="3"/>
    <x v="0"/>
    <x v="333"/>
    <x v="467"/>
    <x v="0"/>
    <x v="0"/>
    <x v="2"/>
    <n v="7.2"/>
    <x v="471"/>
    <n v="136"/>
    <n v="26.94"/>
    <n v="61.29"/>
    <n v="477.13"/>
    <n v="2019"/>
    <s v="No"/>
    <x v="16"/>
    <n v="490673"/>
    <n v="357.52"/>
    <n v="119.61"/>
    <s v="Amazon Prime"/>
    <n v="14.28"/>
  </r>
  <r>
    <s v="MOV1238"/>
    <x v="2"/>
    <x v="0"/>
    <x v="334"/>
    <x v="468"/>
    <x v="0"/>
    <x v="0"/>
    <x v="6"/>
    <n v="7.2"/>
    <x v="472"/>
    <n v="99"/>
    <n v="26.02"/>
    <n v="74.66"/>
    <n v="469.53"/>
    <n v="1239"/>
    <s v="No"/>
    <x v="30"/>
    <n v="214287"/>
    <n v="333.68"/>
    <n v="135.85"/>
    <s v="Paramount"/>
    <n v="85.31"/>
  </r>
  <r>
    <s v="MOV8864"/>
    <x v="8"/>
    <x v="3"/>
    <x v="335"/>
    <x v="469"/>
    <x v="6"/>
    <x v="16"/>
    <x v="11"/>
    <n v="7.2"/>
    <x v="473"/>
    <n v="86"/>
    <n v="35.880000000000003"/>
    <n v="92.89"/>
    <n v="630.92999999999995"/>
    <n v="2828"/>
    <s v="No"/>
    <x v="41"/>
    <n v="115198"/>
    <n v="325.31"/>
    <n v="305.62"/>
    <s v="Paramount"/>
    <n v="87.01"/>
  </r>
  <r>
    <s v="MOV8228"/>
    <x v="4"/>
    <x v="2"/>
    <x v="336"/>
    <x v="470"/>
    <x v="6"/>
    <x v="0"/>
    <x v="45"/>
    <n v="7.2"/>
    <x v="474"/>
    <n v="153"/>
    <n v="34.49"/>
    <n v="65.44"/>
    <n v="373.68"/>
    <n v="4180"/>
    <s v="Yes"/>
    <x v="54"/>
    <n v="164274"/>
    <n v="278.77"/>
    <n v="94.91"/>
    <s v="Paramount"/>
    <n v="13.47"/>
  </r>
  <r>
    <s v="MOV5776"/>
    <x v="1"/>
    <x v="5"/>
    <x v="337"/>
    <x v="471"/>
    <x v="0"/>
    <x v="0"/>
    <x v="4"/>
    <n v="7.2"/>
    <x v="475"/>
    <n v="100"/>
    <n v="48.89"/>
    <n v="116.17"/>
    <n v="966.27"/>
    <n v="3751"/>
    <s v="No"/>
    <x v="63"/>
    <n v="286884"/>
    <n v="630.91"/>
    <n v="335.36"/>
    <s v="Fox Studios"/>
    <n v="23.73"/>
  </r>
  <r>
    <s v="MOV5223"/>
    <x v="8"/>
    <x v="6"/>
    <x v="338"/>
    <x v="472"/>
    <x v="0"/>
    <x v="0"/>
    <x v="1"/>
    <n v="7.2"/>
    <x v="476"/>
    <n v="139"/>
    <n v="5.14"/>
    <n v="13.8"/>
    <n v="80.55"/>
    <n v="2742"/>
    <s v="No"/>
    <x v="71"/>
    <n v="207388"/>
    <n v="47.41"/>
    <n v="33.14"/>
    <s v="Sony Pictures"/>
    <n v="85.91"/>
  </r>
  <r>
    <s v="MOV7118"/>
    <x v="3"/>
    <x v="2"/>
    <x v="119"/>
    <x v="473"/>
    <x v="0"/>
    <x v="0"/>
    <x v="35"/>
    <n v="7.2"/>
    <x v="477"/>
    <n v="147"/>
    <n v="18.3"/>
    <n v="53.52"/>
    <n v="266.8"/>
    <n v="3504"/>
    <s v="Yes"/>
    <x v="50"/>
    <n v="444651"/>
    <n v="182.85"/>
    <n v="83.95"/>
    <s v="Paramount"/>
    <n v="28.41"/>
  </r>
  <r>
    <s v="MOV6442"/>
    <x v="8"/>
    <x v="6"/>
    <x v="40"/>
    <x v="474"/>
    <x v="0"/>
    <x v="0"/>
    <x v="6"/>
    <n v="7.2"/>
    <x v="7"/>
    <n v="128"/>
    <n v="42.65"/>
    <n v="99.17"/>
    <n v="309.3"/>
    <n v="1530"/>
    <s v="No"/>
    <x v="70"/>
    <n v="462414"/>
    <n v="203.77"/>
    <n v="105.53"/>
    <s v="Amazon Prime"/>
    <n v="22.21"/>
  </r>
  <r>
    <s v="MOV8020"/>
    <x v="6"/>
    <x v="5"/>
    <x v="120"/>
    <x v="475"/>
    <x v="0"/>
    <x v="0"/>
    <x v="2"/>
    <n v="7.2"/>
    <x v="478"/>
    <n v="128"/>
    <n v="3.85"/>
    <n v="8"/>
    <n v="55.93"/>
    <n v="1646"/>
    <s v="Yes"/>
    <x v="74"/>
    <n v="361363"/>
    <n v="41.36"/>
    <n v="14.57"/>
    <s v="Warner Bros"/>
    <n v="42.72"/>
  </r>
  <r>
    <s v="MOV9573"/>
    <x v="1"/>
    <x v="5"/>
    <x v="117"/>
    <x v="476"/>
    <x v="0"/>
    <x v="0"/>
    <x v="4"/>
    <n v="7.2"/>
    <x v="479"/>
    <n v="121"/>
    <n v="23.3"/>
    <n v="52.03"/>
    <n v="299.58"/>
    <n v="3894"/>
    <s v="No"/>
    <x v="35"/>
    <n v="64892"/>
    <n v="199.47"/>
    <n v="100.11"/>
    <s v="Fox Studios"/>
    <n v="134.12"/>
  </r>
  <r>
    <s v="MOV6052"/>
    <x v="8"/>
    <x v="1"/>
    <x v="202"/>
    <x v="477"/>
    <x v="0"/>
    <x v="0"/>
    <x v="49"/>
    <n v="7.2"/>
    <x v="480"/>
    <n v="113"/>
    <n v="16.920000000000002"/>
    <n v="38.4"/>
    <n v="251.23"/>
    <n v="2590"/>
    <s v="Yes"/>
    <x v="26"/>
    <n v="254253"/>
    <n v="160.4"/>
    <n v="90.83"/>
    <s v="Warner Bros"/>
    <n v="32.340000000000003"/>
  </r>
  <r>
    <s v="MOV1798"/>
    <x v="3"/>
    <x v="0"/>
    <x v="339"/>
    <x v="478"/>
    <x v="0"/>
    <x v="0"/>
    <x v="48"/>
    <n v="7.2"/>
    <x v="481"/>
    <n v="172"/>
    <n v="29.96"/>
    <n v="46.47"/>
    <n v="254.64"/>
    <n v="4921"/>
    <s v="No"/>
    <x v="20"/>
    <n v="46254"/>
    <n v="142.36000000000001"/>
    <n v="112.28"/>
    <s v="Warner Bros"/>
    <n v="91.46"/>
  </r>
  <r>
    <s v="MOV9099"/>
    <x v="7"/>
    <x v="2"/>
    <x v="340"/>
    <x v="479"/>
    <x v="0"/>
    <x v="0"/>
    <x v="18"/>
    <n v="7.2"/>
    <x v="482"/>
    <n v="167"/>
    <n v="30.88"/>
    <n v="88.15"/>
    <n v="724.24"/>
    <n v="1986"/>
    <s v="No"/>
    <x v="33"/>
    <n v="334611"/>
    <n v="572.20000000000005"/>
    <n v="152.04"/>
    <s v="Amazon Prime"/>
    <n v="52.98"/>
  </r>
  <r>
    <s v="MOV5875"/>
    <x v="6"/>
    <x v="4"/>
    <x v="53"/>
    <x v="480"/>
    <x v="0"/>
    <x v="0"/>
    <x v="20"/>
    <n v="7.2"/>
    <x v="483"/>
    <n v="155"/>
    <n v="40.85"/>
    <n v="68.599999999999994"/>
    <n v="676.64"/>
    <n v="931"/>
    <s v="No"/>
    <x v="27"/>
    <n v="341782"/>
    <n v="492.72"/>
    <n v="183.92"/>
    <s v="Sony Pictures"/>
    <n v="9.42"/>
  </r>
  <r>
    <s v="MOV8827"/>
    <x v="6"/>
    <x v="2"/>
    <x v="341"/>
    <x v="481"/>
    <x v="0"/>
    <x v="5"/>
    <x v="21"/>
    <n v="7.2"/>
    <x v="484"/>
    <n v="101"/>
    <n v="48.42"/>
    <n v="81.16"/>
    <n v="495.84"/>
    <n v="1314"/>
    <s v="Yes"/>
    <x v="33"/>
    <n v="498813"/>
    <n v="341.59"/>
    <n v="154.25"/>
    <s v="Fox Studios"/>
    <n v="73.099999999999994"/>
  </r>
  <r>
    <s v="MOV8477"/>
    <x v="6"/>
    <x v="2"/>
    <x v="342"/>
    <x v="482"/>
    <x v="0"/>
    <x v="0"/>
    <x v="30"/>
    <n v="7.2"/>
    <x v="485"/>
    <n v="133"/>
    <n v="7.7"/>
    <n v="18.36"/>
    <n v="72.34"/>
    <n v="1250"/>
    <s v="Yes"/>
    <x v="71"/>
    <n v="162059"/>
    <n v="37.75"/>
    <n v="34.590000000000003"/>
    <s v="Amazon Prime"/>
    <n v="72.67"/>
  </r>
  <r>
    <s v="MOV3721"/>
    <x v="7"/>
    <x v="0"/>
    <x v="286"/>
    <x v="483"/>
    <x v="0"/>
    <x v="0"/>
    <x v="45"/>
    <n v="7.2"/>
    <x v="486"/>
    <n v="178"/>
    <n v="31.46"/>
    <n v="58.98"/>
    <n v="570.46"/>
    <n v="1808"/>
    <s v="Yes"/>
    <x v="27"/>
    <n v="481134"/>
    <n v="407.45"/>
    <n v="163.01"/>
    <s v="Amazon Prime"/>
    <n v="25.64"/>
  </r>
  <r>
    <s v="MOV9333"/>
    <x v="4"/>
    <x v="1"/>
    <x v="343"/>
    <x v="484"/>
    <x v="4"/>
    <x v="22"/>
    <x v="16"/>
    <n v="7.2"/>
    <x v="487"/>
    <n v="156"/>
    <n v="40.479999999999997"/>
    <n v="105.09"/>
    <n v="645.41999999999996"/>
    <n v="2999"/>
    <s v="No"/>
    <x v="18"/>
    <n v="187506"/>
    <n v="339.34"/>
    <n v="306.08"/>
    <s v="Netflix"/>
    <n v="42.02"/>
  </r>
  <r>
    <s v="MOV2409"/>
    <x v="8"/>
    <x v="5"/>
    <x v="344"/>
    <x v="485"/>
    <x v="0"/>
    <x v="0"/>
    <x v="13"/>
    <n v="7.2"/>
    <x v="488"/>
    <n v="121"/>
    <n v="49.85"/>
    <n v="122.97"/>
    <n v="1069.47"/>
    <n v="4238"/>
    <s v="No"/>
    <x v="12"/>
    <n v="358230"/>
    <n v="619.62"/>
    <n v="449.85"/>
    <s v="Sony Pictures"/>
    <n v="13.1"/>
  </r>
  <r>
    <s v="MOV3906"/>
    <x v="1"/>
    <x v="3"/>
    <x v="345"/>
    <x v="486"/>
    <x v="0"/>
    <x v="5"/>
    <x v="30"/>
    <n v="7.2"/>
    <x v="489"/>
    <n v="145"/>
    <n v="7.91"/>
    <n v="16.3"/>
    <n v="46.63"/>
    <n v="2212"/>
    <s v="Yes"/>
    <x v="4"/>
    <n v="398705"/>
    <n v="30.17"/>
    <n v="16.46"/>
    <s v="Fox Studios"/>
    <n v="42.99"/>
  </r>
  <r>
    <s v="MOV9083"/>
    <x v="8"/>
    <x v="3"/>
    <x v="346"/>
    <x v="487"/>
    <x v="0"/>
    <x v="0"/>
    <x v="18"/>
    <n v="7.2"/>
    <x v="490"/>
    <n v="175"/>
    <n v="21.58"/>
    <n v="46.46"/>
    <n v="439.53"/>
    <n v="4042"/>
    <s v="No"/>
    <x v="44"/>
    <n v="309966"/>
    <n v="307.74"/>
    <n v="131.79"/>
    <s v="Warner Bros"/>
    <n v="44.79"/>
  </r>
  <r>
    <s v="MOV5359"/>
    <x v="7"/>
    <x v="2"/>
    <x v="347"/>
    <x v="488"/>
    <x v="0"/>
    <x v="0"/>
    <x v="14"/>
    <n v="7.2"/>
    <x v="491"/>
    <n v="174"/>
    <n v="33.229999999999997"/>
    <n v="97.81"/>
    <n v="402.9"/>
    <n v="1340"/>
    <s v="No"/>
    <x v="60"/>
    <n v="180293"/>
    <n v="315.25"/>
    <n v="87.65"/>
    <s v="Netflix"/>
    <n v="6.83"/>
  </r>
  <r>
    <s v="MOV1974"/>
    <x v="4"/>
    <x v="4"/>
    <x v="348"/>
    <x v="489"/>
    <x v="0"/>
    <x v="0"/>
    <x v="28"/>
    <n v="7.2"/>
    <x v="492"/>
    <n v="115"/>
    <n v="1.94"/>
    <n v="4.42"/>
    <n v="37.4"/>
    <n v="2721"/>
    <s v="No"/>
    <x v="74"/>
    <n v="341081"/>
    <n v="29.26"/>
    <n v="8.14"/>
    <s v="Warner Bros"/>
    <n v="98.16"/>
  </r>
  <r>
    <s v="MOV1591"/>
    <x v="1"/>
    <x v="5"/>
    <x v="302"/>
    <x v="490"/>
    <x v="0"/>
    <x v="0"/>
    <x v="6"/>
    <n v="7.2"/>
    <x v="493"/>
    <n v="102"/>
    <n v="32.01"/>
    <n v="58.26"/>
    <n v="356.9"/>
    <n v="1092"/>
    <s v="Yes"/>
    <x v="12"/>
    <n v="322390"/>
    <n v="190.61"/>
    <n v="166.29"/>
    <s v="Fox Studios"/>
    <n v="4.13"/>
  </r>
  <r>
    <s v="MOV1789"/>
    <x v="3"/>
    <x v="1"/>
    <x v="159"/>
    <x v="491"/>
    <x v="0"/>
    <x v="0"/>
    <x v="45"/>
    <n v="7.2"/>
    <x v="494"/>
    <n v="127"/>
    <n v="18.670000000000002"/>
    <n v="39.479999999999997"/>
    <n v="139.75"/>
    <n v="651"/>
    <s v="No"/>
    <x v="56"/>
    <n v="393043"/>
    <n v="92.5"/>
    <n v="47.25"/>
    <s v="Amazon Prime"/>
    <n v="29.14"/>
  </r>
  <r>
    <s v="MOV7165"/>
    <x v="6"/>
    <x v="4"/>
    <x v="349"/>
    <x v="492"/>
    <x v="0"/>
    <x v="4"/>
    <x v="6"/>
    <n v="7.2"/>
    <x v="495"/>
    <n v="105"/>
    <n v="44.98"/>
    <n v="92.76"/>
    <n v="409.17"/>
    <n v="1259"/>
    <s v="Yes"/>
    <x v="13"/>
    <n v="483794"/>
    <n v="256.8"/>
    <n v="152.37"/>
    <s v="Fox Studios"/>
    <n v="27.48"/>
  </r>
  <r>
    <s v="MOV4284"/>
    <x v="5"/>
    <x v="5"/>
    <x v="350"/>
    <x v="493"/>
    <x v="0"/>
    <x v="0"/>
    <x v="45"/>
    <n v="7.2"/>
    <x v="496"/>
    <n v="117"/>
    <n v="47.8"/>
    <n v="110.01"/>
    <n v="375.87"/>
    <n v="3586"/>
    <s v="No"/>
    <x v="10"/>
    <n v="187077"/>
    <n v="241.11"/>
    <n v="134.76"/>
    <s v="Sony Pictures"/>
    <n v="59.02"/>
  </r>
  <r>
    <s v="MOV6289"/>
    <x v="7"/>
    <x v="0"/>
    <x v="351"/>
    <x v="494"/>
    <x v="0"/>
    <x v="0"/>
    <x v="3"/>
    <n v="7.2"/>
    <x v="497"/>
    <n v="105"/>
    <n v="10.97"/>
    <n v="27.73"/>
    <n v="191.68"/>
    <n v="1651"/>
    <s v="No"/>
    <x v="77"/>
    <n v="392599"/>
    <n v="139.22999999999999"/>
    <n v="52.45"/>
    <s v="Warner Bros"/>
    <n v="4.3"/>
  </r>
  <r>
    <s v="MOV3714"/>
    <x v="7"/>
    <x v="0"/>
    <x v="352"/>
    <x v="495"/>
    <x v="0"/>
    <x v="0"/>
    <x v="13"/>
    <n v="7.2"/>
    <x v="498"/>
    <n v="109"/>
    <n v="7.62"/>
    <n v="21.37"/>
    <n v="88.25"/>
    <n v="4095"/>
    <s v="Yes"/>
    <x v="78"/>
    <n v="278405"/>
    <n v="48.55"/>
    <n v="39.700000000000003"/>
    <s v="Fox Studios"/>
    <n v="25.3"/>
  </r>
  <r>
    <s v="MOV2718"/>
    <x v="0"/>
    <x v="2"/>
    <x v="353"/>
    <x v="496"/>
    <x v="0"/>
    <x v="0"/>
    <x v="28"/>
    <n v="7.2"/>
    <x v="499"/>
    <n v="163"/>
    <n v="6.61"/>
    <n v="18.48"/>
    <n v="160.44"/>
    <n v="1207"/>
    <s v="No"/>
    <x v="76"/>
    <n v="262311"/>
    <n v="83.03"/>
    <n v="77.41"/>
    <s v="Fox Studios"/>
    <n v="77.5"/>
  </r>
  <r>
    <s v="MOV1160"/>
    <x v="4"/>
    <x v="2"/>
    <x v="354"/>
    <x v="497"/>
    <x v="0"/>
    <x v="0"/>
    <x v="5"/>
    <n v="7.2"/>
    <x v="500"/>
    <n v="117"/>
    <n v="31.09"/>
    <n v="62.67"/>
    <n v="310.57"/>
    <n v="1065"/>
    <s v="No"/>
    <x v="45"/>
    <n v="75677"/>
    <n v="171.42"/>
    <n v="139.15"/>
    <s v="Warner Bros"/>
    <n v="37"/>
  </r>
  <r>
    <s v="MOV9778"/>
    <x v="1"/>
    <x v="1"/>
    <x v="355"/>
    <x v="498"/>
    <x v="0"/>
    <x v="0"/>
    <x v="25"/>
    <n v="7.2"/>
    <x v="501"/>
    <n v="137"/>
    <n v="34.24"/>
    <n v="95.03"/>
    <n v="666.8"/>
    <n v="3695"/>
    <s v="No"/>
    <x v="49"/>
    <n v="338239"/>
    <n v="512.49"/>
    <n v="154.31"/>
    <s v="Fox Studios"/>
    <n v="70.28"/>
  </r>
  <r>
    <s v="MOV7049"/>
    <x v="7"/>
    <x v="3"/>
    <x v="356"/>
    <x v="499"/>
    <x v="4"/>
    <x v="4"/>
    <x v="3"/>
    <n v="7.2"/>
    <x v="502"/>
    <n v="85"/>
    <n v="47.4"/>
    <n v="106.89"/>
    <n v="369.39"/>
    <n v="4593"/>
    <s v="No"/>
    <x v="72"/>
    <n v="107237"/>
    <n v="261.93"/>
    <n v="107.46"/>
    <s v="Paramount"/>
    <n v="40.26"/>
  </r>
  <r>
    <s v="MOV2261"/>
    <x v="7"/>
    <x v="6"/>
    <x v="357"/>
    <x v="500"/>
    <x v="0"/>
    <x v="0"/>
    <x v="2"/>
    <n v="7.2"/>
    <x v="503"/>
    <n v="119"/>
    <n v="12.09"/>
    <n v="30.84"/>
    <n v="166.46"/>
    <n v="1054"/>
    <s v="Yes"/>
    <x v="34"/>
    <n v="77337"/>
    <n v="130.36000000000001"/>
    <n v="36.1"/>
    <s v="Netflix"/>
    <n v="110.21"/>
  </r>
  <r>
    <s v="MOV6848"/>
    <x v="6"/>
    <x v="2"/>
    <x v="303"/>
    <x v="501"/>
    <x v="0"/>
    <x v="0"/>
    <x v="6"/>
    <n v="7.2"/>
    <x v="504"/>
    <n v="150"/>
    <n v="12.76"/>
    <n v="20.46"/>
    <n v="86.31"/>
    <n v="3626"/>
    <s v="Yes"/>
    <x v="50"/>
    <n v="257541"/>
    <n v="54.27"/>
    <n v="32.04"/>
    <s v="Paramount"/>
    <n v="3.03"/>
  </r>
  <r>
    <s v="MOV1705"/>
    <x v="4"/>
    <x v="2"/>
    <x v="358"/>
    <x v="502"/>
    <x v="0"/>
    <x v="16"/>
    <x v="30"/>
    <n v="7.2"/>
    <x v="505"/>
    <n v="137"/>
    <n v="48.04"/>
    <n v="135.55000000000001"/>
    <n v="520.65"/>
    <n v="606"/>
    <s v="Yes"/>
    <x v="79"/>
    <n v="81078"/>
    <n v="310.7"/>
    <n v="209.95"/>
    <s v="Amazon Prime"/>
    <n v="28.65"/>
  </r>
  <r>
    <s v="MOV1087"/>
    <x v="2"/>
    <x v="0"/>
    <x v="359"/>
    <x v="503"/>
    <x v="0"/>
    <x v="0"/>
    <x v="5"/>
    <n v="7.2"/>
    <x v="506"/>
    <n v="158"/>
    <n v="48.18"/>
    <n v="136.94999999999999"/>
    <n v="678.28"/>
    <n v="4236"/>
    <s v="Yes"/>
    <x v="80"/>
    <n v="102197"/>
    <n v="445.18"/>
    <n v="233.1"/>
    <s v="Netflix"/>
    <n v="6.21"/>
  </r>
  <r>
    <s v="MOV1605"/>
    <x v="5"/>
    <x v="5"/>
    <x v="360"/>
    <x v="504"/>
    <x v="0"/>
    <x v="0"/>
    <x v="37"/>
    <n v="7.2"/>
    <x v="507"/>
    <n v="86"/>
    <n v="3.98"/>
    <n v="9.2799999999999994"/>
    <n v="73.02"/>
    <n v="806"/>
    <s v="Yes"/>
    <x v="62"/>
    <n v="177731"/>
    <n v="46.28"/>
    <n v="26.74"/>
    <s v="Warner Bros"/>
    <n v="20.45"/>
  </r>
  <r>
    <s v="MOV8525"/>
    <x v="3"/>
    <x v="2"/>
    <x v="183"/>
    <x v="505"/>
    <x v="0"/>
    <x v="0"/>
    <x v="12"/>
    <n v="7.2"/>
    <x v="508"/>
    <n v="83"/>
    <n v="43.11"/>
    <n v="94.21"/>
    <n v="242.15"/>
    <n v="3385"/>
    <s v="No"/>
    <x v="46"/>
    <n v="264426"/>
    <n v="173.15"/>
    <n v="69"/>
    <s v="Fox Studios"/>
    <n v="9.51"/>
  </r>
  <r>
    <s v="MOV5182"/>
    <x v="5"/>
    <x v="2"/>
    <x v="257"/>
    <x v="506"/>
    <x v="0"/>
    <x v="0"/>
    <x v="2"/>
    <n v="7.2"/>
    <x v="509"/>
    <n v="161"/>
    <n v="33.46"/>
    <n v="75.510000000000005"/>
    <n v="186.1"/>
    <n v="1443"/>
    <s v="No"/>
    <x v="71"/>
    <n v="3874"/>
    <n v="125.59"/>
    <n v="60.51"/>
    <s v="Netflix"/>
    <n v="37.6"/>
  </r>
  <r>
    <s v="MOV6850"/>
    <x v="7"/>
    <x v="2"/>
    <x v="361"/>
    <x v="507"/>
    <x v="4"/>
    <x v="4"/>
    <x v="3"/>
    <n v="7.2"/>
    <x v="510"/>
    <n v="104"/>
    <n v="21.39"/>
    <n v="58.62"/>
    <n v="314.64"/>
    <n v="1152"/>
    <s v="No"/>
    <x v="39"/>
    <n v="464669"/>
    <n v="201.49"/>
    <n v="113.15"/>
    <s v="Amazon Prime"/>
    <n v="6.89"/>
  </r>
  <r>
    <s v="MOV4230"/>
    <x v="7"/>
    <x v="6"/>
    <x v="362"/>
    <x v="508"/>
    <x v="0"/>
    <x v="0"/>
    <x v="4"/>
    <n v="7.2"/>
    <x v="511"/>
    <n v="129"/>
    <n v="15.31"/>
    <n v="31.57"/>
    <n v="273.79000000000002"/>
    <n v="4681"/>
    <s v="Yes"/>
    <x v="52"/>
    <n v="52912"/>
    <n v="159.5"/>
    <n v="114.29"/>
    <s v="Sony Pictures"/>
    <n v="66.459999999999994"/>
  </r>
  <r>
    <s v="MOV1592"/>
    <x v="7"/>
    <x v="1"/>
    <x v="363"/>
    <x v="509"/>
    <x v="0"/>
    <x v="0"/>
    <x v="18"/>
    <n v="7.2"/>
    <x v="512"/>
    <n v="97"/>
    <n v="41.36"/>
    <n v="112.96"/>
    <n v="1126.1600000000001"/>
    <n v="1727"/>
    <s v="Yes"/>
    <x v="14"/>
    <n v="425999"/>
    <n v="797.41"/>
    <n v="328.75"/>
    <s v="Fox Studios"/>
    <n v="56.27"/>
  </r>
  <r>
    <s v="MOV7481"/>
    <x v="6"/>
    <x v="5"/>
    <x v="364"/>
    <x v="510"/>
    <x v="0"/>
    <x v="5"/>
    <x v="22"/>
    <n v="7.2"/>
    <x v="513"/>
    <n v="88"/>
    <n v="35.11"/>
    <n v="85.39"/>
    <n v="543.80999999999995"/>
    <n v="2671"/>
    <s v="Yes"/>
    <x v="15"/>
    <n v="12024"/>
    <n v="328.48"/>
    <n v="215.33"/>
    <s v="Sony Pictures"/>
    <n v="36.46"/>
  </r>
  <r>
    <s v="MOV4803"/>
    <x v="8"/>
    <x v="4"/>
    <x v="365"/>
    <x v="511"/>
    <x v="4"/>
    <x v="4"/>
    <x v="61"/>
    <n v="7.2"/>
    <x v="514"/>
    <n v="161"/>
    <n v="39.67"/>
    <n v="60.54"/>
    <n v="519.19000000000005"/>
    <n v="1475"/>
    <s v="Yes"/>
    <x v="14"/>
    <n v="226691"/>
    <n v="338.82"/>
    <n v="180.37"/>
    <s v="Amazon Prime"/>
    <n v="59.43"/>
  </r>
  <r>
    <s v="MOV5728"/>
    <x v="1"/>
    <x v="0"/>
    <x v="366"/>
    <x v="512"/>
    <x v="0"/>
    <x v="0"/>
    <x v="53"/>
    <n v="7.2"/>
    <x v="515"/>
    <n v="106"/>
    <n v="49.78"/>
    <n v="84.55"/>
    <n v="506.42"/>
    <n v="1816"/>
    <s v="Yes"/>
    <x v="3"/>
    <n v="14063"/>
    <n v="321.89"/>
    <n v="184.53"/>
    <s v="Paramount"/>
    <n v="7.46"/>
  </r>
  <r>
    <s v="MOV6013"/>
    <x v="4"/>
    <x v="1"/>
    <x v="367"/>
    <x v="513"/>
    <x v="0"/>
    <x v="0"/>
    <x v="62"/>
    <n v="7.1"/>
    <x v="516"/>
    <n v="94"/>
    <n v="19.91"/>
    <n v="50.23"/>
    <n v="403.21"/>
    <n v="4615"/>
    <s v="No"/>
    <x v="25"/>
    <n v="376794"/>
    <n v="247.33"/>
    <n v="155.88"/>
    <s v="Warner Bros"/>
    <n v="113.26"/>
  </r>
  <r>
    <s v="MOV3826"/>
    <x v="4"/>
    <x v="0"/>
    <x v="242"/>
    <x v="514"/>
    <x v="0"/>
    <x v="0"/>
    <x v="2"/>
    <n v="7.1"/>
    <x v="517"/>
    <n v="152"/>
    <n v="45.86"/>
    <n v="123.42"/>
    <n v="1016.15"/>
    <n v="831"/>
    <s v="No"/>
    <x v="59"/>
    <n v="356010"/>
    <n v="523.36"/>
    <n v="492.79"/>
    <s v="Sony Pictures"/>
    <n v="7.19"/>
  </r>
  <r>
    <s v="MOV3409"/>
    <x v="8"/>
    <x v="2"/>
    <x v="214"/>
    <x v="515"/>
    <x v="0"/>
    <x v="0"/>
    <x v="16"/>
    <n v="7.1"/>
    <x v="518"/>
    <n v="112"/>
    <n v="20.309999999999999"/>
    <n v="38.630000000000003"/>
    <n v="78.14"/>
    <n v="2564"/>
    <s v="Yes"/>
    <x v="65"/>
    <n v="21974"/>
    <n v="55.93"/>
    <n v="22.21"/>
    <s v="Paramount"/>
    <n v="35.31"/>
  </r>
  <r>
    <s v="MOV6034"/>
    <x v="2"/>
    <x v="0"/>
    <x v="368"/>
    <x v="516"/>
    <x v="0"/>
    <x v="0"/>
    <x v="4"/>
    <n v="7.1"/>
    <x v="519"/>
    <n v="130"/>
    <n v="28.71"/>
    <n v="68.67"/>
    <n v="513.39"/>
    <n v="2541"/>
    <s v="No"/>
    <x v="77"/>
    <n v="288411"/>
    <n v="306.55"/>
    <n v="206.84"/>
    <s v="Amazon Prime"/>
    <n v="30.58"/>
  </r>
  <r>
    <s v="MOV2060"/>
    <x v="5"/>
    <x v="6"/>
    <x v="369"/>
    <x v="517"/>
    <x v="0"/>
    <x v="5"/>
    <x v="6"/>
    <n v="7.1"/>
    <x v="520"/>
    <n v="99"/>
    <n v="33.659999999999997"/>
    <n v="87.77"/>
    <n v="520.92999999999995"/>
    <n v="1145"/>
    <s v="No"/>
    <x v="31"/>
    <n v="177747"/>
    <n v="280.67"/>
    <n v="240.26"/>
    <s v="Amazon Prime"/>
    <n v="16.420000000000002"/>
  </r>
  <r>
    <s v="MOV7110"/>
    <x v="6"/>
    <x v="6"/>
    <x v="352"/>
    <x v="518"/>
    <x v="0"/>
    <x v="0"/>
    <x v="19"/>
    <n v="7.1"/>
    <x v="521"/>
    <n v="130"/>
    <n v="5.15"/>
    <n v="13.42"/>
    <n v="101.33"/>
    <n v="1622"/>
    <s v="No"/>
    <x v="78"/>
    <n v="246888"/>
    <n v="78.930000000000007"/>
    <n v="22.4"/>
    <s v="Warner Bros"/>
    <n v="83.41"/>
  </r>
  <r>
    <s v="MOV9287"/>
    <x v="8"/>
    <x v="1"/>
    <x v="115"/>
    <x v="519"/>
    <x v="0"/>
    <x v="0"/>
    <x v="4"/>
    <n v="7.1"/>
    <x v="522"/>
    <n v="172"/>
    <n v="19.54"/>
    <n v="50.37"/>
    <n v="177.49"/>
    <n v="2727"/>
    <s v="Yes"/>
    <x v="67"/>
    <n v="315285"/>
    <n v="93.54"/>
    <n v="83.95"/>
    <s v="Sony Pictures"/>
    <n v="47.62"/>
  </r>
  <r>
    <s v="MOV3885"/>
    <x v="4"/>
    <x v="4"/>
    <x v="135"/>
    <x v="520"/>
    <x v="0"/>
    <x v="0"/>
    <x v="4"/>
    <n v="7.1"/>
    <x v="523"/>
    <n v="168"/>
    <n v="2.92"/>
    <n v="5.84"/>
    <n v="17.850000000000001"/>
    <n v="628"/>
    <s v="No"/>
    <x v="80"/>
    <n v="439352"/>
    <n v="10.06"/>
    <n v="7.79"/>
    <s v="Netflix"/>
    <n v="33.21"/>
  </r>
  <r>
    <s v="MOV1713"/>
    <x v="1"/>
    <x v="4"/>
    <x v="370"/>
    <x v="521"/>
    <x v="0"/>
    <x v="0"/>
    <x v="14"/>
    <n v="7.1"/>
    <x v="524"/>
    <n v="163"/>
    <n v="8.76"/>
    <n v="21.38"/>
    <n v="209.53"/>
    <n v="583"/>
    <s v="No"/>
    <x v="7"/>
    <n v="233472"/>
    <n v="118.75"/>
    <n v="90.78"/>
    <s v="Warner Bros"/>
    <n v="10.88"/>
  </r>
  <r>
    <s v="MOV1202"/>
    <x v="2"/>
    <x v="0"/>
    <x v="371"/>
    <x v="522"/>
    <x v="0"/>
    <x v="0"/>
    <x v="33"/>
    <n v="7.1"/>
    <x v="525"/>
    <n v="169"/>
    <n v="33.5"/>
    <n v="94.22"/>
    <n v="669.94"/>
    <n v="4139"/>
    <s v="No"/>
    <x v="24"/>
    <n v="248826"/>
    <n v="459.75"/>
    <n v="210.19"/>
    <s v="Sony Pictures"/>
    <n v="6.66"/>
  </r>
  <r>
    <s v="MOV8429"/>
    <x v="1"/>
    <x v="5"/>
    <x v="372"/>
    <x v="523"/>
    <x v="0"/>
    <x v="0"/>
    <x v="16"/>
    <n v="7.1"/>
    <x v="223"/>
    <n v="159"/>
    <n v="49.38"/>
    <n v="96.83"/>
    <n v="218.35"/>
    <n v="2272"/>
    <s v="Yes"/>
    <x v="36"/>
    <n v="162318"/>
    <n v="137.31"/>
    <n v="81.040000000000006"/>
    <s v="Sony Pictures"/>
    <n v="22.59"/>
  </r>
  <r>
    <s v="MOV2143"/>
    <x v="7"/>
    <x v="6"/>
    <x v="373"/>
    <x v="524"/>
    <x v="0"/>
    <x v="0"/>
    <x v="30"/>
    <n v="7.1"/>
    <x v="526"/>
    <n v="91"/>
    <n v="29.35"/>
    <n v="57.62"/>
    <n v="537.62"/>
    <n v="1891"/>
    <s v="No"/>
    <x v="21"/>
    <n v="410495"/>
    <n v="294.01"/>
    <n v="243.61"/>
    <s v="Warner Bros"/>
    <n v="75.180000000000007"/>
  </r>
  <r>
    <s v="MOV9532"/>
    <x v="6"/>
    <x v="2"/>
    <x v="374"/>
    <x v="525"/>
    <x v="0"/>
    <x v="0"/>
    <x v="9"/>
    <n v="7.1"/>
    <x v="527"/>
    <n v="92"/>
    <n v="11.94"/>
    <n v="25.9"/>
    <n v="74.64"/>
    <n v="2247"/>
    <s v="Yes"/>
    <x v="53"/>
    <n v="373908"/>
    <n v="50.89"/>
    <n v="23.75"/>
    <s v="Netflix"/>
    <n v="112.57"/>
  </r>
  <r>
    <s v="MOV9432"/>
    <x v="2"/>
    <x v="3"/>
    <x v="375"/>
    <x v="526"/>
    <x v="0"/>
    <x v="4"/>
    <x v="16"/>
    <n v="7.1"/>
    <x v="528"/>
    <n v="90"/>
    <n v="28.62"/>
    <n v="83.37"/>
    <n v="681.3"/>
    <n v="2306"/>
    <s v="Yes"/>
    <x v="47"/>
    <n v="471967"/>
    <n v="434.38"/>
    <n v="246.92"/>
    <s v="Amazon Prime"/>
    <n v="30.74"/>
  </r>
  <r>
    <s v="MOV3214"/>
    <x v="2"/>
    <x v="1"/>
    <x v="376"/>
    <x v="527"/>
    <x v="0"/>
    <x v="5"/>
    <x v="7"/>
    <n v="7.1"/>
    <x v="529"/>
    <n v="126"/>
    <n v="40.42"/>
    <n v="85.11"/>
    <n v="792.85"/>
    <n v="557"/>
    <s v="Yes"/>
    <x v="51"/>
    <n v="8409"/>
    <n v="433.33"/>
    <n v="359.52"/>
    <s v="Warner Bros"/>
    <n v="46.73"/>
  </r>
  <r>
    <s v="MOV5994"/>
    <x v="4"/>
    <x v="2"/>
    <x v="377"/>
    <x v="528"/>
    <x v="0"/>
    <x v="0"/>
    <x v="9"/>
    <n v="7.1"/>
    <x v="530"/>
    <n v="177"/>
    <n v="37.450000000000003"/>
    <n v="101.06"/>
    <n v="303.04000000000002"/>
    <n v="3606"/>
    <s v="Yes"/>
    <x v="19"/>
    <n v="447593"/>
    <n v="165.19"/>
    <n v="137.85"/>
    <s v="Amazon Prime"/>
    <n v="103.38"/>
  </r>
  <r>
    <s v="MOV4833"/>
    <x v="6"/>
    <x v="6"/>
    <x v="378"/>
    <x v="529"/>
    <x v="0"/>
    <x v="0"/>
    <x v="18"/>
    <n v="7.1"/>
    <x v="531"/>
    <n v="147"/>
    <n v="22.54"/>
    <n v="56.78"/>
    <n v="298.25"/>
    <n v="2685"/>
    <s v="No"/>
    <x v="74"/>
    <n v="371324"/>
    <n v="226.18"/>
    <n v="72.069999999999993"/>
    <s v="Amazon Prime"/>
    <n v="98.33"/>
  </r>
  <r>
    <s v="MOV3518"/>
    <x v="8"/>
    <x v="4"/>
    <x v="218"/>
    <x v="530"/>
    <x v="6"/>
    <x v="0"/>
    <x v="14"/>
    <n v="7.1"/>
    <x v="532"/>
    <n v="129"/>
    <n v="13.36"/>
    <n v="26.77"/>
    <n v="253.34"/>
    <n v="3873"/>
    <s v="Yes"/>
    <x v="34"/>
    <n v="169114"/>
    <n v="148.24"/>
    <n v="105.1"/>
    <s v="Paramount"/>
    <n v="37.479999999999997"/>
  </r>
  <r>
    <s v="MOV2301"/>
    <x v="5"/>
    <x v="1"/>
    <x v="379"/>
    <x v="531"/>
    <x v="0"/>
    <x v="0"/>
    <x v="3"/>
    <n v="7.1"/>
    <x v="533"/>
    <n v="146"/>
    <n v="37.590000000000003"/>
    <n v="92.58"/>
    <n v="912.54"/>
    <n v="528"/>
    <s v="No"/>
    <x v="8"/>
    <n v="143764"/>
    <n v="539.84"/>
    <n v="372.7"/>
    <s v="Sony Pictures"/>
    <n v="68.97"/>
  </r>
  <r>
    <s v="MOV3732"/>
    <x v="2"/>
    <x v="3"/>
    <x v="144"/>
    <x v="532"/>
    <x v="0"/>
    <x v="5"/>
    <x v="1"/>
    <n v="7.1"/>
    <x v="534"/>
    <n v="97"/>
    <n v="2.2599999999999998"/>
    <n v="4.72"/>
    <n v="25.38"/>
    <n v="1038"/>
    <s v="Yes"/>
    <x v="13"/>
    <n v="59590"/>
    <n v="16.059999999999999"/>
    <n v="9.32"/>
    <s v="Paramount"/>
    <n v="51.34"/>
  </r>
  <r>
    <s v="MOV4199"/>
    <x v="7"/>
    <x v="4"/>
    <x v="380"/>
    <x v="533"/>
    <x v="0"/>
    <x v="5"/>
    <x v="45"/>
    <n v="7.1"/>
    <x v="535"/>
    <n v="136"/>
    <n v="19.79"/>
    <n v="59.36"/>
    <n v="217.18"/>
    <n v="4574"/>
    <s v="No"/>
    <x v="35"/>
    <n v="396217"/>
    <n v="151.25"/>
    <n v="65.930000000000007"/>
    <s v="Warner Bros"/>
    <n v="30.57"/>
  </r>
  <r>
    <s v="MOV6445"/>
    <x v="3"/>
    <x v="0"/>
    <x v="381"/>
    <x v="534"/>
    <x v="0"/>
    <x v="23"/>
    <x v="16"/>
    <n v="7.1"/>
    <x v="536"/>
    <n v="101"/>
    <n v="32.44"/>
    <n v="90.44"/>
    <n v="604.63"/>
    <n v="4683"/>
    <s v="No"/>
    <x v="3"/>
    <n v="67094"/>
    <n v="451.66"/>
    <n v="152.97"/>
    <s v="Fox Studios"/>
    <n v="60.2"/>
  </r>
  <r>
    <s v="MOV5927"/>
    <x v="4"/>
    <x v="1"/>
    <x v="382"/>
    <x v="535"/>
    <x v="0"/>
    <x v="0"/>
    <x v="16"/>
    <n v="7.1"/>
    <x v="537"/>
    <n v="139"/>
    <n v="23.52"/>
    <n v="67.77"/>
    <n v="674.31"/>
    <n v="1580"/>
    <s v="No"/>
    <x v="49"/>
    <n v="470435"/>
    <n v="420.38"/>
    <n v="253.93"/>
    <s v="Netflix"/>
    <n v="7.81"/>
  </r>
  <r>
    <s v="MOV9648"/>
    <x v="7"/>
    <x v="1"/>
    <x v="383"/>
    <x v="536"/>
    <x v="0"/>
    <x v="0"/>
    <x v="13"/>
    <n v="7.1"/>
    <x v="538"/>
    <n v="132"/>
    <n v="46.57"/>
    <n v="133.58000000000001"/>
    <n v="930.11"/>
    <n v="2076"/>
    <s v="Yes"/>
    <x v="65"/>
    <n v="431687"/>
    <n v="470.1"/>
    <n v="460.01"/>
    <s v="Amazon Prime"/>
    <n v="15.52"/>
  </r>
  <r>
    <s v="MOV7774"/>
    <x v="7"/>
    <x v="6"/>
    <x v="384"/>
    <x v="537"/>
    <x v="0"/>
    <x v="0"/>
    <x v="35"/>
    <n v="7.1"/>
    <x v="539"/>
    <n v="169"/>
    <n v="17.34"/>
    <n v="46.93"/>
    <n v="192.98"/>
    <n v="1822"/>
    <s v="No"/>
    <x v="34"/>
    <n v="413722"/>
    <n v="120.02"/>
    <n v="72.959999999999994"/>
    <s v="Fox Studios"/>
    <n v="15.33"/>
  </r>
  <r>
    <s v="MOV4077"/>
    <x v="7"/>
    <x v="1"/>
    <x v="385"/>
    <x v="538"/>
    <x v="0"/>
    <x v="0"/>
    <x v="3"/>
    <n v="7.1"/>
    <x v="540"/>
    <n v="114"/>
    <n v="42.16"/>
    <n v="90.62"/>
    <n v="491.4"/>
    <n v="2777"/>
    <s v="No"/>
    <x v="4"/>
    <n v="281656"/>
    <n v="377.38"/>
    <n v="114.02"/>
    <s v="Netflix"/>
    <n v="8.84"/>
  </r>
  <r>
    <s v="MOV5957"/>
    <x v="0"/>
    <x v="0"/>
    <x v="97"/>
    <x v="539"/>
    <x v="0"/>
    <x v="5"/>
    <x v="43"/>
    <n v="7.1"/>
    <x v="541"/>
    <n v="180"/>
    <n v="40.5"/>
    <n v="67.92"/>
    <n v="474.78"/>
    <n v="3358"/>
    <s v="No"/>
    <x v="73"/>
    <n v="48038"/>
    <n v="326.7"/>
    <n v="148.08000000000001"/>
    <s v="Amazon Prime"/>
    <n v="55.41"/>
  </r>
  <r>
    <s v="MOV1506"/>
    <x v="6"/>
    <x v="5"/>
    <x v="386"/>
    <x v="540"/>
    <x v="0"/>
    <x v="0"/>
    <x v="14"/>
    <n v="7.1"/>
    <x v="116"/>
    <n v="83"/>
    <n v="12.18"/>
    <n v="25.53"/>
    <n v="75.040000000000006"/>
    <n v="4539"/>
    <s v="No"/>
    <x v="41"/>
    <n v="156952"/>
    <n v="56.67"/>
    <n v="18.37"/>
    <s v="Fox Studios"/>
    <n v="6.66"/>
  </r>
  <r>
    <s v="MOV2655"/>
    <x v="4"/>
    <x v="6"/>
    <x v="135"/>
    <x v="541"/>
    <x v="0"/>
    <x v="0"/>
    <x v="45"/>
    <n v="7.1"/>
    <x v="542"/>
    <n v="151"/>
    <n v="4.96"/>
    <n v="13.24"/>
    <n v="41.05"/>
    <n v="1282"/>
    <s v="No"/>
    <x v="40"/>
    <n v="53128"/>
    <n v="26.65"/>
    <n v="14.4"/>
    <s v="Amazon Prime"/>
    <n v="62.35"/>
  </r>
  <r>
    <s v="MOV2870"/>
    <x v="4"/>
    <x v="4"/>
    <x v="121"/>
    <x v="542"/>
    <x v="0"/>
    <x v="0"/>
    <x v="5"/>
    <n v="7.1"/>
    <x v="543"/>
    <n v="102"/>
    <n v="45.23"/>
    <n v="74.03"/>
    <n v="696.23"/>
    <n v="2647"/>
    <s v="No"/>
    <x v="76"/>
    <n v="45149"/>
    <n v="499.39"/>
    <n v="196.84"/>
    <s v="Paramount"/>
    <n v="55.5"/>
  </r>
  <r>
    <s v="MOV9479"/>
    <x v="0"/>
    <x v="3"/>
    <x v="387"/>
    <x v="543"/>
    <x v="0"/>
    <x v="0"/>
    <x v="11"/>
    <n v="7.1"/>
    <x v="544"/>
    <n v="174"/>
    <n v="17.14"/>
    <n v="41.83"/>
    <n v="257.89999999999998"/>
    <n v="4113"/>
    <s v="No"/>
    <x v="30"/>
    <n v="445864"/>
    <n v="149.81"/>
    <n v="108.09"/>
    <s v="Amazon Prime"/>
    <n v="9.0399999999999991"/>
  </r>
  <r>
    <s v="MOV9477"/>
    <x v="1"/>
    <x v="4"/>
    <x v="388"/>
    <x v="544"/>
    <x v="0"/>
    <x v="21"/>
    <x v="45"/>
    <n v="7.1"/>
    <x v="545"/>
    <n v="157"/>
    <n v="26.18"/>
    <n v="61.19"/>
    <n v="135.86000000000001"/>
    <n v="2752"/>
    <s v="No"/>
    <x v="55"/>
    <n v="380004"/>
    <n v="68.430000000000007"/>
    <n v="67.430000000000007"/>
    <s v="Amazon Prime"/>
    <n v="28.85"/>
  </r>
  <r>
    <s v="MOV9541"/>
    <x v="0"/>
    <x v="5"/>
    <x v="389"/>
    <x v="545"/>
    <x v="0"/>
    <x v="0"/>
    <x v="13"/>
    <n v="7.1"/>
    <x v="546"/>
    <n v="113"/>
    <n v="28.2"/>
    <n v="79.540000000000006"/>
    <n v="713.22"/>
    <n v="3058"/>
    <s v="Yes"/>
    <x v="37"/>
    <n v="277358"/>
    <n v="462.03"/>
    <n v="251.19"/>
    <s v="Warner Bros"/>
    <n v="88.09"/>
  </r>
  <r>
    <s v="MOV6244"/>
    <x v="5"/>
    <x v="2"/>
    <x v="390"/>
    <x v="546"/>
    <x v="0"/>
    <x v="0"/>
    <x v="3"/>
    <n v="7.1"/>
    <x v="547"/>
    <n v="117"/>
    <n v="49.33"/>
    <n v="119.37"/>
    <n v="1106.94"/>
    <n v="1644"/>
    <s v="No"/>
    <x v="59"/>
    <n v="194936"/>
    <n v="852.1"/>
    <n v="254.84"/>
    <s v="Paramount"/>
    <n v="59.95"/>
  </r>
  <r>
    <s v="MOV5148"/>
    <x v="1"/>
    <x v="6"/>
    <x v="391"/>
    <x v="547"/>
    <x v="0"/>
    <x v="5"/>
    <x v="13"/>
    <n v="7.1"/>
    <x v="548"/>
    <n v="119"/>
    <n v="10.130000000000001"/>
    <n v="21.93"/>
    <n v="191.59"/>
    <n v="4831"/>
    <s v="Yes"/>
    <x v="44"/>
    <n v="28588"/>
    <n v="109.52"/>
    <n v="82.07"/>
    <s v="Sony Pictures"/>
    <n v="92.38"/>
  </r>
  <r>
    <s v="MOV2831"/>
    <x v="4"/>
    <x v="0"/>
    <x v="392"/>
    <x v="548"/>
    <x v="0"/>
    <x v="5"/>
    <x v="25"/>
    <n v="7.1"/>
    <x v="549"/>
    <n v="149"/>
    <n v="12.9"/>
    <n v="32.78"/>
    <n v="217.89"/>
    <n v="2381"/>
    <s v="Yes"/>
    <x v="28"/>
    <n v="322157"/>
    <n v="113.41"/>
    <n v="104.48"/>
    <s v="Amazon Prime"/>
    <n v="76.8"/>
  </r>
  <r>
    <s v="MOV6590"/>
    <x v="5"/>
    <x v="4"/>
    <x v="118"/>
    <x v="549"/>
    <x v="0"/>
    <x v="0"/>
    <x v="49"/>
    <n v="7.1"/>
    <x v="550"/>
    <n v="162"/>
    <n v="7.71"/>
    <n v="12.03"/>
    <n v="32.42"/>
    <n v="2154"/>
    <s v="Yes"/>
    <x v="48"/>
    <n v="82569"/>
    <n v="23.92"/>
    <n v="8.5"/>
    <s v="Paramount"/>
    <n v="21.26"/>
  </r>
  <r>
    <s v="MOV2671"/>
    <x v="2"/>
    <x v="2"/>
    <x v="393"/>
    <x v="550"/>
    <x v="0"/>
    <x v="0"/>
    <x v="28"/>
    <n v="7.1"/>
    <x v="551"/>
    <n v="168"/>
    <n v="26"/>
    <n v="65.7"/>
    <n v="340.82"/>
    <n v="3402"/>
    <s v="Yes"/>
    <x v="73"/>
    <n v="241452"/>
    <n v="231.23"/>
    <n v="109.59"/>
    <s v="Paramount"/>
    <n v="49.15"/>
  </r>
  <r>
    <s v="MOV1496"/>
    <x v="4"/>
    <x v="4"/>
    <x v="394"/>
    <x v="551"/>
    <x v="0"/>
    <x v="0"/>
    <x v="37"/>
    <n v="7.1"/>
    <x v="269"/>
    <n v="161"/>
    <n v="47.75"/>
    <n v="128.99"/>
    <n v="742.88"/>
    <n v="3292"/>
    <s v="Yes"/>
    <x v="3"/>
    <n v="5835"/>
    <n v="542.05999999999995"/>
    <n v="200.82"/>
    <s v="Paramount"/>
    <n v="10.06"/>
  </r>
  <r>
    <s v="MOV4878"/>
    <x v="8"/>
    <x v="1"/>
    <x v="373"/>
    <x v="524"/>
    <x v="0"/>
    <x v="0"/>
    <x v="30"/>
    <n v="7.1"/>
    <x v="552"/>
    <n v="106"/>
    <n v="10.47"/>
    <n v="15.71"/>
    <n v="119.52"/>
    <n v="940"/>
    <s v="No"/>
    <x v="64"/>
    <n v="82676"/>
    <n v="83.13"/>
    <n v="36.39"/>
    <s v="Paramount"/>
    <n v="23.07"/>
  </r>
  <r>
    <s v="MOV5630"/>
    <x v="2"/>
    <x v="5"/>
    <x v="195"/>
    <x v="552"/>
    <x v="0"/>
    <x v="5"/>
    <x v="49"/>
    <n v="7.1"/>
    <x v="553"/>
    <n v="83"/>
    <n v="6.85"/>
    <n v="13.58"/>
    <n v="108.13"/>
    <n v="4592"/>
    <s v="Yes"/>
    <x v="53"/>
    <n v="125530"/>
    <n v="78.11"/>
    <n v="30.02"/>
    <s v="Netflix"/>
    <n v="17.98"/>
  </r>
  <r>
    <s v="MOV2173"/>
    <x v="7"/>
    <x v="3"/>
    <x v="395"/>
    <x v="553"/>
    <x v="4"/>
    <x v="4"/>
    <x v="6"/>
    <n v="7.1"/>
    <x v="554"/>
    <n v="114"/>
    <n v="9.65"/>
    <n v="26.5"/>
    <n v="56.2"/>
    <n v="3277"/>
    <s v="No"/>
    <x v="5"/>
    <n v="243009"/>
    <n v="37.39"/>
    <n v="18.809999999999999"/>
    <s v="Sony Pictures"/>
    <n v="89.44"/>
  </r>
  <r>
    <s v="MOV7787"/>
    <x v="8"/>
    <x v="5"/>
    <x v="396"/>
    <x v="554"/>
    <x v="0"/>
    <x v="0"/>
    <x v="13"/>
    <n v="7.1"/>
    <x v="555"/>
    <n v="143"/>
    <n v="48.76"/>
    <n v="124.62"/>
    <n v="919.13"/>
    <n v="3484"/>
    <s v="No"/>
    <x v="65"/>
    <n v="495237"/>
    <n v="634.34"/>
    <n v="284.79000000000002"/>
    <s v="Paramount"/>
    <n v="11.25"/>
  </r>
  <r>
    <s v="MOV6348"/>
    <x v="2"/>
    <x v="3"/>
    <x v="397"/>
    <x v="555"/>
    <x v="16"/>
    <x v="24"/>
    <x v="37"/>
    <n v="7.1"/>
    <x v="556"/>
    <n v="97"/>
    <n v="12.49"/>
    <n v="30.53"/>
    <n v="219.24"/>
    <n v="4187"/>
    <s v="Yes"/>
    <x v="18"/>
    <n v="254983"/>
    <n v="115.31"/>
    <n v="103.93"/>
    <s v="Warner Bros"/>
    <n v="42.68"/>
  </r>
  <r>
    <s v="MOV9646"/>
    <x v="2"/>
    <x v="1"/>
    <x v="398"/>
    <x v="556"/>
    <x v="0"/>
    <x v="0"/>
    <x v="11"/>
    <n v="7.1"/>
    <x v="557"/>
    <n v="137"/>
    <n v="4.49"/>
    <n v="12.65"/>
    <n v="31.12"/>
    <n v="1199"/>
    <s v="No"/>
    <x v="37"/>
    <n v="360215"/>
    <n v="21"/>
    <n v="10.119999999999999"/>
    <s v="Fox Studios"/>
    <n v="42.47"/>
  </r>
  <r>
    <s v="MOV4098"/>
    <x v="7"/>
    <x v="5"/>
    <x v="399"/>
    <x v="557"/>
    <x v="0"/>
    <x v="5"/>
    <x v="37"/>
    <n v="7.1"/>
    <x v="558"/>
    <n v="173"/>
    <n v="5.79"/>
    <n v="11.65"/>
    <n v="62.97"/>
    <n v="3339"/>
    <s v="No"/>
    <x v="52"/>
    <n v="438809"/>
    <n v="33.82"/>
    <n v="29.15"/>
    <s v="Warner Bros"/>
    <n v="100.37"/>
  </r>
  <r>
    <s v="MOV2552"/>
    <x v="7"/>
    <x v="1"/>
    <x v="400"/>
    <x v="558"/>
    <x v="0"/>
    <x v="0"/>
    <x v="2"/>
    <n v="7.1"/>
    <x v="559"/>
    <n v="145"/>
    <n v="42.21"/>
    <n v="99.08"/>
    <n v="888.92"/>
    <n v="1280"/>
    <s v="Yes"/>
    <x v="29"/>
    <n v="356608"/>
    <n v="636.95000000000005"/>
    <n v="251.97"/>
    <s v="Netflix"/>
    <n v="85.29"/>
  </r>
  <r>
    <s v="MOV5199"/>
    <x v="0"/>
    <x v="2"/>
    <x v="401"/>
    <x v="559"/>
    <x v="0"/>
    <x v="0"/>
    <x v="37"/>
    <n v="7.1"/>
    <x v="560"/>
    <n v="141"/>
    <n v="42.43"/>
    <n v="82.24"/>
    <n v="592.69000000000005"/>
    <n v="4949"/>
    <s v="No"/>
    <x v="6"/>
    <n v="151623"/>
    <n v="323.10000000000002"/>
    <n v="269.58999999999997"/>
    <s v="Warner Bros"/>
    <n v="24.72"/>
  </r>
  <r>
    <s v="MOV5288"/>
    <x v="3"/>
    <x v="0"/>
    <x v="402"/>
    <x v="560"/>
    <x v="0"/>
    <x v="0"/>
    <x v="9"/>
    <n v="7.1"/>
    <x v="561"/>
    <n v="120"/>
    <n v="45.14"/>
    <n v="109.38"/>
    <n v="779.93"/>
    <n v="1329"/>
    <s v="Yes"/>
    <x v="11"/>
    <n v="96075"/>
    <n v="565.86"/>
    <n v="214.07"/>
    <s v="Amazon Prime"/>
    <n v="20.79"/>
  </r>
  <r>
    <s v="MOV2959"/>
    <x v="8"/>
    <x v="5"/>
    <x v="403"/>
    <x v="561"/>
    <x v="0"/>
    <x v="0"/>
    <x v="45"/>
    <n v="7.1"/>
    <x v="562"/>
    <n v="109"/>
    <n v="43.73"/>
    <n v="98.55"/>
    <n v="327.54000000000002"/>
    <n v="1921"/>
    <s v="Yes"/>
    <x v="74"/>
    <n v="466643"/>
    <n v="242.63"/>
    <n v="84.91"/>
    <s v="Netflix"/>
    <n v="76.930000000000007"/>
  </r>
  <r>
    <s v="MOV5103"/>
    <x v="7"/>
    <x v="4"/>
    <x v="404"/>
    <x v="562"/>
    <x v="0"/>
    <x v="0"/>
    <x v="45"/>
    <n v="7.1"/>
    <x v="563"/>
    <n v="161"/>
    <n v="21.89"/>
    <n v="40.25"/>
    <n v="128.44999999999999"/>
    <n v="4622"/>
    <s v="No"/>
    <x v="75"/>
    <n v="47429"/>
    <n v="69.12"/>
    <n v="59.33"/>
    <s v="Sony Pictures"/>
    <n v="140.72"/>
  </r>
  <r>
    <s v="MOV1538"/>
    <x v="6"/>
    <x v="2"/>
    <x v="243"/>
    <x v="563"/>
    <x v="0"/>
    <x v="0"/>
    <x v="28"/>
    <n v="7.1"/>
    <x v="564"/>
    <n v="99"/>
    <n v="40.26"/>
    <n v="66.48"/>
    <n v="536.30999999999995"/>
    <n v="4330"/>
    <s v="No"/>
    <x v="1"/>
    <n v="372377"/>
    <n v="402.32"/>
    <n v="133.99"/>
    <s v="Warner Bros"/>
    <n v="53.49"/>
  </r>
  <r>
    <s v="MOV5255"/>
    <x v="4"/>
    <x v="4"/>
    <x v="82"/>
    <x v="564"/>
    <x v="0"/>
    <x v="9"/>
    <x v="16"/>
    <n v="7.1"/>
    <x v="565"/>
    <n v="121"/>
    <n v="15.98"/>
    <n v="26.75"/>
    <n v="245.99"/>
    <n v="2170"/>
    <s v="No"/>
    <x v="33"/>
    <n v="358733"/>
    <n v="134.91"/>
    <n v="111.08"/>
    <s v="Warner Bros"/>
    <n v="38.81"/>
  </r>
  <r>
    <s v="MOV1358"/>
    <x v="1"/>
    <x v="5"/>
    <x v="193"/>
    <x v="565"/>
    <x v="0"/>
    <x v="0"/>
    <x v="28"/>
    <n v="7.1"/>
    <x v="566"/>
    <n v="131"/>
    <n v="32.99"/>
    <n v="60.61"/>
    <n v="355.82"/>
    <n v="2805"/>
    <s v="No"/>
    <x v="58"/>
    <n v="269936"/>
    <n v="270.02999999999997"/>
    <n v="85.79"/>
    <s v="Amazon Prime"/>
    <n v="6.59"/>
  </r>
  <r>
    <s v="MOV6572"/>
    <x v="2"/>
    <x v="3"/>
    <x v="0"/>
    <x v="566"/>
    <x v="0"/>
    <x v="0"/>
    <x v="33"/>
    <n v="7.1"/>
    <x v="567"/>
    <n v="124"/>
    <n v="17.18"/>
    <n v="32.54"/>
    <n v="179.61"/>
    <n v="2775"/>
    <s v="Yes"/>
    <x v="47"/>
    <n v="241447"/>
    <n v="91.86"/>
    <n v="87.75"/>
    <s v="Paramount"/>
    <n v="128.94"/>
  </r>
  <r>
    <s v="MOV9005"/>
    <x v="3"/>
    <x v="4"/>
    <x v="405"/>
    <x v="567"/>
    <x v="0"/>
    <x v="0"/>
    <x v="5"/>
    <n v="7.1"/>
    <x v="568"/>
    <n v="161"/>
    <n v="48.37"/>
    <n v="81.55"/>
    <n v="753.05"/>
    <n v="2451"/>
    <s v="No"/>
    <x v="23"/>
    <n v="59797"/>
    <n v="427.43"/>
    <n v="325.62"/>
    <s v="Amazon Prime"/>
    <n v="76.25"/>
  </r>
  <r>
    <s v="MOV7214"/>
    <x v="1"/>
    <x v="1"/>
    <x v="406"/>
    <x v="568"/>
    <x v="0"/>
    <x v="0"/>
    <x v="51"/>
    <n v="7.1"/>
    <x v="569"/>
    <n v="161"/>
    <n v="43.06"/>
    <n v="89.34"/>
    <n v="287.43"/>
    <n v="2661"/>
    <s v="No"/>
    <x v="26"/>
    <n v="202173"/>
    <n v="225.44"/>
    <n v="61.99"/>
    <s v="Warner Bros"/>
    <n v="23.34"/>
  </r>
  <r>
    <s v="MOV9030"/>
    <x v="7"/>
    <x v="0"/>
    <x v="87"/>
    <x v="569"/>
    <x v="0"/>
    <x v="0"/>
    <x v="13"/>
    <n v="7.1"/>
    <x v="570"/>
    <n v="141"/>
    <n v="11.61"/>
    <n v="31.27"/>
    <n v="83.77"/>
    <n v="1086"/>
    <s v="No"/>
    <x v="13"/>
    <n v="415820"/>
    <n v="58.1"/>
    <n v="25.67"/>
    <s v="Sony Pictures"/>
    <n v="36"/>
  </r>
  <r>
    <s v="MOV9763"/>
    <x v="8"/>
    <x v="0"/>
    <x v="407"/>
    <x v="570"/>
    <x v="11"/>
    <x v="18"/>
    <x v="28"/>
    <n v="7.1"/>
    <x v="571"/>
    <n v="156"/>
    <n v="32.700000000000003"/>
    <n v="81.08"/>
    <n v="492.23"/>
    <n v="947"/>
    <s v="No"/>
    <x v="2"/>
    <n v="288186"/>
    <n v="252.81"/>
    <n v="239.42"/>
    <s v="Sony Pictures"/>
    <n v="4.6500000000000004"/>
  </r>
  <r>
    <s v="MOV1860"/>
    <x v="2"/>
    <x v="1"/>
    <x v="83"/>
    <x v="571"/>
    <x v="0"/>
    <x v="0"/>
    <x v="42"/>
    <n v="7.1"/>
    <x v="572"/>
    <n v="149"/>
    <n v="25.29"/>
    <n v="43.35"/>
    <n v="415.83"/>
    <n v="1702"/>
    <s v="Yes"/>
    <x v="59"/>
    <n v="268051"/>
    <n v="302.99"/>
    <n v="112.84"/>
    <s v="Fox Studios"/>
    <n v="54.63"/>
  </r>
  <r>
    <s v="MOV1639"/>
    <x v="5"/>
    <x v="6"/>
    <x v="127"/>
    <x v="572"/>
    <x v="0"/>
    <x v="0"/>
    <x v="30"/>
    <n v="7.1"/>
    <x v="573"/>
    <n v="146"/>
    <n v="25.9"/>
    <n v="55.18"/>
    <n v="466.7"/>
    <n v="1697"/>
    <s v="No"/>
    <x v="32"/>
    <n v="303443"/>
    <n v="335.26"/>
    <n v="131.44"/>
    <s v="Paramount"/>
    <n v="20.86"/>
  </r>
  <r>
    <s v="MOV6631"/>
    <x v="5"/>
    <x v="1"/>
    <x v="408"/>
    <x v="573"/>
    <x v="0"/>
    <x v="0"/>
    <x v="37"/>
    <n v="7.1"/>
    <x v="574"/>
    <n v="172"/>
    <n v="24.41"/>
    <n v="44.69"/>
    <n v="378.05"/>
    <n v="2445"/>
    <s v="No"/>
    <x v="14"/>
    <n v="440425"/>
    <n v="259.29000000000002"/>
    <n v="118.76"/>
    <s v="Sony Pictures"/>
    <n v="47.38"/>
  </r>
  <r>
    <s v="MOV3745"/>
    <x v="7"/>
    <x v="6"/>
    <x v="78"/>
    <x v="574"/>
    <x v="0"/>
    <x v="0"/>
    <x v="19"/>
    <n v="7.1"/>
    <x v="575"/>
    <n v="84"/>
    <n v="42.86"/>
    <n v="99.29"/>
    <n v="365.06"/>
    <n v="2167"/>
    <s v="Yes"/>
    <x v="29"/>
    <n v="213484"/>
    <n v="203.04"/>
    <n v="162.02000000000001"/>
    <s v="Warner Bros"/>
    <n v="68.63"/>
  </r>
  <r>
    <s v="MOV5198"/>
    <x v="2"/>
    <x v="5"/>
    <x v="409"/>
    <x v="575"/>
    <x v="0"/>
    <x v="0"/>
    <x v="30"/>
    <n v="7.1"/>
    <x v="576"/>
    <n v="89"/>
    <n v="37.22"/>
    <n v="86.35"/>
    <n v="852.08"/>
    <n v="954"/>
    <s v="No"/>
    <x v="1"/>
    <n v="159427"/>
    <n v="627.35"/>
    <n v="224.73"/>
    <s v="Netflix"/>
    <n v="80.06"/>
  </r>
  <r>
    <s v="MOV4680"/>
    <x v="0"/>
    <x v="2"/>
    <x v="75"/>
    <x v="576"/>
    <x v="0"/>
    <x v="0"/>
    <x v="16"/>
    <n v="7.1"/>
    <x v="577"/>
    <n v="163"/>
    <n v="10.39"/>
    <n v="29.12"/>
    <n v="262.17"/>
    <n v="2478"/>
    <s v="Yes"/>
    <x v="71"/>
    <n v="155473"/>
    <n v="190.12"/>
    <n v="72.05"/>
    <s v="Paramount"/>
    <n v="36.07"/>
  </r>
  <r>
    <s v="MOV2670"/>
    <x v="7"/>
    <x v="1"/>
    <x v="410"/>
    <x v="577"/>
    <x v="0"/>
    <x v="0"/>
    <x v="30"/>
    <n v="7.1"/>
    <x v="578"/>
    <n v="145"/>
    <n v="18.72"/>
    <n v="49.59"/>
    <n v="341.49"/>
    <n v="1327"/>
    <s v="No"/>
    <x v="11"/>
    <n v="327343"/>
    <n v="186.61"/>
    <n v="154.88"/>
    <s v="Amazon Prime"/>
    <n v="52.94"/>
  </r>
  <r>
    <s v="MOV1961"/>
    <x v="2"/>
    <x v="6"/>
    <x v="411"/>
    <x v="578"/>
    <x v="0"/>
    <x v="0"/>
    <x v="28"/>
    <n v="7.1"/>
    <x v="579"/>
    <n v="115"/>
    <n v="40.58"/>
    <n v="87.93"/>
    <n v="783.93"/>
    <n v="2523"/>
    <s v="Yes"/>
    <x v="46"/>
    <n v="329243"/>
    <n v="558.80999999999995"/>
    <n v="225.12"/>
    <s v="Netflix"/>
    <n v="52.53"/>
  </r>
  <r>
    <s v="MOV1361"/>
    <x v="5"/>
    <x v="6"/>
    <x v="412"/>
    <x v="579"/>
    <x v="0"/>
    <x v="0"/>
    <x v="30"/>
    <n v="7.1"/>
    <x v="580"/>
    <n v="111"/>
    <n v="42.67"/>
    <n v="66.78"/>
    <n v="583.01"/>
    <n v="1846"/>
    <s v="Yes"/>
    <x v="46"/>
    <n v="39470"/>
    <n v="338.97"/>
    <n v="244.04"/>
    <s v="Warner Bros"/>
    <n v="9.06"/>
  </r>
  <r>
    <s v="MOV6641"/>
    <x v="8"/>
    <x v="4"/>
    <x v="219"/>
    <x v="580"/>
    <x v="0"/>
    <x v="0"/>
    <x v="28"/>
    <n v="7.1"/>
    <x v="581"/>
    <n v="122"/>
    <n v="2.65"/>
    <n v="4.29"/>
    <n v="11.02"/>
    <n v="3435"/>
    <s v="No"/>
    <x v="45"/>
    <n v="465389"/>
    <n v="5.65"/>
    <n v="5.37"/>
    <s v="Warner Bros"/>
    <n v="19.18"/>
  </r>
  <r>
    <s v="MOV6932"/>
    <x v="5"/>
    <x v="2"/>
    <x v="46"/>
    <x v="581"/>
    <x v="0"/>
    <x v="0"/>
    <x v="28"/>
    <n v="7.1"/>
    <x v="582"/>
    <n v="110"/>
    <n v="6.29"/>
    <n v="12.6"/>
    <n v="123.27"/>
    <n v="540"/>
    <s v="No"/>
    <x v="16"/>
    <n v="171685"/>
    <n v="83.89"/>
    <n v="39.380000000000003"/>
    <s v="Amazon Prime"/>
    <n v="22.09"/>
  </r>
  <r>
    <s v="MOV1126"/>
    <x v="3"/>
    <x v="6"/>
    <x v="262"/>
    <x v="582"/>
    <x v="0"/>
    <x v="5"/>
    <x v="5"/>
    <n v="7.1"/>
    <x v="583"/>
    <n v="131"/>
    <n v="18.38"/>
    <n v="54.66"/>
    <n v="120.28"/>
    <n v="3043"/>
    <s v="Yes"/>
    <x v="48"/>
    <n v="38612"/>
    <n v="70.41"/>
    <n v="49.87"/>
    <s v="Amazon Prime"/>
    <n v="7.64"/>
  </r>
  <r>
    <s v="MOV1732"/>
    <x v="6"/>
    <x v="0"/>
    <x v="413"/>
    <x v="583"/>
    <x v="17"/>
    <x v="25"/>
    <x v="37"/>
    <n v="7.1"/>
    <x v="381"/>
    <n v="106"/>
    <n v="10.59"/>
    <n v="22.35"/>
    <n v="119.78"/>
    <n v="3509"/>
    <s v="Yes"/>
    <x v="7"/>
    <n v="137705"/>
    <n v="88.39"/>
    <n v="31.39"/>
    <s v="Warner Bros"/>
    <n v="0.73"/>
  </r>
  <r>
    <s v="MOV2494"/>
    <x v="1"/>
    <x v="3"/>
    <x v="351"/>
    <x v="584"/>
    <x v="0"/>
    <x v="0"/>
    <x v="6"/>
    <n v="7.1"/>
    <x v="584"/>
    <n v="179"/>
    <n v="49.24"/>
    <n v="82.71"/>
    <n v="587.97"/>
    <n v="3390"/>
    <s v="Yes"/>
    <x v="65"/>
    <n v="58229"/>
    <n v="361.9"/>
    <n v="226.07"/>
    <s v="Sony Pictures"/>
    <n v="19.079999999999998"/>
  </r>
  <r>
    <s v="MOV5397"/>
    <x v="5"/>
    <x v="2"/>
    <x v="187"/>
    <x v="585"/>
    <x v="0"/>
    <x v="4"/>
    <x v="35"/>
    <n v="7.1"/>
    <x v="585"/>
    <n v="90"/>
    <n v="19.61"/>
    <n v="44.92"/>
    <n v="290.97000000000003"/>
    <n v="2385"/>
    <s v="Yes"/>
    <x v="62"/>
    <n v="240496"/>
    <n v="147.79"/>
    <n v="143.18"/>
    <s v="Amazon Prime"/>
    <n v="55.62"/>
  </r>
  <r>
    <s v="MOV3552"/>
    <x v="8"/>
    <x v="0"/>
    <x v="112"/>
    <x v="586"/>
    <x v="0"/>
    <x v="0"/>
    <x v="6"/>
    <n v="7"/>
    <x v="586"/>
    <n v="180"/>
    <n v="10.6"/>
    <n v="17.82"/>
    <n v="95.79"/>
    <n v="3886"/>
    <s v="Yes"/>
    <x v="69"/>
    <n v="311236"/>
    <n v="72.099999999999994"/>
    <n v="23.69"/>
    <s v="Paramount"/>
    <n v="42.67"/>
  </r>
  <r>
    <s v="MOV7984"/>
    <x v="0"/>
    <x v="3"/>
    <x v="95"/>
    <x v="587"/>
    <x v="0"/>
    <x v="0"/>
    <x v="56"/>
    <n v="7"/>
    <x v="587"/>
    <n v="157"/>
    <n v="42.9"/>
    <n v="103.91"/>
    <n v="919.93"/>
    <n v="2442"/>
    <s v="Yes"/>
    <x v="58"/>
    <n v="238995"/>
    <n v="498.82"/>
    <n v="421.11"/>
    <s v="Amazon Prime"/>
    <n v="8.6300000000000008"/>
  </r>
  <r>
    <s v="MOV4721"/>
    <x v="1"/>
    <x v="4"/>
    <x v="348"/>
    <x v="588"/>
    <x v="0"/>
    <x v="5"/>
    <x v="2"/>
    <n v="7"/>
    <x v="588"/>
    <n v="111"/>
    <n v="17.95"/>
    <n v="36.119999999999997"/>
    <n v="271.86"/>
    <n v="2690"/>
    <s v="No"/>
    <x v="21"/>
    <n v="66643"/>
    <n v="157.46"/>
    <n v="114.4"/>
    <s v="Paramount"/>
    <n v="8.3000000000000007"/>
  </r>
  <r>
    <s v="MOV6384"/>
    <x v="6"/>
    <x v="4"/>
    <x v="414"/>
    <x v="589"/>
    <x v="0"/>
    <x v="0"/>
    <x v="51"/>
    <n v="7"/>
    <x v="589"/>
    <n v="127"/>
    <n v="46.7"/>
    <n v="104.74"/>
    <n v="316.95999999999998"/>
    <n v="781"/>
    <s v="No"/>
    <x v="20"/>
    <n v="415473"/>
    <n v="203.7"/>
    <n v="113.26"/>
    <s v="Warner Bros"/>
    <n v="98.69"/>
  </r>
  <r>
    <s v="MOV5713"/>
    <x v="8"/>
    <x v="1"/>
    <x v="415"/>
    <x v="590"/>
    <x v="0"/>
    <x v="0"/>
    <x v="33"/>
    <n v="7"/>
    <x v="590"/>
    <n v="81"/>
    <n v="28.43"/>
    <n v="66.400000000000006"/>
    <n v="288.2"/>
    <n v="2743"/>
    <s v="No"/>
    <x v="45"/>
    <n v="64117"/>
    <n v="186.19"/>
    <n v="102.01"/>
    <s v="Warner Bros"/>
    <n v="120.58"/>
  </r>
  <r>
    <s v="MOV8723"/>
    <x v="4"/>
    <x v="3"/>
    <x v="416"/>
    <x v="591"/>
    <x v="0"/>
    <x v="0"/>
    <x v="19"/>
    <n v="7"/>
    <x v="591"/>
    <n v="93"/>
    <n v="10.24"/>
    <n v="27.08"/>
    <n v="183.79"/>
    <n v="947"/>
    <s v="No"/>
    <x v="56"/>
    <n v="101130"/>
    <n v="133.56"/>
    <n v="50.23"/>
    <s v="Netflix"/>
    <n v="52.44"/>
  </r>
  <r>
    <s v="MOV8357"/>
    <x v="8"/>
    <x v="5"/>
    <x v="166"/>
    <x v="592"/>
    <x v="0"/>
    <x v="0"/>
    <x v="37"/>
    <n v="7"/>
    <x v="592"/>
    <n v="151"/>
    <n v="33.44"/>
    <n v="98.02"/>
    <n v="945.17"/>
    <n v="511"/>
    <s v="Yes"/>
    <x v="46"/>
    <n v="192378"/>
    <n v="671.79"/>
    <n v="273.38"/>
    <s v="Fox Studios"/>
    <n v="24.11"/>
  </r>
  <r>
    <s v="MOV1037"/>
    <x v="5"/>
    <x v="2"/>
    <x v="417"/>
    <x v="593"/>
    <x v="0"/>
    <x v="3"/>
    <x v="30"/>
    <n v="7"/>
    <x v="593"/>
    <n v="145"/>
    <n v="24.75"/>
    <n v="56.83"/>
    <n v="406.23"/>
    <n v="3485"/>
    <s v="No"/>
    <x v="7"/>
    <n v="118960"/>
    <n v="263.08"/>
    <n v="143.15"/>
    <s v="Amazon Prime"/>
    <n v="5.86"/>
  </r>
  <r>
    <s v="MOV7348"/>
    <x v="2"/>
    <x v="2"/>
    <x v="240"/>
    <x v="594"/>
    <x v="0"/>
    <x v="0"/>
    <x v="13"/>
    <n v="7"/>
    <x v="594"/>
    <n v="86"/>
    <n v="8.42"/>
    <n v="13.75"/>
    <n v="102.39"/>
    <n v="2151"/>
    <s v="No"/>
    <x v="47"/>
    <n v="393261"/>
    <n v="74.36"/>
    <n v="28.03"/>
    <s v="Amazon Prime"/>
    <n v="21.7"/>
  </r>
  <r>
    <s v="MOV7914"/>
    <x v="5"/>
    <x v="0"/>
    <x v="29"/>
    <x v="595"/>
    <x v="0"/>
    <x v="0"/>
    <x v="25"/>
    <n v="7"/>
    <x v="595"/>
    <n v="146"/>
    <n v="37.590000000000003"/>
    <n v="89.9"/>
    <n v="647.9"/>
    <n v="2391"/>
    <s v="No"/>
    <x v="62"/>
    <n v="367496"/>
    <n v="508.3"/>
    <n v="139.6"/>
    <s v="Amazon Prime"/>
    <n v="19.05"/>
  </r>
  <r>
    <s v="MOV9385"/>
    <x v="1"/>
    <x v="1"/>
    <x v="71"/>
    <x v="596"/>
    <x v="0"/>
    <x v="0"/>
    <x v="25"/>
    <n v="7"/>
    <x v="596"/>
    <n v="151"/>
    <n v="3.26"/>
    <n v="6.96"/>
    <n v="27.71"/>
    <n v="2777"/>
    <s v="No"/>
    <x v="56"/>
    <n v="226180"/>
    <n v="16.309999999999999"/>
    <n v="11.4"/>
    <s v="Sony Pictures"/>
    <n v="56.41"/>
  </r>
  <r>
    <s v="MOV1685"/>
    <x v="1"/>
    <x v="2"/>
    <x v="368"/>
    <x v="597"/>
    <x v="0"/>
    <x v="5"/>
    <x v="25"/>
    <n v="7"/>
    <x v="597"/>
    <n v="98"/>
    <n v="23.02"/>
    <n v="53.44"/>
    <n v="383.67"/>
    <n v="3138"/>
    <s v="No"/>
    <x v="36"/>
    <n v="93635"/>
    <n v="265.73"/>
    <n v="117.94"/>
    <s v="Sony Pictures"/>
    <n v="50"/>
  </r>
  <r>
    <s v="MOV7377"/>
    <x v="3"/>
    <x v="0"/>
    <x v="418"/>
    <x v="598"/>
    <x v="0"/>
    <x v="0"/>
    <x v="19"/>
    <n v="7"/>
    <x v="598"/>
    <n v="173"/>
    <n v="22.46"/>
    <n v="52.91"/>
    <n v="499.56"/>
    <n v="3025"/>
    <s v="No"/>
    <x v="19"/>
    <n v="309820"/>
    <n v="283.62"/>
    <n v="215.94"/>
    <s v="Netflix"/>
    <n v="28.13"/>
  </r>
  <r>
    <s v="MOV1701"/>
    <x v="6"/>
    <x v="5"/>
    <x v="90"/>
    <x v="599"/>
    <x v="0"/>
    <x v="5"/>
    <x v="45"/>
    <n v="7"/>
    <x v="599"/>
    <n v="99"/>
    <n v="42.94"/>
    <n v="127.69"/>
    <n v="1043.18"/>
    <n v="4297"/>
    <s v="No"/>
    <x v="34"/>
    <n v="165089"/>
    <n v="768.85"/>
    <n v="274.33"/>
    <s v="Sony Pictures"/>
    <n v="52.05"/>
  </r>
  <r>
    <s v="MOV2637"/>
    <x v="3"/>
    <x v="5"/>
    <x v="172"/>
    <x v="600"/>
    <x v="0"/>
    <x v="0"/>
    <x v="13"/>
    <n v="7"/>
    <x v="600"/>
    <n v="109"/>
    <n v="10.58"/>
    <n v="20.54"/>
    <n v="110.43"/>
    <n v="3142"/>
    <s v="No"/>
    <x v="55"/>
    <n v="134227"/>
    <n v="57.1"/>
    <n v="53.33"/>
    <s v="Netflix"/>
    <n v="50.11"/>
  </r>
  <r>
    <s v="MOV7661"/>
    <x v="7"/>
    <x v="5"/>
    <x v="419"/>
    <x v="601"/>
    <x v="0"/>
    <x v="0"/>
    <x v="33"/>
    <n v="7"/>
    <x v="601"/>
    <n v="141"/>
    <n v="13.03"/>
    <n v="26.54"/>
    <n v="123.54"/>
    <n v="731"/>
    <s v="Yes"/>
    <x v="56"/>
    <n v="292223"/>
    <n v="74.31"/>
    <n v="49.23"/>
    <s v="Sony Pictures"/>
    <n v="50.67"/>
  </r>
  <r>
    <s v="MOV7957"/>
    <x v="0"/>
    <x v="0"/>
    <x v="420"/>
    <x v="602"/>
    <x v="0"/>
    <x v="0"/>
    <x v="33"/>
    <n v="7"/>
    <x v="602"/>
    <n v="104"/>
    <n v="4.1399999999999997"/>
    <n v="9.67"/>
    <n v="48.41"/>
    <n v="2455"/>
    <s v="Yes"/>
    <x v="15"/>
    <n v="394860"/>
    <n v="27.66"/>
    <n v="20.75"/>
    <s v="Sony Pictures"/>
    <n v="51.75"/>
  </r>
  <r>
    <s v="MOV1866"/>
    <x v="5"/>
    <x v="2"/>
    <x v="421"/>
    <x v="603"/>
    <x v="0"/>
    <x v="0"/>
    <x v="25"/>
    <n v="7"/>
    <x v="603"/>
    <n v="94"/>
    <n v="40.21"/>
    <n v="65.739999999999995"/>
    <n v="479.1"/>
    <n v="4092"/>
    <s v="Yes"/>
    <x v="18"/>
    <n v="88549"/>
    <n v="343.14"/>
    <n v="135.96"/>
    <s v="Fox Studios"/>
    <n v="52.33"/>
  </r>
  <r>
    <s v="MOV5709"/>
    <x v="1"/>
    <x v="3"/>
    <x v="422"/>
    <x v="604"/>
    <x v="0"/>
    <x v="0"/>
    <x v="30"/>
    <n v="7"/>
    <x v="604"/>
    <n v="127"/>
    <n v="25.54"/>
    <n v="50.78"/>
    <n v="109.04"/>
    <n v="2528"/>
    <s v="Yes"/>
    <x v="72"/>
    <n v="182366"/>
    <n v="68.95"/>
    <n v="40.090000000000003"/>
    <s v="Amazon Prime"/>
    <n v="10"/>
  </r>
  <r>
    <s v="MOV1724"/>
    <x v="7"/>
    <x v="3"/>
    <x v="284"/>
    <x v="605"/>
    <x v="0"/>
    <x v="0"/>
    <x v="38"/>
    <n v="7"/>
    <x v="605"/>
    <n v="119"/>
    <n v="16.52"/>
    <n v="35.979999999999997"/>
    <n v="200.77"/>
    <n v="1098"/>
    <s v="No"/>
    <x v="53"/>
    <n v="283300"/>
    <n v="121.48"/>
    <n v="79.290000000000006"/>
    <s v="Fox Studios"/>
    <n v="109.52"/>
  </r>
  <r>
    <s v="MOV1421"/>
    <x v="3"/>
    <x v="4"/>
    <x v="423"/>
    <x v="606"/>
    <x v="0"/>
    <x v="0"/>
    <x v="35"/>
    <n v="7"/>
    <x v="606"/>
    <n v="147"/>
    <n v="28.91"/>
    <n v="45.65"/>
    <n v="383.02"/>
    <n v="3917"/>
    <s v="No"/>
    <x v="20"/>
    <n v="108772"/>
    <n v="301.27"/>
    <n v="81.75"/>
    <s v="Fox Studios"/>
    <n v="31.68"/>
  </r>
  <r>
    <s v="MOV1597"/>
    <x v="7"/>
    <x v="5"/>
    <x v="109"/>
    <x v="607"/>
    <x v="0"/>
    <x v="0"/>
    <x v="30"/>
    <n v="7"/>
    <x v="607"/>
    <n v="117"/>
    <n v="35.53"/>
    <n v="74.58"/>
    <n v="221.06"/>
    <n v="4792"/>
    <s v="Yes"/>
    <x v="31"/>
    <n v="157077"/>
    <n v="121.79"/>
    <n v="99.27"/>
    <s v="Netflix"/>
    <n v="28.27"/>
  </r>
  <r>
    <s v="MOV2650"/>
    <x v="8"/>
    <x v="5"/>
    <x v="424"/>
    <x v="608"/>
    <x v="0"/>
    <x v="0"/>
    <x v="37"/>
    <n v="7"/>
    <x v="608"/>
    <n v="127"/>
    <n v="6.12"/>
    <n v="14.82"/>
    <n v="137.33000000000001"/>
    <n v="4239"/>
    <s v="No"/>
    <x v="54"/>
    <n v="468254"/>
    <n v="76.88"/>
    <n v="60.45"/>
    <s v="Warner Bros"/>
    <n v="22.1"/>
  </r>
  <r>
    <s v="MOV4703"/>
    <x v="0"/>
    <x v="3"/>
    <x v="201"/>
    <x v="609"/>
    <x v="0"/>
    <x v="0"/>
    <x v="16"/>
    <n v="7"/>
    <x v="609"/>
    <n v="129"/>
    <n v="29.95"/>
    <n v="46.28"/>
    <n v="374.82"/>
    <n v="4277"/>
    <s v="No"/>
    <x v="23"/>
    <n v="336250"/>
    <n v="222.37"/>
    <n v="152.44999999999999"/>
    <s v="Sony Pictures"/>
    <n v="76.58"/>
  </r>
  <r>
    <s v="MOV1573"/>
    <x v="2"/>
    <x v="0"/>
    <x v="425"/>
    <x v="610"/>
    <x v="0"/>
    <x v="16"/>
    <x v="3"/>
    <n v="7"/>
    <x v="610"/>
    <n v="141"/>
    <n v="2.5499999999999998"/>
    <n v="4.1399999999999997"/>
    <n v="16.79"/>
    <n v="1340"/>
    <s v="Yes"/>
    <x v="6"/>
    <n v="263857"/>
    <n v="10.96"/>
    <n v="5.83"/>
    <s v="Paramount"/>
    <n v="51.16"/>
  </r>
  <r>
    <s v="MOV3231"/>
    <x v="4"/>
    <x v="0"/>
    <x v="426"/>
    <x v="611"/>
    <x v="0"/>
    <x v="15"/>
    <x v="30"/>
    <n v="7"/>
    <x v="611"/>
    <n v="117"/>
    <n v="9.4499999999999993"/>
    <n v="21.94"/>
    <n v="47.31"/>
    <n v="4378"/>
    <s v="No"/>
    <x v="60"/>
    <n v="42775"/>
    <n v="30.34"/>
    <n v="16.97"/>
    <s v="Netflix"/>
    <n v="107.32"/>
  </r>
  <r>
    <s v="MOV5603"/>
    <x v="3"/>
    <x v="6"/>
    <x v="427"/>
    <x v="612"/>
    <x v="0"/>
    <x v="0"/>
    <x v="13"/>
    <n v="7"/>
    <x v="612"/>
    <n v="176"/>
    <n v="18.84"/>
    <n v="44.85"/>
    <n v="157.54"/>
    <n v="3622"/>
    <s v="No"/>
    <x v="67"/>
    <n v="206936"/>
    <n v="112.12"/>
    <n v="45.42"/>
    <s v="Amazon Prime"/>
    <n v="20.79"/>
  </r>
  <r>
    <s v="MOV6887"/>
    <x v="6"/>
    <x v="0"/>
    <x v="428"/>
    <x v="613"/>
    <x v="4"/>
    <x v="4"/>
    <x v="39"/>
    <n v="7"/>
    <x v="613"/>
    <n v="156"/>
    <n v="16.350000000000001"/>
    <n v="36.770000000000003"/>
    <n v="288.52999999999997"/>
    <n v="3288"/>
    <s v="No"/>
    <x v="62"/>
    <n v="234390"/>
    <n v="207.99"/>
    <n v="80.540000000000006"/>
    <s v="Sony Pictures"/>
    <n v="24.2"/>
  </r>
  <r>
    <s v="MOV6241"/>
    <x v="6"/>
    <x v="6"/>
    <x v="429"/>
    <x v="614"/>
    <x v="0"/>
    <x v="0"/>
    <x v="6"/>
    <n v="7"/>
    <x v="142"/>
    <n v="86"/>
    <n v="40.01"/>
    <n v="92.61"/>
    <n v="209.84"/>
    <n v="1590"/>
    <s v="Yes"/>
    <x v="67"/>
    <n v="132754"/>
    <n v="126.67"/>
    <n v="83.17"/>
    <s v="Warner Bros"/>
    <n v="32.380000000000003"/>
  </r>
  <r>
    <s v="MOV7421"/>
    <x v="2"/>
    <x v="5"/>
    <x v="430"/>
    <x v="615"/>
    <x v="0"/>
    <x v="5"/>
    <x v="18"/>
    <n v="7"/>
    <x v="614"/>
    <n v="112"/>
    <n v="3.14"/>
    <n v="5.54"/>
    <n v="50.34"/>
    <n v="3990"/>
    <s v="Yes"/>
    <x v="6"/>
    <n v="26963"/>
    <n v="28.91"/>
    <n v="21.43"/>
    <s v="Paramount"/>
    <n v="89.59"/>
  </r>
  <r>
    <s v="MOV9442"/>
    <x v="6"/>
    <x v="1"/>
    <x v="138"/>
    <x v="616"/>
    <x v="0"/>
    <x v="0"/>
    <x v="3"/>
    <n v="7"/>
    <x v="615"/>
    <n v="180"/>
    <n v="46.78"/>
    <n v="134.18"/>
    <n v="864.75"/>
    <n v="742"/>
    <s v="No"/>
    <x v="65"/>
    <n v="98218"/>
    <n v="639.98"/>
    <n v="224.77"/>
    <s v="Paramount"/>
    <n v="33.01"/>
  </r>
  <r>
    <s v="MOV8707"/>
    <x v="2"/>
    <x v="3"/>
    <x v="431"/>
    <x v="617"/>
    <x v="0"/>
    <x v="0"/>
    <x v="45"/>
    <n v="7"/>
    <x v="616"/>
    <n v="129"/>
    <n v="38.29"/>
    <n v="75.34"/>
    <n v="234.63"/>
    <n v="637"/>
    <s v="No"/>
    <x v="56"/>
    <n v="206378"/>
    <n v="142.16999999999999"/>
    <n v="92.46"/>
    <s v="Sony Pictures"/>
    <n v="35.200000000000003"/>
  </r>
  <r>
    <s v="MOV7580"/>
    <x v="7"/>
    <x v="6"/>
    <x v="432"/>
    <x v="618"/>
    <x v="0"/>
    <x v="0"/>
    <x v="11"/>
    <n v="7"/>
    <x v="617"/>
    <n v="86"/>
    <n v="44.66"/>
    <n v="69.260000000000005"/>
    <n v="159.34"/>
    <n v="2874"/>
    <s v="Yes"/>
    <x v="32"/>
    <n v="481016"/>
    <n v="111.47"/>
    <n v="47.87"/>
    <s v="Sony Pictures"/>
    <n v="57.69"/>
  </r>
  <r>
    <s v="MOV8492"/>
    <x v="6"/>
    <x v="2"/>
    <x v="433"/>
    <x v="619"/>
    <x v="0"/>
    <x v="0"/>
    <x v="51"/>
    <n v="7"/>
    <x v="618"/>
    <n v="132"/>
    <n v="33.28"/>
    <n v="91.63"/>
    <n v="198.5"/>
    <n v="682"/>
    <s v="No"/>
    <x v="60"/>
    <n v="185170"/>
    <n v="146.68"/>
    <n v="51.82"/>
    <s v="Warner Bros"/>
    <n v="118.66"/>
  </r>
  <r>
    <s v="MOV4569"/>
    <x v="7"/>
    <x v="4"/>
    <x v="434"/>
    <x v="620"/>
    <x v="0"/>
    <x v="0"/>
    <x v="49"/>
    <n v="7"/>
    <x v="619"/>
    <n v="97"/>
    <n v="44.02"/>
    <n v="127.09"/>
    <n v="647.91999999999996"/>
    <n v="1391"/>
    <s v="No"/>
    <x v="1"/>
    <n v="39301"/>
    <n v="330.42"/>
    <n v="317.5"/>
    <s v="Fox Studios"/>
    <n v="34.83"/>
  </r>
  <r>
    <s v="MOV7810"/>
    <x v="4"/>
    <x v="2"/>
    <x v="435"/>
    <x v="621"/>
    <x v="0"/>
    <x v="0"/>
    <x v="25"/>
    <n v="7"/>
    <x v="620"/>
    <n v="109"/>
    <n v="4.7300000000000004"/>
    <n v="12.92"/>
    <n v="59.82"/>
    <n v="1437"/>
    <s v="Yes"/>
    <x v="16"/>
    <n v="222585"/>
    <n v="45.78"/>
    <n v="14.04"/>
    <s v="Sony Pictures"/>
    <n v="5"/>
  </r>
  <r>
    <s v="MOV1439"/>
    <x v="8"/>
    <x v="4"/>
    <x v="436"/>
    <x v="622"/>
    <x v="0"/>
    <x v="0"/>
    <x v="11"/>
    <n v="7"/>
    <x v="621"/>
    <n v="119"/>
    <n v="42.87"/>
    <n v="80.41"/>
    <n v="551.80999999999995"/>
    <n v="686"/>
    <s v="Yes"/>
    <x v="11"/>
    <n v="289422"/>
    <n v="281.47000000000003"/>
    <n v="270.33999999999997"/>
    <s v="Netflix"/>
    <n v="40.369999999999997"/>
  </r>
  <r>
    <s v="MOV6305"/>
    <x v="0"/>
    <x v="0"/>
    <x v="437"/>
    <x v="623"/>
    <x v="0"/>
    <x v="0"/>
    <x v="12"/>
    <n v="7"/>
    <x v="622"/>
    <n v="150"/>
    <n v="32.51"/>
    <n v="71.77"/>
    <n v="552.65"/>
    <n v="1844"/>
    <s v="No"/>
    <x v="67"/>
    <n v="363903"/>
    <n v="350.07"/>
    <n v="202.58"/>
    <s v="Sony Pictures"/>
    <n v="21.69"/>
  </r>
  <r>
    <s v="MOV8713"/>
    <x v="8"/>
    <x v="3"/>
    <x v="438"/>
    <x v="624"/>
    <x v="0"/>
    <x v="0"/>
    <x v="35"/>
    <n v="7"/>
    <x v="623"/>
    <n v="145"/>
    <n v="39.18"/>
    <n v="102.7"/>
    <n v="927.7"/>
    <n v="1025"/>
    <s v="Yes"/>
    <x v="16"/>
    <n v="6045"/>
    <n v="661.86"/>
    <n v="265.83999999999997"/>
    <s v="Fox Studios"/>
    <n v="105.61"/>
  </r>
  <r>
    <s v="MOV2130"/>
    <x v="5"/>
    <x v="1"/>
    <x v="95"/>
    <x v="625"/>
    <x v="0"/>
    <x v="0"/>
    <x v="19"/>
    <n v="7"/>
    <x v="624"/>
    <n v="157"/>
    <n v="24.76"/>
    <n v="37.340000000000003"/>
    <n v="361.59"/>
    <n v="3179"/>
    <s v="No"/>
    <x v="8"/>
    <n v="361914"/>
    <n v="281.23"/>
    <n v="80.36"/>
    <s v="Paramount"/>
    <n v="65.5"/>
  </r>
  <r>
    <s v="MOV5161"/>
    <x v="3"/>
    <x v="1"/>
    <x v="439"/>
    <x v="626"/>
    <x v="0"/>
    <x v="0"/>
    <x v="6"/>
    <n v="7"/>
    <x v="625"/>
    <n v="89"/>
    <n v="25.05"/>
    <n v="40.229999999999997"/>
    <n v="369.76"/>
    <n v="2342"/>
    <s v="No"/>
    <x v="62"/>
    <n v="408550"/>
    <n v="231.13"/>
    <n v="138.63"/>
    <s v="Paramount"/>
    <n v="38.58"/>
  </r>
  <r>
    <s v="MOV5096"/>
    <x v="3"/>
    <x v="0"/>
    <x v="440"/>
    <x v="627"/>
    <x v="0"/>
    <x v="0"/>
    <x v="18"/>
    <n v="7"/>
    <x v="626"/>
    <n v="134"/>
    <n v="35.71"/>
    <n v="72.64"/>
    <n v="563.35"/>
    <n v="889"/>
    <s v="No"/>
    <x v="11"/>
    <n v="141212"/>
    <n v="425.67"/>
    <n v="137.68"/>
    <s v="Amazon Prime"/>
    <n v="55.66"/>
  </r>
  <r>
    <s v="MOV5256"/>
    <x v="4"/>
    <x v="2"/>
    <x v="140"/>
    <x v="628"/>
    <x v="0"/>
    <x v="0"/>
    <x v="37"/>
    <n v="7"/>
    <x v="627"/>
    <n v="169"/>
    <n v="20.16"/>
    <n v="45.2"/>
    <n v="436.57"/>
    <n v="2057"/>
    <s v="No"/>
    <x v="57"/>
    <n v="112729"/>
    <n v="250.01"/>
    <n v="186.56"/>
    <s v="Fox Studios"/>
    <n v="80.349999999999994"/>
  </r>
  <r>
    <s v="MOV2701"/>
    <x v="3"/>
    <x v="5"/>
    <x v="76"/>
    <x v="629"/>
    <x v="0"/>
    <x v="3"/>
    <x v="5"/>
    <n v="7"/>
    <x v="628"/>
    <n v="137"/>
    <n v="24.52"/>
    <n v="56.48"/>
    <n v="148.36000000000001"/>
    <n v="1632"/>
    <s v="Yes"/>
    <x v="21"/>
    <n v="100032"/>
    <n v="82.65"/>
    <n v="65.709999999999994"/>
    <s v="Amazon Prime"/>
    <n v="23.74"/>
  </r>
  <r>
    <s v="MOV2791"/>
    <x v="1"/>
    <x v="1"/>
    <x v="441"/>
    <x v="630"/>
    <x v="0"/>
    <x v="0"/>
    <x v="51"/>
    <n v="7"/>
    <x v="629"/>
    <n v="117"/>
    <n v="34.68"/>
    <n v="55.9"/>
    <n v="133.38999999999999"/>
    <n v="4760"/>
    <s v="Yes"/>
    <x v="38"/>
    <n v="294140"/>
    <n v="79.41"/>
    <n v="53.98"/>
    <s v="Warner Bros"/>
    <n v="42.51"/>
  </r>
  <r>
    <s v="MOV3568"/>
    <x v="5"/>
    <x v="2"/>
    <x v="442"/>
    <x v="631"/>
    <x v="0"/>
    <x v="0"/>
    <x v="14"/>
    <n v="7"/>
    <x v="630"/>
    <n v="179"/>
    <n v="43.03"/>
    <n v="126.09"/>
    <n v="682.86"/>
    <n v="2195"/>
    <s v="No"/>
    <x v="64"/>
    <n v="300086"/>
    <n v="474.15"/>
    <n v="208.71"/>
    <s v="Fox Studios"/>
    <n v="47.51"/>
  </r>
  <r>
    <s v="MOV6910"/>
    <x v="7"/>
    <x v="2"/>
    <x v="443"/>
    <x v="632"/>
    <x v="0"/>
    <x v="0"/>
    <x v="14"/>
    <n v="7"/>
    <x v="631"/>
    <n v="152"/>
    <n v="26.72"/>
    <n v="52.09"/>
    <n v="284.13"/>
    <n v="3233"/>
    <s v="No"/>
    <x v="7"/>
    <n v="138048"/>
    <n v="143.62"/>
    <n v="140.51"/>
    <s v="Sony Pictures"/>
    <n v="9.01"/>
  </r>
  <r>
    <s v="MOV1768"/>
    <x v="7"/>
    <x v="2"/>
    <x v="444"/>
    <x v="633"/>
    <x v="0"/>
    <x v="0"/>
    <x v="18"/>
    <n v="7"/>
    <x v="632"/>
    <n v="82"/>
    <n v="11.47"/>
    <n v="25.94"/>
    <n v="144.88"/>
    <n v="4433"/>
    <s v="No"/>
    <x v="17"/>
    <n v="321663"/>
    <n v="96.64"/>
    <n v="48.24"/>
    <s v="Amazon Prime"/>
    <n v="32.31"/>
  </r>
  <r>
    <s v="MOV7793"/>
    <x v="8"/>
    <x v="0"/>
    <x v="445"/>
    <x v="634"/>
    <x v="0"/>
    <x v="0"/>
    <x v="37"/>
    <n v="7"/>
    <x v="633"/>
    <n v="150"/>
    <n v="31.92"/>
    <n v="64.36"/>
    <n v="172.31"/>
    <n v="1299"/>
    <s v="No"/>
    <x v="8"/>
    <n v="104392"/>
    <n v="126.51"/>
    <n v="45.8"/>
    <s v="Warner Bros"/>
    <n v="117.23"/>
  </r>
  <r>
    <s v="MOV9345"/>
    <x v="0"/>
    <x v="4"/>
    <x v="446"/>
    <x v="635"/>
    <x v="18"/>
    <x v="26"/>
    <x v="3"/>
    <n v="7"/>
    <x v="468"/>
    <n v="175"/>
    <n v="40.22"/>
    <n v="94.22"/>
    <n v="850.78"/>
    <n v="2101"/>
    <s v="No"/>
    <x v="25"/>
    <n v="333939"/>
    <n v="495.32"/>
    <n v="355.46"/>
    <s v="Sony Pictures"/>
    <n v="120.92"/>
  </r>
  <r>
    <s v="MOV5376"/>
    <x v="8"/>
    <x v="1"/>
    <x v="447"/>
    <x v="636"/>
    <x v="0"/>
    <x v="0"/>
    <x v="18"/>
    <n v="7"/>
    <x v="634"/>
    <n v="96"/>
    <n v="15.22"/>
    <n v="35.43"/>
    <n v="346.26"/>
    <n v="2018"/>
    <s v="No"/>
    <x v="51"/>
    <n v="454035"/>
    <n v="208.2"/>
    <n v="138.06"/>
    <s v="Netflix"/>
    <n v="97.02"/>
  </r>
  <r>
    <s v="MOV9930"/>
    <x v="7"/>
    <x v="5"/>
    <x v="32"/>
    <x v="637"/>
    <x v="0"/>
    <x v="5"/>
    <x v="21"/>
    <n v="7"/>
    <x v="635"/>
    <n v="118"/>
    <n v="49.3"/>
    <n v="108.62"/>
    <n v="1073.32"/>
    <n v="2558"/>
    <s v="Yes"/>
    <x v="25"/>
    <n v="76417"/>
    <n v="651.74"/>
    <n v="421.58"/>
    <s v="Paramount"/>
    <n v="2.19"/>
  </r>
  <r>
    <s v="MOV9442"/>
    <x v="2"/>
    <x v="2"/>
    <x v="298"/>
    <x v="638"/>
    <x v="0"/>
    <x v="0"/>
    <x v="25"/>
    <n v="7"/>
    <x v="636"/>
    <n v="134"/>
    <n v="43.52"/>
    <n v="111.75"/>
    <n v="463.05"/>
    <n v="3763"/>
    <s v="No"/>
    <x v="39"/>
    <n v="416693"/>
    <n v="302.29000000000002"/>
    <n v="160.76"/>
    <s v="Sony Pictures"/>
    <n v="43.12"/>
  </r>
  <r>
    <s v="MOV6950"/>
    <x v="0"/>
    <x v="0"/>
    <x v="448"/>
    <x v="639"/>
    <x v="0"/>
    <x v="0"/>
    <x v="6"/>
    <n v="7"/>
    <x v="637"/>
    <n v="107"/>
    <n v="41.17"/>
    <n v="113.58"/>
    <n v="412.75"/>
    <n v="1118"/>
    <s v="Yes"/>
    <x v="32"/>
    <n v="463327"/>
    <n v="222.67"/>
    <n v="190.08"/>
    <s v="Warner Bros"/>
    <n v="78.75"/>
  </r>
  <r>
    <s v="MOV5798"/>
    <x v="2"/>
    <x v="0"/>
    <x v="449"/>
    <x v="640"/>
    <x v="0"/>
    <x v="0"/>
    <x v="4"/>
    <n v="7"/>
    <x v="638"/>
    <n v="127"/>
    <n v="23.31"/>
    <n v="58.14"/>
    <n v="174.8"/>
    <n v="1313"/>
    <s v="No"/>
    <x v="34"/>
    <n v="471259"/>
    <n v="116.69"/>
    <n v="58.11"/>
    <s v="Fox Studios"/>
    <n v="2.95"/>
  </r>
  <r>
    <s v="MOV9627"/>
    <x v="5"/>
    <x v="3"/>
    <x v="450"/>
    <x v="641"/>
    <x v="0"/>
    <x v="0"/>
    <x v="33"/>
    <n v="7"/>
    <x v="639"/>
    <n v="97"/>
    <n v="34.590000000000003"/>
    <n v="68.91"/>
    <n v="359.79"/>
    <n v="3679"/>
    <s v="No"/>
    <x v="37"/>
    <n v="30906"/>
    <n v="196.97"/>
    <n v="162.82"/>
    <s v="Netflix"/>
    <n v="14.12"/>
  </r>
  <r>
    <s v="MOV3625"/>
    <x v="2"/>
    <x v="5"/>
    <x v="451"/>
    <x v="642"/>
    <x v="0"/>
    <x v="0"/>
    <x v="51"/>
    <n v="7"/>
    <x v="640"/>
    <n v="110"/>
    <n v="4.18"/>
    <n v="12.4"/>
    <n v="64.09"/>
    <n v="4966"/>
    <s v="No"/>
    <x v="61"/>
    <n v="261701"/>
    <n v="47.03"/>
    <n v="17.059999999999999"/>
    <s v="Sony Pictures"/>
    <n v="5.88"/>
  </r>
  <r>
    <s v="MOV7663"/>
    <x v="8"/>
    <x v="2"/>
    <x v="7"/>
    <x v="643"/>
    <x v="0"/>
    <x v="0"/>
    <x v="22"/>
    <n v="7"/>
    <x v="641"/>
    <n v="148"/>
    <n v="1.21"/>
    <n v="3.56"/>
    <n v="26.59"/>
    <n v="4595"/>
    <s v="Yes"/>
    <x v="61"/>
    <n v="30482"/>
    <n v="14.87"/>
    <n v="11.72"/>
    <s v="Amazon Prime"/>
    <n v="43.93"/>
  </r>
  <r>
    <s v="MOV3214"/>
    <x v="8"/>
    <x v="5"/>
    <x v="394"/>
    <x v="644"/>
    <x v="0"/>
    <x v="0"/>
    <x v="28"/>
    <n v="7"/>
    <x v="642"/>
    <n v="129"/>
    <n v="5.16"/>
    <n v="9.27"/>
    <n v="31.11"/>
    <n v="4382"/>
    <s v="No"/>
    <x v="55"/>
    <n v="496087"/>
    <n v="24.28"/>
    <n v="6.83"/>
    <s v="Sony Pictures"/>
    <n v="35.31"/>
  </r>
  <r>
    <s v="MOV2266"/>
    <x v="5"/>
    <x v="6"/>
    <x v="452"/>
    <x v="645"/>
    <x v="0"/>
    <x v="5"/>
    <x v="58"/>
    <n v="7"/>
    <x v="643"/>
    <n v="160"/>
    <n v="28.94"/>
    <n v="54.15"/>
    <n v="156.51"/>
    <n v="2593"/>
    <s v="No"/>
    <x v="42"/>
    <n v="283268"/>
    <n v="118.02"/>
    <n v="38.49"/>
    <s v="Sony Pictures"/>
    <n v="86.03"/>
  </r>
  <r>
    <s v="MOV5105"/>
    <x v="1"/>
    <x v="0"/>
    <x v="95"/>
    <x v="646"/>
    <x v="0"/>
    <x v="0"/>
    <x v="13"/>
    <n v="7"/>
    <x v="644"/>
    <n v="136"/>
    <n v="5.04"/>
    <n v="9.36"/>
    <n v="56.31"/>
    <n v="4003"/>
    <s v="No"/>
    <x v="44"/>
    <n v="108532"/>
    <n v="43.71"/>
    <n v="12.6"/>
    <s v="Fox Studios"/>
    <n v="13.53"/>
  </r>
  <r>
    <s v="MOV9612"/>
    <x v="1"/>
    <x v="1"/>
    <x v="251"/>
    <x v="647"/>
    <x v="0"/>
    <x v="0"/>
    <x v="16"/>
    <n v="7"/>
    <x v="645"/>
    <n v="155"/>
    <n v="12.03"/>
    <n v="24.71"/>
    <n v="231.23"/>
    <n v="1874"/>
    <s v="No"/>
    <x v="1"/>
    <n v="43489"/>
    <n v="180.98"/>
    <n v="50.25"/>
    <s v="Fox Studios"/>
    <n v="32.520000000000003"/>
  </r>
  <r>
    <s v="MOV2904"/>
    <x v="2"/>
    <x v="4"/>
    <x v="7"/>
    <x v="648"/>
    <x v="0"/>
    <x v="0"/>
    <x v="33"/>
    <n v="7"/>
    <x v="646"/>
    <n v="101"/>
    <n v="33.33"/>
    <n v="81.91"/>
    <n v="574.84"/>
    <n v="1255"/>
    <s v="Yes"/>
    <x v="42"/>
    <n v="354211"/>
    <n v="341.55"/>
    <n v="233.29"/>
    <s v="Fox Studios"/>
    <n v="83.9"/>
  </r>
  <r>
    <s v="MOV5226"/>
    <x v="0"/>
    <x v="6"/>
    <x v="453"/>
    <x v="649"/>
    <x v="0"/>
    <x v="0"/>
    <x v="19"/>
    <n v="6.9"/>
    <x v="647"/>
    <n v="164"/>
    <n v="19.75"/>
    <n v="32.020000000000003"/>
    <n v="307.27999999999997"/>
    <n v="3274"/>
    <s v="Yes"/>
    <x v="49"/>
    <n v="205757"/>
    <n v="161.33000000000001"/>
    <n v="145.94999999999999"/>
    <s v="Fox Studios"/>
    <n v="9.1300000000000008"/>
  </r>
  <r>
    <s v="MOV5394"/>
    <x v="8"/>
    <x v="1"/>
    <x v="454"/>
    <x v="650"/>
    <x v="0"/>
    <x v="0"/>
    <x v="37"/>
    <n v="6.9"/>
    <x v="648"/>
    <n v="115"/>
    <n v="33.49"/>
    <n v="99.71"/>
    <n v="832.45"/>
    <n v="3359"/>
    <s v="Yes"/>
    <x v="65"/>
    <n v="142626"/>
    <n v="649"/>
    <n v="183.45"/>
    <s v="Warner Bros"/>
    <n v="23.15"/>
  </r>
  <r>
    <s v="MOV2724"/>
    <x v="3"/>
    <x v="2"/>
    <x v="455"/>
    <x v="651"/>
    <x v="0"/>
    <x v="0"/>
    <x v="28"/>
    <n v="6.9"/>
    <x v="649"/>
    <n v="170"/>
    <n v="24.16"/>
    <n v="41.28"/>
    <n v="96.13"/>
    <n v="3382"/>
    <s v="Yes"/>
    <x v="15"/>
    <n v="305620"/>
    <n v="64.739999999999995"/>
    <n v="31.39"/>
    <s v="Sony Pictures"/>
    <n v="52.33"/>
  </r>
  <r>
    <s v="MOV4442"/>
    <x v="6"/>
    <x v="4"/>
    <x v="135"/>
    <x v="652"/>
    <x v="0"/>
    <x v="0"/>
    <x v="28"/>
    <n v="6.9"/>
    <x v="650"/>
    <n v="165"/>
    <n v="28.58"/>
    <n v="83.77"/>
    <n v="455.27"/>
    <n v="2055"/>
    <s v="Yes"/>
    <x v="27"/>
    <n v="364096"/>
    <n v="313.35000000000002"/>
    <n v="141.91999999999999"/>
    <s v="Fox Studios"/>
    <n v="29.16"/>
  </r>
  <r>
    <s v="MOV9755"/>
    <x v="0"/>
    <x v="1"/>
    <x v="456"/>
    <x v="653"/>
    <x v="0"/>
    <x v="0"/>
    <x v="49"/>
    <n v="6.9"/>
    <x v="651"/>
    <n v="158"/>
    <n v="26.23"/>
    <n v="68.25"/>
    <n v="542.41"/>
    <n v="2496"/>
    <s v="Yes"/>
    <x v="11"/>
    <n v="324170"/>
    <n v="356.77"/>
    <n v="185.64"/>
    <s v="Paramount"/>
    <n v="41.06"/>
  </r>
  <r>
    <s v="MOV7961"/>
    <x v="5"/>
    <x v="1"/>
    <x v="457"/>
    <x v="654"/>
    <x v="0"/>
    <x v="0"/>
    <x v="1"/>
    <n v="6.9"/>
    <x v="652"/>
    <n v="106"/>
    <n v="12.95"/>
    <n v="32.89"/>
    <n v="264.87"/>
    <n v="1156"/>
    <s v="No"/>
    <x v="13"/>
    <n v="191495"/>
    <n v="185.72"/>
    <n v="79.150000000000006"/>
    <s v="Sony Pictures"/>
    <n v="27.68"/>
  </r>
  <r>
    <s v="MOV4320"/>
    <x v="8"/>
    <x v="0"/>
    <x v="458"/>
    <x v="655"/>
    <x v="0"/>
    <x v="0"/>
    <x v="4"/>
    <n v="6.9"/>
    <x v="653"/>
    <n v="87"/>
    <n v="26.82"/>
    <n v="76.98"/>
    <n v="740.51"/>
    <n v="3375"/>
    <s v="No"/>
    <x v="21"/>
    <n v="16786"/>
    <n v="413.68"/>
    <n v="326.83"/>
    <s v="Amazon Prime"/>
    <n v="33.14"/>
  </r>
  <r>
    <s v="MOV2548"/>
    <x v="4"/>
    <x v="1"/>
    <x v="459"/>
    <x v="656"/>
    <x v="0"/>
    <x v="0"/>
    <x v="33"/>
    <n v="6.9"/>
    <x v="654"/>
    <n v="97"/>
    <n v="6.97"/>
    <n v="13.56"/>
    <n v="92.92"/>
    <n v="1088"/>
    <s v="No"/>
    <x v="51"/>
    <n v="370628"/>
    <n v="48.14"/>
    <n v="44.78"/>
    <s v="Amazon Prime"/>
    <n v="45.1"/>
  </r>
  <r>
    <s v="MOV4681"/>
    <x v="1"/>
    <x v="4"/>
    <x v="460"/>
    <x v="657"/>
    <x v="0"/>
    <x v="0"/>
    <x v="15"/>
    <n v="6.9"/>
    <x v="655"/>
    <n v="123"/>
    <n v="38.630000000000003"/>
    <n v="108.49"/>
    <n v="885.15"/>
    <n v="2951"/>
    <s v="Yes"/>
    <x v="44"/>
    <n v="217992"/>
    <n v="449.25"/>
    <n v="435.9"/>
    <s v="Netflix"/>
    <n v="9.31"/>
  </r>
  <r>
    <s v="MOV8826"/>
    <x v="8"/>
    <x v="1"/>
    <x v="447"/>
    <x v="658"/>
    <x v="0"/>
    <x v="0"/>
    <x v="5"/>
    <n v="6.9"/>
    <x v="656"/>
    <n v="88"/>
    <n v="47.35"/>
    <n v="87.32"/>
    <n v="228.37"/>
    <n v="3159"/>
    <s v="No"/>
    <x v="79"/>
    <n v="317598"/>
    <n v="154.19"/>
    <n v="74.180000000000007"/>
    <s v="Paramount"/>
    <n v="11.64"/>
  </r>
  <r>
    <s v="MOV8320"/>
    <x v="6"/>
    <x v="2"/>
    <x v="461"/>
    <x v="659"/>
    <x v="0"/>
    <x v="0"/>
    <x v="25"/>
    <n v="6.9"/>
    <x v="657"/>
    <n v="109"/>
    <n v="39.75"/>
    <n v="112.79"/>
    <n v="1086.0999999999999"/>
    <n v="2968"/>
    <s v="Yes"/>
    <x v="12"/>
    <n v="189079"/>
    <n v="655.41"/>
    <n v="430.69"/>
    <s v="Warner Bros"/>
    <n v="36.130000000000003"/>
  </r>
  <r>
    <s v="MOV2454"/>
    <x v="8"/>
    <x v="3"/>
    <x v="462"/>
    <x v="660"/>
    <x v="0"/>
    <x v="0"/>
    <x v="43"/>
    <n v="6.9"/>
    <x v="658"/>
    <n v="130"/>
    <n v="10.62"/>
    <n v="28.38"/>
    <n v="63.1"/>
    <n v="2535"/>
    <s v="Yes"/>
    <x v="39"/>
    <n v="160446"/>
    <n v="37.67"/>
    <n v="25.43"/>
    <s v="Fox Studios"/>
    <n v="47.69"/>
  </r>
  <r>
    <s v="MOV8179"/>
    <x v="1"/>
    <x v="3"/>
    <x v="75"/>
    <x v="661"/>
    <x v="0"/>
    <x v="0"/>
    <x v="14"/>
    <n v="6.9"/>
    <x v="659"/>
    <n v="156"/>
    <n v="26.53"/>
    <n v="43.55"/>
    <n v="99.27"/>
    <n v="3701"/>
    <s v="No"/>
    <x v="27"/>
    <n v="22701"/>
    <n v="69.209999999999994"/>
    <n v="30.06"/>
    <s v="Sony Pictures"/>
    <n v="124.25"/>
  </r>
  <r>
    <s v="MOV5043"/>
    <x v="6"/>
    <x v="4"/>
    <x v="463"/>
    <x v="662"/>
    <x v="0"/>
    <x v="5"/>
    <x v="18"/>
    <n v="6.9"/>
    <x v="660"/>
    <n v="104"/>
    <n v="31.59"/>
    <n v="79.75"/>
    <n v="608.41999999999996"/>
    <n v="2043"/>
    <s v="Yes"/>
    <x v="76"/>
    <n v="312118"/>
    <n v="452.58"/>
    <n v="155.84"/>
    <s v="Paramount"/>
    <n v="0.73"/>
  </r>
  <r>
    <s v="MOV8857"/>
    <x v="0"/>
    <x v="3"/>
    <x v="464"/>
    <x v="663"/>
    <x v="0"/>
    <x v="0"/>
    <x v="11"/>
    <n v="6.9"/>
    <x v="661"/>
    <n v="146"/>
    <n v="31.56"/>
    <n v="50.14"/>
    <n v="122.61"/>
    <n v="1444"/>
    <s v="No"/>
    <x v="66"/>
    <n v="257098"/>
    <n v="85.67"/>
    <n v="36.94"/>
    <s v="Amazon Prime"/>
    <n v="72.89"/>
  </r>
  <r>
    <s v="MOV4667"/>
    <x v="4"/>
    <x v="0"/>
    <x v="16"/>
    <x v="664"/>
    <x v="0"/>
    <x v="0"/>
    <x v="14"/>
    <n v="6.9"/>
    <x v="662"/>
    <n v="105"/>
    <n v="36.28"/>
    <n v="62.8"/>
    <n v="609.47"/>
    <n v="3407"/>
    <s v="Yes"/>
    <x v="60"/>
    <n v="314307"/>
    <n v="350.72"/>
    <n v="258.75"/>
    <s v="Sony Pictures"/>
    <n v="75.819999999999993"/>
  </r>
  <r>
    <s v="MOV5737"/>
    <x v="7"/>
    <x v="3"/>
    <x v="465"/>
    <x v="665"/>
    <x v="0"/>
    <x v="5"/>
    <x v="4"/>
    <n v="6.9"/>
    <x v="663"/>
    <n v="134"/>
    <n v="24.79"/>
    <n v="64.28"/>
    <n v="199.83"/>
    <n v="2721"/>
    <s v="No"/>
    <x v="70"/>
    <n v="299865"/>
    <n v="133.63999999999999"/>
    <n v="66.19"/>
    <s v="Sony Pictures"/>
    <n v="18.600000000000001"/>
  </r>
  <r>
    <s v="MOV6158"/>
    <x v="2"/>
    <x v="3"/>
    <x v="466"/>
    <x v="666"/>
    <x v="0"/>
    <x v="0"/>
    <x v="19"/>
    <n v="6.9"/>
    <x v="664"/>
    <n v="161"/>
    <n v="13.42"/>
    <n v="28.64"/>
    <n v="271.45999999999998"/>
    <n v="701"/>
    <s v="No"/>
    <x v="38"/>
    <n v="407383"/>
    <n v="183.33"/>
    <n v="88.13"/>
    <s v="Amazon Prime"/>
    <n v="2.65"/>
  </r>
  <r>
    <s v="MOV3762"/>
    <x v="8"/>
    <x v="1"/>
    <x v="467"/>
    <x v="667"/>
    <x v="0"/>
    <x v="3"/>
    <x v="51"/>
    <n v="6.9"/>
    <x v="665"/>
    <n v="138"/>
    <n v="15.27"/>
    <n v="31.37"/>
    <n v="131.37"/>
    <n v="3630"/>
    <s v="No"/>
    <x v="43"/>
    <n v="276431"/>
    <n v="96.73"/>
    <n v="34.64"/>
    <s v="Netflix"/>
    <n v="32.19"/>
  </r>
  <r>
    <s v="MOV5153"/>
    <x v="7"/>
    <x v="0"/>
    <x v="468"/>
    <x v="668"/>
    <x v="0"/>
    <x v="5"/>
    <x v="6"/>
    <n v="6.9"/>
    <x v="666"/>
    <n v="103"/>
    <n v="28.72"/>
    <n v="64.180000000000007"/>
    <n v="639.05999999999995"/>
    <n v="3663"/>
    <s v="Yes"/>
    <x v="72"/>
    <n v="217676"/>
    <n v="504.74"/>
    <n v="134.32"/>
    <s v="Amazon Prime"/>
    <n v="57.39"/>
  </r>
  <r>
    <s v="MOV8766"/>
    <x v="7"/>
    <x v="3"/>
    <x v="469"/>
    <x v="669"/>
    <x v="0"/>
    <x v="0"/>
    <x v="43"/>
    <n v="6.9"/>
    <x v="667"/>
    <n v="99"/>
    <n v="5.67"/>
    <n v="10.24"/>
    <n v="49.53"/>
    <n v="2684"/>
    <s v="No"/>
    <x v="19"/>
    <n v="434779"/>
    <n v="32.99"/>
    <n v="16.54"/>
    <s v="Sony Pictures"/>
    <n v="67.38"/>
  </r>
  <r>
    <s v="MOV1490"/>
    <x v="1"/>
    <x v="5"/>
    <x v="470"/>
    <x v="670"/>
    <x v="0"/>
    <x v="11"/>
    <x v="4"/>
    <n v="6.9"/>
    <x v="668"/>
    <n v="108"/>
    <n v="49.63"/>
    <n v="126"/>
    <n v="402.97"/>
    <n v="2283"/>
    <s v="Yes"/>
    <x v="64"/>
    <n v="417245"/>
    <n v="205.84"/>
    <n v="197.13"/>
    <s v="Amazon Prime"/>
    <n v="47.05"/>
  </r>
  <r>
    <s v="MOV4556"/>
    <x v="7"/>
    <x v="1"/>
    <x v="134"/>
    <x v="671"/>
    <x v="0"/>
    <x v="0"/>
    <x v="51"/>
    <n v="6.9"/>
    <x v="669"/>
    <n v="110"/>
    <n v="18.28"/>
    <n v="31.47"/>
    <n v="271.31"/>
    <n v="1232"/>
    <s v="No"/>
    <x v="32"/>
    <n v="248552"/>
    <n v="189.07"/>
    <n v="82.24"/>
    <s v="Sony Pictures"/>
    <n v="93.36"/>
  </r>
  <r>
    <s v="MOV6155"/>
    <x v="2"/>
    <x v="6"/>
    <x v="471"/>
    <x v="672"/>
    <x v="0"/>
    <x v="0"/>
    <x v="14"/>
    <n v="6.9"/>
    <x v="670"/>
    <n v="167"/>
    <n v="7.15"/>
    <n v="18.7"/>
    <n v="103.89"/>
    <n v="716"/>
    <s v="No"/>
    <x v="36"/>
    <n v="162664"/>
    <n v="77.680000000000007"/>
    <n v="26.21"/>
    <s v="Warner Bros"/>
    <n v="82.25"/>
  </r>
  <r>
    <s v="MOV7781"/>
    <x v="2"/>
    <x v="0"/>
    <x v="92"/>
    <x v="673"/>
    <x v="10"/>
    <x v="6"/>
    <x v="13"/>
    <n v="6.9"/>
    <x v="182"/>
    <n v="80"/>
    <n v="7.44"/>
    <n v="20.5"/>
    <n v="89.98"/>
    <n v="4926"/>
    <s v="No"/>
    <x v="9"/>
    <n v="436853"/>
    <n v="49.98"/>
    <n v="40"/>
    <s v="Warner Bros"/>
    <n v="19.79"/>
  </r>
  <r>
    <s v="MOV8909"/>
    <x v="6"/>
    <x v="0"/>
    <x v="290"/>
    <x v="674"/>
    <x v="4"/>
    <x v="4"/>
    <x v="49"/>
    <n v="6.9"/>
    <x v="90"/>
    <n v="93"/>
    <n v="27.61"/>
    <n v="52.76"/>
    <n v="230.24"/>
    <n v="1155"/>
    <s v="Yes"/>
    <x v="64"/>
    <n v="470151"/>
    <n v="173.52"/>
    <n v="56.72"/>
    <s v="Paramount"/>
    <n v="75.790000000000006"/>
  </r>
  <r>
    <s v="MOV3638"/>
    <x v="3"/>
    <x v="1"/>
    <x v="179"/>
    <x v="675"/>
    <x v="0"/>
    <x v="0"/>
    <x v="16"/>
    <n v="6.9"/>
    <x v="671"/>
    <n v="85"/>
    <n v="25.68"/>
    <n v="39.549999999999997"/>
    <n v="184.09"/>
    <n v="718"/>
    <s v="No"/>
    <x v="56"/>
    <n v="298591"/>
    <n v="110.73"/>
    <n v="73.36"/>
    <s v="Fox Studios"/>
    <n v="71.22"/>
  </r>
  <r>
    <s v="MOV8600"/>
    <x v="3"/>
    <x v="5"/>
    <x v="472"/>
    <x v="676"/>
    <x v="0"/>
    <x v="0"/>
    <x v="35"/>
    <n v="6.9"/>
    <x v="672"/>
    <n v="171"/>
    <n v="25.75"/>
    <n v="68.09"/>
    <n v="578.03"/>
    <n v="863"/>
    <s v="Yes"/>
    <x v="77"/>
    <n v="145838"/>
    <n v="385.76"/>
    <n v="192.27"/>
    <s v="Amazon Prime"/>
    <n v="21.12"/>
  </r>
  <r>
    <s v="MOV3914"/>
    <x v="8"/>
    <x v="4"/>
    <x v="473"/>
    <x v="677"/>
    <x v="9"/>
    <x v="11"/>
    <x v="21"/>
    <n v="6.9"/>
    <x v="673"/>
    <n v="86"/>
    <n v="15.53"/>
    <n v="40.9"/>
    <n v="316.72000000000003"/>
    <n v="1177"/>
    <s v="No"/>
    <x v="19"/>
    <n v="429442"/>
    <n v="168.87"/>
    <n v="147.85"/>
    <s v="Sony Pictures"/>
    <n v="62.89"/>
  </r>
  <r>
    <s v="MOV9074"/>
    <x v="5"/>
    <x v="6"/>
    <x v="370"/>
    <x v="678"/>
    <x v="0"/>
    <x v="0"/>
    <x v="19"/>
    <n v="6.9"/>
    <x v="674"/>
    <n v="173"/>
    <n v="16.489999999999998"/>
    <n v="46.67"/>
    <n v="155.51"/>
    <n v="3679"/>
    <s v="No"/>
    <x v="11"/>
    <n v="168255"/>
    <n v="91.17"/>
    <n v="64.34"/>
    <s v="Amazon Prime"/>
    <n v="24.92"/>
  </r>
  <r>
    <s v="MOV4844"/>
    <x v="7"/>
    <x v="3"/>
    <x v="363"/>
    <x v="679"/>
    <x v="0"/>
    <x v="0"/>
    <x v="19"/>
    <n v="6.9"/>
    <x v="675"/>
    <n v="165"/>
    <n v="5.45"/>
    <n v="14.79"/>
    <n v="122.23"/>
    <n v="3730"/>
    <s v="No"/>
    <x v="12"/>
    <n v="67106"/>
    <n v="72.66"/>
    <n v="49.57"/>
    <s v="Amazon Prime"/>
    <n v="21.54"/>
  </r>
  <r>
    <s v="MOV9847"/>
    <x v="8"/>
    <x v="2"/>
    <x v="474"/>
    <x v="680"/>
    <x v="0"/>
    <x v="0"/>
    <x v="51"/>
    <n v="6.9"/>
    <x v="676"/>
    <n v="173"/>
    <n v="36.630000000000003"/>
    <n v="97.23"/>
    <n v="855.23"/>
    <n v="3504"/>
    <s v="Yes"/>
    <x v="60"/>
    <n v="50805"/>
    <n v="580.87"/>
    <n v="274.36"/>
    <s v="Fox Studios"/>
    <n v="19.29"/>
  </r>
  <r>
    <s v="MOV5480"/>
    <x v="0"/>
    <x v="4"/>
    <x v="475"/>
    <x v="681"/>
    <x v="0"/>
    <x v="0"/>
    <x v="54"/>
    <n v="6.9"/>
    <x v="677"/>
    <n v="178"/>
    <n v="8.4"/>
    <n v="25.08"/>
    <n v="168.09"/>
    <n v="4762"/>
    <s v="Yes"/>
    <x v="5"/>
    <n v="165829"/>
    <n v="109.45"/>
    <n v="58.64"/>
    <s v="Sony Pictures"/>
    <n v="17.45"/>
  </r>
  <r>
    <s v="MOV5308"/>
    <x v="7"/>
    <x v="4"/>
    <x v="476"/>
    <x v="682"/>
    <x v="0"/>
    <x v="0"/>
    <x v="37"/>
    <n v="6.9"/>
    <x v="678"/>
    <n v="164"/>
    <n v="12.09"/>
    <n v="34.97"/>
    <n v="245.94"/>
    <n v="2026"/>
    <s v="Yes"/>
    <x v="19"/>
    <n v="281963"/>
    <n v="154.65"/>
    <n v="91.29"/>
    <s v="Amazon Prime"/>
    <n v="29.5"/>
  </r>
  <r>
    <s v="MOV2603"/>
    <x v="3"/>
    <x v="6"/>
    <x v="353"/>
    <x v="683"/>
    <x v="0"/>
    <x v="0"/>
    <x v="16"/>
    <n v="6.9"/>
    <x v="679"/>
    <n v="166"/>
    <n v="5.43"/>
    <n v="13.31"/>
    <n v="38.03"/>
    <n v="3956"/>
    <s v="No"/>
    <x v="10"/>
    <n v="313807"/>
    <n v="26.65"/>
    <n v="11.38"/>
    <s v="Amazon Prime"/>
    <n v="40.68"/>
  </r>
  <r>
    <s v="MOV8603"/>
    <x v="5"/>
    <x v="2"/>
    <x v="477"/>
    <x v="684"/>
    <x v="0"/>
    <x v="27"/>
    <x v="30"/>
    <n v="6.9"/>
    <x v="680"/>
    <n v="161"/>
    <n v="3.44"/>
    <n v="5.17"/>
    <n v="31.54"/>
    <n v="4481"/>
    <s v="No"/>
    <x v="2"/>
    <n v="249247"/>
    <n v="17.440000000000001"/>
    <n v="14.1"/>
    <s v="Sony Pictures"/>
    <n v="105.03"/>
  </r>
  <r>
    <s v="MOV7929"/>
    <x v="5"/>
    <x v="6"/>
    <x v="64"/>
    <x v="685"/>
    <x v="0"/>
    <x v="0"/>
    <x v="19"/>
    <n v="6.9"/>
    <x v="681"/>
    <n v="119"/>
    <n v="23.18"/>
    <n v="61.17"/>
    <n v="242.48"/>
    <n v="4812"/>
    <s v="No"/>
    <x v="22"/>
    <n v="46765"/>
    <n v="160.41"/>
    <n v="82.07"/>
    <s v="Sony Pictures"/>
    <n v="54.68"/>
  </r>
  <r>
    <s v="MOV7655"/>
    <x v="6"/>
    <x v="3"/>
    <x v="478"/>
    <x v="686"/>
    <x v="0"/>
    <x v="0"/>
    <x v="48"/>
    <n v="6.9"/>
    <x v="682"/>
    <n v="108"/>
    <n v="48.93"/>
    <n v="85.66"/>
    <n v="444.22"/>
    <n v="2442"/>
    <s v="No"/>
    <x v="63"/>
    <n v="388727"/>
    <n v="268.95999999999998"/>
    <n v="175.26"/>
    <s v="Paramount"/>
    <n v="50.67"/>
  </r>
  <r>
    <s v="MOV5762"/>
    <x v="0"/>
    <x v="2"/>
    <x v="145"/>
    <x v="687"/>
    <x v="0"/>
    <x v="0"/>
    <x v="1"/>
    <n v="6.9"/>
    <x v="683"/>
    <n v="113"/>
    <n v="49.6"/>
    <n v="139.22999999999999"/>
    <n v="1201.19"/>
    <n v="2436"/>
    <s v="Yes"/>
    <x v="56"/>
    <n v="188595"/>
    <n v="806.32"/>
    <n v="394.87"/>
    <s v="Sony Pictures"/>
    <n v="94.52"/>
  </r>
  <r>
    <s v="MOV7229"/>
    <x v="3"/>
    <x v="4"/>
    <x v="378"/>
    <x v="688"/>
    <x v="0"/>
    <x v="0"/>
    <x v="49"/>
    <n v="6.9"/>
    <x v="684"/>
    <n v="104"/>
    <n v="26.68"/>
    <n v="56.95"/>
    <n v="289.75"/>
    <n v="3962"/>
    <s v="No"/>
    <x v="39"/>
    <n v="7327"/>
    <n v="212.89"/>
    <n v="76.86"/>
    <s v="Paramount"/>
    <n v="62.2"/>
  </r>
  <r>
    <s v="MOV4028"/>
    <x v="1"/>
    <x v="6"/>
    <x v="76"/>
    <x v="689"/>
    <x v="0"/>
    <x v="0"/>
    <x v="22"/>
    <n v="6.9"/>
    <x v="685"/>
    <n v="98"/>
    <n v="6.41"/>
    <n v="16.36"/>
    <n v="160.91999999999999"/>
    <n v="4290"/>
    <s v="Yes"/>
    <x v="31"/>
    <n v="418252"/>
    <n v="109.11"/>
    <n v="51.81"/>
    <s v="Warner Bros"/>
    <n v="67.58"/>
  </r>
  <r>
    <s v="MOV9071"/>
    <x v="0"/>
    <x v="1"/>
    <x v="479"/>
    <x v="690"/>
    <x v="0"/>
    <x v="5"/>
    <x v="16"/>
    <n v="6.9"/>
    <x v="686"/>
    <n v="161"/>
    <n v="22.8"/>
    <n v="68.39"/>
    <n v="447.78"/>
    <n v="2077"/>
    <s v="No"/>
    <x v="2"/>
    <n v="99528"/>
    <n v="297.17"/>
    <n v="150.61000000000001"/>
    <s v="Amazon Prime"/>
    <n v="67.41"/>
  </r>
  <r>
    <s v="MOV8612"/>
    <x v="1"/>
    <x v="1"/>
    <x v="480"/>
    <x v="691"/>
    <x v="0"/>
    <x v="5"/>
    <x v="37"/>
    <n v="6.9"/>
    <x v="687"/>
    <n v="80"/>
    <n v="2.58"/>
    <n v="5.34"/>
    <n v="20.7"/>
    <n v="3008"/>
    <s v="Yes"/>
    <x v="64"/>
    <n v="45765"/>
    <n v="15.3"/>
    <n v="5.4"/>
    <s v="Paramount"/>
    <n v="38.39"/>
  </r>
  <r>
    <s v="MOV1483"/>
    <x v="5"/>
    <x v="3"/>
    <x v="481"/>
    <x v="692"/>
    <x v="0"/>
    <x v="5"/>
    <x v="28"/>
    <n v="6.9"/>
    <x v="688"/>
    <n v="82"/>
    <n v="33.08"/>
    <n v="50.14"/>
    <n v="425.98"/>
    <n v="1997"/>
    <s v="Yes"/>
    <x v="5"/>
    <n v="273508"/>
    <n v="258.75"/>
    <n v="167.23"/>
    <s v="Amazon Prime"/>
    <n v="80.010000000000005"/>
  </r>
  <r>
    <s v="MOV7796"/>
    <x v="5"/>
    <x v="2"/>
    <x v="212"/>
    <x v="693"/>
    <x v="0"/>
    <x v="5"/>
    <x v="28"/>
    <n v="6.9"/>
    <x v="689"/>
    <n v="93"/>
    <n v="13.26"/>
    <n v="24.78"/>
    <n v="83.36"/>
    <n v="4265"/>
    <s v="No"/>
    <x v="61"/>
    <n v="193563"/>
    <n v="57.56"/>
    <n v="25.8"/>
    <s v="Netflix"/>
    <n v="43.98"/>
  </r>
  <r>
    <s v="MOV7204"/>
    <x v="0"/>
    <x v="3"/>
    <x v="482"/>
    <x v="694"/>
    <x v="0"/>
    <x v="0"/>
    <x v="5"/>
    <n v="6.9"/>
    <x v="690"/>
    <n v="175"/>
    <n v="31.75"/>
    <n v="87.33"/>
    <n v="621.98"/>
    <n v="1576"/>
    <s v="Yes"/>
    <x v="10"/>
    <n v="381049"/>
    <n v="490.35"/>
    <n v="131.63"/>
    <s v="Warner Bros"/>
    <n v="76.59"/>
  </r>
  <r>
    <s v="MOV8062"/>
    <x v="2"/>
    <x v="3"/>
    <x v="483"/>
    <x v="695"/>
    <x v="19"/>
    <x v="27"/>
    <x v="45"/>
    <n v="6.9"/>
    <x v="691"/>
    <n v="91"/>
    <n v="5.98"/>
    <n v="12.12"/>
    <n v="83.86"/>
    <n v="4369"/>
    <s v="Yes"/>
    <x v="15"/>
    <n v="434150"/>
    <n v="50.01"/>
    <n v="33.85"/>
    <s v="Fox Studios"/>
    <n v="50.48"/>
  </r>
  <r>
    <s v="MOV1162"/>
    <x v="3"/>
    <x v="4"/>
    <x v="484"/>
    <x v="696"/>
    <x v="0"/>
    <x v="0"/>
    <x v="16"/>
    <n v="6.9"/>
    <x v="692"/>
    <n v="152"/>
    <n v="14.12"/>
    <n v="28.68"/>
    <n v="180.1"/>
    <n v="520"/>
    <s v="No"/>
    <x v="47"/>
    <n v="130769"/>
    <n v="102.98"/>
    <n v="77.12"/>
    <s v="Warner Bros"/>
    <n v="42"/>
  </r>
  <r>
    <s v="MOV6200"/>
    <x v="5"/>
    <x v="0"/>
    <x v="485"/>
    <x v="697"/>
    <x v="0"/>
    <x v="0"/>
    <x v="37"/>
    <n v="6.9"/>
    <x v="693"/>
    <n v="130"/>
    <n v="33.1"/>
    <n v="54.49"/>
    <n v="481.88"/>
    <n v="3604"/>
    <s v="Yes"/>
    <x v="48"/>
    <n v="161935"/>
    <n v="339.25"/>
    <n v="142.63"/>
    <s v="Amazon Prime"/>
    <n v="10.220000000000001"/>
  </r>
  <r>
    <s v="MOV7624"/>
    <x v="7"/>
    <x v="6"/>
    <x v="486"/>
    <x v="698"/>
    <x v="4"/>
    <x v="4"/>
    <x v="5"/>
    <n v="6.9"/>
    <x v="694"/>
    <n v="146"/>
    <n v="47.97"/>
    <n v="109.61"/>
    <n v="614.13"/>
    <n v="3721"/>
    <s v="Yes"/>
    <x v="8"/>
    <n v="30566"/>
    <n v="380.47"/>
    <n v="233.66"/>
    <s v="Warner Bros"/>
    <n v="12.45"/>
  </r>
  <r>
    <s v="MOV3843"/>
    <x v="4"/>
    <x v="1"/>
    <x v="176"/>
    <x v="699"/>
    <x v="0"/>
    <x v="0"/>
    <x v="6"/>
    <n v="6.9"/>
    <x v="695"/>
    <n v="97"/>
    <n v="47.61"/>
    <n v="123.11"/>
    <n v="1186.08"/>
    <n v="1748"/>
    <s v="Yes"/>
    <x v="30"/>
    <n v="200445"/>
    <n v="874.05"/>
    <n v="312.02999999999997"/>
    <s v="Fox Studios"/>
    <n v="69.28"/>
  </r>
  <r>
    <s v="MOV6163"/>
    <x v="0"/>
    <x v="6"/>
    <x v="339"/>
    <x v="700"/>
    <x v="0"/>
    <x v="0"/>
    <x v="4"/>
    <n v="6.9"/>
    <x v="696"/>
    <n v="147"/>
    <n v="7.28"/>
    <n v="12.11"/>
    <n v="81.63"/>
    <n v="3882"/>
    <s v="Yes"/>
    <x v="39"/>
    <n v="240005"/>
    <n v="46.18"/>
    <n v="35.450000000000003"/>
    <s v="Amazon Prime"/>
    <n v="11.11"/>
  </r>
  <r>
    <s v="MOV2895"/>
    <x v="0"/>
    <x v="0"/>
    <x v="487"/>
    <x v="701"/>
    <x v="0"/>
    <x v="5"/>
    <x v="3"/>
    <n v="6.9"/>
    <x v="697"/>
    <n v="106"/>
    <n v="16.28"/>
    <n v="30.28"/>
    <n v="221.72"/>
    <n v="1229"/>
    <s v="No"/>
    <x v="64"/>
    <n v="57894"/>
    <n v="175.19"/>
    <n v="46.53"/>
    <s v="Netflix"/>
    <n v="22.88"/>
  </r>
  <r>
    <s v="MOV5472"/>
    <x v="3"/>
    <x v="2"/>
    <x v="488"/>
    <x v="702"/>
    <x v="0"/>
    <x v="0"/>
    <x v="51"/>
    <n v="6.9"/>
    <x v="698"/>
    <n v="89"/>
    <n v="48.62"/>
    <n v="101.86"/>
    <n v="410.91"/>
    <n v="857"/>
    <s v="Yes"/>
    <x v="19"/>
    <n v="93175"/>
    <n v="326.63"/>
    <n v="84.28"/>
    <s v="Warner Bros"/>
    <n v="29.66"/>
  </r>
  <r>
    <s v="MOV1124"/>
    <x v="0"/>
    <x v="5"/>
    <x v="489"/>
    <x v="703"/>
    <x v="0"/>
    <x v="0"/>
    <x v="13"/>
    <n v="6.9"/>
    <x v="699"/>
    <n v="137"/>
    <n v="23.08"/>
    <n v="59.55"/>
    <n v="397.1"/>
    <n v="2209"/>
    <s v="No"/>
    <x v="68"/>
    <n v="166284"/>
    <n v="289.68"/>
    <n v="107.42"/>
    <s v="Warner Bros"/>
    <n v="57.22"/>
  </r>
  <r>
    <s v="MOV9294"/>
    <x v="2"/>
    <x v="2"/>
    <x v="490"/>
    <x v="704"/>
    <x v="0"/>
    <x v="5"/>
    <x v="14"/>
    <n v="6.9"/>
    <x v="700"/>
    <n v="178"/>
    <n v="11.72"/>
    <n v="25.67"/>
    <n v="232.94"/>
    <n v="3322"/>
    <s v="No"/>
    <x v="64"/>
    <n v="17397"/>
    <n v="176.23"/>
    <n v="56.71"/>
    <s v="Sony Pictures"/>
    <n v="47.15"/>
  </r>
  <r>
    <s v="MOV7792"/>
    <x v="1"/>
    <x v="6"/>
    <x v="491"/>
    <x v="705"/>
    <x v="0"/>
    <x v="0"/>
    <x v="45"/>
    <n v="6.9"/>
    <x v="701"/>
    <n v="176"/>
    <n v="37.869999999999997"/>
    <n v="93.31"/>
    <n v="381.29"/>
    <n v="2649"/>
    <s v="Yes"/>
    <x v="76"/>
    <n v="92505"/>
    <n v="204.32"/>
    <n v="176.97"/>
    <s v="Paramount"/>
    <n v="103.56"/>
  </r>
  <r>
    <s v="MOV1451"/>
    <x v="7"/>
    <x v="4"/>
    <x v="492"/>
    <x v="706"/>
    <x v="0"/>
    <x v="0"/>
    <x v="45"/>
    <n v="6.9"/>
    <x v="676"/>
    <n v="138"/>
    <n v="28.51"/>
    <n v="56.97"/>
    <n v="489.82"/>
    <n v="4617"/>
    <s v="Yes"/>
    <x v="65"/>
    <n v="137911"/>
    <n v="349.28"/>
    <n v="140.54"/>
    <s v="Paramount"/>
    <n v="50.23"/>
  </r>
  <r>
    <s v="MOV5593"/>
    <x v="4"/>
    <x v="0"/>
    <x v="264"/>
    <x v="707"/>
    <x v="0"/>
    <x v="0"/>
    <x v="51"/>
    <n v="6.9"/>
    <x v="702"/>
    <n v="174"/>
    <n v="26.88"/>
    <n v="56.41"/>
    <n v="280.98"/>
    <n v="2842"/>
    <s v="No"/>
    <x v="17"/>
    <n v="274881"/>
    <n v="189"/>
    <n v="91.98"/>
    <s v="Amazon Prime"/>
    <n v="49.12"/>
  </r>
  <r>
    <s v="MOV6072"/>
    <x v="3"/>
    <x v="3"/>
    <x v="232"/>
    <x v="708"/>
    <x v="0"/>
    <x v="0"/>
    <x v="3"/>
    <n v="6.9"/>
    <x v="703"/>
    <n v="80"/>
    <n v="38.369999999999997"/>
    <n v="103.59"/>
    <n v="393.52"/>
    <n v="1972"/>
    <s v="No"/>
    <x v="33"/>
    <n v="61473"/>
    <n v="198.73"/>
    <n v="194.79"/>
    <s v="Sony Pictures"/>
    <n v="48.33"/>
  </r>
  <r>
    <s v="MOV9083"/>
    <x v="2"/>
    <x v="0"/>
    <x v="493"/>
    <x v="709"/>
    <x v="4"/>
    <x v="4"/>
    <x v="2"/>
    <n v="6.9"/>
    <x v="704"/>
    <n v="118"/>
    <n v="43.48"/>
    <n v="70.36"/>
    <n v="573.77"/>
    <n v="3471"/>
    <s v="No"/>
    <x v="33"/>
    <n v="332251"/>
    <n v="360.48"/>
    <n v="213.29"/>
    <s v="Sony Pictures"/>
    <n v="66.09"/>
  </r>
  <r>
    <s v="MOV8669"/>
    <x v="3"/>
    <x v="1"/>
    <x v="378"/>
    <x v="710"/>
    <x v="0"/>
    <x v="5"/>
    <x v="16"/>
    <n v="6.9"/>
    <x v="705"/>
    <n v="161"/>
    <n v="45.35"/>
    <n v="77.69"/>
    <n v="241.43"/>
    <n v="3162"/>
    <s v="No"/>
    <x v="9"/>
    <n v="106687"/>
    <n v="135.07"/>
    <n v="106.36"/>
    <s v="Warner Bros"/>
    <n v="76.42"/>
  </r>
  <r>
    <s v="MOV8188"/>
    <x v="8"/>
    <x v="4"/>
    <x v="243"/>
    <x v="711"/>
    <x v="0"/>
    <x v="0"/>
    <x v="37"/>
    <n v="6.9"/>
    <x v="706"/>
    <n v="103"/>
    <n v="19.71"/>
    <n v="44.42"/>
    <n v="405.19"/>
    <n v="639"/>
    <s v="No"/>
    <x v="57"/>
    <n v="250059"/>
    <n v="278.18"/>
    <n v="127.01"/>
    <s v="Amazon Prime"/>
    <n v="55.02"/>
  </r>
  <r>
    <s v="MOV5956"/>
    <x v="5"/>
    <x v="5"/>
    <x v="299"/>
    <x v="712"/>
    <x v="4"/>
    <x v="4"/>
    <x v="35"/>
    <n v="6.9"/>
    <x v="707"/>
    <n v="173"/>
    <n v="42.17"/>
    <n v="64.25"/>
    <n v="532.77"/>
    <n v="1089"/>
    <s v="No"/>
    <x v="59"/>
    <n v="21390"/>
    <n v="350.01"/>
    <n v="182.76"/>
    <s v="Paramount"/>
    <n v="32.46"/>
  </r>
  <r>
    <s v="MOV5743"/>
    <x v="6"/>
    <x v="0"/>
    <x v="47"/>
    <x v="713"/>
    <x v="1"/>
    <x v="2"/>
    <x v="35"/>
    <n v="6.9"/>
    <x v="708"/>
    <n v="172"/>
    <n v="42.12"/>
    <n v="109.64"/>
    <n v="908.18"/>
    <n v="813"/>
    <s v="No"/>
    <x v="31"/>
    <n v="412995"/>
    <n v="599.34"/>
    <n v="308.83999999999997"/>
    <s v="Warner Bros"/>
    <n v="41.08"/>
  </r>
  <r>
    <s v="MOV4191"/>
    <x v="0"/>
    <x v="5"/>
    <x v="475"/>
    <x v="681"/>
    <x v="0"/>
    <x v="0"/>
    <x v="54"/>
    <n v="6.9"/>
    <x v="709"/>
    <n v="138"/>
    <n v="42.96"/>
    <n v="107.33"/>
    <n v="247.89"/>
    <n v="3720"/>
    <s v="No"/>
    <x v="68"/>
    <n v="485949"/>
    <n v="192.55"/>
    <n v="55.34"/>
    <s v="Amazon Prime"/>
    <n v="44.29"/>
  </r>
  <r>
    <s v="MOV8611"/>
    <x v="5"/>
    <x v="0"/>
    <x v="494"/>
    <x v="714"/>
    <x v="0"/>
    <x v="0"/>
    <x v="25"/>
    <n v="6.9"/>
    <x v="710"/>
    <n v="156"/>
    <n v="31.28"/>
    <n v="77.95"/>
    <n v="292.79000000000002"/>
    <n v="3631"/>
    <s v="No"/>
    <x v="20"/>
    <n v="202985"/>
    <n v="148.84"/>
    <n v="143.94999999999999"/>
    <s v="Warner Bros"/>
    <n v="28.72"/>
  </r>
  <r>
    <s v="MOV6978"/>
    <x v="0"/>
    <x v="0"/>
    <x v="495"/>
    <x v="715"/>
    <x v="0"/>
    <x v="0"/>
    <x v="35"/>
    <n v="6.9"/>
    <x v="711"/>
    <n v="130"/>
    <n v="37.15"/>
    <n v="68.099999999999994"/>
    <n v="478.75"/>
    <n v="1479"/>
    <s v="Yes"/>
    <x v="49"/>
    <n v="457348"/>
    <n v="323.13"/>
    <n v="155.62"/>
    <s v="Fox Studios"/>
    <n v="100.78"/>
  </r>
  <r>
    <s v="MOV2857"/>
    <x v="4"/>
    <x v="4"/>
    <x v="94"/>
    <x v="716"/>
    <x v="0"/>
    <x v="0"/>
    <x v="5"/>
    <n v="6.9"/>
    <x v="712"/>
    <n v="101"/>
    <n v="16.32"/>
    <n v="43.72"/>
    <n v="97.29"/>
    <n v="999"/>
    <s v="No"/>
    <x v="5"/>
    <n v="302002"/>
    <n v="53.59"/>
    <n v="43.7"/>
    <s v="Warner Bros"/>
    <n v="6.38"/>
  </r>
  <r>
    <s v="MOV5599"/>
    <x v="5"/>
    <x v="3"/>
    <x v="183"/>
    <x v="717"/>
    <x v="6"/>
    <x v="0"/>
    <x v="56"/>
    <n v="6.9"/>
    <x v="713"/>
    <n v="153"/>
    <n v="42.08"/>
    <n v="93.77"/>
    <n v="872.9"/>
    <n v="1881"/>
    <s v="No"/>
    <x v="65"/>
    <n v="474543"/>
    <n v="667.31"/>
    <n v="205.59"/>
    <s v="Amazon Prime"/>
    <n v="37.4"/>
  </r>
  <r>
    <s v="MOV5091"/>
    <x v="8"/>
    <x v="4"/>
    <x v="496"/>
    <x v="718"/>
    <x v="0"/>
    <x v="0"/>
    <x v="1"/>
    <n v="6.9"/>
    <x v="714"/>
    <n v="112"/>
    <n v="30.94"/>
    <n v="89.99"/>
    <n v="220.39"/>
    <n v="3397"/>
    <s v="Yes"/>
    <x v="61"/>
    <n v="49492"/>
    <n v="157.53"/>
    <n v="62.86"/>
    <s v="Paramount"/>
    <n v="7.39"/>
  </r>
  <r>
    <s v="MOV1579"/>
    <x v="8"/>
    <x v="5"/>
    <x v="497"/>
    <x v="719"/>
    <x v="0"/>
    <x v="0"/>
    <x v="14"/>
    <n v="6.9"/>
    <x v="715"/>
    <n v="175"/>
    <n v="26.69"/>
    <n v="78.78"/>
    <n v="166.44"/>
    <n v="1991"/>
    <s v="Yes"/>
    <x v="78"/>
    <n v="328174"/>
    <n v="130.58000000000001"/>
    <n v="35.86"/>
    <s v="Netflix"/>
    <n v="43.18"/>
  </r>
  <r>
    <s v="MOV1398"/>
    <x v="3"/>
    <x v="0"/>
    <x v="231"/>
    <x v="720"/>
    <x v="0"/>
    <x v="0"/>
    <x v="45"/>
    <n v="6.9"/>
    <x v="716"/>
    <n v="170"/>
    <n v="4.88"/>
    <n v="11.36"/>
    <n v="66.41"/>
    <n v="886"/>
    <s v="Yes"/>
    <x v="41"/>
    <n v="101131"/>
    <n v="36.99"/>
    <n v="29.42"/>
    <s v="Paramount"/>
    <n v="51.74"/>
  </r>
  <r>
    <s v="MOV1492"/>
    <x v="8"/>
    <x v="3"/>
    <x v="368"/>
    <x v="721"/>
    <x v="0"/>
    <x v="0"/>
    <x v="5"/>
    <n v="6.9"/>
    <x v="717"/>
    <n v="85"/>
    <n v="35.17"/>
    <n v="102.76"/>
    <n v="862.41"/>
    <n v="2516"/>
    <s v="No"/>
    <x v="13"/>
    <n v="438686"/>
    <n v="632.41999999999996"/>
    <n v="229.99"/>
    <s v="Sony Pictures"/>
    <n v="36.14"/>
  </r>
  <r>
    <s v="MOV7413"/>
    <x v="1"/>
    <x v="3"/>
    <x v="498"/>
    <x v="722"/>
    <x v="0"/>
    <x v="0"/>
    <x v="5"/>
    <n v="6.9"/>
    <x v="718"/>
    <n v="141"/>
    <n v="10.43"/>
    <n v="28.53"/>
    <n v="174.72"/>
    <n v="4128"/>
    <s v="Yes"/>
    <x v="19"/>
    <n v="284019"/>
    <n v="98.91"/>
    <n v="75.81"/>
    <s v="Paramount"/>
    <n v="6.78"/>
  </r>
  <r>
    <s v="MOV2791"/>
    <x v="7"/>
    <x v="0"/>
    <x v="145"/>
    <x v="723"/>
    <x v="0"/>
    <x v="0"/>
    <x v="11"/>
    <n v="6.9"/>
    <x v="719"/>
    <n v="178"/>
    <n v="2.58"/>
    <n v="6.42"/>
    <n v="13.24"/>
    <n v="3449"/>
    <s v="Yes"/>
    <x v="67"/>
    <n v="265621"/>
    <n v="7.69"/>
    <n v="5.55"/>
    <s v="Warner Bros"/>
    <n v="17.23"/>
  </r>
  <r>
    <s v="MOV2268"/>
    <x v="0"/>
    <x v="4"/>
    <x v="499"/>
    <x v="724"/>
    <x v="0"/>
    <x v="0"/>
    <x v="14"/>
    <n v="6.9"/>
    <x v="720"/>
    <n v="158"/>
    <n v="19.239999999999998"/>
    <n v="31.6"/>
    <n v="173.06"/>
    <n v="696"/>
    <s v="No"/>
    <x v="45"/>
    <n v="134785"/>
    <n v="127.51"/>
    <n v="45.55"/>
    <s v="Netflix"/>
    <n v="5.74"/>
  </r>
  <r>
    <s v="MOV8668"/>
    <x v="7"/>
    <x v="5"/>
    <x v="500"/>
    <x v="725"/>
    <x v="0"/>
    <x v="0"/>
    <x v="30"/>
    <n v="6.9"/>
    <x v="721"/>
    <n v="128"/>
    <n v="33.619999999999997"/>
    <n v="95.92"/>
    <n v="496.38"/>
    <n v="1522"/>
    <s v="No"/>
    <x v="0"/>
    <n v="11837"/>
    <n v="297.14"/>
    <n v="199.24"/>
    <s v="Amazon Prime"/>
    <n v="30.2"/>
  </r>
  <r>
    <s v="MOV7529"/>
    <x v="2"/>
    <x v="1"/>
    <x v="159"/>
    <x v="726"/>
    <x v="0"/>
    <x v="0"/>
    <x v="43"/>
    <n v="6.9"/>
    <x v="722"/>
    <n v="85"/>
    <n v="31.96"/>
    <n v="48.32"/>
    <n v="103.73"/>
    <n v="4258"/>
    <s v="Yes"/>
    <x v="2"/>
    <n v="309103"/>
    <n v="61.45"/>
    <n v="42.28"/>
    <s v="Netflix"/>
    <n v="87.34"/>
  </r>
  <r>
    <s v="MOV6282"/>
    <x v="7"/>
    <x v="5"/>
    <x v="283"/>
    <x v="727"/>
    <x v="0"/>
    <x v="0"/>
    <x v="27"/>
    <n v="6.9"/>
    <x v="723"/>
    <n v="155"/>
    <n v="10.64"/>
    <n v="19.350000000000001"/>
    <n v="51.95"/>
    <n v="1649"/>
    <s v="Yes"/>
    <x v="74"/>
    <n v="47422"/>
    <n v="37.31"/>
    <n v="14.64"/>
    <s v="Netflix"/>
    <n v="42.3"/>
  </r>
  <r>
    <s v="MOV4234"/>
    <x v="6"/>
    <x v="4"/>
    <x v="215"/>
    <x v="728"/>
    <x v="0"/>
    <x v="0"/>
    <x v="39"/>
    <n v="6.9"/>
    <x v="724"/>
    <n v="142"/>
    <n v="43.92"/>
    <n v="98.95"/>
    <n v="229.84"/>
    <n v="2749"/>
    <s v="Yes"/>
    <x v="31"/>
    <n v="359013"/>
    <n v="158.26"/>
    <n v="71.58"/>
    <s v="Netflix"/>
    <n v="111.38"/>
  </r>
  <r>
    <s v="MOV1886"/>
    <x v="1"/>
    <x v="1"/>
    <x v="501"/>
    <x v="729"/>
    <x v="0"/>
    <x v="0"/>
    <x v="35"/>
    <n v="6.9"/>
    <x v="725"/>
    <n v="177"/>
    <n v="46.59"/>
    <n v="107.19"/>
    <n v="531.48"/>
    <n v="4485"/>
    <s v="No"/>
    <x v="31"/>
    <n v="6004"/>
    <n v="346.7"/>
    <n v="184.78"/>
    <s v="Sony Pictures"/>
    <n v="46.9"/>
  </r>
  <r>
    <s v="MOV9385"/>
    <x v="1"/>
    <x v="5"/>
    <x v="502"/>
    <x v="730"/>
    <x v="0"/>
    <x v="0"/>
    <x v="45"/>
    <n v="6.8"/>
    <x v="726"/>
    <n v="159"/>
    <n v="22.3"/>
    <n v="38.54"/>
    <n v="277.42"/>
    <n v="2810"/>
    <s v="Yes"/>
    <x v="75"/>
    <n v="166858"/>
    <n v="221.13"/>
    <n v="56.29"/>
    <s v="Paramount"/>
    <n v="16.940000000000001"/>
  </r>
  <r>
    <s v="MOV2141"/>
    <x v="6"/>
    <x v="3"/>
    <x v="96"/>
    <x v="731"/>
    <x v="0"/>
    <x v="0"/>
    <x v="49"/>
    <n v="6.8"/>
    <x v="727"/>
    <n v="156"/>
    <n v="41.57"/>
    <n v="113.09"/>
    <n v="916.24"/>
    <n v="4730"/>
    <s v="Yes"/>
    <x v="40"/>
    <n v="401203"/>
    <n v="726.59"/>
    <n v="189.65"/>
    <s v="Netflix"/>
    <n v="25.81"/>
  </r>
  <r>
    <s v="MOV8106"/>
    <x v="5"/>
    <x v="6"/>
    <x v="503"/>
    <x v="732"/>
    <x v="0"/>
    <x v="0"/>
    <x v="13"/>
    <n v="6.8"/>
    <x v="728"/>
    <n v="117"/>
    <n v="34.42"/>
    <n v="68.55"/>
    <n v="284.48"/>
    <n v="578"/>
    <s v="No"/>
    <x v="79"/>
    <n v="151323"/>
    <n v="191.92"/>
    <n v="92.56"/>
    <s v="Amazon Prime"/>
    <n v="71.81"/>
  </r>
  <r>
    <s v="MOV8153"/>
    <x v="0"/>
    <x v="6"/>
    <x v="7"/>
    <x v="733"/>
    <x v="0"/>
    <x v="0"/>
    <x v="4"/>
    <n v="6.8"/>
    <x v="729"/>
    <n v="83"/>
    <n v="44.32"/>
    <n v="124.72"/>
    <n v="391.18"/>
    <n v="2332"/>
    <s v="Yes"/>
    <x v="31"/>
    <n v="219095"/>
    <n v="249.62"/>
    <n v="141.56"/>
    <s v="Amazon Prime"/>
    <n v="51.38"/>
  </r>
  <r>
    <s v="MOV2802"/>
    <x v="1"/>
    <x v="4"/>
    <x v="504"/>
    <x v="734"/>
    <x v="0"/>
    <x v="5"/>
    <x v="37"/>
    <n v="6.8"/>
    <x v="730"/>
    <n v="90"/>
    <n v="5.14"/>
    <n v="14.26"/>
    <n v="128.47"/>
    <n v="790"/>
    <s v="No"/>
    <x v="57"/>
    <n v="369369"/>
    <n v="89.62"/>
    <n v="38.85"/>
    <s v="Sony Pictures"/>
    <n v="3.21"/>
  </r>
  <r>
    <s v="MOV7785"/>
    <x v="8"/>
    <x v="0"/>
    <x v="505"/>
    <x v="735"/>
    <x v="0"/>
    <x v="0"/>
    <x v="19"/>
    <n v="6.8"/>
    <x v="731"/>
    <n v="172"/>
    <n v="14.78"/>
    <n v="25.65"/>
    <n v="143.81"/>
    <n v="4646"/>
    <s v="Yes"/>
    <x v="40"/>
    <n v="495665"/>
    <n v="101.82"/>
    <n v="41.99"/>
    <s v="Amazon Prime"/>
    <n v="32.979999999999997"/>
  </r>
  <r>
    <s v="MOV9936"/>
    <x v="3"/>
    <x v="6"/>
    <x v="433"/>
    <x v="736"/>
    <x v="0"/>
    <x v="0"/>
    <x v="35"/>
    <n v="6.8"/>
    <x v="732"/>
    <n v="134"/>
    <n v="46.06"/>
    <n v="81.5"/>
    <n v="647.39"/>
    <n v="1030"/>
    <s v="No"/>
    <x v="5"/>
    <n v="275369"/>
    <n v="344.15"/>
    <n v="303.24"/>
    <s v="Paramount"/>
    <n v="76.25"/>
  </r>
  <r>
    <s v="MOV1318"/>
    <x v="1"/>
    <x v="2"/>
    <x v="506"/>
    <x v="737"/>
    <x v="0"/>
    <x v="17"/>
    <x v="43"/>
    <n v="6.8"/>
    <x v="733"/>
    <n v="84"/>
    <n v="19.13"/>
    <n v="48.3"/>
    <n v="157.69"/>
    <n v="1655"/>
    <s v="Yes"/>
    <x v="74"/>
    <n v="9244"/>
    <n v="82.33"/>
    <n v="75.36"/>
    <s v="Netflix"/>
    <n v="15.3"/>
  </r>
  <r>
    <s v="MOV6750"/>
    <x v="7"/>
    <x v="0"/>
    <x v="507"/>
    <x v="738"/>
    <x v="0"/>
    <x v="0"/>
    <x v="28"/>
    <n v="6.8"/>
    <x v="734"/>
    <n v="142"/>
    <n v="29.25"/>
    <n v="50.98"/>
    <n v="356.34"/>
    <n v="1703"/>
    <s v="No"/>
    <x v="17"/>
    <n v="340277"/>
    <n v="274.57"/>
    <n v="81.77"/>
    <s v="Amazon Prime"/>
    <n v="7.19"/>
  </r>
  <r>
    <s v="MOV5005"/>
    <x v="6"/>
    <x v="2"/>
    <x v="508"/>
    <x v="739"/>
    <x v="0"/>
    <x v="15"/>
    <x v="14"/>
    <n v="6.8"/>
    <x v="735"/>
    <n v="127"/>
    <n v="23.62"/>
    <n v="41.07"/>
    <n v="318.75"/>
    <n v="4622"/>
    <s v="No"/>
    <x v="51"/>
    <n v="89354"/>
    <n v="222.57"/>
    <n v="96.18"/>
    <s v="Paramount"/>
    <n v="96.97"/>
  </r>
  <r>
    <s v="MOV5256"/>
    <x v="3"/>
    <x v="1"/>
    <x v="509"/>
    <x v="740"/>
    <x v="0"/>
    <x v="0"/>
    <x v="35"/>
    <n v="6.8"/>
    <x v="736"/>
    <n v="111"/>
    <n v="30.73"/>
    <n v="59.88"/>
    <n v="163.62"/>
    <n v="3077"/>
    <s v="Yes"/>
    <x v="69"/>
    <n v="73098"/>
    <n v="125.01"/>
    <n v="38.61"/>
    <s v="Warner Bros"/>
    <n v="12.86"/>
  </r>
  <r>
    <s v="MOV5003"/>
    <x v="8"/>
    <x v="6"/>
    <x v="510"/>
    <x v="741"/>
    <x v="6"/>
    <x v="8"/>
    <x v="6"/>
    <n v="6.8"/>
    <x v="737"/>
    <n v="170"/>
    <n v="23.64"/>
    <n v="59.89"/>
    <n v="323.70999999999998"/>
    <n v="1585"/>
    <s v="No"/>
    <x v="48"/>
    <n v="199500"/>
    <n v="207.36"/>
    <n v="116.35"/>
    <s v="Paramount"/>
    <n v="13.36"/>
  </r>
  <r>
    <s v="MOV5465"/>
    <x v="1"/>
    <x v="6"/>
    <x v="171"/>
    <x v="742"/>
    <x v="0"/>
    <x v="15"/>
    <x v="6"/>
    <n v="6.8"/>
    <x v="738"/>
    <n v="127"/>
    <n v="22.98"/>
    <n v="50.94"/>
    <n v="319.42"/>
    <n v="2268"/>
    <s v="No"/>
    <x v="29"/>
    <n v="452151"/>
    <n v="240.8"/>
    <n v="78.62"/>
    <s v="Paramount"/>
    <n v="70.25"/>
  </r>
  <r>
    <s v="MOV2049"/>
    <x v="4"/>
    <x v="2"/>
    <x v="511"/>
    <x v="743"/>
    <x v="0"/>
    <x v="0"/>
    <x v="33"/>
    <n v="6.8"/>
    <x v="739"/>
    <n v="172"/>
    <n v="40.01"/>
    <n v="87.43"/>
    <n v="545.03"/>
    <n v="1011"/>
    <s v="No"/>
    <x v="21"/>
    <n v="22842"/>
    <n v="405.63"/>
    <n v="139.4"/>
    <s v="Warner Bros"/>
    <n v="37.26"/>
  </r>
  <r>
    <s v="MOV2342"/>
    <x v="7"/>
    <x v="3"/>
    <x v="4"/>
    <x v="744"/>
    <x v="0"/>
    <x v="0"/>
    <x v="6"/>
    <n v="6.8"/>
    <x v="740"/>
    <n v="175"/>
    <n v="2.2599999999999998"/>
    <n v="5.24"/>
    <n v="17.47"/>
    <n v="727"/>
    <s v="No"/>
    <x v="21"/>
    <n v="108794"/>
    <n v="11.34"/>
    <n v="6.13"/>
    <s v="Warner Bros"/>
    <n v="66.23"/>
  </r>
  <r>
    <s v="MOV4410"/>
    <x v="8"/>
    <x v="5"/>
    <x v="512"/>
    <x v="745"/>
    <x v="0"/>
    <x v="0"/>
    <x v="35"/>
    <n v="6.8"/>
    <x v="741"/>
    <n v="107"/>
    <n v="39.21"/>
    <n v="64.180000000000007"/>
    <n v="277.16000000000003"/>
    <n v="4188"/>
    <s v="No"/>
    <x v="19"/>
    <n v="343541"/>
    <n v="195.31"/>
    <n v="81.849999999999994"/>
    <s v="Amazon Prime"/>
    <n v="54.74"/>
  </r>
  <r>
    <s v="MOV8529"/>
    <x v="5"/>
    <x v="0"/>
    <x v="513"/>
    <x v="746"/>
    <x v="0"/>
    <x v="0"/>
    <x v="20"/>
    <n v="6.8"/>
    <x v="742"/>
    <n v="89"/>
    <n v="47.83"/>
    <n v="83.33"/>
    <n v="743.13"/>
    <n v="1053"/>
    <s v="No"/>
    <x v="18"/>
    <n v="433727"/>
    <n v="457.85"/>
    <n v="285.27999999999997"/>
    <s v="Paramount"/>
    <n v="2.79"/>
  </r>
  <r>
    <s v="MOV8984"/>
    <x v="0"/>
    <x v="1"/>
    <x v="50"/>
    <x v="747"/>
    <x v="0"/>
    <x v="0"/>
    <x v="3"/>
    <n v="6.8"/>
    <x v="743"/>
    <n v="166"/>
    <n v="42.65"/>
    <n v="73.64"/>
    <n v="621.30999999999995"/>
    <n v="3370"/>
    <s v="Yes"/>
    <x v="4"/>
    <n v="208742"/>
    <n v="437.93"/>
    <n v="183.38"/>
    <s v="Warner Bros"/>
    <n v="98.02"/>
  </r>
  <r>
    <s v="MOV4151"/>
    <x v="3"/>
    <x v="1"/>
    <x v="514"/>
    <x v="748"/>
    <x v="0"/>
    <x v="0"/>
    <x v="14"/>
    <n v="6.8"/>
    <x v="744"/>
    <n v="167"/>
    <n v="14.25"/>
    <n v="36.229999999999997"/>
    <n v="360.02"/>
    <n v="651"/>
    <s v="No"/>
    <x v="73"/>
    <n v="368525"/>
    <n v="181.4"/>
    <n v="178.62"/>
    <s v="Fox Studios"/>
    <n v="57.94"/>
  </r>
  <r>
    <s v="MOV8832"/>
    <x v="4"/>
    <x v="5"/>
    <x v="515"/>
    <x v="749"/>
    <x v="0"/>
    <x v="0"/>
    <x v="43"/>
    <n v="6.8"/>
    <x v="745"/>
    <n v="94"/>
    <n v="3.02"/>
    <n v="8.3000000000000007"/>
    <n v="37.5"/>
    <n v="4326"/>
    <s v="Yes"/>
    <x v="71"/>
    <n v="346785"/>
    <n v="29.38"/>
    <n v="8.1199999999999992"/>
    <s v="Netflix"/>
    <n v="48.38"/>
  </r>
  <r>
    <s v="MOV2989"/>
    <x v="5"/>
    <x v="0"/>
    <x v="516"/>
    <x v="750"/>
    <x v="0"/>
    <x v="0"/>
    <x v="51"/>
    <n v="6.8"/>
    <x v="746"/>
    <n v="179"/>
    <n v="15.19"/>
    <n v="26.06"/>
    <n v="152.34"/>
    <n v="1723"/>
    <s v="No"/>
    <x v="63"/>
    <n v="329635"/>
    <n v="107.63"/>
    <n v="44.71"/>
    <s v="Fox Studios"/>
    <n v="63.04"/>
  </r>
  <r>
    <s v="MOV7730"/>
    <x v="0"/>
    <x v="6"/>
    <x v="305"/>
    <x v="751"/>
    <x v="0"/>
    <x v="0"/>
    <x v="13"/>
    <n v="6.8"/>
    <x v="747"/>
    <n v="179"/>
    <n v="44.78"/>
    <n v="104.72"/>
    <n v="445.59"/>
    <n v="4563"/>
    <s v="No"/>
    <x v="17"/>
    <n v="162024"/>
    <n v="313.87"/>
    <n v="131.72"/>
    <s v="Fox Studios"/>
    <n v="14.96"/>
  </r>
  <r>
    <s v="MOV4589"/>
    <x v="5"/>
    <x v="3"/>
    <x v="517"/>
    <x v="752"/>
    <x v="0"/>
    <x v="5"/>
    <x v="19"/>
    <n v="6.8"/>
    <x v="748"/>
    <n v="89"/>
    <n v="49.58"/>
    <n v="103.71"/>
    <n v="549.34"/>
    <n v="2478"/>
    <s v="No"/>
    <x v="72"/>
    <n v="327479"/>
    <n v="345.98"/>
    <n v="203.36"/>
    <s v="Netflix"/>
    <n v="6.06"/>
  </r>
  <r>
    <s v="MOV5286"/>
    <x v="5"/>
    <x v="4"/>
    <x v="308"/>
    <x v="753"/>
    <x v="0"/>
    <x v="0"/>
    <x v="51"/>
    <n v="6.8"/>
    <x v="749"/>
    <n v="148"/>
    <n v="35.32"/>
    <n v="59.34"/>
    <n v="142.08000000000001"/>
    <n v="3528"/>
    <s v="Yes"/>
    <x v="3"/>
    <n v="334056"/>
    <n v="94.61"/>
    <n v="47.47"/>
    <s v="Sony Pictures"/>
    <n v="53.75"/>
  </r>
  <r>
    <s v="MOV6097"/>
    <x v="3"/>
    <x v="3"/>
    <x v="518"/>
    <x v="754"/>
    <x v="0"/>
    <x v="0"/>
    <x v="42"/>
    <n v="6.8"/>
    <x v="750"/>
    <n v="104"/>
    <n v="48.84"/>
    <n v="87.51"/>
    <n v="695.93"/>
    <n v="1806"/>
    <s v="No"/>
    <x v="3"/>
    <n v="175076"/>
    <n v="443.44"/>
    <n v="252.49"/>
    <s v="Fox Studios"/>
    <n v="11.61"/>
  </r>
  <r>
    <s v="MOV1207"/>
    <x v="8"/>
    <x v="1"/>
    <x v="402"/>
    <x v="755"/>
    <x v="0"/>
    <x v="0"/>
    <x v="51"/>
    <n v="6.8"/>
    <x v="72"/>
    <n v="82"/>
    <n v="25.83"/>
    <n v="49.6"/>
    <n v="255.31"/>
    <n v="3402"/>
    <s v="No"/>
    <x v="79"/>
    <n v="317523"/>
    <n v="153.63"/>
    <n v="101.68"/>
    <s v="Warner Bros"/>
    <n v="7.92"/>
  </r>
  <r>
    <s v="MOV5321"/>
    <x v="0"/>
    <x v="2"/>
    <x v="145"/>
    <x v="756"/>
    <x v="0"/>
    <x v="0"/>
    <x v="49"/>
    <n v="6.8"/>
    <x v="751"/>
    <n v="132"/>
    <n v="48.53"/>
    <n v="74.77"/>
    <n v="198.99"/>
    <n v="1015"/>
    <s v="Yes"/>
    <x v="74"/>
    <n v="492818"/>
    <n v="125.92"/>
    <n v="73.069999999999993"/>
    <s v="Warner Bros"/>
    <n v="41.77"/>
  </r>
  <r>
    <s v="MOV3149"/>
    <x v="5"/>
    <x v="4"/>
    <x v="519"/>
    <x v="757"/>
    <x v="0"/>
    <x v="0"/>
    <x v="31"/>
    <n v="6.8"/>
    <x v="752"/>
    <n v="110"/>
    <n v="31.18"/>
    <n v="87"/>
    <n v="453.3"/>
    <n v="2909"/>
    <s v="No"/>
    <x v="47"/>
    <n v="13585"/>
    <n v="276.76"/>
    <n v="176.54"/>
    <s v="Warner Bros"/>
    <n v="7.89"/>
  </r>
  <r>
    <s v="MOV2026"/>
    <x v="6"/>
    <x v="0"/>
    <x v="520"/>
    <x v="758"/>
    <x v="0"/>
    <x v="0"/>
    <x v="37"/>
    <n v="6.8"/>
    <x v="753"/>
    <n v="126"/>
    <n v="39.03"/>
    <n v="78.62"/>
    <n v="384.86"/>
    <n v="2894"/>
    <s v="No"/>
    <x v="62"/>
    <n v="97466"/>
    <n v="200.16"/>
    <n v="184.7"/>
    <s v="Amazon Prime"/>
    <n v="2.59"/>
  </r>
  <r>
    <s v="MOV8486"/>
    <x v="6"/>
    <x v="2"/>
    <x v="521"/>
    <x v="759"/>
    <x v="0"/>
    <x v="0"/>
    <x v="5"/>
    <n v="6.8"/>
    <x v="754"/>
    <n v="170"/>
    <n v="4.53"/>
    <n v="12.43"/>
    <n v="62.58"/>
    <n v="2969"/>
    <s v="No"/>
    <x v="15"/>
    <n v="219730"/>
    <n v="36.99"/>
    <n v="25.59"/>
    <s v="Amazon Prime"/>
    <n v="77.180000000000007"/>
  </r>
  <r>
    <s v="MOV9447"/>
    <x v="2"/>
    <x v="5"/>
    <x v="522"/>
    <x v="760"/>
    <x v="0"/>
    <x v="21"/>
    <x v="12"/>
    <n v="6.8"/>
    <x v="755"/>
    <n v="85"/>
    <n v="11"/>
    <n v="19.3"/>
    <n v="191.11"/>
    <n v="3139"/>
    <s v="No"/>
    <x v="54"/>
    <n v="159660"/>
    <n v="131.13999999999999"/>
    <n v="59.97"/>
    <s v="Sony Pictures"/>
    <n v="51.29"/>
  </r>
  <r>
    <s v="MOV3265"/>
    <x v="2"/>
    <x v="1"/>
    <x v="154"/>
    <x v="761"/>
    <x v="0"/>
    <x v="0"/>
    <x v="31"/>
    <n v="6.8"/>
    <x v="756"/>
    <n v="122"/>
    <n v="39.74"/>
    <n v="82.18"/>
    <n v="725.31"/>
    <n v="3549"/>
    <s v="Yes"/>
    <x v="72"/>
    <n v="416812"/>
    <n v="460.44"/>
    <n v="264.87"/>
    <s v="Paramount"/>
    <n v="48.24"/>
  </r>
  <r>
    <s v="MOV6661"/>
    <x v="3"/>
    <x v="4"/>
    <x v="108"/>
    <x v="762"/>
    <x v="0"/>
    <x v="0"/>
    <x v="3"/>
    <n v="6.8"/>
    <x v="757"/>
    <n v="116"/>
    <n v="1.05"/>
    <n v="3"/>
    <n v="11.21"/>
    <n v="1704"/>
    <s v="No"/>
    <x v="52"/>
    <n v="143628"/>
    <n v="7.35"/>
    <n v="3.86"/>
    <s v="Warner Bros"/>
    <n v="8.73"/>
  </r>
  <r>
    <s v="MOV5575"/>
    <x v="0"/>
    <x v="6"/>
    <x v="479"/>
    <x v="763"/>
    <x v="0"/>
    <x v="0"/>
    <x v="43"/>
    <n v="6.8"/>
    <x v="758"/>
    <n v="102"/>
    <n v="3.87"/>
    <n v="7.03"/>
    <n v="23.39"/>
    <n v="1214"/>
    <s v="Yes"/>
    <x v="66"/>
    <n v="464187"/>
    <n v="14.3"/>
    <n v="9.09"/>
    <s v="Paramount"/>
    <n v="53.3"/>
  </r>
  <r>
    <s v="MOV2498"/>
    <x v="3"/>
    <x v="5"/>
    <x v="523"/>
    <x v="764"/>
    <x v="0"/>
    <x v="0"/>
    <x v="16"/>
    <n v="6.8"/>
    <x v="759"/>
    <n v="102"/>
    <n v="24.04"/>
    <n v="54.59"/>
    <n v="498.7"/>
    <n v="1724"/>
    <s v="Yes"/>
    <x v="48"/>
    <n v="423748"/>
    <n v="349.32"/>
    <n v="149.38"/>
    <s v="Amazon Prime"/>
    <n v="1.92"/>
  </r>
  <r>
    <s v="MOV9172"/>
    <x v="1"/>
    <x v="0"/>
    <x v="524"/>
    <x v="765"/>
    <x v="0"/>
    <x v="0"/>
    <x v="47"/>
    <n v="6.8"/>
    <x v="760"/>
    <n v="170"/>
    <n v="15.04"/>
    <n v="26.02"/>
    <n v="173.18"/>
    <n v="3877"/>
    <s v="Yes"/>
    <x v="65"/>
    <n v="458421"/>
    <n v="91.03"/>
    <n v="82.15"/>
    <s v="Amazon Prime"/>
    <n v="70.099999999999994"/>
  </r>
  <r>
    <s v="MOV1495"/>
    <x v="6"/>
    <x v="2"/>
    <x v="525"/>
    <x v="766"/>
    <x v="0"/>
    <x v="0"/>
    <x v="13"/>
    <n v="6.8"/>
    <x v="761"/>
    <n v="108"/>
    <n v="23.79"/>
    <n v="51.91"/>
    <n v="109.42"/>
    <n v="2628"/>
    <s v="No"/>
    <x v="30"/>
    <n v="69157"/>
    <n v="57.87"/>
    <n v="51.55"/>
    <s v="Fox Studios"/>
    <n v="58.48"/>
  </r>
  <r>
    <s v="MOV8669"/>
    <x v="5"/>
    <x v="1"/>
    <x v="188"/>
    <x v="767"/>
    <x v="0"/>
    <x v="0"/>
    <x v="49"/>
    <n v="6.8"/>
    <x v="762"/>
    <n v="143"/>
    <n v="38.57"/>
    <n v="82.42"/>
    <n v="452.7"/>
    <n v="4414"/>
    <s v="No"/>
    <x v="80"/>
    <n v="222521"/>
    <n v="351.98"/>
    <n v="100.72"/>
    <s v="Paramount"/>
    <n v="99.95"/>
  </r>
  <r>
    <s v="MOV7014"/>
    <x v="8"/>
    <x v="5"/>
    <x v="526"/>
    <x v="768"/>
    <x v="0"/>
    <x v="0"/>
    <x v="16"/>
    <n v="6.8"/>
    <x v="763"/>
    <n v="112"/>
    <n v="35.270000000000003"/>
    <n v="66.540000000000006"/>
    <n v="416.33"/>
    <n v="1678"/>
    <s v="No"/>
    <x v="52"/>
    <n v="307975"/>
    <n v="253.81"/>
    <n v="162.52000000000001"/>
    <s v="Warner Bros"/>
    <n v="78.52"/>
  </r>
  <r>
    <s v="MOV2393"/>
    <x v="3"/>
    <x v="5"/>
    <x v="215"/>
    <x v="769"/>
    <x v="0"/>
    <x v="0"/>
    <x v="4"/>
    <n v="6.8"/>
    <x v="764"/>
    <n v="110"/>
    <n v="46.14"/>
    <n v="105.71"/>
    <n v="480.56"/>
    <n v="1382"/>
    <s v="Yes"/>
    <x v="45"/>
    <n v="11294"/>
    <n v="333.33"/>
    <n v="147.22999999999999"/>
    <s v="Amazon Prime"/>
    <n v="27.22"/>
  </r>
  <r>
    <s v="MOV7289"/>
    <x v="8"/>
    <x v="4"/>
    <x v="195"/>
    <x v="770"/>
    <x v="0"/>
    <x v="12"/>
    <x v="30"/>
    <n v="6.8"/>
    <x v="765"/>
    <n v="128"/>
    <n v="19.07"/>
    <n v="53.68"/>
    <n v="478.37"/>
    <n v="4287"/>
    <s v="Yes"/>
    <x v="71"/>
    <n v="273105"/>
    <n v="325.64"/>
    <n v="152.72999999999999"/>
    <s v="Amazon Prime"/>
    <n v="30.09"/>
  </r>
  <r>
    <s v="MOV4640"/>
    <x v="3"/>
    <x v="5"/>
    <x v="527"/>
    <x v="771"/>
    <x v="0"/>
    <x v="0"/>
    <x v="5"/>
    <n v="6.8"/>
    <x v="766"/>
    <n v="106"/>
    <n v="32.43"/>
    <n v="50.53"/>
    <n v="461.5"/>
    <n v="3649"/>
    <s v="No"/>
    <x v="28"/>
    <n v="76921"/>
    <n v="342.49"/>
    <n v="119.01"/>
    <s v="Amazon Prime"/>
    <n v="58.75"/>
  </r>
  <r>
    <s v="MOV1108"/>
    <x v="5"/>
    <x v="4"/>
    <x v="79"/>
    <x v="772"/>
    <x v="0"/>
    <x v="5"/>
    <x v="51"/>
    <n v="6.8"/>
    <x v="767"/>
    <n v="135"/>
    <n v="42.11"/>
    <n v="83.65"/>
    <n v="318.79000000000002"/>
    <n v="3134"/>
    <s v="No"/>
    <x v="7"/>
    <n v="269916"/>
    <n v="241.86"/>
    <n v="76.930000000000007"/>
    <s v="Sony Pictures"/>
    <n v="34.72"/>
  </r>
  <r>
    <s v="MOV2793"/>
    <x v="6"/>
    <x v="2"/>
    <x v="528"/>
    <x v="773"/>
    <x v="0"/>
    <x v="0"/>
    <x v="37"/>
    <n v="6.8"/>
    <x v="768"/>
    <n v="163"/>
    <n v="30.87"/>
    <n v="61.46"/>
    <n v="438.34"/>
    <n v="3702"/>
    <s v="No"/>
    <x v="36"/>
    <n v="196567"/>
    <n v="281.64999999999998"/>
    <n v="156.69"/>
    <s v="Netflix"/>
    <n v="20.41"/>
  </r>
  <r>
    <s v="MOV8857"/>
    <x v="0"/>
    <x v="0"/>
    <x v="58"/>
    <x v="774"/>
    <x v="0"/>
    <x v="0"/>
    <x v="12"/>
    <n v="6.8"/>
    <x v="769"/>
    <n v="126"/>
    <n v="25.11"/>
    <n v="41.83"/>
    <n v="271.74"/>
    <n v="2516"/>
    <s v="Yes"/>
    <x v="20"/>
    <n v="460113"/>
    <n v="170.95"/>
    <n v="100.79"/>
    <s v="Sony Pictures"/>
    <n v="43.71"/>
  </r>
  <r>
    <s v="MOV2016"/>
    <x v="5"/>
    <x v="6"/>
    <x v="529"/>
    <x v="775"/>
    <x v="0"/>
    <x v="0"/>
    <x v="14"/>
    <n v="6.8"/>
    <x v="770"/>
    <n v="92"/>
    <n v="46.38"/>
    <n v="69.86"/>
    <n v="597.5"/>
    <n v="2605"/>
    <s v="No"/>
    <x v="38"/>
    <n v="204861"/>
    <n v="384.94"/>
    <n v="212.56"/>
    <s v="Paramount"/>
    <n v="18.62"/>
  </r>
  <r>
    <s v="MOV1279"/>
    <x v="7"/>
    <x v="4"/>
    <x v="530"/>
    <x v="776"/>
    <x v="0"/>
    <x v="0"/>
    <x v="14"/>
    <n v="6.8"/>
    <x v="771"/>
    <n v="116"/>
    <n v="49.96"/>
    <n v="115.49"/>
    <n v="830.89"/>
    <n v="1540"/>
    <s v="Yes"/>
    <x v="10"/>
    <n v="165998"/>
    <n v="638.82000000000005"/>
    <n v="192.07"/>
    <s v="Warner Bros"/>
    <n v="48.01"/>
  </r>
  <r>
    <s v="MOV8295"/>
    <x v="0"/>
    <x v="2"/>
    <x v="149"/>
    <x v="777"/>
    <x v="0"/>
    <x v="0"/>
    <x v="5"/>
    <n v="6.8"/>
    <x v="331"/>
    <n v="88"/>
    <n v="25.6"/>
    <n v="69.069999999999993"/>
    <n v="216.96"/>
    <n v="3385"/>
    <s v="Yes"/>
    <x v="53"/>
    <n v="481996"/>
    <n v="115.45"/>
    <n v="101.51"/>
    <s v="Netflix"/>
    <n v="18.25"/>
  </r>
  <r>
    <s v="MOV5417"/>
    <x v="5"/>
    <x v="6"/>
    <x v="531"/>
    <x v="778"/>
    <x v="0"/>
    <x v="5"/>
    <x v="13"/>
    <n v="6.8"/>
    <x v="772"/>
    <n v="133"/>
    <n v="6.28"/>
    <n v="11.04"/>
    <n v="110.35"/>
    <n v="2326"/>
    <s v="Yes"/>
    <x v="34"/>
    <n v="148401"/>
    <n v="59.73"/>
    <n v="50.62"/>
    <s v="Netflix"/>
    <n v="132.01"/>
  </r>
  <r>
    <s v="MOV5239"/>
    <x v="2"/>
    <x v="3"/>
    <x v="104"/>
    <x v="779"/>
    <x v="0"/>
    <x v="0"/>
    <x v="31"/>
    <n v="6.8"/>
    <x v="773"/>
    <n v="110"/>
    <n v="31.08"/>
    <n v="69.400000000000006"/>
    <n v="277.44"/>
    <n v="2765"/>
    <s v="Yes"/>
    <x v="76"/>
    <n v="259420"/>
    <n v="178.29"/>
    <n v="99.15"/>
    <s v="Paramount"/>
    <n v="89.2"/>
  </r>
  <r>
    <s v="MOV7347"/>
    <x v="4"/>
    <x v="2"/>
    <x v="32"/>
    <x v="780"/>
    <x v="0"/>
    <x v="5"/>
    <x v="30"/>
    <n v="6.8"/>
    <x v="774"/>
    <n v="168"/>
    <n v="10.94"/>
    <n v="22.49"/>
    <n v="83.04"/>
    <n v="4898"/>
    <s v="No"/>
    <x v="40"/>
    <n v="384602"/>
    <n v="55.66"/>
    <n v="27.38"/>
    <s v="Warner Bros"/>
    <n v="16.63"/>
  </r>
  <r>
    <s v="MOV6293"/>
    <x v="2"/>
    <x v="4"/>
    <x v="406"/>
    <x v="781"/>
    <x v="0"/>
    <x v="0"/>
    <x v="14"/>
    <n v="6.8"/>
    <x v="775"/>
    <n v="117"/>
    <n v="7.39"/>
    <n v="19.54"/>
    <n v="41.67"/>
    <n v="4596"/>
    <s v="No"/>
    <x v="59"/>
    <n v="333267"/>
    <n v="31.97"/>
    <n v="9.6999999999999993"/>
    <s v="Netflix"/>
    <n v="41.58"/>
  </r>
  <r>
    <s v="MOV7702"/>
    <x v="1"/>
    <x v="5"/>
    <x v="532"/>
    <x v="782"/>
    <x v="0"/>
    <x v="3"/>
    <x v="30"/>
    <n v="6.8"/>
    <x v="776"/>
    <n v="161"/>
    <n v="48.14"/>
    <n v="78.58"/>
    <n v="292.61"/>
    <n v="884"/>
    <s v="No"/>
    <x v="76"/>
    <n v="249940"/>
    <n v="222.22"/>
    <n v="70.39"/>
    <s v="Netflix"/>
    <n v="67.78"/>
  </r>
  <r>
    <s v="MOV7499"/>
    <x v="7"/>
    <x v="3"/>
    <x v="43"/>
    <x v="783"/>
    <x v="0"/>
    <x v="0"/>
    <x v="4"/>
    <n v="6.8"/>
    <x v="777"/>
    <n v="130"/>
    <n v="48.91"/>
    <n v="112.99"/>
    <n v="574.35"/>
    <n v="3827"/>
    <s v="Yes"/>
    <x v="19"/>
    <n v="317856"/>
    <n v="416.78"/>
    <n v="157.57"/>
    <s v="Amazon Prime"/>
    <n v="42.92"/>
  </r>
  <r>
    <s v="MOV4956"/>
    <x v="1"/>
    <x v="3"/>
    <x v="533"/>
    <x v="784"/>
    <x v="0"/>
    <x v="0"/>
    <x v="33"/>
    <n v="6.8"/>
    <x v="778"/>
    <n v="159"/>
    <n v="9.83"/>
    <n v="19.420000000000002"/>
    <n v="160.56"/>
    <n v="2102"/>
    <s v="Yes"/>
    <x v="39"/>
    <n v="52223"/>
    <n v="117.88"/>
    <n v="42.68"/>
    <s v="Netflix"/>
    <n v="41.47"/>
  </r>
  <r>
    <s v="MOV8240"/>
    <x v="0"/>
    <x v="0"/>
    <x v="534"/>
    <x v="785"/>
    <x v="0"/>
    <x v="0"/>
    <x v="37"/>
    <n v="6.8"/>
    <x v="779"/>
    <n v="95"/>
    <n v="41.27"/>
    <n v="69.260000000000005"/>
    <n v="296.13"/>
    <n v="2817"/>
    <s v="Yes"/>
    <x v="57"/>
    <n v="237560"/>
    <n v="214.27"/>
    <n v="81.86"/>
    <s v="Warner Bros"/>
    <n v="34.5"/>
  </r>
  <r>
    <s v="MOV7320"/>
    <x v="1"/>
    <x v="0"/>
    <x v="535"/>
    <x v="786"/>
    <x v="0"/>
    <x v="0"/>
    <x v="12"/>
    <n v="6.8"/>
    <x v="780"/>
    <n v="176"/>
    <n v="37.880000000000003"/>
    <n v="57.68"/>
    <n v="220.16"/>
    <n v="4300"/>
    <s v="No"/>
    <x v="21"/>
    <n v="273139"/>
    <n v="128.59"/>
    <n v="91.57"/>
    <s v="Netflix"/>
    <n v="55.79"/>
  </r>
  <r>
    <s v="MOV2337"/>
    <x v="6"/>
    <x v="4"/>
    <x v="536"/>
    <x v="787"/>
    <x v="0"/>
    <x v="0"/>
    <x v="20"/>
    <n v="6.8"/>
    <x v="781"/>
    <n v="173"/>
    <n v="25.76"/>
    <n v="59.08"/>
    <n v="262.39"/>
    <n v="2069"/>
    <s v="No"/>
    <x v="45"/>
    <n v="215215"/>
    <n v="204.45"/>
    <n v="57.94"/>
    <s v="Sony Pictures"/>
    <n v="7.14"/>
  </r>
  <r>
    <s v="MOV1656"/>
    <x v="2"/>
    <x v="4"/>
    <x v="537"/>
    <x v="788"/>
    <x v="0"/>
    <x v="0"/>
    <x v="16"/>
    <n v="6.8"/>
    <x v="782"/>
    <n v="149"/>
    <n v="26.36"/>
    <n v="48.39"/>
    <n v="456.41"/>
    <n v="2890"/>
    <s v="No"/>
    <x v="80"/>
    <n v="296855"/>
    <n v="246.06"/>
    <n v="210.35"/>
    <s v="Warner Bros"/>
    <n v="4.8"/>
  </r>
  <r>
    <s v="MOV5486"/>
    <x v="3"/>
    <x v="0"/>
    <x v="538"/>
    <x v="789"/>
    <x v="0"/>
    <x v="0"/>
    <x v="3"/>
    <n v="6.8"/>
    <x v="783"/>
    <n v="104"/>
    <n v="37.31"/>
    <n v="110.21"/>
    <n v="1071.47"/>
    <n v="1681"/>
    <s v="Yes"/>
    <x v="72"/>
    <n v="14045"/>
    <n v="732.74"/>
    <n v="338.73"/>
    <s v="Sony Pictures"/>
    <n v="117.78"/>
  </r>
  <r>
    <s v="MOV4870"/>
    <x v="5"/>
    <x v="0"/>
    <x v="104"/>
    <x v="779"/>
    <x v="0"/>
    <x v="0"/>
    <x v="31"/>
    <n v="6.8"/>
    <x v="784"/>
    <n v="180"/>
    <n v="6.15"/>
    <n v="13.83"/>
    <n v="53.61"/>
    <n v="4617"/>
    <s v="No"/>
    <x v="59"/>
    <n v="245783"/>
    <n v="35.54"/>
    <n v="18.07"/>
    <s v="Fox Studios"/>
    <n v="80.209999999999994"/>
  </r>
  <r>
    <s v="MOV2711"/>
    <x v="7"/>
    <x v="3"/>
    <x v="35"/>
    <x v="790"/>
    <x v="0"/>
    <x v="0"/>
    <x v="12"/>
    <n v="6.8"/>
    <x v="785"/>
    <n v="106"/>
    <n v="42.97"/>
    <n v="95.02"/>
    <n v="776.98"/>
    <n v="4130"/>
    <s v="No"/>
    <x v="63"/>
    <n v="416888"/>
    <n v="599.85"/>
    <n v="177.13"/>
    <s v="Netflix"/>
    <n v="1.72"/>
  </r>
  <r>
    <s v="MOV1719"/>
    <x v="6"/>
    <x v="0"/>
    <x v="259"/>
    <x v="791"/>
    <x v="0"/>
    <x v="0"/>
    <x v="51"/>
    <n v="6.8"/>
    <x v="786"/>
    <n v="126"/>
    <n v="41.53"/>
    <n v="100.05"/>
    <n v="529.92999999999995"/>
    <n v="2864"/>
    <s v="Yes"/>
    <x v="52"/>
    <n v="116323"/>
    <n v="271.25"/>
    <n v="258.68"/>
    <s v="Warner Bros"/>
    <n v="38.33"/>
  </r>
  <r>
    <s v="MOV3448"/>
    <x v="0"/>
    <x v="4"/>
    <x v="539"/>
    <x v="792"/>
    <x v="0"/>
    <x v="0"/>
    <x v="11"/>
    <n v="6.8"/>
    <x v="787"/>
    <n v="108"/>
    <n v="20.03"/>
    <n v="44.77"/>
    <n v="409.44"/>
    <n v="2016"/>
    <s v="No"/>
    <x v="79"/>
    <n v="173172"/>
    <n v="206.83"/>
    <n v="202.61"/>
    <s v="Fox Studios"/>
    <n v="21.98"/>
  </r>
  <r>
    <s v="MOV1774"/>
    <x v="0"/>
    <x v="3"/>
    <x v="540"/>
    <x v="793"/>
    <x v="0"/>
    <x v="5"/>
    <x v="61"/>
    <n v="6.8"/>
    <x v="788"/>
    <n v="126"/>
    <n v="19.39"/>
    <n v="39.86"/>
    <n v="325.25"/>
    <n v="711"/>
    <s v="Yes"/>
    <x v="50"/>
    <n v="196764"/>
    <n v="207.94"/>
    <n v="117.31"/>
    <s v="Fox Studios"/>
    <n v="142.58000000000001"/>
  </r>
  <r>
    <s v="MOV5200"/>
    <x v="7"/>
    <x v="3"/>
    <x v="541"/>
    <x v="794"/>
    <x v="0"/>
    <x v="5"/>
    <x v="49"/>
    <n v="6.8"/>
    <x v="286"/>
    <n v="149"/>
    <n v="40.090000000000003"/>
    <n v="83.19"/>
    <n v="763.98"/>
    <n v="2233"/>
    <s v="Yes"/>
    <x v="41"/>
    <n v="422408"/>
    <n v="473.08"/>
    <n v="290.89999999999998"/>
    <s v="Warner Bros"/>
    <n v="43.38"/>
  </r>
  <r>
    <s v="MOV7109"/>
    <x v="4"/>
    <x v="5"/>
    <x v="431"/>
    <x v="795"/>
    <x v="0"/>
    <x v="0"/>
    <x v="3"/>
    <n v="6.8"/>
    <x v="789"/>
    <n v="96"/>
    <n v="2.08"/>
    <n v="5"/>
    <n v="43.61"/>
    <n v="3825"/>
    <s v="Yes"/>
    <x v="61"/>
    <n v="215472"/>
    <n v="26.71"/>
    <n v="16.899999999999999"/>
    <s v="Amazon Prime"/>
    <n v="124.26"/>
  </r>
  <r>
    <s v="MOV4392"/>
    <x v="2"/>
    <x v="5"/>
    <x v="542"/>
    <x v="796"/>
    <x v="0"/>
    <x v="0"/>
    <x v="63"/>
    <n v="6.8"/>
    <x v="790"/>
    <n v="136"/>
    <n v="14.27"/>
    <n v="38.64"/>
    <n v="275.56"/>
    <n v="3014"/>
    <s v="No"/>
    <x v="31"/>
    <n v="352483"/>
    <n v="205.21"/>
    <n v="70.349999999999994"/>
    <s v="Sony Pictures"/>
    <n v="37.42"/>
  </r>
  <r>
    <s v="MOV1816"/>
    <x v="8"/>
    <x v="2"/>
    <x v="543"/>
    <x v="797"/>
    <x v="0"/>
    <x v="0"/>
    <x v="49"/>
    <n v="6.8"/>
    <x v="791"/>
    <n v="160"/>
    <n v="16.52"/>
    <n v="36.28"/>
    <n v="214.65"/>
    <n v="2130"/>
    <s v="Yes"/>
    <x v="47"/>
    <n v="135472"/>
    <n v="127.53"/>
    <n v="87.12"/>
    <s v="Warner Bros"/>
    <n v="73.11"/>
  </r>
  <r>
    <s v="MOV7461"/>
    <x v="6"/>
    <x v="1"/>
    <x v="544"/>
    <x v="798"/>
    <x v="0"/>
    <x v="2"/>
    <x v="43"/>
    <n v="6.8"/>
    <x v="792"/>
    <n v="146"/>
    <n v="22.08"/>
    <n v="58.29"/>
    <n v="255.11"/>
    <n v="3694"/>
    <s v="No"/>
    <x v="50"/>
    <n v="107392"/>
    <n v="129.66999999999999"/>
    <n v="125.44"/>
    <s v="Netflix"/>
    <n v="9.74"/>
  </r>
  <r>
    <s v="MOV8661"/>
    <x v="6"/>
    <x v="3"/>
    <x v="545"/>
    <x v="799"/>
    <x v="0"/>
    <x v="0"/>
    <x v="19"/>
    <n v="6.8"/>
    <x v="793"/>
    <n v="92"/>
    <n v="40.75"/>
    <n v="74.739999999999995"/>
    <n v="690.18"/>
    <n v="3460"/>
    <s v="Yes"/>
    <x v="54"/>
    <n v="346750"/>
    <n v="446.11"/>
    <n v="244.07"/>
    <s v="Fox Studios"/>
    <n v="124.38"/>
  </r>
  <r>
    <s v="MOV9271"/>
    <x v="8"/>
    <x v="1"/>
    <x v="546"/>
    <x v="800"/>
    <x v="0"/>
    <x v="0"/>
    <x v="16"/>
    <n v="6.8"/>
    <x v="794"/>
    <n v="132"/>
    <n v="46.83"/>
    <n v="76.849999999999994"/>
    <n v="250.41"/>
    <n v="1915"/>
    <s v="No"/>
    <x v="29"/>
    <n v="311205"/>
    <n v="185.01"/>
    <n v="65.400000000000006"/>
    <s v="Sony Pictures"/>
    <n v="101.91"/>
  </r>
  <r>
    <s v="MOV5298"/>
    <x v="8"/>
    <x v="4"/>
    <x v="102"/>
    <x v="801"/>
    <x v="0"/>
    <x v="0"/>
    <x v="4"/>
    <n v="6.8"/>
    <x v="795"/>
    <n v="140"/>
    <n v="42.24"/>
    <n v="76.78"/>
    <n v="726.59"/>
    <n v="1030"/>
    <s v="No"/>
    <x v="77"/>
    <n v="339411"/>
    <n v="543.09"/>
    <n v="183.5"/>
    <s v="Sony Pictures"/>
    <n v="47.84"/>
  </r>
  <r>
    <s v="MOV6137"/>
    <x v="2"/>
    <x v="1"/>
    <x v="415"/>
    <x v="802"/>
    <x v="0"/>
    <x v="15"/>
    <x v="4"/>
    <n v="6.7"/>
    <x v="796"/>
    <n v="143"/>
    <n v="29.52"/>
    <n v="81.709999999999994"/>
    <n v="235.57"/>
    <n v="3395"/>
    <s v="Yes"/>
    <x v="80"/>
    <n v="474018"/>
    <n v="163.78"/>
    <n v="71.790000000000006"/>
    <s v="Netflix"/>
    <n v="25.58"/>
  </r>
  <r>
    <s v="MOV4336"/>
    <x v="4"/>
    <x v="0"/>
    <x v="547"/>
    <x v="803"/>
    <x v="0"/>
    <x v="0"/>
    <x v="34"/>
    <n v="6.7"/>
    <x v="797"/>
    <n v="169"/>
    <n v="16.940000000000001"/>
    <n v="25.98"/>
    <n v="144.69999999999999"/>
    <n v="2119"/>
    <s v="No"/>
    <x v="67"/>
    <n v="373501"/>
    <n v="92.11"/>
    <n v="52.59"/>
    <s v="Sony Pictures"/>
    <n v="107.53"/>
  </r>
  <r>
    <s v="MOV2339"/>
    <x v="2"/>
    <x v="2"/>
    <x v="489"/>
    <x v="804"/>
    <x v="0"/>
    <x v="0"/>
    <x v="51"/>
    <n v="6.7"/>
    <x v="798"/>
    <n v="161"/>
    <n v="2.46"/>
    <n v="5.44"/>
    <n v="37.99"/>
    <n v="2212"/>
    <s v="No"/>
    <x v="9"/>
    <n v="132296"/>
    <n v="27.64"/>
    <n v="10.35"/>
    <s v="Warner Bros"/>
    <n v="24.66"/>
  </r>
  <r>
    <s v="MOV4692"/>
    <x v="2"/>
    <x v="2"/>
    <x v="134"/>
    <x v="805"/>
    <x v="0"/>
    <x v="0"/>
    <x v="3"/>
    <n v="6.7"/>
    <x v="799"/>
    <n v="112"/>
    <n v="32.729999999999997"/>
    <n v="91.8"/>
    <n v="284.47000000000003"/>
    <n v="4465"/>
    <s v="No"/>
    <x v="25"/>
    <n v="492613"/>
    <n v="210.53"/>
    <n v="73.94"/>
    <s v="Netflix"/>
    <n v="4.2699999999999996"/>
  </r>
  <r>
    <s v="MOV4851"/>
    <x v="7"/>
    <x v="5"/>
    <x v="548"/>
    <x v="806"/>
    <x v="0"/>
    <x v="0"/>
    <x v="14"/>
    <n v="6.7"/>
    <x v="800"/>
    <n v="101"/>
    <n v="29.08"/>
    <n v="78.22"/>
    <n v="481.76"/>
    <n v="752"/>
    <s v="Yes"/>
    <x v="79"/>
    <n v="198036"/>
    <n v="249.06"/>
    <n v="232.7"/>
    <s v="Paramount"/>
    <n v="30.68"/>
  </r>
  <r>
    <s v="MOV3987"/>
    <x v="4"/>
    <x v="6"/>
    <x v="549"/>
    <x v="807"/>
    <x v="20"/>
    <x v="0"/>
    <x v="37"/>
    <n v="6.7"/>
    <x v="801"/>
    <n v="175"/>
    <n v="26.41"/>
    <n v="73.14"/>
    <n v="469.4"/>
    <n v="1687"/>
    <s v="Yes"/>
    <x v="75"/>
    <n v="159534"/>
    <n v="259.12"/>
    <n v="210.28"/>
    <s v="Amazon Prime"/>
    <n v="5.56"/>
  </r>
  <r>
    <s v="MOV7418"/>
    <x v="4"/>
    <x v="4"/>
    <x v="72"/>
    <x v="808"/>
    <x v="0"/>
    <x v="0"/>
    <x v="11"/>
    <n v="6.7"/>
    <x v="802"/>
    <n v="84"/>
    <n v="23.22"/>
    <n v="52.9"/>
    <n v="497.5"/>
    <n v="618"/>
    <s v="No"/>
    <x v="65"/>
    <n v="249753"/>
    <n v="270.02"/>
    <n v="227.48"/>
    <s v="Paramount"/>
    <n v="35.69"/>
  </r>
  <r>
    <s v="MOV3677"/>
    <x v="4"/>
    <x v="3"/>
    <x v="550"/>
    <x v="809"/>
    <x v="0"/>
    <x v="0"/>
    <x v="30"/>
    <n v="6.7"/>
    <x v="16"/>
    <n v="90"/>
    <n v="27"/>
    <n v="80.17"/>
    <n v="758.48"/>
    <n v="3546"/>
    <s v="Yes"/>
    <x v="71"/>
    <n v="268508"/>
    <n v="441.69"/>
    <n v="316.79000000000002"/>
    <s v="Netflix"/>
    <n v="4.49"/>
  </r>
  <r>
    <s v="MOV7926"/>
    <x v="1"/>
    <x v="2"/>
    <x v="551"/>
    <x v="810"/>
    <x v="0"/>
    <x v="0"/>
    <x v="13"/>
    <n v="6.7"/>
    <x v="803"/>
    <n v="112"/>
    <n v="33.89"/>
    <n v="58.08"/>
    <n v="226.01"/>
    <n v="1040"/>
    <s v="Yes"/>
    <x v="28"/>
    <n v="241655"/>
    <n v="135.66999999999999"/>
    <n v="90.34"/>
    <s v="Netflix"/>
    <n v="48.43"/>
  </r>
  <r>
    <s v="MOV6844"/>
    <x v="1"/>
    <x v="6"/>
    <x v="552"/>
    <x v="811"/>
    <x v="0"/>
    <x v="0"/>
    <x v="45"/>
    <n v="6.7"/>
    <x v="804"/>
    <n v="123"/>
    <n v="34.4"/>
    <n v="52.11"/>
    <n v="243.81"/>
    <n v="1560"/>
    <s v="No"/>
    <x v="4"/>
    <n v="330834"/>
    <n v="167.26"/>
    <n v="76.55"/>
    <s v="Sony Pictures"/>
    <n v="27.69"/>
  </r>
  <r>
    <s v="MOV9935"/>
    <x v="8"/>
    <x v="1"/>
    <x v="284"/>
    <x v="812"/>
    <x v="0"/>
    <x v="0"/>
    <x v="56"/>
    <n v="6.7"/>
    <x v="805"/>
    <n v="98"/>
    <n v="41.9"/>
    <n v="89.4"/>
    <n v="476.77"/>
    <n v="4097"/>
    <s v="Yes"/>
    <x v="17"/>
    <n v="164167"/>
    <n v="299.45999999999998"/>
    <n v="177.31"/>
    <s v="Sony Pictures"/>
    <n v="1.96"/>
  </r>
  <r>
    <s v="MOV3742"/>
    <x v="7"/>
    <x v="4"/>
    <x v="490"/>
    <x v="813"/>
    <x v="0"/>
    <x v="0"/>
    <x v="18"/>
    <n v="6.7"/>
    <x v="806"/>
    <n v="168"/>
    <n v="7.15"/>
    <n v="21.2"/>
    <n v="181.45"/>
    <n v="4734"/>
    <s v="No"/>
    <x v="14"/>
    <n v="394672"/>
    <n v="130.36000000000001"/>
    <n v="51.09"/>
    <s v="Sony Pictures"/>
    <n v="46.8"/>
  </r>
  <r>
    <s v="MOV9137"/>
    <x v="1"/>
    <x v="0"/>
    <x v="393"/>
    <x v="814"/>
    <x v="0"/>
    <x v="4"/>
    <x v="11"/>
    <n v="6.7"/>
    <x v="807"/>
    <n v="147"/>
    <n v="10.08"/>
    <n v="16.940000000000001"/>
    <n v="79.349999999999994"/>
    <n v="2742"/>
    <s v="Yes"/>
    <x v="66"/>
    <n v="290023"/>
    <n v="42.27"/>
    <n v="37.08"/>
    <s v="Warner Bros"/>
    <n v="11.04"/>
  </r>
  <r>
    <s v="MOV2623"/>
    <x v="1"/>
    <x v="5"/>
    <x v="553"/>
    <x v="815"/>
    <x v="0"/>
    <x v="0"/>
    <x v="19"/>
    <n v="6.7"/>
    <x v="524"/>
    <n v="123"/>
    <n v="25.62"/>
    <n v="45.97"/>
    <n v="147"/>
    <n v="507"/>
    <s v="Yes"/>
    <x v="49"/>
    <n v="232214"/>
    <n v="80.150000000000006"/>
    <n v="66.849999999999994"/>
    <s v="Sony Pictures"/>
    <n v="10.96"/>
  </r>
  <r>
    <s v="MOV1265"/>
    <x v="1"/>
    <x v="0"/>
    <x v="554"/>
    <x v="816"/>
    <x v="0"/>
    <x v="0"/>
    <x v="38"/>
    <n v="6.7"/>
    <x v="808"/>
    <n v="102"/>
    <n v="36.5"/>
    <n v="81.73"/>
    <n v="626.53"/>
    <n v="2957"/>
    <s v="Yes"/>
    <x v="24"/>
    <n v="16216"/>
    <n v="476.92"/>
    <n v="149.61000000000001"/>
    <s v="Amazon Prime"/>
    <n v="32.950000000000003"/>
  </r>
  <r>
    <s v="MOV5970"/>
    <x v="3"/>
    <x v="2"/>
    <x v="366"/>
    <x v="817"/>
    <x v="0"/>
    <x v="0"/>
    <x v="20"/>
    <n v="6.7"/>
    <x v="809"/>
    <n v="130"/>
    <n v="3.66"/>
    <n v="10.38"/>
    <n v="42.11"/>
    <n v="3912"/>
    <s v="Yes"/>
    <x v="46"/>
    <n v="497856"/>
    <n v="31.79"/>
    <n v="10.32"/>
    <s v="Paramount"/>
    <n v="20.64"/>
  </r>
  <r>
    <s v="MOV1144"/>
    <x v="3"/>
    <x v="1"/>
    <x v="555"/>
    <x v="818"/>
    <x v="0"/>
    <x v="0"/>
    <x v="35"/>
    <n v="6.7"/>
    <x v="810"/>
    <n v="88"/>
    <n v="5.51"/>
    <n v="12.16"/>
    <n v="36.369999999999997"/>
    <n v="3005"/>
    <s v="No"/>
    <x v="47"/>
    <n v="118239"/>
    <n v="22.49"/>
    <n v="13.88"/>
    <s v="Netflix"/>
    <n v="12.68"/>
  </r>
  <r>
    <s v="MOV9808"/>
    <x v="3"/>
    <x v="2"/>
    <x v="2"/>
    <x v="819"/>
    <x v="0"/>
    <x v="0"/>
    <x v="30"/>
    <n v="6.7"/>
    <x v="811"/>
    <n v="130"/>
    <n v="14.41"/>
    <n v="24.07"/>
    <n v="216.67"/>
    <n v="1248"/>
    <s v="No"/>
    <x v="61"/>
    <n v="238928"/>
    <n v="123.86"/>
    <n v="92.81"/>
    <s v="Netflix"/>
    <n v="19.399999999999999"/>
  </r>
  <r>
    <s v="MOV7984"/>
    <x v="5"/>
    <x v="4"/>
    <x v="530"/>
    <x v="820"/>
    <x v="0"/>
    <x v="0"/>
    <x v="25"/>
    <n v="6.7"/>
    <x v="578"/>
    <n v="157"/>
    <n v="21.74"/>
    <n v="55.74"/>
    <n v="342.74"/>
    <n v="1692"/>
    <s v="No"/>
    <x v="6"/>
    <n v="475687"/>
    <n v="189.03"/>
    <n v="153.71"/>
    <s v="Paramount"/>
    <n v="27.18"/>
  </r>
  <r>
    <s v="MOV1288"/>
    <x v="7"/>
    <x v="0"/>
    <x v="556"/>
    <x v="821"/>
    <x v="0"/>
    <x v="0"/>
    <x v="2"/>
    <n v="6.7"/>
    <x v="812"/>
    <n v="83"/>
    <n v="17.829999999999998"/>
    <n v="29.58"/>
    <n v="136.91999999999999"/>
    <n v="3700"/>
    <s v="Yes"/>
    <x v="65"/>
    <n v="99433"/>
    <n v="68.92"/>
    <n v="68"/>
    <s v="Sony Pictures"/>
    <n v="106.27"/>
  </r>
  <r>
    <s v="MOV9033"/>
    <x v="7"/>
    <x v="3"/>
    <x v="557"/>
    <x v="822"/>
    <x v="0"/>
    <x v="5"/>
    <x v="52"/>
    <n v="6.7"/>
    <x v="813"/>
    <n v="161"/>
    <n v="40.97"/>
    <n v="87.27"/>
    <n v="534.6"/>
    <n v="3249"/>
    <s v="Yes"/>
    <x v="2"/>
    <n v="156614"/>
    <n v="418.3"/>
    <n v="116.3"/>
    <s v="Netflix"/>
    <n v="19.760000000000002"/>
  </r>
  <r>
    <s v="MOV3200"/>
    <x v="0"/>
    <x v="1"/>
    <x v="370"/>
    <x v="823"/>
    <x v="0"/>
    <x v="0"/>
    <x v="33"/>
    <n v="6.7"/>
    <x v="814"/>
    <n v="169"/>
    <n v="6.52"/>
    <n v="18.47"/>
    <n v="130.12"/>
    <n v="4561"/>
    <s v="Yes"/>
    <x v="79"/>
    <n v="267616"/>
    <n v="76.540000000000006"/>
    <n v="53.58"/>
    <s v="Amazon Prime"/>
    <n v="18.14"/>
  </r>
  <r>
    <s v="MOV7654"/>
    <x v="0"/>
    <x v="3"/>
    <x v="558"/>
    <x v="824"/>
    <x v="0"/>
    <x v="4"/>
    <x v="14"/>
    <n v="6.7"/>
    <x v="815"/>
    <n v="106"/>
    <n v="28.07"/>
    <n v="61.72"/>
    <n v="150.83000000000001"/>
    <n v="1105"/>
    <s v="Yes"/>
    <x v="65"/>
    <n v="460660"/>
    <n v="119.93"/>
    <n v="30.9"/>
    <s v="Netflix"/>
    <n v="124.35"/>
  </r>
  <r>
    <s v="MOV7939"/>
    <x v="0"/>
    <x v="0"/>
    <x v="559"/>
    <x v="825"/>
    <x v="0"/>
    <x v="0"/>
    <x v="4"/>
    <n v="6.7"/>
    <x v="816"/>
    <n v="170"/>
    <n v="3.17"/>
    <n v="5.2"/>
    <n v="18.93"/>
    <n v="4759"/>
    <s v="Yes"/>
    <x v="57"/>
    <n v="137543"/>
    <n v="10.29"/>
    <n v="8.64"/>
    <s v="Netflix"/>
    <n v="66.95"/>
  </r>
  <r>
    <s v="MOV9333"/>
    <x v="2"/>
    <x v="4"/>
    <x v="560"/>
    <x v="826"/>
    <x v="0"/>
    <x v="0"/>
    <x v="14"/>
    <n v="6.7"/>
    <x v="817"/>
    <n v="116"/>
    <n v="41.94"/>
    <n v="89.69"/>
    <n v="487.57"/>
    <n v="4981"/>
    <s v="Yes"/>
    <x v="79"/>
    <n v="266590"/>
    <n v="326.33"/>
    <n v="161.24"/>
    <s v="Netflix"/>
    <n v="10.6"/>
  </r>
  <r>
    <s v="MOV5627"/>
    <x v="6"/>
    <x v="4"/>
    <x v="199"/>
    <x v="827"/>
    <x v="0"/>
    <x v="0"/>
    <x v="19"/>
    <n v="6.7"/>
    <x v="818"/>
    <n v="102"/>
    <n v="31.76"/>
    <n v="87.09"/>
    <n v="859.5"/>
    <n v="4901"/>
    <s v="Yes"/>
    <x v="37"/>
    <n v="18414"/>
    <n v="488.36"/>
    <n v="371.14"/>
    <s v="Warner Bros"/>
    <n v="43.71"/>
  </r>
  <r>
    <s v="MOV3075"/>
    <x v="6"/>
    <x v="0"/>
    <x v="115"/>
    <x v="828"/>
    <x v="0"/>
    <x v="0"/>
    <x v="35"/>
    <n v="6.7"/>
    <x v="819"/>
    <n v="170"/>
    <n v="40.35"/>
    <n v="77.180000000000007"/>
    <n v="622.84"/>
    <n v="2123"/>
    <s v="Yes"/>
    <x v="64"/>
    <n v="160787"/>
    <n v="419.2"/>
    <n v="203.64"/>
    <s v="Warner Bros"/>
    <n v="13.47"/>
  </r>
  <r>
    <s v="MOV9439"/>
    <x v="6"/>
    <x v="5"/>
    <x v="489"/>
    <x v="829"/>
    <x v="0"/>
    <x v="0"/>
    <x v="19"/>
    <n v="6.7"/>
    <x v="820"/>
    <n v="144"/>
    <n v="17.52"/>
    <n v="43.98"/>
    <n v="415.73"/>
    <n v="4835"/>
    <s v="No"/>
    <x v="39"/>
    <n v="481752"/>
    <n v="212.31"/>
    <n v="203.42"/>
    <s v="Amazon Prime"/>
    <n v="98.51"/>
  </r>
  <r>
    <s v="MOV8409"/>
    <x v="3"/>
    <x v="4"/>
    <x v="561"/>
    <x v="830"/>
    <x v="0"/>
    <x v="0"/>
    <x v="45"/>
    <n v="6.7"/>
    <x v="821"/>
    <n v="161"/>
    <n v="39.17"/>
    <n v="92.47"/>
    <n v="918.77"/>
    <n v="1796"/>
    <s v="No"/>
    <x v="62"/>
    <n v="316438"/>
    <n v="652.99"/>
    <n v="265.77999999999997"/>
    <s v="Fox Studios"/>
    <n v="128.5"/>
  </r>
  <r>
    <s v="MOV4562"/>
    <x v="0"/>
    <x v="3"/>
    <x v="562"/>
    <x v="831"/>
    <x v="0"/>
    <x v="0"/>
    <x v="6"/>
    <n v="6.7"/>
    <x v="822"/>
    <n v="128"/>
    <n v="47.41"/>
    <n v="82.93"/>
    <n v="177.74"/>
    <n v="634"/>
    <s v="No"/>
    <x v="46"/>
    <n v="260001"/>
    <n v="104.85"/>
    <n v="72.89"/>
    <s v="Netflix"/>
    <n v="51.66"/>
  </r>
  <r>
    <s v="MOV4800"/>
    <x v="5"/>
    <x v="3"/>
    <x v="563"/>
    <x v="832"/>
    <x v="0"/>
    <x v="0"/>
    <x v="2"/>
    <n v="6.7"/>
    <x v="823"/>
    <n v="168"/>
    <n v="49.85"/>
    <n v="126.97"/>
    <n v="557.07000000000005"/>
    <n v="1718"/>
    <s v="Yes"/>
    <x v="7"/>
    <n v="382045"/>
    <n v="305.35000000000002"/>
    <n v="251.72"/>
    <s v="Netflix"/>
    <n v="53"/>
  </r>
  <r>
    <s v="MOV8173"/>
    <x v="7"/>
    <x v="1"/>
    <x v="564"/>
    <x v="833"/>
    <x v="0"/>
    <x v="16"/>
    <x v="51"/>
    <n v="6.7"/>
    <x v="824"/>
    <n v="127"/>
    <n v="10.28"/>
    <n v="15.76"/>
    <n v="50.08"/>
    <n v="1219"/>
    <s v="Yes"/>
    <x v="50"/>
    <n v="275449"/>
    <n v="30.13"/>
    <n v="19.95"/>
    <s v="Warner Bros"/>
    <n v="99.63"/>
  </r>
  <r>
    <s v="MOV1127"/>
    <x v="7"/>
    <x v="6"/>
    <x v="565"/>
    <x v="834"/>
    <x v="0"/>
    <x v="5"/>
    <x v="42"/>
    <n v="6.7"/>
    <x v="595"/>
    <n v="103"/>
    <n v="1.53"/>
    <n v="2.63"/>
    <n v="13.62"/>
    <n v="3810"/>
    <s v="Yes"/>
    <x v="69"/>
    <n v="314687"/>
    <n v="9.4600000000000009"/>
    <n v="4.16"/>
    <s v="Sony Pictures"/>
    <n v="14.66"/>
  </r>
  <r>
    <s v="MOV1833"/>
    <x v="7"/>
    <x v="6"/>
    <x v="566"/>
    <x v="835"/>
    <x v="0"/>
    <x v="0"/>
    <x v="5"/>
    <n v="6.7"/>
    <x v="825"/>
    <n v="176"/>
    <n v="20.54"/>
    <n v="44.04"/>
    <n v="293.04000000000002"/>
    <n v="1490"/>
    <s v="No"/>
    <x v="56"/>
    <n v="124647"/>
    <n v="152.26"/>
    <n v="140.78"/>
    <s v="Amazon Prime"/>
    <n v="2.81"/>
  </r>
  <r>
    <s v="MOV2141"/>
    <x v="2"/>
    <x v="2"/>
    <x v="567"/>
    <x v="836"/>
    <x v="0"/>
    <x v="15"/>
    <x v="2"/>
    <n v="6.7"/>
    <x v="826"/>
    <n v="100"/>
    <n v="0.94"/>
    <n v="1.94"/>
    <n v="6.69"/>
    <n v="4309"/>
    <s v="No"/>
    <x v="8"/>
    <n v="388416"/>
    <n v="4.3099999999999996"/>
    <n v="2.38"/>
    <s v="Amazon Prime"/>
    <n v="24.86"/>
  </r>
  <r>
    <s v="MOV3933"/>
    <x v="4"/>
    <x v="5"/>
    <x v="487"/>
    <x v="837"/>
    <x v="0"/>
    <x v="0"/>
    <x v="18"/>
    <n v="6.7"/>
    <x v="827"/>
    <n v="113"/>
    <n v="40.340000000000003"/>
    <n v="93.95"/>
    <n v="585.49"/>
    <n v="4345"/>
    <s v="Yes"/>
    <x v="50"/>
    <n v="203299"/>
    <n v="333.49"/>
    <n v="252"/>
    <s v="Paramount"/>
    <n v="137.72999999999999"/>
  </r>
  <r>
    <s v="MOV5446"/>
    <x v="1"/>
    <x v="2"/>
    <x v="226"/>
    <x v="838"/>
    <x v="0"/>
    <x v="0"/>
    <x v="30"/>
    <n v="6.7"/>
    <x v="828"/>
    <n v="105"/>
    <n v="49.09"/>
    <n v="126.84"/>
    <n v="662.88"/>
    <n v="2291"/>
    <s v="Yes"/>
    <x v="44"/>
    <n v="87452"/>
    <n v="421.9"/>
    <n v="240.98"/>
    <s v="Fox Studios"/>
    <n v="58.73"/>
  </r>
  <r>
    <s v="MOV3674"/>
    <x v="0"/>
    <x v="5"/>
    <x v="240"/>
    <x v="839"/>
    <x v="0"/>
    <x v="0"/>
    <x v="18"/>
    <n v="6.7"/>
    <x v="829"/>
    <n v="102"/>
    <n v="36.39"/>
    <n v="71.819999999999993"/>
    <n v="220.81"/>
    <n v="1000"/>
    <s v="No"/>
    <x v="59"/>
    <n v="465755"/>
    <n v="150.93"/>
    <n v="69.88"/>
    <s v="Paramount"/>
    <n v="52.53"/>
  </r>
  <r>
    <s v="MOV4880"/>
    <x v="6"/>
    <x v="0"/>
    <x v="568"/>
    <x v="840"/>
    <x v="0"/>
    <x v="0"/>
    <x v="13"/>
    <n v="6.7"/>
    <x v="830"/>
    <n v="135"/>
    <n v="49.5"/>
    <n v="134.15"/>
    <n v="852.34"/>
    <n v="4979"/>
    <s v="No"/>
    <x v="73"/>
    <n v="360084"/>
    <n v="441.1"/>
    <n v="411.24"/>
    <s v="Paramount"/>
    <n v="37.94"/>
  </r>
  <r>
    <s v="MOV4184"/>
    <x v="2"/>
    <x v="1"/>
    <x v="91"/>
    <x v="841"/>
    <x v="0"/>
    <x v="5"/>
    <x v="37"/>
    <n v="6.7"/>
    <x v="831"/>
    <n v="173"/>
    <n v="42.88"/>
    <n v="77.040000000000006"/>
    <n v="653.35"/>
    <n v="3208"/>
    <s v="No"/>
    <x v="64"/>
    <n v="283693"/>
    <n v="497.47"/>
    <n v="155.88"/>
    <s v="Sony Pictures"/>
    <n v="38.43"/>
  </r>
  <r>
    <s v="MOV2411"/>
    <x v="7"/>
    <x v="4"/>
    <x v="569"/>
    <x v="842"/>
    <x v="0"/>
    <x v="0"/>
    <x v="5"/>
    <n v="6.7"/>
    <x v="832"/>
    <n v="176"/>
    <n v="39.950000000000003"/>
    <n v="70.459999999999994"/>
    <n v="247.55"/>
    <n v="2035"/>
    <s v="Yes"/>
    <x v="56"/>
    <n v="95909"/>
    <n v="181.93"/>
    <n v="65.62"/>
    <s v="Paramount"/>
    <n v="68.88"/>
  </r>
  <r>
    <s v="MOV9381"/>
    <x v="0"/>
    <x v="4"/>
    <x v="570"/>
    <x v="843"/>
    <x v="0"/>
    <x v="0"/>
    <x v="30"/>
    <n v="6.7"/>
    <x v="833"/>
    <n v="159"/>
    <n v="49.28"/>
    <n v="139.03"/>
    <n v="1204.6099999999999"/>
    <n v="2770"/>
    <s v="No"/>
    <x v="39"/>
    <n v="378298"/>
    <n v="751.27"/>
    <n v="453.34"/>
    <s v="Fox Studios"/>
    <n v="104.46"/>
  </r>
  <r>
    <s v="MOV3530"/>
    <x v="7"/>
    <x v="6"/>
    <x v="571"/>
    <x v="844"/>
    <x v="0"/>
    <x v="3"/>
    <x v="11"/>
    <n v="6.7"/>
    <x v="834"/>
    <n v="149"/>
    <n v="46.95"/>
    <n v="90.79"/>
    <n v="673.57"/>
    <n v="1253"/>
    <s v="No"/>
    <x v="70"/>
    <n v="166456"/>
    <n v="469.54"/>
    <n v="204.03"/>
    <s v="Warner Bros"/>
    <n v="11.51"/>
  </r>
  <r>
    <s v="MOV3340"/>
    <x v="3"/>
    <x v="3"/>
    <x v="572"/>
    <x v="845"/>
    <x v="0"/>
    <x v="0"/>
    <x v="11"/>
    <n v="6.7"/>
    <x v="835"/>
    <n v="117"/>
    <n v="44.66"/>
    <n v="103.91"/>
    <n v="400.78"/>
    <n v="3802"/>
    <s v="Yes"/>
    <x v="61"/>
    <n v="212754"/>
    <n v="287.85000000000002"/>
    <n v="112.93"/>
    <s v="Paramount"/>
    <n v="108.87"/>
  </r>
  <r>
    <s v="MOV4816"/>
    <x v="0"/>
    <x v="3"/>
    <x v="573"/>
    <x v="846"/>
    <x v="0"/>
    <x v="5"/>
    <x v="33"/>
    <n v="6.7"/>
    <x v="836"/>
    <n v="164"/>
    <n v="45.45"/>
    <n v="101.67"/>
    <n v="451.69"/>
    <n v="3033"/>
    <s v="Yes"/>
    <x v="40"/>
    <n v="85145"/>
    <n v="271.83999999999997"/>
    <n v="179.85"/>
    <s v="Amazon Prime"/>
    <n v="29.78"/>
  </r>
  <r>
    <s v="MOV7583"/>
    <x v="3"/>
    <x v="0"/>
    <x v="80"/>
    <x v="847"/>
    <x v="0"/>
    <x v="0"/>
    <x v="3"/>
    <n v="6.7"/>
    <x v="837"/>
    <n v="165"/>
    <n v="8.65"/>
    <n v="14.82"/>
    <n v="56.85"/>
    <n v="4347"/>
    <s v="Yes"/>
    <x v="27"/>
    <n v="281830"/>
    <n v="36.49"/>
    <n v="20.36"/>
    <s v="Fox Studios"/>
    <n v="15.63"/>
  </r>
  <r>
    <s v="MOV4226"/>
    <x v="0"/>
    <x v="2"/>
    <x v="574"/>
    <x v="848"/>
    <x v="0"/>
    <x v="0"/>
    <x v="1"/>
    <n v="6.7"/>
    <x v="838"/>
    <n v="144"/>
    <n v="25.16"/>
    <n v="66.290000000000006"/>
    <n v="447.86"/>
    <n v="1195"/>
    <s v="Yes"/>
    <x v="55"/>
    <n v="393172"/>
    <n v="275.41000000000003"/>
    <n v="172.45"/>
    <s v="Paramount"/>
    <n v="25.26"/>
  </r>
  <r>
    <s v="MOV5441"/>
    <x v="7"/>
    <x v="1"/>
    <x v="503"/>
    <x v="849"/>
    <x v="0"/>
    <x v="0"/>
    <x v="37"/>
    <n v="6.7"/>
    <x v="839"/>
    <n v="129"/>
    <n v="27.98"/>
    <n v="68.23"/>
    <n v="197.02"/>
    <n v="2209"/>
    <s v="Yes"/>
    <x v="50"/>
    <n v="275858"/>
    <n v="132.56"/>
    <n v="64.459999999999994"/>
    <s v="Sony Pictures"/>
    <n v="43.61"/>
  </r>
  <r>
    <s v="MOV6465"/>
    <x v="2"/>
    <x v="1"/>
    <x v="279"/>
    <x v="850"/>
    <x v="0"/>
    <x v="0"/>
    <x v="33"/>
    <n v="6.7"/>
    <x v="840"/>
    <n v="96"/>
    <n v="19.27"/>
    <n v="40.94"/>
    <n v="221.29"/>
    <n v="4896"/>
    <s v="No"/>
    <x v="3"/>
    <n v="172111"/>
    <n v="124.68"/>
    <n v="96.61"/>
    <s v="Warner Bros"/>
    <n v="92.34"/>
  </r>
  <r>
    <s v="MOV3513"/>
    <x v="1"/>
    <x v="1"/>
    <x v="575"/>
    <x v="851"/>
    <x v="6"/>
    <x v="7"/>
    <x v="35"/>
    <n v="6.7"/>
    <x v="841"/>
    <n v="169"/>
    <n v="24.86"/>
    <n v="67.36"/>
    <n v="481.53"/>
    <n v="542"/>
    <s v="No"/>
    <x v="16"/>
    <n v="326957"/>
    <n v="309.58999999999997"/>
    <n v="171.94"/>
    <s v="Amazon Prime"/>
    <n v="97.12"/>
  </r>
  <r>
    <s v="MOV6038"/>
    <x v="2"/>
    <x v="0"/>
    <x v="576"/>
    <x v="852"/>
    <x v="4"/>
    <x v="4"/>
    <x v="30"/>
    <n v="6.7"/>
    <x v="842"/>
    <n v="164"/>
    <n v="26.27"/>
    <n v="75.180000000000007"/>
    <n v="516.92999999999995"/>
    <n v="3110"/>
    <s v="Yes"/>
    <x v="59"/>
    <n v="389166"/>
    <n v="282.29000000000002"/>
    <n v="234.64"/>
    <s v="Amazon Prime"/>
    <n v="9.19"/>
  </r>
  <r>
    <s v="MOV2746"/>
    <x v="6"/>
    <x v="4"/>
    <x v="577"/>
    <x v="853"/>
    <x v="0"/>
    <x v="0"/>
    <x v="6"/>
    <n v="6.7"/>
    <x v="843"/>
    <n v="114"/>
    <n v="20.82"/>
    <n v="33.11"/>
    <n v="271.26"/>
    <n v="3675"/>
    <s v="Yes"/>
    <x v="14"/>
    <n v="97955"/>
    <n v="154.93"/>
    <n v="116.33"/>
    <s v="Warner Bros"/>
    <n v="14.58"/>
  </r>
  <r>
    <s v="MOV7373"/>
    <x v="2"/>
    <x v="5"/>
    <x v="374"/>
    <x v="854"/>
    <x v="0"/>
    <x v="0"/>
    <x v="49"/>
    <n v="6.7"/>
    <x v="844"/>
    <n v="80"/>
    <n v="44.77"/>
    <n v="95.17"/>
    <n v="666.62"/>
    <n v="4804"/>
    <s v="Yes"/>
    <x v="60"/>
    <n v="50257"/>
    <n v="405.24"/>
    <n v="261.38"/>
    <s v="Amazon Prime"/>
    <n v="29.07"/>
  </r>
  <r>
    <s v="MOV4909"/>
    <x v="4"/>
    <x v="1"/>
    <x v="578"/>
    <x v="855"/>
    <x v="0"/>
    <x v="0"/>
    <x v="35"/>
    <n v="6.7"/>
    <x v="845"/>
    <n v="134"/>
    <n v="33.93"/>
    <n v="96.06"/>
    <n v="216.82"/>
    <n v="1052"/>
    <s v="Yes"/>
    <x v="27"/>
    <n v="209343"/>
    <n v="112.47"/>
    <n v="104.35"/>
    <s v="Amazon Prime"/>
    <n v="82.12"/>
  </r>
  <r>
    <s v="MOV5149"/>
    <x v="2"/>
    <x v="6"/>
    <x v="189"/>
    <x v="856"/>
    <x v="0"/>
    <x v="0"/>
    <x v="45"/>
    <n v="6.7"/>
    <x v="846"/>
    <n v="107"/>
    <n v="30.22"/>
    <n v="87.38"/>
    <n v="276.33"/>
    <n v="1727"/>
    <s v="No"/>
    <x v="65"/>
    <n v="120131"/>
    <n v="165.05"/>
    <n v="111.28"/>
    <s v="Amazon Prime"/>
    <n v="0.99"/>
  </r>
  <r>
    <s v="MOV9744"/>
    <x v="1"/>
    <x v="0"/>
    <x v="530"/>
    <x v="820"/>
    <x v="0"/>
    <x v="0"/>
    <x v="25"/>
    <n v="6.7"/>
    <x v="847"/>
    <n v="150"/>
    <n v="22.44"/>
    <n v="44.4"/>
    <n v="178.4"/>
    <n v="1566"/>
    <s v="No"/>
    <x v="36"/>
    <n v="98222"/>
    <n v="137.94"/>
    <n v="40.46"/>
    <s v="Sony Pictures"/>
    <n v="42.58"/>
  </r>
  <r>
    <s v="MOV9509"/>
    <x v="3"/>
    <x v="5"/>
    <x v="579"/>
    <x v="857"/>
    <x v="0"/>
    <x v="0"/>
    <x v="45"/>
    <n v="6.7"/>
    <x v="848"/>
    <n v="168"/>
    <n v="39.99"/>
    <n v="83.91"/>
    <n v="778.75"/>
    <n v="2407"/>
    <s v="No"/>
    <x v="28"/>
    <n v="480929"/>
    <n v="555.76"/>
    <n v="222.99"/>
    <s v="Warner Bros"/>
    <n v="76.89"/>
  </r>
  <r>
    <s v="MOV2256"/>
    <x v="8"/>
    <x v="5"/>
    <x v="318"/>
    <x v="858"/>
    <x v="0"/>
    <x v="21"/>
    <x v="2"/>
    <n v="6.7"/>
    <x v="849"/>
    <n v="114"/>
    <n v="31.29"/>
    <n v="49.65"/>
    <n v="426.04"/>
    <n v="4251"/>
    <s v="No"/>
    <x v="67"/>
    <n v="322582"/>
    <n v="317.14999999999998"/>
    <n v="108.89"/>
    <s v="Paramount"/>
    <n v="46.31"/>
  </r>
  <r>
    <s v="MOV7065"/>
    <x v="6"/>
    <x v="5"/>
    <x v="497"/>
    <x v="859"/>
    <x v="0"/>
    <x v="0"/>
    <x v="2"/>
    <n v="6.7"/>
    <x v="850"/>
    <n v="101"/>
    <n v="18.010000000000002"/>
    <n v="48.79"/>
    <n v="243.84"/>
    <n v="3619"/>
    <s v="Yes"/>
    <x v="19"/>
    <n v="269332"/>
    <n v="143.29"/>
    <n v="100.55"/>
    <s v="Paramount"/>
    <n v="18.809999999999999"/>
  </r>
  <r>
    <s v="MOV1504"/>
    <x v="1"/>
    <x v="0"/>
    <x v="95"/>
    <x v="860"/>
    <x v="0"/>
    <x v="0"/>
    <x v="37"/>
    <n v="6.7"/>
    <x v="851"/>
    <n v="143"/>
    <n v="39.450000000000003"/>
    <n v="73.349999999999994"/>
    <n v="170.41"/>
    <n v="2080"/>
    <s v="Yes"/>
    <x v="26"/>
    <n v="162087"/>
    <n v="113.47"/>
    <n v="56.94"/>
    <s v="Warner Bros"/>
    <n v="25.74"/>
  </r>
  <r>
    <s v="MOV5523"/>
    <x v="2"/>
    <x v="3"/>
    <x v="102"/>
    <x v="861"/>
    <x v="0"/>
    <x v="0"/>
    <x v="30"/>
    <n v="6.7"/>
    <x v="852"/>
    <n v="100"/>
    <n v="16.829999999999998"/>
    <n v="45.95"/>
    <n v="204.3"/>
    <n v="4507"/>
    <s v="No"/>
    <x v="32"/>
    <n v="182466"/>
    <n v="142.53"/>
    <n v="61.77"/>
    <s v="Netflix"/>
    <n v="28.99"/>
  </r>
  <r>
    <s v="MOV2135"/>
    <x v="0"/>
    <x v="5"/>
    <x v="507"/>
    <x v="862"/>
    <x v="0"/>
    <x v="0"/>
    <x v="30"/>
    <n v="6.7"/>
    <x v="853"/>
    <n v="127"/>
    <n v="48.68"/>
    <n v="139.96"/>
    <n v="1140.18"/>
    <n v="3021"/>
    <s v="No"/>
    <x v="55"/>
    <n v="19574"/>
    <n v="615.51"/>
    <n v="524.66999999999996"/>
    <s v="Fox Studios"/>
    <n v="10.34"/>
  </r>
  <r>
    <s v="MOV9133"/>
    <x v="1"/>
    <x v="2"/>
    <x v="580"/>
    <x v="863"/>
    <x v="0"/>
    <x v="0"/>
    <x v="51"/>
    <n v="6.7"/>
    <x v="854"/>
    <n v="120"/>
    <n v="32.46"/>
    <n v="92.82"/>
    <n v="612.71"/>
    <n v="1715"/>
    <s v="No"/>
    <x v="44"/>
    <n v="58633"/>
    <n v="384.4"/>
    <n v="228.31"/>
    <s v="Amazon Prime"/>
    <n v="66.75"/>
  </r>
  <r>
    <s v="MOV3586"/>
    <x v="5"/>
    <x v="0"/>
    <x v="581"/>
    <x v="864"/>
    <x v="0"/>
    <x v="0"/>
    <x v="12"/>
    <n v="6.7"/>
    <x v="855"/>
    <n v="175"/>
    <n v="12.99"/>
    <n v="26.93"/>
    <n v="201.75"/>
    <n v="3263"/>
    <s v="No"/>
    <x v="61"/>
    <n v="416792"/>
    <n v="159.49"/>
    <n v="42.26"/>
    <s v="Amazon Prime"/>
    <n v="30.65"/>
  </r>
  <r>
    <s v="MOV9601"/>
    <x v="0"/>
    <x v="2"/>
    <x v="255"/>
    <x v="865"/>
    <x v="0"/>
    <x v="28"/>
    <x v="43"/>
    <n v="6.7"/>
    <x v="856"/>
    <n v="169"/>
    <n v="36.81"/>
    <n v="86.2"/>
    <n v="569.27"/>
    <n v="2904"/>
    <s v="No"/>
    <x v="70"/>
    <n v="163185"/>
    <n v="399.11"/>
    <n v="170.16"/>
    <s v="Fox Studios"/>
    <n v="56.41"/>
  </r>
  <r>
    <s v="MOV7348"/>
    <x v="5"/>
    <x v="3"/>
    <x v="582"/>
    <x v="866"/>
    <x v="0"/>
    <x v="0"/>
    <x v="39"/>
    <n v="6.7"/>
    <x v="857"/>
    <n v="110"/>
    <n v="43.18"/>
    <n v="75.17"/>
    <n v="507.95"/>
    <n v="4125"/>
    <s v="No"/>
    <x v="48"/>
    <n v="427175"/>
    <n v="406.29"/>
    <n v="101.66"/>
    <s v="Amazon Prime"/>
    <n v="12.9"/>
  </r>
  <r>
    <s v="MOV8936"/>
    <x v="8"/>
    <x v="4"/>
    <x v="583"/>
    <x v="867"/>
    <x v="0"/>
    <x v="0"/>
    <x v="35"/>
    <n v="6.7"/>
    <x v="858"/>
    <n v="177"/>
    <n v="41.16"/>
    <n v="80.930000000000007"/>
    <n v="572.6"/>
    <n v="1783"/>
    <s v="No"/>
    <x v="3"/>
    <n v="216501"/>
    <n v="288.77999999999997"/>
    <n v="283.82"/>
    <s v="Amazon Prime"/>
    <n v="39.86"/>
  </r>
  <r>
    <s v="MOV6372"/>
    <x v="7"/>
    <x v="1"/>
    <x v="417"/>
    <x v="868"/>
    <x v="0"/>
    <x v="0"/>
    <x v="19"/>
    <n v="6.7"/>
    <x v="859"/>
    <n v="93"/>
    <n v="37.69"/>
    <n v="111.34"/>
    <n v="457.83"/>
    <n v="4381"/>
    <s v="No"/>
    <x v="76"/>
    <n v="447402"/>
    <n v="362.51"/>
    <n v="95.32"/>
    <s v="Paramount"/>
    <n v="33.93"/>
  </r>
  <r>
    <s v="MOV5645"/>
    <x v="4"/>
    <x v="4"/>
    <x v="389"/>
    <x v="869"/>
    <x v="0"/>
    <x v="0"/>
    <x v="25"/>
    <n v="6.7"/>
    <x v="860"/>
    <n v="177"/>
    <n v="17.98"/>
    <n v="29.66"/>
    <n v="274.52999999999997"/>
    <n v="3865"/>
    <s v="Yes"/>
    <x v="20"/>
    <n v="130882"/>
    <n v="137.91999999999999"/>
    <n v="136.61000000000001"/>
    <s v="Paramount"/>
    <n v="2.4500000000000002"/>
  </r>
  <r>
    <s v="MOV6448"/>
    <x v="0"/>
    <x v="1"/>
    <x v="584"/>
    <x v="870"/>
    <x v="0"/>
    <x v="0"/>
    <x v="45"/>
    <n v="6.7"/>
    <x v="861"/>
    <n v="149"/>
    <n v="4.71"/>
    <n v="10"/>
    <n v="57.87"/>
    <n v="4865"/>
    <s v="Yes"/>
    <x v="3"/>
    <n v="365840"/>
    <n v="40.450000000000003"/>
    <n v="17.420000000000002"/>
    <s v="Netflix"/>
    <n v="19.71"/>
  </r>
  <r>
    <s v="MOV6547"/>
    <x v="7"/>
    <x v="3"/>
    <x v="585"/>
    <x v="871"/>
    <x v="0"/>
    <x v="0"/>
    <x v="51"/>
    <n v="6.7"/>
    <x v="862"/>
    <n v="99"/>
    <n v="21.66"/>
    <n v="37.159999999999997"/>
    <n v="174.05"/>
    <n v="4841"/>
    <s v="No"/>
    <x v="30"/>
    <n v="294153"/>
    <n v="100.87"/>
    <n v="73.180000000000007"/>
    <s v="Amazon Prime"/>
    <n v="23.13"/>
  </r>
  <r>
    <s v="MOV1129"/>
    <x v="2"/>
    <x v="5"/>
    <x v="586"/>
    <x v="872"/>
    <x v="0"/>
    <x v="0"/>
    <x v="5"/>
    <n v="6.7"/>
    <x v="863"/>
    <n v="149"/>
    <n v="12.61"/>
    <n v="37.07"/>
    <n v="90.66"/>
    <n v="2930"/>
    <s v="No"/>
    <x v="73"/>
    <n v="134845"/>
    <n v="61.5"/>
    <n v="29.16"/>
    <s v="Fox Studios"/>
    <n v="5.53"/>
  </r>
  <r>
    <s v="MOV1102"/>
    <x v="5"/>
    <x v="2"/>
    <x v="573"/>
    <x v="873"/>
    <x v="0"/>
    <x v="5"/>
    <x v="6"/>
    <n v="6.7"/>
    <x v="864"/>
    <n v="131"/>
    <n v="39.369999999999997"/>
    <n v="105.33"/>
    <n v="838.4"/>
    <n v="4578"/>
    <s v="No"/>
    <x v="59"/>
    <n v="119699"/>
    <n v="432.34"/>
    <n v="406.06"/>
    <s v="Fox Studios"/>
    <n v="93.81"/>
  </r>
  <r>
    <s v="MOV8758"/>
    <x v="3"/>
    <x v="0"/>
    <x v="140"/>
    <x v="874"/>
    <x v="0"/>
    <x v="0"/>
    <x v="45"/>
    <n v="6.7"/>
    <x v="865"/>
    <n v="158"/>
    <n v="40.81"/>
    <n v="72.39"/>
    <n v="215.99"/>
    <n v="918"/>
    <s v="Yes"/>
    <x v="49"/>
    <n v="66988"/>
    <n v="139.96"/>
    <n v="76.03"/>
    <s v="Sony Pictures"/>
    <n v="115.85"/>
  </r>
  <r>
    <s v="MOV4595"/>
    <x v="4"/>
    <x v="5"/>
    <x v="58"/>
    <x v="875"/>
    <x v="0"/>
    <x v="0"/>
    <x v="49"/>
    <n v="6.7"/>
    <x v="866"/>
    <n v="174"/>
    <n v="43.56"/>
    <n v="82.8"/>
    <n v="529.08000000000004"/>
    <n v="2689"/>
    <s v="No"/>
    <x v="70"/>
    <n v="442955"/>
    <n v="399.77"/>
    <n v="129.31"/>
    <s v="Amazon Prime"/>
    <n v="30.52"/>
  </r>
  <r>
    <s v="MOV7925"/>
    <x v="7"/>
    <x v="6"/>
    <x v="587"/>
    <x v="876"/>
    <x v="0"/>
    <x v="0"/>
    <x v="45"/>
    <n v="6.7"/>
    <x v="867"/>
    <n v="149"/>
    <n v="31.8"/>
    <n v="93.45"/>
    <n v="719.02"/>
    <n v="3577"/>
    <s v="No"/>
    <x v="3"/>
    <n v="47587"/>
    <n v="519.04"/>
    <n v="199.98"/>
    <s v="Warner Bros"/>
    <n v="14.49"/>
  </r>
  <r>
    <s v="MOV2072"/>
    <x v="4"/>
    <x v="3"/>
    <x v="523"/>
    <x v="877"/>
    <x v="0"/>
    <x v="5"/>
    <x v="30"/>
    <n v="6.7"/>
    <x v="868"/>
    <n v="129"/>
    <n v="21.29"/>
    <n v="47.8"/>
    <n v="386.09"/>
    <n v="4750"/>
    <s v="No"/>
    <x v="43"/>
    <n v="290391"/>
    <n v="199.4"/>
    <n v="186.69"/>
    <s v="Fox Studios"/>
    <n v="40.72"/>
  </r>
  <r>
    <s v="MOV6104"/>
    <x v="0"/>
    <x v="3"/>
    <x v="284"/>
    <x v="878"/>
    <x v="0"/>
    <x v="0"/>
    <x v="33"/>
    <n v="6.7"/>
    <x v="869"/>
    <n v="87"/>
    <n v="45.09"/>
    <n v="69.569999999999993"/>
    <n v="389.19"/>
    <n v="3717"/>
    <s v="No"/>
    <x v="68"/>
    <n v="276863"/>
    <n v="309.13"/>
    <n v="80.06"/>
    <s v="Warner Bros"/>
    <n v="10.99"/>
  </r>
  <r>
    <s v="MOV5494"/>
    <x v="2"/>
    <x v="0"/>
    <x v="588"/>
    <x v="879"/>
    <x v="0"/>
    <x v="0"/>
    <x v="33"/>
    <n v="6.7"/>
    <x v="870"/>
    <n v="166"/>
    <n v="36.340000000000003"/>
    <n v="76.09"/>
    <n v="230.59"/>
    <n v="3341"/>
    <s v="No"/>
    <x v="27"/>
    <n v="395960"/>
    <n v="159.27000000000001"/>
    <n v="71.319999999999993"/>
    <s v="Sony Pictures"/>
    <n v="57.24"/>
  </r>
  <r>
    <s v="MOV1125"/>
    <x v="8"/>
    <x v="5"/>
    <x v="589"/>
    <x v="880"/>
    <x v="0"/>
    <x v="0"/>
    <x v="16"/>
    <n v="6.7"/>
    <x v="871"/>
    <n v="133"/>
    <n v="21"/>
    <n v="53.28"/>
    <n v="445.99"/>
    <n v="4693"/>
    <s v="No"/>
    <x v="12"/>
    <n v="433314"/>
    <n v="273.89999999999998"/>
    <n v="172.09"/>
    <s v="Amazon Prime"/>
    <n v="77.290000000000006"/>
  </r>
  <r>
    <s v="MOV6351"/>
    <x v="5"/>
    <x v="0"/>
    <x v="9"/>
    <x v="881"/>
    <x v="0"/>
    <x v="0"/>
    <x v="20"/>
    <n v="6.7"/>
    <x v="872"/>
    <n v="127"/>
    <n v="38.479999999999997"/>
    <n v="73.69"/>
    <n v="347.54"/>
    <n v="4885"/>
    <s v="Yes"/>
    <x v="22"/>
    <n v="309669"/>
    <n v="210.34"/>
    <n v="137.19999999999999"/>
    <s v="Netflix"/>
    <n v="79.349999999999994"/>
  </r>
  <r>
    <s v="MOV8837"/>
    <x v="7"/>
    <x v="5"/>
    <x v="526"/>
    <x v="882"/>
    <x v="0"/>
    <x v="5"/>
    <x v="14"/>
    <n v="6.7"/>
    <x v="873"/>
    <n v="101"/>
    <n v="13.16"/>
    <n v="32.520000000000003"/>
    <n v="136.32"/>
    <n v="1622"/>
    <s v="No"/>
    <x v="68"/>
    <n v="286087"/>
    <n v="84.28"/>
    <n v="52.04"/>
    <s v="Sony Pictures"/>
    <n v="6.49"/>
  </r>
  <r>
    <s v="MOV9817"/>
    <x v="2"/>
    <x v="6"/>
    <x v="267"/>
    <x v="883"/>
    <x v="0"/>
    <x v="5"/>
    <x v="6"/>
    <n v="6.7"/>
    <x v="874"/>
    <n v="122"/>
    <n v="25.62"/>
    <n v="63.56"/>
    <n v="215.31"/>
    <n v="1183"/>
    <s v="No"/>
    <x v="49"/>
    <n v="100376"/>
    <n v="136.26"/>
    <n v="79.05"/>
    <s v="Netflix"/>
    <n v="127.1"/>
  </r>
  <r>
    <s v="MOV1615"/>
    <x v="1"/>
    <x v="3"/>
    <x v="507"/>
    <x v="884"/>
    <x v="0"/>
    <x v="0"/>
    <x v="45"/>
    <n v="6.7"/>
    <x v="875"/>
    <n v="105"/>
    <n v="12.53"/>
    <n v="20.85"/>
    <n v="88.15"/>
    <n v="4877"/>
    <s v="Yes"/>
    <x v="22"/>
    <n v="183278"/>
    <n v="55.58"/>
    <n v="32.57"/>
    <s v="Fox Studios"/>
    <n v="90.91"/>
  </r>
  <r>
    <s v="MOV6953"/>
    <x v="4"/>
    <x v="6"/>
    <x v="590"/>
    <x v="885"/>
    <x v="0"/>
    <x v="0"/>
    <x v="21"/>
    <n v="6.7"/>
    <x v="876"/>
    <n v="134"/>
    <n v="0.69"/>
    <n v="1.95"/>
    <n v="8.75"/>
    <n v="4919"/>
    <s v="Yes"/>
    <x v="49"/>
    <n v="26943"/>
    <n v="6.78"/>
    <n v="1.97"/>
    <s v="Warner Bros"/>
    <n v="17.02"/>
  </r>
  <r>
    <s v="MOV2416"/>
    <x v="6"/>
    <x v="3"/>
    <x v="591"/>
    <x v="886"/>
    <x v="0"/>
    <x v="5"/>
    <x v="14"/>
    <n v="6.7"/>
    <x v="877"/>
    <n v="105"/>
    <n v="24.82"/>
    <n v="72.680000000000007"/>
    <n v="170.26"/>
    <n v="3054"/>
    <s v="Yes"/>
    <x v="75"/>
    <n v="285661"/>
    <n v="96.7"/>
    <n v="73.56"/>
    <s v="Netflix"/>
    <n v="38.92"/>
  </r>
  <r>
    <s v="MOV5673"/>
    <x v="3"/>
    <x v="2"/>
    <x v="272"/>
    <x v="887"/>
    <x v="0"/>
    <x v="0"/>
    <x v="45"/>
    <n v="6.7"/>
    <x v="878"/>
    <n v="110"/>
    <n v="16.7"/>
    <n v="49.23"/>
    <n v="389.65"/>
    <n v="1120"/>
    <s v="Yes"/>
    <x v="15"/>
    <n v="104810"/>
    <n v="281.76"/>
    <n v="107.89"/>
    <s v="Amazon Prime"/>
    <n v="23.23"/>
  </r>
  <r>
    <s v="MOV3301"/>
    <x v="0"/>
    <x v="6"/>
    <x v="592"/>
    <x v="888"/>
    <x v="0"/>
    <x v="0"/>
    <x v="16"/>
    <n v="6.7"/>
    <x v="879"/>
    <n v="92"/>
    <n v="4.8099999999999996"/>
    <n v="7.94"/>
    <n v="38.61"/>
    <n v="1556"/>
    <s v="No"/>
    <x v="50"/>
    <n v="41519"/>
    <n v="22.05"/>
    <n v="16.559999999999999"/>
    <s v="Netflix"/>
    <n v="20.72"/>
  </r>
  <r>
    <s v="MOV7791"/>
    <x v="5"/>
    <x v="3"/>
    <x v="16"/>
    <x v="889"/>
    <x v="0"/>
    <x v="0"/>
    <x v="3"/>
    <n v="6.7"/>
    <x v="880"/>
    <n v="120"/>
    <n v="0.54"/>
    <n v="0.89"/>
    <n v="2.17"/>
    <n v="3517"/>
    <s v="Yes"/>
    <x v="12"/>
    <n v="171933"/>
    <n v="1.48"/>
    <n v="0.69"/>
    <s v="Amazon Prime"/>
    <n v="17.18"/>
  </r>
  <r>
    <s v="MOV1935"/>
    <x v="7"/>
    <x v="0"/>
    <x v="369"/>
    <x v="890"/>
    <x v="0"/>
    <x v="0"/>
    <x v="4"/>
    <n v="6.7"/>
    <x v="881"/>
    <n v="122"/>
    <n v="24.56"/>
    <n v="53.55"/>
    <n v="285.49"/>
    <n v="4704"/>
    <s v="No"/>
    <x v="45"/>
    <n v="254989"/>
    <n v="162"/>
    <n v="123.49"/>
    <s v="Fox Studios"/>
    <n v="119.49"/>
  </r>
  <r>
    <s v="MOV5407"/>
    <x v="8"/>
    <x v="4"/>
    <x v="42"/>
    <x v="891"/>
    <x v="0"/>
    <x v="0"/>
    <x v="4"/>
    <n v="6.7"/>
    <x v="882"/>
    <n v="92"/>
    <n v="43.61"/>
    <n v="111.81"/>
    <n v="276.51"/>
    <n v="3662"/>
    <s v="Yes"/>
    <x v="2"/>
    <n v="368965"/>
    <n v="156.76"/>
    <n v="119.75"/>
    <s v="Amazon Prime"/>
    <n v="7.43"/>
  </r>
  <r>
    <s v="MOV7292"/>
    <x v="7"/>
    <x v="2"/>
    <x v="593"/>
    <x v="892"/>
    <x v="0"/>
    <x v="0"/>
    <x v="18"/>
    <n v="6.7"/>
    <x v="883"/>
    <n v="161"/>
    <n v="11.8"/>
    <n v="34.270000000000003"/>
    <n v="71.510000000000005"/>
    <n v="1033"/>
    <s v="Yes"/>
    <x v="66"/>
    <n v="280710"/>
    <n v="50.12"/>
    <n v="21.39"/>
    <s v="Warner Bros"/>
    <n v="27.92"/>
  </r>
  <r>
    <s v="MOV1089"/>
    <x v="4"/>
    <x v="5"/>
    <x v="200"/>
    <x v="893"/>
    <x v="0"/>
    <x v="0"/>
    <x v="16"/>
    <n v="6.7"/>
    <x v="884"/>
    <n v="138"/>
    <n v="8.99"/>
    <n v="22.41"/>
    <n v="77.64"/>
    <n v="2053"/>
    <s v="No"/>
    <x v="55"/>
    <n v="414426"/>
    <n v="55.12"/>
    <n v="22.52"/>
    <s v="Amazon Prime"/>
    <n v="34.78"/>
  </r>
  <r>
    <s v="MOV2247"/>
    <x v="7"/>
    <x v="4"/>
    <x v="564"/>
    <x v="894"/>
    <x v="0"/>
    <x v="0"/>
    <x v="11"/>
    <n v="6.7"/>
    <x v="885"/>
    <n v="169"/>
    <n v="5.42"/>
    <n v="9.67"/>
    <n v="20.12"/>
    <n v="4673"/>
    <s v="Yes"/>
    <x v="76"/>
    <n v="7785"/>
    <n v="11.85"/>
    <n v="8.27"/>
    <s v="Paramount"/>
    <n v="71.47"/>
  </r>
  <r>
    <s v="MOV3311"/>
    <x v="4"/>
    <x v="3"/>
    <x v="594"/>
    <x v="895"/>
    <x v="0"/>
    <x v="0"/>
    <x v="43"/>
    <n v="6.7"/>
    <x v="886"/>
    <n v="114"/>
    <n v="41.37"/>
    <n v="73.88"/>
    <n v="721.62"/>
    <n v="1284"/>
    <s v="No"/>
    <x v="63"/>
    <n v="177062"/>
    <n v="556.55999999999995"/>
    <n v="165.06"/>
    <s v="Netflix"/>
    <n v="103.53"/>
  </r>
  <r>
    <s v="MOV3993"/>
    <x v="4"/>
    <x v="3"/>
    <x v="595"/>
    <x v="896"/>
    <x v="0"/>
    <x v="0"/>
    <x v="33"/>
    <n v="6.7"/>
    <x v="887"/>
    <n v="159"/>
    <n v="34.1"/>
    <n v="66.349999999999994"/>
    <n v="225.24"/>
    <n v="2075"/>
    <s v="Yes"/>
    <x v="15"/>
    <n v="158183"/>
    <n v="174.4"/>
    <n v="50.84"/>
    <s v="Netflix"/>
    <n v="17.170000000000002"/>
  </r>
  <r>
    <s v="MOV5040"/>
    <x v="6"/>
    <x v="1"/>
    <x v="596"/>
    <x v="897"/>
    <x v="0"/>
    <x v="0"/>
    <x v="14"/>
    <n v="6.6"/>
    <x v="888"/>
    <n v="143"/>
    <n v="29.61"/>
    <n v="63.24"/>
    <n v="576.89"/>
    <n v="4147"/>
    <s v="No"/>
    <x v="65"/>
    <n v="101687"/>
    <n v="441.97"/>
    <n v="134.91999999999999"/>
    <s v="Paramount"/>
    <n v="46.6"/>
  </r>
  <r>
    <s v="MOV8909"/>
    <x v="0"/>
    <x v="0"/>
    <x v="597"/>
    <x v="898"/>
    <x v="0"/>
    <x v="0"/>
    <x v="6"/>
    <n v="6.6"/>
    <x v="889"/>
    <n v="130"/>
    <n v="7.19"/>
    <n v="18.29"/>
    <n v="180.13"/>
    <n v="3450"/>
    <s v="No"/>
    <x v="2"/>
    <n v="30297"/>
    <n v="103.64"/>
    <n v="76.489999999999995"/>
    <s v="Sony Pictures"/>
    <n v="6.06"/>
  </r>
  <r>
    <s v="MOV6283"/>
    <x v="0"/>
    <x v="2"/>
    <x v="598"/>
    <x v="899"/>
    <x v="0"/>
    <x v="0"/>
    <x v="34"/>
    <n v="6.6"/>
    <x v="890"/>
    <n v="123"/>
    <n v="36.24"/>
    <n v="106.8"/>
    <n v="275.67"/>
    <n v="3296"/>
    <s v="Yes"/>
    <x v="33"/>
    <n v="149425"/>
    <n v="145.47"/>
    <n v="130.19999999999999"/>
    <s v="Fox Studios"/>
    <n v="22.38"/>
  </r>
  <r>
    <s v="MOV9753"/>
    <x v="3"/>
    <x v="6"/>
    <x v="316"/>
    <x v="900"/>
    <x v="0"/>
    <x v="0"/>
    <x v="51"/>
    <n v="6.6"/>
    <x v="891"/>
    <n v="178"/>
    <n v="16.23"/>
    <n v="27.04"/>
    <n v="73.14"/>
    <n v="667"/>
    <s v="No"/>
    <x v="52"/>
    <n v="289240"/>
    <n v="50.68"/>
    <n v="22.46"/>
    <s v="Amazon Prime"/>
    <n v="131.63"/>
  </r>
  <r>
    <s v="MOV7990"/>
    <x v="6"/>
    <x v="1"/>
    <x v="599"/>
    <x v="901"/>
    <x v="0"/>
    <x v="0"/>
    <x v="35"/>
    <n v="6.6"/>
    <x v="892"/>
    <n v="138"/>
    <n v="17.41"/>
    <n v="39.72"/>
    <n v="231.13"/>
    <n v="2773"/>
    <s v="Yes"/>
    <x v="7"/>
    <n v="261762"/>
    <n v="156.12"/>
    <n v="75.010000000000005"/>
    <s v="Amazon Prime"/>
    <n v="77.489999999999995"/>
  </r>
  <r>
    <s v="MOV6451"/>
    <x v="4"/>
    <x v="0"/>
    <x v="600"/>
    <x v="902"/>
    <x v="0"/>
    <x v="0"/>
    <x v="14"/>
    <n v="6.6"/>
    <x v="893"/>
    <n v="105"/>
    <n v="4.13"/>
    <n v="12.02"/>
    <n v="35.32"/>
    <n v="3797"/>
    <s v="No"/>
    <x v="20"/>
    <n v="449830"/>
    <n v="27.51"/>
    <n v="7.81"/>
    <s v="Amazon Prime"/>
    <n v="34.659999999999997"/>
  </r>
  <r>
    <s v="MOV9581"/>
    <x v="3"/>
    <x v="4"/>
    <x v="601"/>
    <x v="903"/>
    <x v="0"/>
    <x v="4"/>
    <x v="19"/>
    <n v="6.6"/>
    <x v="894"/>
    <n v="136"/>
    <n v="11.62"/>
    <n v="31.25"/>
    <n v="185.67"/>
    <n v="2738"/>
    <s v="No"/>
    <x v="12"/>
    <n v="262990"/>
    <n v="120.8"/>
    <n v="64.87"/>
    <s v="Amazon Prime"/>
    <n v="78.680000000000007"/>
  </r>
  <r>
    <s v="MOV8057"/>
    <x v="8"/>
    <x v="0"/>
    <x v="565"/>
    <x v="904"/>
    <x v="0"/>
    <x v="5"/>
    <x v="27"/>
    <n v="6.6"/>
    <x v="895"/>
    <n v="176"/>
    <n v="11.92"/>
    <n v="34.64"/>
    <n v="241.04"/>
    <n v="1941"/>
    <s v="Yes"/>
    <x v="47"/>
    <n v="49200"/>
    <n v="125.84"/>
    <n v="115.2"/>
    <s v="Sony Pictures"/>
    <n v="22.78"/>
  </r>
  <r>
    <s v="MOV1637"/>
    <x v="1"/>
    <x v="5"/>
    <x v="160"/>
    <x v="905"/>
    <x v="0"/>
    <x v="0"/>
    <x v="35"/>
    <n v="6.6"/>
    <x v="896"/>
    <n v="85"/>
    <n v="27.86"/>
    <n v="56.21"/>
    <n v="463.09"/>
    <n v="1533"/>
    <s v="Yes"/>
    <x v="76"/>
    <n v="128238"/>
    <n v="289.31"/>
    <n v="173.78"/>
    <s v="Netflix"/>
    <n v="28.93"/>
  </r>
  <r>
    <s v="MOV3427"/>
    <x v="2"/>
    <x v="6"/>
    <x v="479"/>
    <x v="906"/>
    <x v="0"/>
    <x v="0"/>
    <x v="25"/>
    <n v="6.6"/>
    <x v="897"/>
    <n v="169"/>
    <n v="39.42"/>
    <n v="70.3"/>
    <n v="478.48"/>
    <n v="4724"/>
    <s v="Yes"/>
    <x v="48"/>
    <n v="396645"/>
    <n v="269.20999999999998"/>
    <n v="209.27"/>
    <s v="Fox Studios"/>
    <n v="57.98"/>
  </r>
  <r>
    <s v="MOV4990"/>
    <x v="8"/>
    <x v="2"/>
    <x v="390"/>
    <x v="907"/>
    <x v="0"/>
    <x v="0"/>
    <x v="45"/>
    <n v="6.6"/>
    <x v="511"/>
    <n v="163"/>
    <n v="13.18"/>
    <n v="27.1"/>
    <n v="144.46"/>
    <n v="1924"/>
    <s v="No"/>
    <x v="11"/>
    <n v="162417"/>
    <n v="79.150000000000006"/>
    <n v="65.31"/>
    <s v="Paramount"/>
    <n v="126.15"/>
  </r>
  <r>
    <s v="MOV4423"/>
    <x v="5"/>
    <x v="4"/>
    <x v="16"/>
    <x v="908"/>
    <x v="0"/>
    <x v="0"/>
    <x v="49"/>
    <n v="6.6"/>
    <x v="898"/>
    <n v="165"/>
    <n v="36.82"/>
    <n v="110.4"/>
    <n v="408.3"/>
    <n v="897"/>
    <s v="No"/>
    <x v="41"/>
    <n v="218065"/>
    <n v="296.8"/>
    <n v="111.5"/>
    <s v="Netflix"/>
    <n v="9.4600000000000009"/>
  </r>
  <r>
    <s v="MOV2500"/>
    <x v="5"/>
    <x v="4"/>
    <x v="355"/>
    <x v="909"/>
    <x v="0"/>
    <x v="0"/>
    <x v="13"/>
    <n v="6.6"/>
    <x v="899"/>
    <n v="176"/>
    <n v="27.4"/>
    <n v="73.989999999999995"/>
    <n v="169.66"/>
    <n v="4126"/>
    <s v="No"/>
    <x v="40"/>
    <n v="419763"/>
    <n v="89.36"/>
    <n v="80.3"/>
    <s v="Amazon Prime"/>
    <n v="58.09"/>
  </r>
  <r>
    <s v="MOV1189"/>
    <x v="4"/>
    <x v="4"/>
    <x v="602"/>
    <x v="910"/>
    <x v="0"/>
    <x v="0"/>
    <x v="5"/>
    <n v="6.6"/>
    <x v="900"/>
    <n v="111"/>
    <n v="46.11"/>
    <n v="133.71"/>
    <n v="1224.31"/>
    <n v="2999"/>
    <s v="Yes"/>
    <x v="6"/>
    <n v="300749"/>
    <n v="936.19"/>
    <n v="288.12"/>
    <s v="Fox Studios"/>
    <n v="48.97"/>
  </r>
  <r>
    <s v="MOV3591"/>
    <x v="4"/>
    <x v="3"/>
    <x v="603"/>
    <x v="911"/>
    <x v="0"/>
    <x v="0"/>
    <x v="56"/>
    <n v="6.6"/>
    <x v="901"/>
    <n v="99"/>
    <n v="15.5"/>
    <n v="44.93"/>
    <n v="439.44"/>
    <n v="3775"/>
    <s v="No"/>
    <x v="46"/>
    <n v="213730"/>
    <n v="236.89"/>
    <n v="202.55"/>
    <s v="Paramount"/>
    <n v="51.79"/>
  </r>
  <r>
    <s v="MOV8455"/>
    <x v="4"/>
    <x v="2"/>
    <x v="604"/>
    <x v="912"/>
    <x v="0"/>
    <x v="0"/>
    <x v="19"/>
    <n v="6.6"/>
    <x v="902"/>
    <n v="160"/>
    <n v="7.41"/>
    <n v="12.7"/>
    <n v="52.89"/>
    <n v="2498"/>
    <s v="No"/>
    <x v="4"/>
    <n v="290409"/>
    <n v="28.19"/>
    <n v="24.7"/>
    <s v="Sony Pictures"/>
    <n v="77.55"/>
  </r>
  <r>
    <s v="MOV9327"/>
    <x v="8"/>
    <x v="3"/>
    <x v="605"/>
    <x v="913"/>
    <x v="0"/>
    <x v="0"/>
    <x v="37"/>
    <n v="6.6"/>
    <x v="903"/>
    <n v="106"/>
    <n v="38.22"/>
    <n v="91.37"/>
    <n v="504.82"/>
    <n v="1188"/>
    <s v="No"/>
    <x v="28"/>
    <n v="269359"/>
    <n v="263.05"/>
    <n v="241.77"/>
    <s v="Paramount"/>
    <n v="24.92"/>
  </r>
  <r>
    <s v="MOV8344"/>
    <x v="3"/>
    <x v="2"/>
    <x v="606"/>
    <x v="914"/>
    <x v="0"/>
    <x v="0"/>
    <x v="37"/>
    <n v="6.6"/>
    <x v="904"/>
    <n v="151"/>
    <n v="45.73"/>
    <n v="116.14"/>
    <n v="374.16"/>
    <n v="4007"/>
    <s v="No"/>
    <x v="46"/>
    <n v="165970"/>
    <n v="293.04000000000002"/>
    <n v="81.12"/>
    <s v="Warner Bros"/>
    <n v="10.01"/>
  </r>
  <r>
    <s v="MOV6870"/>
    <x v="3"/>
    <x v="1"/>
    <x v="607"/>
    <x v="915"/>
    <x v="0"/>
    <x v="0"/>
    <x v="30"/>
    <n v="6.6"/>
    <x v="905"/>
    <n v="137"/>
    <n v="18.850000000000001"/>
    <n v="40.049999999999997"/>
    <n v="232.51"/>
    <n v="3755"/>
    <s v="No"/>
    <x v="57"/>
    <n v="281126"/>
    <n v="163.74"/>
    <n v="68.77"/>
    <s v="Sony Pictures"/>
    <n v="30.24"/>
  </r>
  <r>
    <s v="MOV6281"/>
    <x v="8"/>
    <x v="6"/>
    <x v="608"/>
    <x v="916"/>
    <x v="0"/>
    <x v="21"/>
    <x v="14"/>
    <n v="6.6"/>
    <x v="906"/>
    <n v="81"/>
    <n v="6.38"/>
    <n v="16.03"/>
    <n v="84.15"/>
    <n v="907"/>
    <s v="No"/>
    <x v="68"/>
    <n v="235329"/>
    <n v="49.4"/>
    <n v="34.75"/>
    <s v="Paramount"/>
    <n v="78.11"/>
  </r>
  <r>
    <s v="MOV7497"/>
    <x v="8"/>
    <x v="0"/>
    <x v="609"/>
    <x v="917"/>
    <x v="0"/>
    <x v="0"/>
    <x v="14"/>
    <n v="6.6"/>
    <x v="907"/>
    <n v="100"/>
    <n v="41.35"/>
    <n v="101.27"/>
    <n v="956.14"/>
    <n v="3808"/>
    <s v="Yes"/>
    <x v="59"/>
    <n v="20118"/>
    <n v="504.03"/>
    <n v="452.11"/>
    <s v="Amazon Prime"/>
    <n v="79.08"/>
  </r>
  <r>
    <s v="MOV4142"/>
    <x v="1"/>
    <x v="1"/>
    <x v="284"/>
    <x v="918"/>
    <x v="0"/>
    <x v="0"/>
    <x v="11"/>
    <n v="6.6"/>
    <x v="908"/>
    <n v="175"/>
    <n v="22.47"/>
    <n v="53.29"/>
    <n v="116.14"/>
    <n v="4409"/>
    <s v="No"/>
    <x v="27"/>
    <n v="294882"/>
    <n v="84.6"/>
    <n v="31.54"/>
    <s v="Sony Pictures"/>
    <n v="32.58"/>
  </r>
  <r>
    <s v="MOV8083"/>
    <x v="7"/>
    <x v="2"/>
    <x v="610"/>
    <x v="919"/>
    <x v="0"/>
    <x v="0"/>
    <x v="2"/>
    <n v="6.6"/>
    <x v="909"/>
    <n v="128"/>
    <n v="36.909999999999997"/>
    <n v="68.5"/>
    <n v="439.76"/>
    <n v="2809"/>
    <s v="Yes"/>
    <x v="62"/>
    <n v="319239"/>
    <n v="260.49"/>
    <n v="179.27"/>
    <s v="Fox Studios"/>
    <n v="27.04"/>
  </r>
  <r>
    <s v="MOV9191"/>
    <x v="8"/>
    <x v="3"/>
    <x v="219"/>
    <x v="920"/>
    <x v="0"/>
    <x v="0"/>
    <x v="11"/>
    <n v="6.6"/>
    <x v="910"/>
    <n v="96"/>
    <n v="30.83"/>
    <n v="67.89"/>
    <n v="273.67"/>
    <n v="4679"/>
    <s v="Yes"/>
    <x v="3"/>
    <n v="58718"/>
    <n v="175.77"/>
    <n v="97.9"/>
    <s v="Sony Pictures"/>
    <n v="48.01"/>
  </r>
  <r>
    <s v="MOV9989"/>
    <x v="2"/>
    <x v="2"/>
    <x v="233"/>
    <x v="921"/>
    <x v="0"/>
    <x v="0"/>
    <x v="35"/>
    <n v="6.6"/>
    <x v="911"/>
    <n v="123"/>
    <n v="45.57"/>
    <n v="77.64"/>
    <n v="277.85000000000002"/>
    <n v="1565"/>
    <s v="No"/>
    <x v="13"/>
    <n v="393491"/>
    <n v="179.95"/>
    <n v="97.9"/>
    <s v="Netflix"/>
    <n v="48.21"/>
  </r>
  <r>
    <s v="MOV9192"/>
    <x v="2"/>
    <x v="1"/>
    <x v="611"/>
    <x v="922"/>
    <x v="0"/>
    <x v="0"/>
    <x v="12"/>
    <n v="6.6"/>
    <x v="912"/>
    <n v="103"/>
    <n v="45.86"/>
    <n v="95.49"/>
    <n v="370.26"/>
    <n v="2777"/>
    <s v="Yes"/>
    <x v="16"/>
    <n v="91870"/>
    <n v="188.49"/>
    <n v="181.77"/>
    <s v="Paramount"/>
    <n v="95.31"/>
  </r>
  <r>
    <s v="MOV8555"/>
    <x v="1"/>
    <x v="4"/>
    <x v="247"/>
    <x v="923"/>
    <x v="0"/>
    <x v="3"/>
    <x v="11"/>
    <n v="6.6"/>
    <x v="913"/>
    <n v="102"/>
    <n v="13.6"/>
    <n v="24.13"/>
    <n v="175.7"/>
    <n v="3388"/>
    <s v="Yes"/>
    <x v="44"/>
    <n v="54296"/>
    <n v="118.68"/>
    <n v="57.02"/>
    <s v="Paramount"/>
    <n v="24.69"/>
  </r>
  <r>
    <s v="MOV9768"/>
    <x v="7"/>
    <x v="6"/>
    <x v="612"/>
    <x v="924"/>
    <x v="0"/>
    <x v="0"/>
    <x v="20"/>
    <n v="6.6"/>
    <x v="914"/>
    <n v="163"/>
    <n v="25.45"/>
    <n v="72.459999999999994"/>
    <n v="583.30999999999995"/>
    <n v="528"/>
    <s v="Yes"/>
    <x v="38"/>
    <n v="308923"/>
    <n v="333.68"/>
    <n v="249.63"/>
    <s v="Fox Studios"/>
    <n v="33.729999999999997"/>
  </r>
  <r>
    <s v="MOV3880"/>
    <x v="0"/>
    <x v="1"/>
    <x v="613"/>
    <x v="925"/>
    <x v="0"/>
    <x v="0"/>
    <x v="4"/>
    <n v="6.6"/>
    <x v="915"/>
    <n v="81"/>
    <n v="9.9"/>
    <n v="18.739999999999998"/>
    <n v="83.67"/>
    <n v="4782"/>
    <s v="No"/>
    <x v="68"/>
    <n v="100338"/>
    <n v="64.97"/>
    <n v="18.7"/>
    <s v="Sony Pictures"/>
    <n v="58.97"/>
  </r>
  <r>
    <s v="MOV4543"/>
    <x v="7"/>
    <x v="6"/>
    <x v="403"/>
    <x v="926"/>
    <x v="0"/>
    <x v="0"/>
    <x v="25"/>
    <n v="6.6"/>
    <x v="916"/>
    <n v="157"/>
    <n v="2.68"/>
    <n v="7.89"/>
    <n v="78.650000000000006"/>
    <n v="519"/>
    <s v="No"/>
    <x v="60"/>
    <n v="187554"/>
    <n v="42.03"/>
    <n v="36.619999999999997"/>
    <s v="Fox Studios"/>
    <n v="65.260000000000005"/>
  </r>
  <r>
    <s v="MOV3406"/>
    <x v="6"/>
    <x v="2"/>
    <x v="614"/>
    <x v="927"/>
    <x v="0"/>
    <x v="5"/>
    <x v="37"/>
    <n v="6.6"/>
    <x v="917"/>
    <n v="132"/>
    <n v="36.79"/>
    <n v="93.4"/>
    <n v="209.5"/>
    <n v="2655"/>
    <s v="Yes"/>
    <x v="4"/>
    <n v="407183"/>
    <n v="152.18"/>
    <n v="57.32"/>
    <s v="Warner Bros"/>
    <n v="12.57"/>
  </r>
  <r>
    <s v="MOV5780"/>
    <x v="1"/>
    <x v="0"/>
    <x v="615"/>
    <x v="928"/>
    <x v="0"/>
    <x v="0"/>
    <x v="27"/>
    <n v="6.6"/>
    <x v="918"/>
    <n v="94"/>
    <n v="9.0500000000000007"/>
    <n v="19.309999999999999"/>
    <n v="67.959999999999994"/>
    <n v="896"/>
    <s v="Yes"/>
    <x v="71"/>
    <n v="372813"/>
    <n v="39.26"/>
    <n v="28.7"/>
    <s v="Netflix"/>
    <n v="21.08"/>
  </r>
  <r>
    <s v="MOV1112"/>
    <x v="7"/>
    <x v="3"/>
    <x v="238"/>
    <x v="929"/>
    <x v="0"/>
    <x v="4"/>
    <x v="30"/>
    <n v="6.6"/>
    <x v="919"/>
    <n v="132"/>
    <n v="4.5599999999999996"/>
    <n v="11.94"/>
    <n v="89.36"/>
    <n v="3355"/>
    <s v="No"/>
    <x v="65"/>
    <n v="93882"/>
    <n v="52.6"/>
    <n v="36.76"/>
    <s v="Amazon Prime"/>
    <n v="37.57"/>
  </r>
  <r>
    <s v="MOV6963"/>
    <x v="7"/>
    <x v="6"/>
    <x v="43"/>
    <x v="930"/>
    <x v="0"/>
    <x v="0"/>
    <x v="4"/>
    <n v="6.6"/>
    <x v="920"/>
    <n v="121"/>
    <n v="47.23"/>
    <n v="114.62"/>
    <n v="303.43"/>
    <n v="3425"/>
    <s v="Yes"/>
    <x v="75"/>
    <n v="81379"/>
    <n v="152.63"/>
    <n v="150.80000000000001"/>
    <s v="Sony Pictures"/>
    <n v="63.96"/>
  </r>
  <r>
    <s v="MOV4621"/>
    <x v="8"/>
    <x v="0"/>
    <x v="339"/>
    <x v="931"/>
    <x v="0"/>
    <x v="0"/>
    <x v="1"/>
    <n v="6.6"/>
    <x v="921"/>
    <n v="169"/>
    <n v="22.71"/>
    <n v="43.52"/>
    <n v="356.92"/>
    <n v="3281"/>
    <s v="Yes"/>
    <x v="7"/>
    <n v="401817"/>
    <n v="251.63"/>
    <n v="105.29"/>
    <s v="Paramount"/>
    <n v="129.55000000000001"/>
  </r>
  <r>
    <s v="MOV9734"/>
    <x v="7"/>
    <x v="1"/>
    <x v="553"/>
    <x v="932"/>
    <x v="0"/>
    <x v="0"/>
    <x v="6"/>
    <n v="6.6"/>
    <x v="922"/>
    <n v="147"/>
    <n v="22.9"/>
    <n v="39.380000000000003"/>
    <n v="276.48"/>
    <n v="2716"/>
    <s v="Yes"/>
    <x v="66"/>
    <n v="80797"/>
    <n v="181.45"/>
    <n v="95.03"/>
    <s v="Fox Studios"/>
    <n v="36.04"/>
  </r>
  <r>
    <s v="MOV4803"/>
    <x v="7"/>
    <x v="0"/>
    <x v="616"/>
    <x v="933"/>
    <x v="0"/>
    <x v="0"/>
    <x v="12"/>
    <n v="6.6"/>
    <x v="923"/>
    <n v="94"/>
    <n v="39.9"/>
    <n v="92.22"/>
    <n v="840.62"/>
    <n v="3824"/>
    <s v="No"/>
    <x v="25"/>
    <n v="383343"/>
    <n v="541.02"/>
    <n v="299.60000000000002"/>
    <s v="Paramount"/>
    <n v="18.510000000000002"/>
  </r>
  <r>
    <s v="MOV9946"/>
    <x v="5"/>
    <x v="4"/>
    <x v="617"/>
    <x v="934"/>
    <x v="0"/>
    <x v="0"/>
    <x v="6"/>
    <n v="6.6"/>
    <x v="924"/>
    <n v="125"/>
    <n v="1.69"/>
    <n v="4.63"/>
    <n v="20.62"/>
    <n v="3160"/>
    <s v="Yes"/>
    <x v="25"/>
    <n v="69758"/>
    <n v="12.3"/>
    <n v="8.32"/>
    <s v="Sony Pictures"/>
    <n v="91.2"/>
  </r>
  <r>
    <s v="MOV3613"/>
    <x v="2"/>
    <x v="2"/>
    <x v="618"/>
    <x v="935"/>
    <x v="0"/>
    <x v="0"/>
    <x v="30"/>
    <n v="6.6"/>
    <x v="925"/>
    <n v="170"/>
    <n v="41.11"/>
    <n v="77.319999999999993"/>
    <n v="224.12"/>
    <n v="2402"/>
    <s v="No"/>
    <x v="28"/>
    <n v="356821"/>
    <n v="134.02000000000001"/>
    <n v="90.1"/>
    <s v="Sony Pictures"/>
    <n v="16.18"/>
  </r>
  <r>
    <s v="MOV8441"/>
    <x v="8"/>
    <x v="3"/>
    <x v="457"/>
    <x v="936"/>
    <x v="0"/>
    <x v="0"/>
    <x v="42"/>
    <n v="6.6"/>
    <x v="926"/>
    <n v="109"/>
    <n v="22.85"/>
    <n v="39.03"/>
    <n v="204.45"/>
    <n v="2264"/>
    <s v="Yes"/>
    <x v="76"/>
    <n v="288723"/>
    <n v="129.88"/>
    <n v="74.569999999999993"/>
    <s v="Amazon Prime"/>
    <n v="118.94"/>
  </r>
  <r>
    <s v="MOV5298"/>
    <x v="0"/>
    <x v="5"/>
    <x v="619"/>
    <x v="937"/>
    <x v="0"/>
    <x v="0"/>
    <x v="37"/>
    <n v="6.6"/>
    <x v="927"/>
    <n v="107"/>
    <n v="49.59"/>
    <n v="88.08"/>
    <n v="635.65"/>
    <n v="3124"/>
    <s v="Yes"/>
    <x v="45"/>
    <n v="44916"/>
    <n v="479.79"/>
    <n v="155.86000000000001"/>
    <s v="Sony Pictures"/>
    <n v="0.66"/>
  </r>
  <r>
    <s v="MOV6542"/>
    <x v="7"/>
    <x v="0"/>
    <x v="156"/>
    <x v="938"/>
    <x v="0"/>
    <x v="0"/>
    <x v="35"/>
    <n v="6.6"/>
    <x v="928"/>
    <n v="141"/>
    <n v="21.22"/>
    <n v="55.67"/>
    <n v="149.09"/>
    <n v="1095"/>
    <s v="No"/>
    <x v="66"/>
    <n v="383400"/>
    <n v="89.98"/>
    <n v="59.11"/>
    <s v="Sony Pictures"/>
    <n v="54.81"/>
  </r>
  <r>
    <s v="MOV3520"/>
    <x v="3"/>
    <x v="6"/>
    <x v="495"/>
    <x v="939"/>
    <x v="0"/>
    <x v="0"/>
    <x v="45"/>
    <n v="6.6"/>
    <x v="929"/>
    <n v="136"/>
    <n v="42.76"/>
    <n v="109.44"/>
    <n v="488.99"/>
    <n v="995"/>
    <s v="Yes"/>
    <x v="38"/>
    <n v="285765"/>
    <n v="245.74"/>
    <n v="243.25"/>
    <s v="Paramount"/>
    <n v="44.69"/>
  </r>
  <r>
    <s v="MOV8308"/>
    <x v="3"/>
    <x v="1"/>
    <x v="391"/>
    <x v="940"/>
    <x v="0"/>
    <x v="0"/>
    <x v="51"/>
    <n v="6.6"/>
    <x v="930"/>
    <n v="113"/>
    <n v="35.020000000000003"/>
    <n v="101.23"/>
    <n v="948.49"/>
    <n v="2219"/>
    <s v="Yes"/>
    <x v="41"/>
    <n v="107295"/>
    <n v="693.51"/>
    <n v="254.98"/>
    <s v="Netflix"/>
    <n v="7.08"/>
  </r>
  <r>
    <s v="MOV2616"/>
    <x v="0"/>
    <x v="1"/>
    <x v="438"/>
    <x v="941"/>
    <x v="0"/>
    <x v="0"/>
    <x v="51"/>
    <n v="6.6"/>
    <x v="340"/>
    <n v="99"/>
    <n v="19.170000000000002"/>
    <n v="43.61"/>
    <n v="250.47"/>
    <n v="977"/>
    <s v="No"/>
    <x v="53"/>
    <n v="54965"/>
    <n v="195.05"/>
    <n v="55.42"/>
    <s v="Amazon Prime"/>
    <n v="29.72"/>
  </r>
  <r>
    <s v="MOV6285"/>
    <x v="6"/>
    <x v="3"/>
    <x v="620"/>
    <x v="942"/>
    <x v="0"/>
    <x v="15"/>
    <x v="51"/>
    <n v="6.6"/>
    <x v="931"/>
    <n v="143"/>
    <n v="19.899999999999999"/>
    <n v="38.58"/>
    <n v="140.13999999999999"/>
    <n v="4583"/>
    <s v="Yes"/>
    <x v="11"/>
    <n v="217558"/>
    <n v="106.95"/>
    <n v="33.19"/>
    <s v="Amazon Prime"/>
    <n v="129.22"/>
  </r>
  <r>
    <s v="MOV1512"/>
    <x v="1"/>
    <x v="4"/>
    <x v="621"/>
    <x v="943"/>
    <x v="0"/>
    <x v="0"/>
    <x v="2"/>
    <n v="6.6"/>
    <x v="932"/>
    <n v="99"/>
    <n v="43.45"/>
    <n v="77.900000000000006"/>
    <n v="641.33000000000004"/>
    <n v="4629"/>
    <s v="Yes"/>
    <x v="57"/>
    <n v="163079"/>
    <n v="481.65"/>
    <n v="159.68"/>
    <s v="Warner Bros"/>
    <n v="101.75"/>
  </r>
  <r>
    <s v="MOV4344"/>
    <x v="6"/>
    <x v="2"/>
    <x v="622"/>
    <x v="944"/>
    <x v="0"/>
    <x v="0"/>
    <x v="16"/>
    <n v="6.6"/>
    <x v="933"/>
    <n v="171"/>
    <n v="36.200000000000003"/>
    <n v="80.040000000000006"/>
    <n v="337.9"/>
    <n v="796"/>
    <s v="Yes"/>
    <x v="29"/>
    <n v="48248"/>
    <n v="193.34"/>
    <n v="144.56"/>
    <s v="Amazon Prime"/>
    <n v="33.56"/>
  </r>
  <r>
    <s v="MOV8150"/>
    <x v="6"/>
    <x v="4"/>
    <x v="46"/>
    <x v="945"/>
    <x v="0"/>
    <x v="0"/>
    <x v="37"/>
    <n v="6.6"/>
    <x v="934"/>
    <n v="161"/>
    <n v="15.5"/>
    <n v="40.29"/>
    <n v="264.52"/>
    <n v="2602"/>
    <s v="No"/>
    <x v="26"/>
    <n v="273627"/>
    <n v="186.21"/>
    <n v="78.31"/>
    <s v="Netflix"/>
    <n v="3.68"/>
  </r>
  <r>
    <s v="MOV5749"/>
    <x v="1"/>
    <x v="1"/>
    <x v="623"/>
    <x v="946"/>
    <x v="0"/>
    <x v="0"/>
    <x v="12"/>
    <n v="6.6"/>
    <x v="935"/>
    <n v="125"/>
    <n v="20.8"/>
    <n v="35.729999999999997"/>
    <n v="85.36"/>
    <n v="4996"/>
    <s v="No"/>
    <x v="6"/>
    <n v="232499"/>
    <n v="43.37"/>
    <n v="41.99"/>
    <s v="Sony Pictures"/>
    <n v="62.13"/>
  </r>
  <r>
    <s v="MOV7371"/>
    <x v="8"/>
    <x v="0"/>
    <x v="624"/>
    <x v="947"/>
    <x v="0"/>
    <x v="0"/>
    <x v="14"/>
    <n v="6.6"/>
    <x v="936"/>
    <n v="169"/>
    <n v="39.33"/>
    <n v="78.260000000000005"/>
    <n v="329.88"/>
    <n v="4833"/>
    <s v="No"/>
    <x v="39"/>
    <n v="490773"/>
    <n v="244.03"/>
    <n v="85.85"/>
    <s v="Amazon Prime"/>
    <n v="78.319999999999993"/>
  </r>
  <r>
    <s v="MOV9488"/>
    <x v="1"/>
    <x v="6"/>
    <x v="535"/>
    <x v="948"/>
    <x v="0"/>
    <x v="0"/>
    <x v="33"/>
    <n v="6.6"/>
    <x v="937"/>
    <n v="171"/>
    <n v="29.81"/>
    <n v="68.47"/>
    <n v="641.03"/>
    <n v="4057"/>
    <s v="No"/>
    <x v="60"/>
    <n v="469382"/>
    <n v="493.86"/>
    <n v="147.16999999999999"/>
    <s v="Sony Pictures"/>
    <n v="16.670000000000002"/>
  </r>
  <r>
    <s v="MOV4114"/>
    <x v="6"/>
    <x v="1"/>
    <x v="204"/>
    <x v="949"/>
    <x v="0"/>
    <x v="0"/>
    <x v="19"/>
    <n v="6.6"/>
    <x v="938"/>
    <n v="129"/>
    <n v="26.88"/>
    <n v="60.31"/>
    <n v="163.66"/>
    <n v="3876"/>
    <s v="No"/>
    <x v="51"/>
    <n v="391867"/>
    <n v="94.06"/>
    <n v="69.599999999999994"/>
    <s v="Amazon Prime"/>
    <n v="109.33"/>
  </r>
  <r>
    <s v="MOV7583"/>
    <x v="4"/>
    <x v="1"/>
    <x v="188"/>
    <x v="950"/>
    <x v="0"/>
    <x v="21"/>
    <x v="51"/>
    <n v="6.6"/>
    <x v="939"/>
    <n v="179"/>
    <n v="17.510000000000002"/>
    <n v="35.159999999999997"/>
    <n v="296.75"/>
    <n v="2084"/>
    <s v="No"/>
    <x v="80"/>
    <n v="442390"/>
    <n v="174.81"/>
    <n v="121.94"/>
    <s v="Sony Pictures"/>
    <n v="42.87"/>
  </r>
  <r>
    <s v="MOV1251"/>
    <x v="3"/>
    <x v="4"/>
    <x v="415"/>
    <x v="951"/>
    <x v="0"/>
    <x v="0"/>
    <x v="4"/>
    <n v="6.6"/>
    <x v="940"/>
    <n v="114"/>
    <n v="24.88"/>
    <n v="61.89"/>
    <n v="580.71"/>
    <n v="4678"/>
    <s v="No"/>
    <x v="27"/>
    <n v="458824"/>
    <n v="349.59"/>
    <n v="231.12"/>
    <s v="Amazon Prime"/>
    <n v="58.48"/>
  </r>
  <r>
    <s v="MOV1504"/>
    <x v="3"/>
    <x v="0"/>
    <x v="455"/>
    <x v="952"/>
    <x v="0"/>
    <x v="0"/>
    <x v="51"/>
    <n v="6.6"/>
    <x v="941"/>
    <n v="135"/>
    <n v="49.09"/>
    <n v="139.94"/>
    <n v="427.55"/>
    <n v="2790"/>
    <s v="Yes"/>
    <x v="45"/>
    <n v="27626"/>
    <n v="314.14"/>
    <n v="113.41"/>
    <s v="Amazon Prime"/>
    <n v="1.86"/>
  </r>
  <r>
    <s v="MOV6452"/>
    <x v="4"/>
    <x v="4"/>
    <x v="625"/>
    <x v="953"/>
    <x v="4"/>
    <x v="4"/>
    <x v="33"/>
    <n v="6.6"/>
    <x v="942"/>
    <n v="149"/>
    <n v="41.14"/>
    <n v="97.47"/>
    <n v="444.25"/>
    <n v="3727"/>
    <s v="Yes"/>
    <x v="2"/>
    <n v="107757"/>
    <n v="325.81"/>
    <n v="118.44"/>
    <s v="Amazon Prime"/>
    <n v="14.09"/>
  </r>
  <r>
    <s v="MOV8151"/>
    <x v="2"/>
    <x v="4"/>
    <x v="226"/>
    <x v="954"/>
    <x v="0"/>
    <x v="0"/>
    <x v="2"/>
    <n v="6.6"/>
    <x v="943"/>
    <n v="138"/>
    <n v="38.479999999999997"/>
    <n v="67.75"/>
    <n v="420.25"/>
    <n v="524"/>
    <s v="No"/>
    <x v="50"/>
    <n v="157575"/>
    <n v="301.86"/>
    <n v="118.39"/>
    <s v="Warner Bros"/>
    <n v="34.49"/>
  </r>
  <r>
    <s v="MOV2026"/>
    <x v="8"/>
    <x v="0"/>
    <x v="626"/>
    <x v="955"/>
    <x v="0"/>
    <x v="4"/>
    <x v="5"/>
    <n v="6.6"/>
    <x v="944"/>
    <n v="152"/>
    <n v="26.08"/>
    <n v="74.430000000000007"/>
    <n v="400.57"/>
    <n v="2554"/>
    <s v="Yes"/>
    <x v="2"/>
    <n v="245845"/>
    <n v="299.32"/>
    <n v="101.25"/>
    <s v="Netflix"/>
    <n v="4.87"/>
  </r>
  <r>
    <s v="MOV9099"/>
    <x v="0"/>
    <x v="4"/>
    <x v="627"/>
    <x v="956"/>
    <x v="0"/>
    <x v="0"/>
    <x v="4"/>
    <n v="6.6"/>
    <x v="945"/>
    <n v="99"/>
    <n v="23.24"/>
    <n v="65.989999999999995"/>
    <n v="282.85000000000002"/>
    <n v="1689"/>
    <s v="No"/>
    <x v="11"/>
    <n v="288346"/>
    <n v="215.64"/>
    <n v="67.209999999999994"/>
    <s v="Paramount"/>
    <n v="62.91"/>
  </r>
  <r>
    <s v="MOV9084"/>
    <x v="1"/>
    <x v="6"/>
    <x v="466"/>
    <x v="957"/>
    <x v="0"/>
    <x v="0"/>
    <x v="51"/>
    <n v="6.6"/>
    <x v="946"/>
    <n v="141"/>
    <n v="48.57"/>
    <n v="126.48"/>
    <n v="599.59"/>
    <n v="4602"/>
    <s v="Yes"/>
    <x v="26"/>
    <n v="310988"/>
    <n v="312.98"/>
    <n v="286.61"/>
    <s v="Paramount"/>
    <n v="4.4800000000000004"/>
  </r>
  <r>
    <s v="MOV1944"/>
    <x v="8"/>
    <x v="2"/>
    <x v="322"/>
    <x v="958"/>
    <x v="0"/>
    <x v="0"/>
    <x v="37"/>
    <n v="6.6"/>
    <x v="947"/>
    <n v="108"/>
    <n v="46.12"/>
    <n v="113.69"/>
    <n v="851.56"/>
    <n v="4472"/>
    <s v="No"/>
    <x v="5"/>
    <n v="348456"/>
    <n v="514.6"/>
    <n v="336.96"/>
    <s v="Amazon Prime"/>
    <n v="72.540000000000006"/>
  </r>
  <r>
    <s v="MOV3097"/>
    <x v="8"/>
    <x v="4"/>
    <x v="628"/>
    <x v="959"/>
    <x v="0"/>
    <x v="0"/>
    <x v="6"/>
    <n v="6.6"/>
    <x v="948"/>
    <n v="120"/>
    <n v="24.09"/>
    <n v="40.840000000000003"/>
    <n v="353.46"/>
    <n v="719"/>
    <s v="Yes"/>
    <x v="58"/>
    <n v="63799"/>
    <n v="189.6"/>
    <n v="163.86"/>
    <s v="Netflix"/>
    <n v="118.41"/>
  </r>
  <r>
    <s v="MOV5535"/>
    <x v="1"/>
    <x v="1"/>
    <x v="547"/>
    <x v="960"/>
    <x v="0"/>
    <x v="0"/>
    <x v="4"/>
    <n v="6.6"/>
    <x v="949"/>
    <n v="150"/>
    <n v="43.84"/>
    <n v="116.05"/>
    <n v="565.42999999999995"/>
    <n v="4426"/>
    <s v="Yes"/>
    <x v="32"/>
    <n v="135530"/>
    <n v="341.46"/>
    <n v="223.97"/>
    <s v="Sony Pictures"/>
    <n v="16.829999999999998"/>
  </r>
  <r>
    <s v="MOV2685"/>
    <x v="0"/>
    <x v="2"/>
    <x v="629"/>
    <x v="961"/>
    <x v="0"/>
    <x v="0"/>
    <x v="45"/>
    <n v="6.6"/>
    <x v="950"/>
    <n v="95"/>
    <n v="43.29"/>
    <n v="74.73"/>
    <n v="537.14"/>
    <n v="1374"/>
    <s v="Yes"/>
    <x v="8"/>
    <n v="148749"/>
    <n v="388.8"/>
    <n v="148.34"/>
    <s v="Paramount"/>
    <n v="22.93"/>
  </r>
  <r>
    <s v="MOV8917"/>
    <x v="4"/>
    <x v="2"/>
    <x v="630"/>
    <x v="962"/>
    <x v="17"/>
    <x v="25"/>
    <x v="5"/>
    <n v="6.6"/>
    <x v="951"/>
    <n v="114"/>
    <n v="29.5"/>
    <n v="68.64"/>
    <n v="311.8"/>
    <n v="2082"/>
    <s v="No"/>
    <x v="11"/>
    <n v="356583"/>
    <n v="227.99"/>
    <n v="83.81"/>
    <s v="Paramount"/>
    <n v="12.06"/>
  </r>
  <r>
    <s v="MOV2350"/>
    <x v="1"/>
    <x v="4"/>
    <x v="315"/>
    <x v="963"/>
    <x v="0"/>
    <x v="0"/>
    <x v="37"/>
    <n v="6.6"/>
    <x v="952"/>
    <n v="156"/>
    <n v="15.99"/>
    <n v="30.34"/>
    <n v="207.6"/>
    <n v="1575"/>
    <s v="No"/>
    <x v="14"/>
    <n v="387914"/>
    <n v="148.37"/>
    <n v="59.23"/>
    <s v="Amazon Prime"/>
    <n v="13.74"/>
  </r>
  <r>
    <s v="MOV1616"/>
    <x v="6"/>
    <x v="6"/>
    <x v="35"/>
    <x v="964"/>
    <x v="0"/>
    <x v="0"/>
    <x v="13"/>
    <n v="6.6"/>
    <x v="953"/>
    <n v="131"/>
    <n v="23.94"/>
    <n v="60.41"/>
    <n v="256.7"/>
    <n v="4830"/>
    <s v="No"/>
    <x v="28"/>
    <n v="227335"/>
    <n v="157.58000000000001"/>
    <n v="99.12"/>
    <s v="Paramount"/>
    <n v="73.05"/>
  </r>
  <r>
    <s v="MOV6405"/>
    <x v="7"/>
    <x v="2"/>
    <x v="631"/>
    <x v="965"/>
    <x v="0"/>
    <x v="0"/>
    <x v="45"/>
    <n v="6.6"/>
    <x v="954"/>
    <n v="179"/>
    <n v="0.76"/>
    <n v="1.54"/>
    <n v="10.74"/>
    <n v="2036"/>
    <s v="Yes"/>
    <x v="41"/>
    <n v="442703"/>
    <n v="5.96"/>
    <n v="4.78"/>
    <s v="Warner Bros"/>
    <n v="34.619999999999997"/>
  </r>
  <r>
    <s v="MOV8673"/>
    <x v="8"/>
    <x v="4"/>
    <x v="632"/>
    <x v="966"/>
    <x v="0"/>
    <x v="5"/>
    <x v="16"/>
    <n v="6.6"/>
    <x v="955"/>
    <n v="157"/>
    <n v="39.18"/>
    <n v="75.31"/>
    <n v="228.45"/>
    <n v="2870"/>
    <s v="No"/>
    <x v="54"/>
    <n v="255552"/>
    <n v="115.72"/>
    <n v="112.73"/>
    <s v="Netflix"/>
    <n v="57.28"/>
  </r>
  <r>
    <s v="MOV2942"/>
    <x v="3"/>
    <x v="6"/>
    <x v="195"/>
    <x v="967"/>
    <x v="0"/>
    <x v="4"/>
    <x v="6"/>
    <n v="6.6"/>
    <x v="956"/>
    <n v="125"/>
    <n v="45.66"/>
    <n v="79.02"/>
    <n v="587.22"/>
    <n v="3093"/>
    <s v="Yes"/>
    <x v="57"/>
    <n v="224229"/>
    <n v="322.01"/>
    <n v="265.20999999999998"/>
    <s v="Netflix"/>
    <n v="26.47"/>
  </r>
  <r>
    <s v="MOV9813"/>
    <x v="7"/>
    <x v="1"/>
    <x v="86"/>
    <x v="968"/>
    <x v="0"/>
    <x v="0"/>
    <x v="18"/>
    <n v="6.6"/>
    <x v="957"/>
    <n v="137"/>
    <n v="36.39"/>
    <n v="56.45"/>
    <n v="468.9"/>
    <n v="4178"/>
    <s v="Yes"/>
    <x v="60"/>
    <n v="320134"/>
    <n v="326.43"/>
    <n v="142.47"/>
    <s v="Sony Pictures"/>
    <n v="67.12"/>
  </r>
  <r>
    <s v="MOV2916"/>
    <x v="4"/>
    <x v="3"/>
    <x v="633"/>
    <x v="969"/>
    <x v="0"/>
    <x v="0"/>
    <x v="37"/>
    <n v="6.6"/>
    <x v="958"/>
    <n v="165"/>
    <n v="17.579999999999998"/>
    <n v="27.53"/>
    <n v="250.26"/>
    <n v="2573"/>
    <s v="No"/>
    <x v="33"/>
    <n v="54396"/>
    <n v="137.94999999999999"/>
    <n v="112.31"/>
    <s v="Warner Bros"/>
    <n v="104.65"/>
  </r>
  <r>
    <s v="MOV4741"/>
    <x v="7"/>
    <x v="0"/>
    <x v="459"/>
    <x v="970"/>
    <x v="0"/>
    <x v="4"/>
    <x v="18"/>
    <n v="6.6"/>
    <x v="959"/>
    <n v="147"/>
    <n v="49.22"/>
    <n v="100.11"/>
    <n v="523.82000000000005"/>
    <n v="3149"/>
    <s v="No"/>
    <x v="75"/>
    <n v="32711"/>
    <n v="358.57"/>
    <n v="165.25"/>
    <s v="Warner Bros"/>
    <n v="73.11"/>
  </r>
  <r>
    <s v="MOV8778"/>
    <x v="6"/>
    <x v="1"/>
    <x v="634"/>
    <x v="971"/>
    <x v="0"/>
    <x v="0"/>
    <x v="12"/>
    <n v="6.6"/>
    <x v="126"/>
    <n v="155"/>
    <n v="14.16"/>
    <n v="30.93"/>
    <n v="171.26"/>
    <n v="525"/>
    <s v="Yes"/>
    <x v="8"/>
    <n v="35524"/>
    <n v="122.18"/>
    <n v="49.08"/>
    <s v="Amazon Prime"/>
    <n v="50.95"/>
  </r>
  <r>
    <s v="MOV8866"/>
    <x v="1"/>
    <x v="1"/>
    <x v="635"/>
    <x v="972"/>
    <x v="0"/>
    <x v="0"/>
    <x v="18"/>
    <n v="6.6"/>
    <x v="960"/>
    <n v="124"/>
    <n v="3.61"/>
    <n v="6.77"/>
    <n v="28.94"/>
    <n v="4559"/>
    <s v="No"/>
    <x v="58"/>
    <n v="83130"/>
    <n v="20.69"/>
    <n v="8.25"/>
    <s v="Netflix"/>
    <n v="43.45"/>
  </r>
  <r>
    <s v="MOV7986"/>
    <x v="3"/>
    <x v="0"/>
    <x v="636"/>
    <x v="973"/>
    <x v="0"/>
    <x v="0"/>
    <x v="49"/>
    <n v="6.6"/>
    <x v="961"/>
    <n v="179"/>
    <n v="29.78"/>
    <n v="78.95"/>
    <n v="401.4"/>
    <n v="2493"/>
    <s v="Yes"/>
    <x v="26"/>
    <n v="119328"/>
    <n v="259.52"/>
    <n v="141.88"/>
    <s v="Amazon Prime"/>
    <n v="59.09"/>
  </r>
  <r>
    <s v="MOV9221"/>
    <x v="2"/>
    <x v="3"/>
    <x v="637"/>
    <x v="974"/>
    <x v="0"/>
    <x v="0"/>
    <x v="30"/>
    <n v="6.5"/>
    <x v="962"/>
    <n v="112"/>
    <n v="38.450000000000003"/>
    <n v="72.930000000000007"/>
    <n v="482.17"/>
    <n v="4711"/>
    <s v="No"/>
    <x v="21"/>
    <n v="433651"/>
    <n v="296"/>
    <n v="186.17"/>
    <s v="Sony Pictures"/>
    <n v="8.44"/>
  </r>
  <r>
    <s v="MOV1801"/>
    <x v="0"/>
    <x v="1"/>
    <x v="638"/>
    <x v="975"/>
    <x v="0"/>
    <x v="5"/>
    <x v="51"/>
    <n v="6.5"/>
    <x v="963"/>
    <n v="174"/>
    <n v="3.26"/>
    <n v="6.57"/>
    <n v="29.19"/>
    <n v="1792"/>
    <s v="Yes"/>
    <x v="31"/>
    <n v="159979"/>
    <n v="16.100000000000001"/>
    <n v="13.09"/>
    <s v="Fox Studios"/>
    <n v="3.41"/>
  </r>
  <r>
    <s v="MOV1239"/>
    <x v="2"/>
    <x v="3"/>
    <x v="495"/>
    <x v="976"/>
    <x v="0"/>
    <x v="0"/>
    <x v="4"/>
    <n v="6.5"/>
    <x v="964"/>
    <n v="168"/>
    <n v="32.19"/>
    <n v="94.42"/>
    <n v="505.76"/>
    <n v="576"/>
    <s v="Yes"/>
    <x v="11"/>
    <n v="379582"/>
    <n v="331.84"/>
    <n v="173.92"/>
    <s v="Sony Pictures"/>
    <n v="21.14"/>
  </r>
  <r>
    <s v="MOV3055"/>
    <x v="3"/>
    <x v="4"/>
    <x v="171"/>
    <x v="977"/>
    <x v="0"/>
    <x v="5"/>
    <x v="16"/>
    <n v="6.5"/>
    <x v="965"/>
    <n v="145"/>
    <n v="5.69"/>
    <n v="11.44"/>
    <n v="75.36"/>
    <n v="1545"/>
    <s v="Yes"/>
    <x v="61"/>
    <n v="197424"/>
    <n v="41.17"/>
    <n v="34.19"/>
    <s v="Fox Studios"/>
    <n v="51.84"/>
  </r>
  <r>
    <s v="MOV8152"/>
    <x v="7"/>
    <x v="3"/>
    <x v="504"/>
    <x v="978"/>
    <x v="0"/>
    <x v="5"/>
    <x v="18"/>
    <n v="6.5"/>
    <x v="966"/>
    <n v="136"/>
    <n v="25.75"/>
    <n v="59.52"/>
    <n v="489.25"/>
    <n v="2189"/>
    <s v="No"/>
    <x v="19"/>
    <n v="142021"/>
    <n v="283.77"/>
    <n v="205.48"/>
    <s v="Fox Studios"/>
    <n v="51.33"/>
  </r>
  <r>
    <s v="MOV6778"/>
    <x v="3"/>
    <x v="3"/>
    <x v="639"/>
    <x v="979"/>
    <x v="0"/>
    <x v="0"/>
    <x v="45"/>
    <n v="6.5"/>
    <x v="967"/>
    <n v="167"/>
    <n v="13.1"/>
    <n v="30.89"/>
    <n v="221.76"/>
    <n v="2460"/>
    <s v="No"/>
    <x v="23"/>
    <n v="407875"/>
    <n v="152.78"/>
    <n v="68.98"/>
    <s v="Sony Pictures"/>
    <n v="4.63"/>
  </r>
  <r>
    <s v="MOV5088"/>
    <x v="0"/>
    <x v="1"/>
    <x v="509"/>
    <x v="980"/>
    <x v="0"/>
    <x v="0"/>
    <x v="49"/>
    <n v="6.5"/>
    <x v="968"/>
    <n v="95"/>
    <n v="9.81"/>
    <n v="26.24"/>
    <n v="151.87"/>
    <n v="3819"/>
    <s v="Yes"/>
    <x v="67"/>
    <n v="48473"/>
    <n v="94.17"/>
    <n v="57.7"/>
    <s v="Paramount"/>
    <n v="8.66"/>
  </r>
  <r>
    <s v="MOV7309"/>
    <x v="0"/>
    <x v="0"/>
    <x v="640"/>
    <x v="981"/>
    <x v="0"/>
    <x v="0"/>
    <x v="51"/>
    <n v="6.5"/>
    <x v="389"/>
    <n v="136"/>
    <n v="24.02"/>
    <n v="58.24"/>
    <n v="298.79000000000002"/>
    <n v="4501"/>
    <s v="Yes"/>
    <x v="38"/>
    <n v="429603"/>
    <n v="213"/>
    <n v="85.79"/>
    <s v="Fox Studios"/>
    <n v="34.43"/>
  </r>
  <r>
    <s v="MOV7612"/>
    <x v="2"/>
    <x v="5"/>
    <x v="641"/>
    <x v="982"/>
    <x v="0"/>
    <x v="0"/>
    <x v="14"/>
    <n v="6.5"/>
    <x v="969"/>
    <n v="97"/>
    <n v="30.96"/>
    <n v="74.33"/>
    <n v="641.75"/>
    <n v="4434"/>
    <s v="Yes"/>
    <x v="58"/>
    <n v="164133"/>
    <n v="364.84"/>
    <n v="276.91000000000003"/>
    <s v="Sony Pictures"/>
    <n v="4.84"/>
  </r>
  <r>
    <s v="MOV2200"/>
    <x v="2"/>
    <x v="6"/>
    <x v="101"/>
    <x v="983"/>
    <x v="0"/>
    <x v="0"/>
    <x v="28"/>
    <n v="6.5"/>
    <x v="970"/>
    <n v="148"/>
    <n v="19.920000000000002"/>
    <n v="41.88"/>
    <n v="353.02"/>
    <n v="2094"/>
    <s v="No"/>
    <x v="40"/>
    <n v="164423"/>
    <n v="267.23"/>
    <n v="85.79"/>
    <s v="Netflix"/>
    <n v="56.27"/>
  </r>
  <r>
    <s v="MOV6033"/>
    <x v="0"/>
    <x v="1"/>
    <x v="639"/>
    <x v="979"/>
    <x v="0"/>
    <x v="0"/>
    <x v="45"/>
    <n v="6.5"/>
    <x v="971"/>
    <n v="91"/>
    <n v="8.1300000000000008"/>
    <n v="16.489999999999998"/>
    <n v="116.52"/>
    <n v="4289"/>
    <s v="No"/>
    <x v="10"/>
    <n v="193984"/>
    <n v="62.67"/>
    <n v="53.85"/>
    <s v="Paramount"/>
    <n v="1.84"/>
  </r>
  <r>
    <s v="MOV7248"/>
    <x v="8"/>
    <x v="0"/>
    <x v="642"/>
    <x v="984"/>
    <x v="0"/>
    <x v="0"/>
    <x v="28"/>
    <n v="6.5"/>
    <x v="972"/>
    <n v="129"/>
    <n v="38.6"/>
    <n v="102.03"/>
    <n v="259.87"/>
    <n v="1272"/>
    <s v="Yes"/>
    <x v="5"/>
    <n v="332405"/>
    <n v="190.56"/>
    <n v="69.31"/>
    <s v="Netflix"/>
    <n v="33.72"/>
  </r>
  <r>
    <s v="MOV8614"/>
    <x v="3"/>
    <x v="0"/>
    <x v="45"/>
    <x v="985"/>
    <x v="0"/>
    <x v="0"/>
    <x v="35"/>
    <n v="6.5"/>
    <x v="973"/>
    <n v="96"/>
    <n v="6.04"/>
    <n v="15.99"/>
    <n v="115.62"/>
    <n v="3228"/>
    <s v="Yes"/>
    <x v="41"/>
    <n v="335186"/>
    <n v="86.93"/>
    <n v="28.69"/>
    <s v="Sony Pictures"/>
    <n v="75.38"/>
  </r>
  <r>
    <s v="MOV5350"/>
    <x v="1"/>
    <x v="5"/>
    <x v="349"/>
    <x v="986"/>
    <x v="0"/>
    <x v="0"/>
    <x v="25"/>
    <n v="6.5"/>
    <x v="974"/>
    <n v="84"/>
    <n v="7.71"/>
    <n v="20.73"/>
    <n v="196.68"/>
    <n v="2296"/>
    <s v="No"/>
    <x v="36"/>
    <n v="321320"/>
    <n v="98.51"/>
    <n v="98.17"/>
    <s v="Sony Pictures"/>
    <n v="6.93"/>
  </r>
  <r>
    <s v="MOV3480"/>
    <x v="7"/>
    <x v="5"/>
    <x v="643"/>
    <x v="987"/>
    <x v="0"/>
    <x v="0"/>
    <x v="38"/>
    <n v="6.5"/>
    <x v="975"/>
    <n v="132"/>
    <n v="3.52"/>
    <n v="5.71"/>
    <n v="24.2"/>
    <n v="2055"/>
    <s v="No"/>
    <x v="52"/>
    <n v="326619"/>
    <n v="14.29"/>
    <n v="9.91"/>
    <s v="Paramount"/>
    <n v="52.6"/>
  </r>
  <r>
    <s v="MOV4802"/>
    <x v="2"/>
    <x v="0"/>
    <x v="644"/>
    <x v="988"/>
    <x v="0"/>
    <x v="0"/>
    <x v="35"/>
    <n v="6.5"/>
    <x v="976"/>
    <n v="83"/>
    <n v="1.18"/>
    <n v="1.93"/>
    <n v="17.8"/>
    <n v="2370"/>
    <s v="Yes"/>
    <x v="66"/>
    <n v="110081"/>
    <n v="10.1"/>
    <n v="7.7"/>
    <s v="Sony Pictures"/>
    <n v="13.99"/>
  </r>
  <r>
    <s v="MOV6632"/>
    <x v="7"/>
    <x v="5"/>
    <x v="645"/>
    <x v="989"/>
    <x v="0"/>
    <x v="0"/>
    <x v="4"/>
    <n v="6.5"/>
    <x v="977"/>
    <n v="163"/>
    <n v="47.19"/>
    <n v="97.06"/>
    <n v="803.7"/>
    <n v="4650"/>
    <s v="No"/>
    <x v="4"/>
    <n v="77978"/>
    <n v="620.30999999999995"/>
    <n v="183.39"/>
    <s v="Amazon Prime"/>
    <n v="77.739999999999995"/>
  </r>
  <r>
    <s v="MOV1319"/>
    <x v="3"/>
    <x v="6"/>
    <x v="646"/>
    <x v="990"/>
    <x v="0"/>
    <x v="0"/>
    <x v="45"/>
    <n v="6.5"/>
    <x v="978"/>
    <n v="176"/>
    <n v="17.54"/>
    <n v="33.479999999999997"/>
    <n v="298.67"/>
    <n v="1665"/>
    <s v="Yes"/>
    <x v="16"/>
    <n v="265992"/>
    <n v="222.37"/>
    <n v="76.3"/>
    <s v="Sony Pictures"/>
    <n v="119.39"/>
  </r>
  <r>
    <s v="MOV4060"/>
    <x v="7"/>
    <x v="5"/>
    <x v="9"/>
    <x v="991"/>
    <x v="0"/>
    <x v="0"/>
    <x v="37"/>
    <n v="6.5"/>
    <x v="979"/>
    <n v="139"/>
    <n v="4.78"/>
    <n v="7.53"/>
    <n v="69.16"/>
    <n v="3506"/>
    <s v="Yes"/>
    <x v="51"/>
    <n v="23192"/>
    <n v="35.020000000000003"/>
    <n v="34.14"/>
    <s v="Sony Pictures"/>
    <n v="3.29"/>
  </r>
  <r>
    <s v="MOV1575"/>
    <x v="0"/>
    <x v="1"/>
    <x v="447"/>
    <x v="992"/>
    <x v="0"/>
    <x v="4"/>
    <x v="4"/>
    <n v="6.5"/>
    <x v="980"/>
    <n v="86"/>
    <n v="23.71"/>
    <n v="36.24"/>
    <n v="106.9"/>
    <n v="2927"/>
    <s v="No"/>
    <x v="72"/>
    <n v="494739"/>
    <n v="65.73"/>
    <n v="41.17"/>
    <s v="Warner Bros"/>
    <n v="89.64"/>
  </r>
  <r>
    <s v="MOV9867"/>
    <x v="5"/>
    <x v="5"/>
    <x v="647"/>
    <x v="993"/>
    <x v="0"/>
    <x v="0"/>
    <x v="3"/>
    <n v="6.5"/>
    <x v="981"/>
    <n v="177"/>
    <n v="32.159999999999997"/>
    <n v="58.68"/>
    <n v="273.02"/>
    <n v="1562"/>
    <s v="Yes"/>
    <x v="27"/>
    <n v="289569"/>
    <n v="184.09"/>
    <n v="88.93"/>
    <s v="Paramount"/>
    <n v="117.13"/>
  </r>
  <r>
    <s v="MOV7070"/>
    <x v="5"/>
    <x v="0"/>
    <x v="648"/>
    <x v="994"/>
    <x v="0"/>
    <x v="0"/>
    <x v="13"/>
    <n v="6.5"/>
    <x v="982"/>
    <n v="155"/>
    <n v="22.21"/>
    <n v="59.24"/>
    <n v="539.54999999999995"/>
    <n v="3496"/>
    <s v="No"/>
    <x v="73"/>
    <n v="196973"/>
    <n v="370.96"/>
    <n v="168.59"/>
    <s v="Sony Pictures"/>
    <n v="59.83"/>
  </r>
  <r>
    <s v="MOV9638"/>
    <x v="0"/>
    <x v="1"/>
    <x v="138"/>
    <x v="995"/>
    <x v="0"/>
    <x v="0"/>
    <x v="11"/>
    <n v="6.5"/>
    <x v="983"/>
    <n v="144"/>
    <n v="16.510000000000002"/>
    <n v="35.75"/>
    <n v="174.78"/>
    <n v="2211"/>
    <s v="Yes"/>
    <x v="70"/>
    <n v="360376"/>
    <n v="103.36"/>
    <n v="71.42"/>
    <s v="Amazon Prime"/>
    <n v="47.5"/>
  </r>
  <r>
    <s v="MOV3528"/>
    <x v="5"/>
    <x v="0"/>
    <x v="649"/>
    <x v="996"/>
    <x v="0"/>
    <x v="0"/>
    <x v="37"/>
    <n v="6.5"/>
    <x v="984"/>
    <n v="111"/>
    <n v="30.42"/>
    <n v="50.18"/>
    <n v="449.14"/>
    <n v="3924"/>
    <s v="Yes"/>
    <x v="65"/>
    <n v="167638"/>
    <n v="317"/>
    <n v="132.13999999999999"/>
    <s v="Fox Studios"/>
    <n v="69.510000000000005"/>
  </r>
  <r>
    <s v="MOV4241"/>
    <x v="5"/>
    <x v="0"/>
    <x v="650"/>
    <x v="997"/>
    <x v="0"/>
    <x v="0"/>
    <x v="34"/>
    <n v="6.5"/>
    <x v="985"/>
    <n v="113"/>
    <n v="47.65"/>
    <n v="128.65"/>
    <n v="295.97000000000003"/>
    <n v="958"/>
    <s v="Yes"/>
    <x v="75"/>
    <n v="230395"/>
    <n v="224.77"/>
    <n v="71.2"/>
    <s v="Amazon Prime"/>
    <n v="23.21"/>
  </r>
  <r>
    <s v="MOV9390"/>
    <x v="2"/>
    <x v="1"/>
    <x v="651"/>
    <x v="998"/>
    <x v="0"/>
    <x v="0"/>
    <x v="30"/>
    <n v="6.5"/>
    <x v="986"/>
    <n v="180"/>
    <n v="5.79"/>
    <n v="9.8699999999999992"/>
    <n v="54.04"/>
    <n v="3248"/>
    <s v="No"/>
    <x v="3"/>
    <n v="392364"/>
    <n v="37.549999999999997"/>
    <n v="16.489999999999998"/>
    <s v="Warner Bros"/>
    <n v="72.08"/>
  </r>
  <r>
    <s v="MOV8954"/>
    <x v="5"/>
    <x v="0"/>
    <x v="346"/>
    <x v="999"/>
    <x v="0"/>
    <x v="0"/>
    <x v="3"/>
    <n v="6.5"/>
    <x v="987"/>
    <n v="87"/>
    <n v="1.9"/>
    <n v="4.68"/>
    <n v="10.99"/>
    <n v="3749"/>
    <s v="Yes"/>
    <x v="21"/>
    <n v="36949"/>
    <n v="6.8"/>
    <n v="4.1900000000000004"/>
    <s v="Amazon Prime"/>
    <n v="80.84"/>
  </r>
  <r>
    <s v="MOV3003"/>
    <x v="8"/>
    <x v="0"/>
    <x v="387"/>
    <x v="1000"/>
    <x v="0"/>
    <x v="0"/>
    <x v="18"/>
    <n v="6.5"/>
    <x v="497"/>
    <n v="160"/>
    <n v="1.2"/>
    <n v="3.13"/>
    <n v="13.82"/>
    <n v="4097"/>
    <s v="No"/>
    <x v="73"/>
    <n v="59047"/>
    <n v="10.79"/>
    <n v="3.03"/>
    <s v="Paramount"/>
    <n v="2.93"/>
  </r>
  <r>
    <s v="MOV7121"/>
    <x v="1"/>
    <x v="4"/>
    <x v="577"/>
    <x v="1001"/>
    <x v="0"/>
    <x v="4"/>
    <x v="39"/>
    <n v="6.5"/>
    <x v="988"/>
    <n v="169"/>
    <n v="25.8"/>
    <n v="63.38"/>
    <n v="448.63"/>
    <n v="745"/>
    <s v="No"/>
    <x v="28"/>
    <n v="242673"/>
    <n v="233.22"/>
    <n v="215.41"/>
    <s v="Fox Studios"/>
    <n v="27.29"/>
  </r>
  <r>
    <s v="MOV5928"/>
    <x v="3"/>
    <x v="4"/>
    <x v="652"/>
    <x v="1002"/>
    <x v="0"/>
    <x v="15"/>
    <x v="37"/>
    <n v="6.5"/>
    <x v="989"/>
    <n v="103"/>
    <n v="23.83"/>
    <n v="44.08"/>
    <n v="322.17"/>
    <n v="4027"/>
    <s v="Yes"/>
    <x v="7"/>
    <n v="445401"/>
    <n v="244.01"/>
    <n v="78.16"/>
    <s v="Sony Pictures"/>
    <n v="50.57"/>
  </r>
  <r>
    <s v="MOV4556"/>
    <x v="2"/>
    <x v="4"/>
    <x v="653"/>
    <x v="1003"/>
    <x v="0"/>
    <x v="0"/>
    <x v="13"/>
    <n v="6.5"/>
    <x v="990"/>
    <n v="122"/>
    <n v="47.14"/>
    <n v="139.75"/>
    <n v="1298.27"/>
    <n v="1855"/>
    <s v="Yes"/>
    <x v="58"/>
    <n v="216712"/>
    <n v="741.38"/>
    <n v="556.89"/>
    <s v="Warner Bros"/>
    <n v="48.53"/>
  </r>
  <r>
    <s v="MOV5444"/>
    <x v="3"/>
    <x v="4"/>
    <x v="53"/>
    <x v="1004"/>
    <x v="0"/>
    <x v="0"/>
    <x v="13"/>
    <n v="6.5"/>
    <x v="991"/>
    <n v="127"/>
    <n v="48.36"/>
    <n v="124.23"/>
    <n v="1169.99"/>
    <n v="3163"/>
    <s v="No"/>
    <x v="68"/>
    <n v="235661"/>
    <n v="708.24"/>
    <n v="461.75"/>
    <s v="Netflix"/>
    <n v="40.39"/>
  </r>
  <r>
    <s v="MOV6605"/>
    <x v="1"/>
    <x v="5"/>
    <x v="654"/>
    <x v="1005"/>
    <x v="0"/>
    <x v="0"/>
    <x v="25"/>
    <n v="6.5"/>
    <x v="992"/>
    <n v="83"/>
    <n v="31.19"/>
    <n v="61.52"/>
    <n v="325.25"/>
    <n v="4346"/>
    <s v="Yes"/>
    <x v="22"/>
    <n v="357884"/>
    <n v="169.71"/>
    <n v="155.54"/>
    <s v="Amazon Prime"/>
    <n v="49.5"/>
  </r>
  <r>
    <s v="MOV3038"/>
    <x v="4"/>
    <x v="0"/>
    <x v="655"/>
    <x v="1006"/>
    <x v="0"/>
    <x v="0"/>
    <x v="38"/>
    <n v="6.5"/>
    <x v="993"/>
    <n v="84"/>
    <n v="16.89"/>
    <n v="39.31"/>
    <n v="275.37"/>
    <n v="697"/>
    <s v="No"/>
    <x v="12"/>
    <n v="437885"/>
    <n v="148.34"/>
    <n v="127.03"/>
    <s v="Sony Pictures"/>
    <n v="41.27"/>
  </r>
  <r>
    <s v="MOV5607"/>
    <x v="6"/>
    <x v="1"/>
    <x v="158"/>
    <x v="1007"/>
    <x v="0"/>
    <x v="0"/>
    <x v="35"/>
    <n v="6.5"/>
    <x v="994"/>
    <n v="162"/>
    <n v="39.61"/>
    <n v="61.14"/>
    <n v="400.86"/>
    <n v="4190"/>
    <s v="No"/>
    <x v="43"/>
    <n v="333918"/>
    <n v="230.7"/>
    <n v="170.16"/>
    <s v="Warner Bros"/>
    <n v="29.03"/>
  </r>
  <r>
    <s v="MOV7463"/>
    <x v="5"/>
    <x v="0"/>
    <x v="656"/>
    <x v="1008"/>
    <x v="9"/>
    <x v="11"/>
    <x v="2"/>
    <n v="6.5"/>
    <x v="995"/>
    <n v="107"/>
    <n v="46.45"/>
    <n v="126.12"/>
    <n v="1198.05"/>
    <n v="4298"/>
    <s v="Yes"/>
    <x v="12"/>
    <n v="471218"/>
    <n v="802.35"/>
    <n v="395.7"/>
    <s v="Amazon Prime"/>
    <n v="15.92"/>
  </r>
  <r>
    <s v="MOV1872"/>
    <x v="4"/>
    <x v="5"/>
    <x v="657"/>
    <x v="1009"/>
    <x v="0"/>
    <x v="4"/>
    <x v="4"/>
    <n v="6.5"/>
    <x v="996"/>
    <n v="120"/>
    <n v="36.06"/>
    <n v="55.74"/>
    <n v="272.13"/>
    <n v="3527"/>
    <s v="No"/>
    <x v="51"/>
    <n v="146606"/>
    <n v="190.98"/>
    <n v="81.150000000000006"/>
    <s v="Amazon Prime"/>
    <n v="80.510000000000005"/>
  </r>
  <r>
    <s v="MOV5007"/>
    <x v="7"/>
    <x v="6"/>
    <x v="587"/>
    <x v="1010"/>
    <x v="0"/>
    <x v="0"/>
    <x v="13"/>
    <n v="6.5"/>
    <x v="997"/>
    <n v="138"/>
    <n v="3.87"/>
    <n v="8.86"/>
    <n v="85.81"/>
    <n v="3663"/>
    <s v="No"/>
    <x v="12"/>
    <n v="85532"/>
    <n v="43.94"/>
    <n v="41.87"/>
    <s v="Fox Studios"/>
    <n v="23.94"/>
  </r>
  <r>
    <s v="MOV6900"/>
    <x v="3"/>
    <x v="0"/>
    <x v="658"/>
    <x v="1011"/>
    <x v="0"/>
    <x v="0"/>
    <x v="1"/>
    <n v="6.5"/>
    <x v="998"/>
    <n v="119"/>
    <n v="6.87"/>
    <n v="17.61"/>
    <n v="64.91"/>
    <n v="4987"/>
    <s v="No"/>
    <x v="28"/>
    <n v="226780"/>
    <n v="45.15"/>
    <n v="19.760000000000002"/>
    <s v="Fox Studios"/>
    <n v="9.02"/>
  </r>
  <r>
    <s v="MOV3749"/>
    <x v="2"/>
    <x v="1"/>
    <x v="659"/>
    <x v="1012"/>
    <x v="0"/>
    <x v="0"/>
    <x v="11"/>
    <n v="6.5"/>
    <x v="999"/>
    <n v="127"/>
    <n v="31.39"/>
    <n v="58.66"/>
    <n v="340.55"/>
    <n v="1197"/>
    <s v="Yes"/>
    <x v="12"/>
    <n v="132773"/>
    <n v="235.81"/>
    <n v="104.74"/>
    <s v="Netflix"/>
    <n v="9.57"/>
  </r>
  <r>
    <s v="MOV4201"/>
    <x v="2"/>
    <x v="6"/>
    <x v="95"/>
    <x v="1013"/>
    <x v="0"/>
    <x v="0"/>
    <x v="3"/>
    <n v="6.5"/>
    <x v="1000"/>
    <n v="109"/>
    <n v="3.49"/>
    <n v="7.63"/>
    <n v="65.069999999999993"/>
    <n v="2537"/>
    <s v="Yes"/>
    <x v="29"/>
    <n v="287640"/>
    <n v="33.340000000000003"/>
    <n v="31.73"/>
    <s v="Netflix"/>
    <n v="23.62"/>
  </r>
  <r>
    <s v="MOV3739"/>
    <x v="8"/>
    <x v="1"/>
    <x v="305"/>
    <x v="1014"/>
    <x v="0"/>
    <x v="0"/>
    <x v="6"/>
    <n v="6.5"/>
    <x v="1001"/>
    <n v="102"/>
    <n v="46.99"/>
    <n v="91.3"/>
    <n v="500.83"/>
    <n v="3323"/>
    <s v="Yes"/>
    <x v="57"/>
    <n v="16335"/>
    <n v="395.6"/>
    <n v="105.23"/>
    <s v="Paramount"/>
    <n v="15.47"/>
  </r>
  <r>
    <s v="MOV2251"/>
    <x v="6"/>
    <x v="0"/>
    <x v="145"/>
    <x v="1015"/>
    <x v="0"/>
    <x v="0"/>
    <x v="9"/>
    <n v="6.5"/>
    <x v="1002"/>
    <n v="99"/>
    <n v="34.659999999999997"/>
    <n v="54.02"/>
    <n v="420.18"/>
    <n v="2032"/>
    <s v="No"/>
    <x v="33"/>
    <n v="304099"/>
    <n v="314.45"/>
    <n v="105.73"/>
    <s v="Sony Pictures"/>
    <n v="71.739999999999995"/>
  </r>
  <r>
    <s v="MOV6017"/>
    <x v="7"/>
    <x v="4"/>
    <x v="660"/>
    <x v="1016"/>
    <x v="0"/>
    <x v="0"/>
    <x v="5"/>
    <n v="6.5"/>
    <x v="1003"/>
    <n v="173"/>
    <n v="3.53"/>
    <n v="6.21"/>
    <n v="49.13"/>
    <n v="2978"/>
    <s v="Yes"/>
    <x v="32"/>
    <n v="274874"/>
    <n v="28.39"/>
    <n v="20.74"/>
    <s v="Warner Bros"/>
    <n v="74.099999999999994"/>
  </r>
  <r>
    <s v="MOV2444"/>
    <x v="6"/>
    <x v="0"/>
    <x v="606"/>
    <x v="1017"/>
    <x v="0"/>
    <x v="0"/>
    <x v="13"/>
    <n v="6.5"/>
    <x v="1004"/>
    <n v="159"/>
    <n v="18.37"/>
    <n v="48.04"/>
    <n v="379.94"/>
    <n v="1459"/>
    <s v="Yes"/>
    <x v="31"/>
    <n v="109391"/>
    <n v="194.81"/>
    <n v="185.13"/>
    <s v="Fox Studios"/>
    <n v="77.73"/>
  </r>
  <r>
    <s v="MOV6331"/>
    <x v="8"/>
    <x v="6"/>
    <x v="661"/>
    <x v="1018"/>
    <x v="0"/>
    <x v="0"/>
    <x v="19"/>
    <n v="6.5"/>
    <x v="1005"/>
    <n v="86"/>
    <n v="25.38"/>
    <n v="42.4"/>
    <n v="265.2"/>
    <n v="2244"/>
    <s v="No"/>
    <x v="22"/>
    <n v="40912"/>
    <n v="192.59"/>
    <n v="72.61"/>
    <s v="Warner Bros"/>
    <n v="7.83"/>
  </r>
  <r>
    <s v="MOV6897"/>
    <x v="1"/>
    <x v="5"/>
    <x v="555"/>
    <x v="1019"/>
    <x v="0"/>
    <x v="0"/>
    <x v="30"/>
    <n v="6.5"/>
    <x v="1006"/>
    <n v="108"/>
    <n v="20.100000000000001"/>
    <n v="37.6"/>
    <n v="348.02"/>
    <n v="4487"/>
    <s v="No"/>
    <x v="5"/>
    <n v="68530"/>
    <n v="228.35"/>
    <n v="119.67"/>
    <s v="Warner Bros"/>
    <n v="2.89"/>
  </r>
  <r>
    <s v="MOV6172"/>
    <x v="3"/>
    <x v="0"/>
    <x v="662"/>
    <x v="1020"/>
    <x v="0"/>
    <x v="0"/>
    <x v="5"/>
    <n v="6.5"/>
    <x v="1007"/>
    <n v="118"/>
    <n v="3.53"/>
    <n v="6.86"/>
    <n v="50.82"/>
    <n v="2649"/>
    <s v="Yes"/>
    <x v="72"/>
    <n v="233902"/>
    <n v="39.58"/>
    <n v="11.24"/>
    <s v="Sony Pictures"/>
    <n v="120.41"/>
  </r>
  <r>
    <s v="MOV4856"/>
    <x v="3"/>
    <x v="5"/>
    <x v="663"/>
    <x v="1021"/>
    <x v="0"/>
    <x v="0"/>
    <x v="39"/>
    <n v="6.5"/>
    <x v="1008"/>
    <n v="136"/>
    <n v="38.28"/>
    <n v="90.1"/>
    <n v="609.89"/>
    <n v="1433"/>
    <s v="Yes"/>
    <x v="5"/>
    <n v="351168"/>
    <n v="328.04"/>
    <n v="281.85000000000002"/>
    <s v="Fox Studios"/>
    <n v="78.11"/>
  </r>
  <r>
    <s v="MOV1663"/>
    <x v="5"/>
    <x v="0"/>
    <x v="120"/>
    <x v="1022"/>
    <x v="0"/>
    <x v="0"/>
    <x v="18"/>
    <n v="6.5"/>
    <x v="1009"/>
    <n v="124"/>
    <n v="37.1"/>
    <n v="71.13"/>
    <n v="571.01"/>
    <n v="3572"/>
    <s v="Yes"/>
    <x v="30"/>
    <n v="386712"/>
    <n v="292.7"/>
    <n v="278.31"/>
    <s v="Amazon Prime"/>
    <n v="35.58"/>
  </r>
  <r>
    <s v="MOV2465"/>
    <x v="8"/>
    <x v="2"/>
    <x v="570"/>
    <x v="1023"/>
    <x v="0"/>
    <x v="0"/>
    <x v="14"/>
    <n v="6.5"/>
    <x v="1010"/>
    <n v="114"/>
    <n v="14.53"/>
    <n v="26.98"/>
    <n v="76.260000000000005"/>
    <n v="1793"/>
    <s v="No"/>
    <x v="10"/>
    <n v="217004"/>
    <n v="39.369999999999997"/>
    <n v="36.89"/>
    <s v="Netflix"/>
    <n v="5.79"/>
  </r>
  <r>
    <s v="MOV4051"/>
    <x v="7"/>
    <x v="3"/>
    <x v="664"/>
    <x v="1024"/>
    <x v="0"/>
    <x v="0"/>
    <x v="51"/>
    <n v="6.5"/>
    <x v="1011"/>
    <n v="137"/>
    <n v="37.65"/>
    <n v="99.45"/>
    <n v="890.02"/>
    <n v="2141"/>
    <s v="Yes"/>
    <x v="33"/>
    <n v="51959"/>
    <n v="630.66"/>
    <n v="259.36"/>
    <s v="Netflix"/>
    <n v="19.559999999999999"/>
  </r>
  <r>
    <s v="MOV4275"/>
    <x v="1"/>
    <x v="0"/>
    <x v="665"/>
    <x v="1025"/>
    <x v="0"/>
    <x v="0"/>
    <x v="5"/>
    <n v="6.5"/>
    <x v="1012"/>
    <n v="94"/>
    <n v="49.26"/>
    <n v="146.19"/>
    <n v="1281.1500000000001"/>
    <n v="745"/>
    <s v="No"/>
    <x v="68"/>
    <n v="410509"/>
    <n v="730.19"/>
    <n v="550.96"/>
    <s v="Fox Studios"/>
    <n v="8.09"/>
  </r>
  <r>
    <s v="MOV9666"/>
    <x v="1"/>
    <x v="6"/>
    <x v="580"/>
    <x v="1026"/>
    <x v="0"/>
    <x v="0"/>
    <x v="13"/>
    <n v="6.5"/>
    <x v="1013"/>
    <n v="135"/>
    <n v="24.7"/>
    <n v="38.28"/>
    <n v="294.54000000000002"/>
    <n v="3266"/>
    <s v="No"/>
    <x v="54"/>
    <n v="371786"/>
    <n v="206.78"/>
    <n v="87.76"/>
    <s v="Fox Studios"/>
    <n v="42.34"/>
  </r>
  <r>
    <s v="MOV2052"/>
    <x v="6"/>
    <x v="5"/>
    <x v="132"/>
    <x v="1027"/>
    <x v="0"/>
    <x v="0"/>
    <x v="13"/>
    <n v="6.5"/>
    <x v="1014"/>
    <n v="135"/>
    <n v="35.44"/>
    <n v="74.89"/>
    <n v="560.1"/>
    <n v="4929"/>
    <s v="Yes"/>
    <x v="0"/>
    <n v="417201"/>
    <n v="409.17"/>
    <n v="150.93"/>
    <s v="Paramount"/>
    <n v="20.75"/>
  </r>
  <r>
    <s v="MOV8340"/>
    <x v="1"/>
    <x v="5"/>
    <x v="535"/>
    <x v="1028"/>
    <x v="0"/>
    <x v="0"/>
    <x v="45"/>
    <n v="6.5"/>
    <x v="1015"/>
    <n v="84"/>
    <n v="40.93"/>
    <n v="111.31"/>
    <n v="618.20000000000005"/>
    <n v="2033"/>
    <s v="Yes"/>
    <x v="70"/>
    <n v="24719"/>
    <n v="375.67"/>
    <n v="242.53"/>
    <s v="Warner Bros"/>
    <n v="48.64"/>
  </r>
  <r>
    <s v="MOV4406"/>
    <x v="6"/>
    <x v="0"/>
    <x v="666"/>
    <x v="1029"/>
    <x v="0"/>
    <x v="0"/>
    <x v="18"/>
    <n v="6.5"/>
    <x v="1016"/>
    <n v="134"/>
    <n v="32.29"/>
    <n v="59.29"/>
    <n v="586.16"/>
    <n v="4849"/>
    <s v="No"/>
    <x v="10"/>
    <n v="449325"/>
    <n v="327.08"/>
    <n v="259.08"/>
    <s v="Sony Pictures"/>
    <n v="22.73"/>
  </r>
  <r>
    <s v="MOV4562"/>
    <x v="8"/>
    <x v="3"/>
    <x v="667"/>
    <x v="1030"/>
    <x v="0"/>
    <x v="5"/>
    <x v="33"/>
    <n v="6.5"/>
    <x v="1017"/>
    <n v="180"/>
    <n v="23.51"/>
    <n v="70.25"/>
    <n v="678.28"/>
    <n v="3189"/>
    <s v="No"/>
    <x v="8"/>
    <n v="290752"/>
    <n v="411.24"/>
    <n v="267.04000000000002"/>
    <s v="Amazon Prime"/>
    <n v="24"/>
  </r>
  <r>
    <s v="MOV9999"/>
    <x v="5"/>
    <x v="3"/>
    <x v="0"/>
    <x v="1031"/>
    <x v="0"/>
    <x v="0"/>
    <x v="34"/>
    <n v="6.5"/>
    <x v="1018"/>
    <n v="163"/>
    <n v="11.12"/>
    <n v="29.09"/>
    <n v="163.65"/>
    <n v="1941"/>
    <s v="No"/>
    <x v="28"/>
    <n v="74372"/>
    <n v="115.34"/>
    <n v="48.31"/>
    <s v="Netflix"/>
    <n v="21.91"/>
  </r>
  <r>
    <s v="MOV4921"/>
    <x v="7"/>
    <x v="2"/>
    <x v="668"/>
    <x v="1032"/>
    <x v="0"/>
    <x v="0"/>
    <x v="3"/>
    <n v="6.5"/>
    <x v="1019"/>
    <n v="153"/>
    <n v="2.19"/>
    <n v="5.88"/>
    <n v="48.92"/>
    <n v="4970"/>
    <s v="Yes"/>
    <x v="78"/>
    <n v="389238"/>
    <n v="35.659999999999997"/>
    <n v="13.26"/>
    <s v="Warner Bros"/>
    <n v="98.12"/>
  </r>
  <r>
    <s v="MOV8879"/>
    <x v="1"/>
    <x v="5"/>
    <x v="669"/>
    <x v="1033"/>
    <x v="0"/>
    <x v="0"/>
    <x v="35"/>
    <n v="6.5"/>
    <x v="1020"/>
    <n v="110"/>
    <n v="14.1"/>
    <n v="37.24"/>
    <n v="155.28"/>
    <n v="4219"/>
    <s v="No"/>
    <x v="6"/>
    <n v="175864"/>
    <n v="93.52"/>
    <n v="61.76"/>
    <s v="Fox Studios"/>
    <n v="49.95"/>
  </r>
  <r>
    <s v="MOV3325"/>
    <x v="7"/>
    <x v="3"/>
    <x v="670"/>
    <x v="1034"/>
    <x v="0"/>
    <x v="0"/>
    <x v="33"/>
    <n v="6.5"/>
    <x v="1021"/>
    <n v="179"/>
    <n v="26.27"/>
    <n v="52.96"/>
    <n v="225.83"/>
    <n v="1050"/>
    <s v="Yes"/>
    <x v="25"/>
    <n v="227616"/>
    <n v="144.72"/>
    <n v="81.11"/>
    <s v="Paramount"/>
    <n v="42.66"/>
  </r>
  <r>
    <s v="MOV7404"/>
    <x v="1"/>
    <x v="0"/>
    <x v="509"/>
    <x v="1035"/>
    <x v="0"/>
    <x v="0"/>
    <x v="51"/>
    <n v="6.5"/>
    <x v="1022"/>
    <n v="82"/>
    <n v="8.98"/>
    <n v="17.23"/>
    <n v="76.27"/>
    <n v="2961"/>
    <s v="Yes"/>
    <x v="39"/>
    <n v="169614"/>
    <n v="57.58"/>
    <n v="18.690000000000001"/>
    <s v="Sony Pictures"/>
    <n v="55.31"/>
  </r>
  <r>
    <s v="MOV4080"/>
    <x v="6"/>
    <x v="4"/>
    <x v="512"/>
    <x v="1036"/>
    <x v="0"/>
    <x v="0"/>
    <x v="19"/>
    <n v="6.5"/>
    <x v="1023"/>
    <n v="123"/>
    <n v="34.83"/>
    <n v="82.61"/>
    <n v="542.69000000000005"/>
    <n v="2132"/>
    <s v="No"/>
    <x v="66"/>
    <n v="324044"/>
    <n v="311.92"/>
    <n v="230.77"/>
    <s v="Fox Studios"/>
    <n v="106.14"/>
  </r>
  <r>
    <s v="MOV1598"/>
    <x v="4"/>
    <x v="2"/>
    <x v="671"/>
    <x v="1037"/>
    <x v="0"/>
    <x v="0"/>
    <x v="5"/>
    <n v="6.5"/>
    <x v="1024"/>
    <n v="87"/>
    <n v="14.82"/>
    <n v="31.13"/>
    <n v="242.07"/>
    <n v="3912"/>
    <s v="Yes"/>
    <x v="56"/>
    <n v="78116"/>
    <n v="138.1"/>
    <n v="103.97"/>
    <s v="Sony Pictures"/>
    <n v="15.46"/>
  </r>
  <r>
    <s v="MOV7728"/>
    <x v="7"/>
    <x v="4"/>
    <x v="672"/>
    <x v="1038"/>
    <x v="0"/>
    <x v="0"/>
    <x v="33"/>
    <n v="6.5"/>
    <x v="1025"/>
    <n v="156"/>
    <n v="32.31"/>
    <n v="77.45"/>
    <n v="728.55"/>
    <n v="1166"/>
    <s v="No"/>
    <x v="74"/>
    <n v="461903"/>
    <n v="505.98"/>
    <n v="222.57"/>
    <s v="Fox Studios"/>
    <n v="23.53"/>
  </r>
  <r>
    <s v="MOV4323"/>
    <x v="6"/>
    <x v="4"/>
    <x v="673"/>
    <x v="1039"/>
    <x v="0"/>
    <x v="0"/>
    <x v="37"/>
    <n v="6.5"/>
    <x v="1026"/>
    <n v="92"/>
    <n v="13.95"/>
    <n v="28.17"/>
    <n v="183.48"/>
    <n v="2698"/>
    <s v="No"/>
    <x v="55"/>
    <n v="392458"/>
    <n v="142.27000000000001"/>
    <n v="41.21"/>
    <s v="Paramount"/>
    <n v="62.39"/>
  </r>
  <r>
    <s v="MOV4705"/>
    <x v="0"/>
    <x v="6"/>
    <x v="674"/>
    <x v="1040"/>
    <x v="0"/>
    <x v="4"/>
    <x v="45"/>
    <n v="6.5"/>
    <x v="1027"/>
    <n v="140"/>
    <n v="12"/>
    <n v="33.96"/>
    <n v="338.56"/>
    <n v="3714"/>
    <s v="No"/>
    <x v="75"/>
    <n v="126308"/>
    <n v="261.25"/>
    <n v="77.31"/>
    <s v="Amazon Prime"/>
    <n v="44.06"/>
  </r>
  <r>
    <s v="MOV7193"/>
    <x v="5"/>
    <x v="2"/>
    <x v="120"/>
    <x v="1041"/>
    <x v="0"/>
    <x v="0"/>
    <x v="16"/>
    <n v="6.5"/>
    <x v="1028"/>
    <n v="155"/>
    <n v="12.39"/>
    <n v="26.34"/>
    <n v="224.86"/>
    <n v="4400"/>
    <s v="No"/>
    <x v="62"/>
    <n v="332725"/>
    <n v="140.15"/>
    <n v="84.71"/>
    <s v="Warner Bros"/>
    <n v="46.77"/>
  </r>
  <r>
    <s v="MOV6005"/>
    <x v="4"/>
    <x v="1"/>
    <x v="675"/>
    <x v="1042"/>
    <x v="0"/>
    <x v="0"/>
    <x v="13"/>
    <n v="6.5"/>
    <x v="1029"/>
    <n v="164"/>
    <n v="30.29"/>
    <n v="73.06"/>
    <n v="387.56"/>
    <n v="3640"/>
    <s v="Yes"/>
    <x v="40"/>
    <n v="361343"/>
    <n v="202.83"/>
    <n v="184.73"/>
    <s v="Amazon Prime"/>
    <n v="19.77"/>
  </r>
  <r>
    <s v="MOV9752"/>
    <x v="7"/>
    <x v="4"/>
    <x v="676"/>
    <x v="1043"/>
    <x v="0"/>
    <x v="0"/>
    <x v="35"/>
    <n v="6.5"/>
    <x v="1030"/>
    <n v="178"/>
    <n v="14.18"/>
    <n v="32.31"/>
    <n v="262.89"/>
    <n v="4228"/>
    <s v="No"/>
    <x v="20"/>
    <n v="35333"/>
    <n v="140.66"/>
    <n v="122.23"/>
    <s v="Amazon Prime"/>
    <n v="13.98"/>
  </r>
  <r>
    <s v="MOV2824"/>
    <x v="8"/>
    <x v="0"/>
    <x v="226"/>
    <x v="1044"/>
    <x v="0"/>
    <x v="0"/>
    <x v="45"/>
    <n v="6.5"/>
    <x v="1031"/>
    <n v="166"/>
    <n v="3.21"/>
    <n v="5.43"/>
    <n v="44.76"/>
    <n v="2725"/>
    <s v="Yes"/>
    <x v="68"/>
    <n v="196586"/>
    <n v="24.91"/>
    <n v="19.850000000000001"/>
    <s v="Warner Bros"/>
    <n v="91.62"/>
  </r>
  <r>
    <s v="MOV7873"/>
    <x v="1"/>
    <x v="6"/>
    <x v="677"/>
    <x v="1045"/>
    <x v="0"/>
    <x v="0"/>
    <x v="16"/>
    <n v="6.5"/>
    <x v="1032"/>
    <n v="111"/>
    <n v="44.67"/>
    <n v="97.54"/>
    <n v="538.20000000000005"/>
    <n v="3444"/>
    <s v="No"/>
    <x v="76"/>
    <n v="15340"/>
    <n v="408.48"/>
    <n v="129.72"/>
    <s v="Warner Bros"/>
    <n v="12.8"/>
  </r>
  <r>
    <s v="MOV5899"/>
    <x v="8"/>
    <x v="4"/>
    <x v="678"/>
    <x v="1046"/>
    <x v="0"/>
    <x v="0"/>
    <x v="6"/>
    <n v="6.5"/>
    <x v="1033"/>
    <n v="86"/>
    <n v="47.9"/>
    <n v="100.31"/>
    <n v="273.64"/>
    <n v="1227"/>
    <s v="Yes"/>
    <x v="76"/>
    <n v="338241"/>
    <n v="213.48"/>
    <n v="60.16"/>
    <s v="Warner Bros"/>
    <n v="37.04"/>
  </r>
  <r>
    <s v="MOV2232"/>
    <x v="8"/>
    <x v="2"/>
    <x v="72"/>
    <x v="1047"/>
    <x v="0"/>
    <x v="0"/>
    <x v="2"/>
    <n v="6.5"/>
    <x v="1034"/>
    <n v="134"/>
    <n v="18.71"/>
    <n v="50.09"/>
    <n v="310.70999999999998"/>
    <n v="3614"/>
    <s v="No"/>
    <x v="21"/>
    <n v="320249"/>
    <n v="240.3"/>
    <n v="70.41"/>
    <s v="Fox Studios"/>
    <n v="28.87"/>
  </r>
  <r>
    <s v="MOV2350"/>
    <x v="1"/>
    <x v="2"/>
    <x v="256"/>
    <x v="1048"/>
    <x v="0"/>
    <x v="0"/>
    <x v="25"/>
    <n v="6.5"/>
    <x v="1035"/>
    <n v="104"/>
    <n v="21.42"/>
    <n v="50.88"/>
    <n v="118.39"/>
    <n v="4860"/>
    <s v="No"/>
    <x v="55"/>
    <n v="475678"/>
    <n v="60.12"/>
    <n v="58.27"/>
    <s v="Netflix"/>
    <n v="8.01"/>
  </r>
  <r>
    <s v="MOV4947"/>
    <x v="8"/>
    <x v="1"/>
    <x v="679"/>
    <x v="1049"/>
    <x v="0"/>
    <x v="0"/>
    <x v="12"/>
    <n v="6.5"/>
    <x v="1036"/>
    <n v="162"/>
    <n v="33.64"/>
    <n v="64.12"/>
    <n v="422.8"/>
    <n v="1136"/>
    <s v="No"/>
    <x v="58"/>
    <n v="368490"/>
    <n v="231.64"/>
    <n v="191.16"/>
    <s v="Sony Pictures"/>
    <n v="103.9"/>
  </r>
  <r>
    <s v="MOV5933"/>
    <x v="4"/>
    <x v="2"/>
    <x v="369"/>
    <x v="1050"/>
    <x v="0"/>
    <x v="14"/>
    <x v="19"/>
    <n v="6.5"/>
    <x v="1037"/>
    <n v="129"/>
    <n v="19.579999999999998"/>
    <n v="38.090000000000003"/>
    <n v="84.45"/>
    <n v="786"/>
    <s v="No"/>
    <x v="35"/>
    <n v="61123"/>
    <n v="57.5"/>
    <n v="26.95"/>
    <s v="Amazon Prime"/>
    <n v="68.09"/>
  </r>
  <r>
    <s v="MOV9879"/>
    <x v="8"/>
    <x v="3"/>
    <x v="680"/>
    <x v="1051"/>
    <x v="0"/>
    <x v="5"/>
    <x v="51"/>
    <n v="6.5"/>
    <x v="1038"/>
    <n v="113"/>
    <n v="46.07"/>
    <n v="129.69"/>
    <n v="1076.95"/>
    <n v="2547"/>
    <s v="Yes"/>
    <x v="62"/>
    <n v="56445"/>
    <n v="775.35"/>
    <n v="301.60000000000002"/>
    <s v="Sony Pictures"/>
    <n v="76.88"/>
  </r>
  <r>
    <s v="MOV5026"/>
    <x v="5"/>
    <x v="1"/>
    <x v="681"/>
    <x v="1052"/>
    <x v="0"/>
    <x v="0"/>
    <x v="13"/>
    <n v="6.5"/>
    <x v="1039"/>
    <n v="163"/>
    <n v="7.85"/>
    <n v="22.16"/>
    <n v="62.1"/>
    <n v="740"/>
    <s v="Yes"/>
    <x v="1"/>
    <n v="319452"/>
    <n v="48.59"/>
    <n v="13.51"/>
    <s v="Amazon Prime"/>
    <n v="74.650000000000006"/>
  </r>
  <r>
    <s v="MOV2081"/>
    <x v="8"/>
    <x v="2"/>
    <x v="612"/>
    <x v="1053"/>
    <x v="0"/>
    <x v="0"/>
    <x v="49"/>
    <n v="6.5"/>
    <x v="1040"/>
    <n v="154"/>
    <n v="18.760000000000002"/>
    <n v="49.97"/>
    <n v="250.09"/>
    <n v="3107"/>
    <s v="Yes"/>
    <x v="43"/>
    <n v="261996"/>
    <n v="165.32"/>
    <n v="84.77"/>
    <s v="Amazon Prime"/>
    <n v="42.44"/>
  </r>
  <r>
    <s v="MOV7356"/>
    <x v="7"/>
    <x v="3"/>
    <x v="378"/>
    <x v="1054"/>
    <x v="0"/>
    <x v="0"/>
    <x v="45"/>
    <n v="6.4"/>
    <x v="1041"/>
    <n v="95"/>
    <n v="23.38"/>
    <n v="38.71"/>
    <n v="94.68"/>
    <n v="4495"/>
    <s v="Yes"/>
    <x v="42"/>
    <n v="406837"/>
    <n v="64.3"/>
    <n v="30.38"/>
    <s v="Sony Pictures"/>
    <n v="41.17"/>
  </r>
  <r>
    <s v="MOV9838"/>
    <x v="1"/>
    <x v="5"/>
    <x v="566"/>
    <x v="1055"/>
    <x v="0"/>
    <x v="0"/>
    <x v="49"/>
    <n v="6.4"/>
    <x v="1042"/>
    <n v="130"/>
    <n v="3.78"/>
    <n v="9.01"/>
    <n v="28.48"/>
    <n v="742"/>
    <s v="No"/>
    <x v="1"/>
    <n v="421556"/>
    <n v="22.76"/>
    <n v="5.72"/>
    <s v="Warner Bros"/>
    <n v="3.8"/>
  </r>
  <r>
    <s v="MOV3229"/>
    <x v="1"/>
    <x v="3"/>
    <x v="682"/>
    <x v="1056"/>
    <x v="0"/>
    <x v="0"/>
    <x v="4"/>
    <n v="6.4"/>
    <x v="1043"/>
    <n v="153"/>
    <n v="16.52"/>
    <n v="25.14"/>
    <n v="135.4"/>
    <n v="3649"/>
    <s v="Yes"/>
    <x v="71"/>
    <n v="35628"/>
    <n v="104.79"/>
    <n v="30.61"/>
    <s v="Paramount"/>
    <n v="24.53"/>
  </r>
  <r>
    <s v="MOV4697"/>
    <x v="2"/>
    <x v="0"/>
    <x v="683"/>
    <x v="1057"/>
    <x v="0"/>
    <x v="0"/>
    <x v="51"/>
    <n v="6.4"/>
    <x v="1044"/>
    <n v="134"/>
    <n v="20.99"/>
    <n v="46.05"/>
    <n v="315.99"/>
    <n v="1659"/>
    <s v="Yes"/>
    <x v="63"/>
    <n v="259390"/>
    <n v="173.95"/>
    <n v="142.04"/>
    <s v="Netflix"/>
    <n v="28.41"/>
  </r>
  <r>
    <s v="MOV1135"/>
    <x v="8"/>
    <x v="2"/>
    <x v="684"/>
    <x v="1058"/>
    <x v="0"/>
    <x v="0"/>
    <x v="3"/>
    <n v="6.4"/>
    <x v="1045"/>
    <n v="143"/>
    <n v="42.38"/>
    <n v="120.79"/>
    <n v="878.2"/>
    <n v="1926"/>
    <s v="No"/>
    <x v="50"/>
    <n v="340203"/>
    <n v="498.57"/>
    <n v="379.63"/>
    <s v="Paramount"/>
    <n v="136.44999999999999"/>
  </r>
  <r>
    <s v="MOV8545"/>
    <x v="3"/>
    <x v="2"/>
    <x v="685"/>
    <x v="1059"/>
    <x v="0"/>
    <x v="0"/>
    <x v="14"/>
    <n v="6.4"/>
    <x v="1046"/>
    <n v="162"/>
    <n v="5.62"/>
    <n v="16.64"/>
    <n v="105.95"/>
    <n v="2929"/>
    <s v="No"/>
    <x v="61"/>
    <n v="58272"/>
    <n v="67.72"/>
    <n v="38.229999999999997"/>
    <s v="Fox Studios"/>
    <n v="140.56"/>
  </r>
  <r>
    <s v="MOV2315"/>
    <x v="0"/>
    <x v="2"/>
    <x v="686"/>
    <x v="1060"/>
    <x v="0"/>
    <x v="0"/>
    <x v="30"/>
    <n v="6.4"/>
    <x v="1047"/>
    <n v="136"/>
    <n v="17.37"/>
    <n v="30.11"/>
    <n v="220.76"/>
    <n v="2690"/>
    <s v="Yes"/>
    <x v="58"/>
    <n v="323775"/>
    <n v="111.05"/>
    <n v="109.71"/>
    <s v="Fox Studios"/>
    <n v="71.239999999999995"/>
  </r>
  <r>
    <s v="MOV6362"/>
    <x v="6"/>
    <x v="0"/>
    <x v="149"/>
    <x v="1061"/>
    <x v="0"/>
    <x v="0"/>
    <x v="2"/>
    <n v="6.4"/>
    <x v="1048"/>
    <n v="147"/>
    <n v="35.31"/>
    <n v="54.03"/>
    <n v="123.78"/>
    <n v="1336"/>
    <s v="Yes"/>
    <x v="76"/>
    <n v="425438"/>
    <n v="77.66"/>
    <n v="46.12"/>
    <s v="Sony Pictures"/>
    <n v="75.709999999999994"/>
  </r>
  <r>
    <s v="MOV5725"/>
    <x v="8"/>
    <x v="1"/>
    <x v="94"/>
    <x v="1062"/>
    <x v="0"/>
    <x v="0"/>
    <x v="37"/>
    <n v="6.4"/>
    <x v="1049"/>
    <n v="156"/>
    <n v="18.21"/>
    <n v="40.700000000000003"/>
    <n v="90.75"/>
    <n v="4868"/>
    <s v="Yes"/>
    <x v="12"/>
    <n v="487077"/>
    <n v="48.09"/>
    <n v="42.66"/>
    <s v="Paramount"/>
    <n v="42.89"/>
  </r>
  <r>
    <s v="MOV2893"/>
    <x v="4"/>
    <x v="5"/>
    <x v="269"/>
    <x v="1063"/>
    <x v="0"/>
    <x v="0"/>
    <x v="2"/>
    <n v="6.4"/>
    <x v="1050"/>
    <n v="102"/>
    <n v="12.42"/>
    <n v="37.18"/>
    <n v="364.99"/>
    <n v="2936"/>
    <s v="Yes"/>
    <x v="40"/>
    <n v="78534"/>
    <n v="251.12"/>
    <n v="113.87"/>
    <s v="Netflix"/>
    <n v="22.13"/>
  </r>
  <r>
    <s v="MOV4723"/>
    <x v="3"/>
    <x v="4"/>
    <x v="687"/>
    <x v="1064"/>
    <x v="0"/>
    <x v="0"/>
    <x v="5"/>
    <n v="6.4"/>
    <x v="1051"/>
    <n v="122"/>
    <n v="7.8"/>
    <n v="16.21"/>
    <n v="46.44"/>
    <n v="2446"/>
    <s v="No"/>
    <x v="9"/>
    <n v="410888"/>
    <n v="26.93"/>
    <n v="19.510000000000002"/>
    <s v="Netflix"/>
    <n v="77.72"/>
  </r>
  <r>
    <s v="MOV9571"/>
    <x v="5"/>
    <x v="2"/>
    <x v="183"/>
    <x v="1065"/>
    <x v="0"/>
    <x v="0"/>
    <x v="11"/>
    <n v="6.4"/>
    <x v="1052"/>
    <n v="101"/>
    <n v="24.27"/>
    <n v="71.72"/>
    <n v="442.2"/>
    <n v="2169"/>
    <s v="Yes"/>
    <x v="45"/>
    <n v="152481"/>
    <n v="249.88"/>
    <n v="192.32"/>
    <s v="Amazon Prime"/>
    <n v="39.909999999999997"/>
  </r>
  <r>
    <s v="MOV8364"/>
    <x v="2"/>
    <x v="0"/>
    <x v="39"/>
    <x v="1066"/>
    <x v="0"/>
    <x v="0"/>
    <x v="30"/>
    <n v="6.4"/>
    <x v="1053"/>
    <n v="174"/>
    <n v="11.23"/>
    <n v="24.01"/>
    <n v="147.51"/>
    <n v="893"/>
    <s v="No"/>
    <x v="3"/>
    <n v="321666"/>
    <n v="114.02"/>
    <n v="33.49"/>
    <s v="Netflix"/>
    <n v="39.54"/>
  </r>
  <r>
    <s v="MOV7575"/>
    <x v="3"/>
    <x v="4"/>
    <x v="688"/>
    <x v="1067"/>
    <x v="0"/>
    <x v="0"/>
    <x v="13"/>
    <n v="6.4"/>
    <x v="1054"/>
    <n v="176"/>
    <n v="46.64"/>
    <n v="119.72"/>
    <n v="270.43"/>
    <n v="526"/>
    <s v="Yes"/>
    <x v="55"/>
    <n v="280473"/>
    <n v="139.12"/>
    <n v="131.31"/>
    <s v="Sony Pictures"/>
    <n v="73.38"/>
  </r>
  <r>
    <s v="MOV1386"/>
    <x v="5"/>
    <x v="5"/>
    <x v="497"/>
    <x v="1068"/>
    <x v="0"/>
    <x v="0"/>
    <x v="18"/>
    <n v="6.4"/>
    <x v="1055"/>
    <n v="127"/>
    <n v="4.03"/>
    <n v="11.66"/>
    <n v="35.1"/>
    <n v="4411"/>
    <s v="No"/>
    <x v="53"/>
    <n v="4372"/>
    <n v="23.3"/>
    <n v="11.8"/>
    <s v="Warner Bros"/>
    <n v="38.47"/>
  </r>
  <r>
    <s v="MOV4579"/>
    <x v="8"/>
    <x v="1"/>
    <x v="509"/>
    <x v="1069"/>
    <x v="0"/>
    <x v="0"/>
    <x v="37"/>
    <n v="6.4"/>
    <x v="1056"/>
    <n v="138"/>
    <n v="47.37"/>
    <n v="119.44"/>
    <n v="1092.1300000000001"/>
    <n v="3878"/>
    <s v="No"/>
    <x v="79"/>
    <n v="480045"/>
    <n v="612.34"/>
    <n v="479.79"/>
    <s v="Amazon Prime"/>
    <n v="25.29"/>
  </r>
  <r>
    <s v="MOV2684"/>
    <x v="6"/>
    <x v="6"/>
    <x v="689"/>
    <x v="1070"/>
    <x v="0"/>
    <x v="0"/>
    <x v="45"/>
    <n v="6.4"/>
    <x v="1057"/>
    <n v="134"/>
    <n v="31.14"/>
    <n v="62.49"/>
    <n v="380.15"/>
    <n v="1775"/>
    <s v="No"/>
    <x v="3"/>
    <n v="486391"/>
    <n v="276.89"/>
    <n v="103.26"/>
    <s v="Paramount"/>
    <n v="30.45"/>
  </r>
  <r>
    <s v="MOV4427"/>
    <x v="8"/>
    <x v="4"/>
    <x v="690"/>
    <x v="1071"/>
    <x v="0"/>
    <x v="0"/>
    <x v="43"/>
    <n v="6.4"/>
    <x v="1058"/>
    <n v="91"/>
    <n v="6.22"/>
    <n v="15.46"/>
    <n v="120.18"/>
    <n v="889"/>
    <s v="No"/>
    <x v="6"/>
    <n v="477653"/>
    <n v="85.41"/>
    <n v="34.770000000000003"/>
    <s v="Amazon Prime"/>
    <n v="37.24"/>
  </r>
  <r>
    <s v="MOV1871"/>
    <x v="0"/>
    <x v="4"/>
    <x v="160"/>
    <x v="1072"/>
    <x v="0"/>
    <x v="0"/>
    <x v="56"/>
    <n v="6.4"/>
    <x v="1059"/>
    <n v="177"/>
    <n v="4.8"/>
    <n v="11.95"/>
    <n v="98.24"/>
    <n v="878"/>
    <s v="Yes"/>
    <x v="59"/>
    <n v="274180"/>
    <n v="50.98"/>
    <n v="47.26"/>
    <s v="Fox Studios"/>
    <n v="28.46"/>
  </r>
  <r>
    <s v="MOV4702"/>
    <x v="8"/>
    <x v="6"/>
    <x v="691"/>
    <x v="1073"/>
    <x v="0"/>
    <x v="0"/>
    <x v="3"/>
    <n v="6.4"/>
    <x v="1060"/>
    <n v="180"/>
    <n v="46.43"/>
    <n v="87.57"/>
    <n v="510.76"/>
    <n v="3164"/>
    <s v="Yes"/>
    <x v="62"/>
    <n v="31424"/>
    <n v="291.83"/>
    <n v="218.93"/>
    <s v="Paramount"/>
    <n v="70.38"/>
  </r>
  <r>
    <s v="MOV6513"/>
    <x v="0"/>
    <x v="3"/>
    <x v="246"/>
    <x v="1074"/>
    <x v="0"/>
    <x v="5"/>
    <x v="43"/>
    <n v="6.4"/>
    <x v="1061"/>
    <n v="113"/>
    <n v="18.03"/>
    <n v="32.42"/>
    <n v="194.24"/>
    <n v="764"/>
    <s v="Yes"/>
    <x v="79"/>
    <n v="56232"/>
    <n v="126.57"/>
    <n v="67.67"/>
    <s v="Netflix"/>
    <n v="28.68"/>
  </r>
  <r>
    <s v="MOV1667"/>
    <x v="0"/>
    <x v="6"/>
    <x v="152"/>
    <x v="1075"/>
    <x v="0"/>
    <x v="4"/>
    <x v="4"/>
    <n v="6.4"/>
    <x v="1062"/>
    <n v="88"/>
    <n v="39.619999999999997"/>
    <n v="110.18"/>
    <n v="1078.76"/>
    <n v="3157"/>
    <s v="Yes"/>
    <x v="46"/>
    <n v="487982"/>
    <n v="575.85"/>
    <n v="502.91"/>
    <s v="Paramount"/>
    <n v="20.34"/>
  </r>
  <r>
    <s v="MOV9376"/>
    <x v="7"/>
    <x v="3"/>
    <x v="692"/>
    <x v="1076"/>
    <x v="0"/>
    <x v="15"/>
    <x v="11"/>
    <n v="6.4"/>
    <x v="1063"/>
    <n v="95"/>
    <n v="25.68"/>
    <n v="54.97"/>
    <n v="537.45000000000005"/>
    <n v="697"/>
    <s v="Yes"/>
    <x v="42"/>
    <n v="88054"/>
    <n v="318.22000000000003"/>
    <n v="219.23"/>
    <s v="Warner Bros"/>
    <n v="64.84"/>
  </r>
  <r>
    <s v="MOV7064"/>
    <x v="8"/>
    <x v="0"/>
    <x v="372"/>
    <x v="1077"/>
    <x v="0"/>
    <x v="0"/>
    <x v="14"/>
    <n v="6.4"/>
    <x v="1064"/>
    <n v="112"/>
    <n v="27.96"/>
    <n v="60.22"/>
    <n v="188.02"/>
    <n v="2548"/>
    <s v="Yes"/>
    <x v="53"/>
    <n v="458957"/>
    <n v="118.37"/>
    <n v="69.650000000000006"/>
    <s v="Netflix"/>
    <n v="40.9"/>
  </r>
  <r>
    <s v="MOV9013"/>
    <x v="2"/>
    <x v="5"/>
    <x v="693"/>
    <x v="1078"/>
    <x v="0"/>
    <x v="0"/>
    <x v="1"/>
    <n v="6.4"/>
    <x v="1065"/>
    <n v="85"/>
    <n v="13.72"/>
    <n v="31.88"/>
    <n v="198.09"/>
    <n v="2637"/>
    <s v="No"/>
    <x v="7"/>
    <n v="228721"/>
    <n v="143.6"/>
    <n v="54.49"/>
    <s v="Amazon Prime"/>
    <n v="37.24"/>
  </r>
  <r>
    <s v="MOV2049"/>
    <x v="4"/>
    <x v="3"/>
    <x v="694"/>
    <x v="1079"/>
    <x v="0"/>
    <x v="0"/>
    <x v="4"/>
    <n v="6.4"/>
    <x v="1066"/>
    <n v="158"/>
    <n v="7.88"/>
    <n v="19.39"/>
    <n v="88.89"/>
    <n v="3992"/>
    <s v="No"/>
    <x v="73"/>
    <n v="260639"/>
    <n v="69.23"/>
    <n v="19.66"/>
    <s v="Sony Pictures"/>
    <n v="3.06"/>
  </r>
  <r>
    <s v="MOV4861"/>
    <x v="1"/>
    <x v="2"/>
    <x v="36"/>
    <x v="1080"/>
    <x v="0"/>
    <x v="5"/>
    <x v="51"/>
    <n v="6.4"/>
    <x v="1067"/>
    <n v="116"/>
    <n v="16.690000000000001"/>
    <n v="47.17"/>
    <n v="299.3"/>
    <n v="1043"/>
    <s v="No"/>
    <x v="28"/>
    <n v="26405"/>
    <n v="167.52"/>
    <n v="131.78"/>
    <s v="Warner Bros"/>
    <n v="94.82"/>
  </r>
  <r>
    <s v="MOV7643"/>
    <x v="1"/>
    <x v="1"/>
    <x v="616"/>
    <x v="1081"/>
    <x v="0"/>
    <x v="0"/>
    <x v="33"/>
    <n v="6.4"/>
    <x v="1068"/>
    <n v="159"/>
    <n v="44.84"/>
    <n v="81.180000000000007"/>
    <n v="677.06"/>
    <n v="4363"/>
    <s v="Yes"/>
    <x v="74"/>
    <n v="289015"/>
    <n v="423.06"/>
    <n v="254"/>
    <s v="Warner Bros"/>
    <n v="29.97"/>
  </r>
  <r>
    <s v="MOV2178"/>
    <x v="1"/>
    <x v="5"/>
    <x v="163"/>
    <x v="1082"/>
    <x v="0"/>
    <x v="0"/>
    <x v="13"/>
    <n v="6.4"/>
    <x v="563"/>
    <n v="149"/>
    <n v="42.17"/>
    <n v="77.150000000000006"/>
    <n v="649.22"/>
    <n v="3176"/>
    <s v="No"/>
    <x v="43"/>
    <n v="426651"/>
    <n v="337.19"/>
    <n v="312.02999999999997"/>
    <s v="Warner Bros"/>
    <n v="120.17"/>
  </r>
  <r>
    <s v="MOV4292"/>
    <x v="2"/>
    <x v="2"/>
    <x v="695"/>
    <x v="1083"/>
    <x v="21"/>
    <x v="5"/>
    <x v="37"/>
    <n v="6.4"/>
    <x v="1069"/>
    <n v="100"/>
    <n v="14.18"/>
    <n v="26.85"/>
    <n v="153.79"/>
    <n v="1131"/>
    <s v="Yes"/>
    <x v="71"/>
    <n v="379676"/>
    <n v="93.08"/>
    <n v="60.71"/>
    <s v="Amazon Prime"/>
    <n v="22.9"/>
  </r>
  <r>
    <s v="MOV1355"/>
    <x v="4"/>
    <x v="1"/>
    <x v="696"/>
    <x v="1084"/>
    <x v="0"/>
    <x v="21"/>
    <x v="14"/>
    <n v="6.4"/>
    <x v="1070"/>
    <n v="93"/>
    <n v="12.23"/>
    <n v="30.63"/>
    <n v="286.98"/>
    <n v="2898"/>
    <s v="No"/>
    <x v="0"/>
    <n v="385076"/>
    <n v="166.71"/>
    <n v="120.27"/>
    <s v="Amazon Prime"/>
    <n v="30.2"/>
  </r>
  <r>
    <s v="MOV4332"/>
    <x v="6"/>
    <x v="5"/>
    <x v="697"/>
    <x v="1085"/>
    <x v="0"/>
    <x v="5"/>
    <x v="3"/>
    <n v="6.4"/>
    <x v="1071"/>
    <n v="159"/>
    <n v="44.39"/>
    <n v="114.34"/>
    <n v="514.88"/>
    <n v="3406"/>
    <s v="Yes"/>
    <x v="10"/>
    <n v="313622"/>
    <n v="395.17"/>
    <n v="119.71"/>
    <s v="Paramount"/>
    <n v="51.53"/>
  </r>
  <r>
    <s v="MOV2718"/>
    <x v="4"/>
    <x v="3"/>
    <x v="283"/>
    <x v="1086"/>
    <x v="0"/>
    <x v="0"/>
    <x v="56"/>
    <n v="6.4"/>
    <x v="1072"/>
    <n v="99"/>
    <n v="22.77"/>
    <n v="38.229999999999997"/>
    <n v="194.16"/>
    <n v="635"/>
    <s v="Yes"/>
    <x v="53"/>
    <n v="329416"/>
    <n v="141.88"/>
    <n v="52.28"/>
    <s v="Fox Studios"/>
    <n v="19.04"/>
  </r>
  <r>
    <s v="MOV9591"/>
    <x v="5"/>
    <x v="4"/>
    <x v="245"/>
    <x v="1087"/>
    <x v="0"/>
    <x v="0"/>
    <x v="4"/>
    <n v="6.4"/>
    <x v="1073"/>
    <n v="112"/>
    <n v="34.42"/>
    <n v="63.59"/>
    <n v="329.42"/>
    <n v="3075"/>
    <s v="No"/>
    <x v="10"/>
    <n v="175423"/>
    <n v="244.46"/>
    <n v="84.96"/>
    <s v="Netflix"/>
    <n v="68.98"/>
  </r>
  <r>
    <s v="MOV2843"/>
    <x v="3"/>
    <x v="5"/>
    <x v="698"/>
    <x v="1088"/>
    <x v="0"/>
    <x v="0"/>
    <x v="3"/>
    <n v="6.4"/>
    <x v="1074"/>
    <n v="103"/>
    <n v="30.69"/>
    <n v="60.38"/>
    <n v="575.28"/>
    <n v="3126"/>
    <s v="Yes"/>
    <x v="48"/>
    <n v="405879"/>
    <n v="431.22"/>
    <n v="144.06"/>
    <s v="Warner Bros"/>
    <n v="129.47"/>
  </r>
  <r>
    <s v="MOV9210"/>
    <x v="7"/>
    <x v="6"/>
    <x v="485"/>
    <x v="1089"/>
    <x v="0"/>
    <x v="0"/>
    <x v="5"/>
    <n v="6.4"/>
    <x v="1075"/>
    <n v="149"/>
    <n v="46.77"/>
    <n v="100.89"/>
    <n v="772.54"/>
    <n v="3415"/>
    <s v="No"/>
    <x v="73"/>
    <n v="431467"/>
    <n v="452.04"/>
    <n v="320.5"/>
    <s v="Amazon Prime"/>
    <n v="88.79"/>
  </r>
  <r>
    <s v="MOV4256"/>
    <x v="8"/>
    <x v="1"/>
    <x v="573"/>
    <x v="1090"/>
    <x v="0"/>
    <x v="0"/>
    <x v="51"/>
    <n v="6.4"/>
    <x v="1076"/>
    <n v="122"/>
    <n v="19.66"/>
    <n v="33.380000000000003"/>
    <n v="173"/>
    <n v="2635"/>
    <s v="No"/>
    <x v="77"/>
    <n v="429754"/>
    <n v="88.62"/>
    <n v="84.38"/>
    <s v="Amazon Prime"/>
    <n v="24.35"/>
  </r>
  <r>
    <s v="MOV8393"/>
    <x v="8"/>
    <x v="0"/>
    <x v="459"/>
    <x v="1091"/>
    <x v="0"/>
    <x v="0"/>
    <x v="2"/>
    <n v="6.4"/>
    <x v="1077"/>
    <n v="145"/>
    <n v="27.74"/>
    <n v="65.959999999999994"/>
    <n v="220.17"/>
    <n v="3750"/>
    <s v="No"/>
    <x v="24"/>
    <n v="459686"/>
    <n v="162.63"/>
    <n v="57.54"/>
    <s v="Paramount"/>
    <n v="9.23"/>
  </r>
  <r>
    <s v="MOV6247"/>
    <x v="6"/>
    <x v="6"/>
    <x v="699"/>
    <x v="1092"/>
    <x v="0"/>
    <x v="0"/>
    <x v="37"/>
    <n v="6.4"/>
    <x v="1078"/>
    <n v="114"/>
    <n v="24.94"/>
    <n v="67.48"/>
    <n v="663.48"/>
    <n v="4478"/>
    <s v="No"/>
    <x v="32"/>
    <n v="288919"/>
    <n v="385.61"/>
    <n v="277.87"/>
    <s v="Netflix"/>
    <n v="10.050000000000001"/>
  </r>
  <r>
    <s v="MOV8092"/>
    <x v="7"/>
    <x v="6"/>
    <x v="434"/>
    <x v="1093"/>
    <x v="0"/>
    <x v="0"/>
    <x v="4"/>
    <n v="6.4"/>
    <x v="1079"/>
    <n v="128"/>
    <n v="33.82"/>
    <n v="65.16"/>
    <n v="167.25"/>
    <n v="2522"/>
    <s v="No"/>
    <x v="51"/>
    <n v="408314"/>
    <n v="96.23"/>
    <n v="71.02"/>
    <s v="Sony Pictures"/>
    <n v="46.76"/>
  </r>
  <r>
    <s v="MOV5777"/>
    <x v="8"/>
    <x v="4"/>
    <x v="126"/>
    <x v="1094"/>
    <x v="0"/>
    <x v="0"/>
    <x v="45"/>
    <n v="6.4"/>
    <x v="1080"/>
    <n v="94"/>
    <n v="44.83"/>
    <n v="74.56"/>
    <n v="532.62"/>
    <n v="2392"/>
    <s v="No"/>
    <x v="5"/>
    <n v="309112"/>
    <n v="271.13"/>
    <n v="261.49"/>
    <s v="Amazon Prime"/>
    <n v="46.65"/>
  </r>
  <r>
    <s v="MOV2024"/>
    <x v="6"/>
    <x v="4"/>
    <x v="382"/>
    <x v="1095"/>
    <x v="0"/>
    <x v="0"/>
    <x v="43"/>
    <n v="6.4"/>
    <x v="1081"/>
    <n v="90"/>
    <n v="5.71"/>
    <n v="15.95"/>
    <n v="87.63"/>
    <n v="1596"/>
    <s v="Yes"/>
    <x v="35"/>
    <n v="171228"/>
    <n v="64.63"/>
    <n v="23"/>
    <s v="Warner Bros"/>
    <n v="10.45"/>
  </r>
  <r>
    <s v="MOV6681"/>
    <x v="0"/>
    <x v="1"/>
    <x v="700"/>
    <x v="1096"/>
    <x v="0"/>
    <x v="0"/>
    <x v="5"/>
    <n v="6.4"/>
    <x v="1082"/>
    <n v="80"/>
    <n v="15.47"/>
    <n v="40.35"/>
    <n v="402.49"/>
    <n v="1925"/>
    <s v="No"/>
    <x v="43"/>
    <n v="342307"/>
    <n v="307.58999999999997"/>
    <n v="94.9"/>
    <s v="Warner Bros"/>
    <n v="9.65"/>
  </r>
  <r>
    <s v="MOV8592"/>
    <x v="1"/>
    <x v="2"/>
    <x v="701"/>
    <x v="1097"/>
    <x v="0"/>
    <x v="0"/>
    <x v="1"/>
    <n v="6.4"/>
    <x v="1083"/>
    <n v="95"/>
    <n v="11.86"/>
    <n v="18.55"/>
    <n v="52.05"/>
    <n v="2341"/>
    <s v="Yes"/>
    <x v="65"/>
    <n v="76719"/>
    <n v="29.99"/>
    <n v="22.06"/>
    <s v="Sony Pictures"/>
    <n v="7.66"/>
  </r>
  <r>
    <s v="MOV9045"/>
    <x v="4"/>
    <x v="3"/>
    <x v="394"/>
    <x v="1098"/>
    <x v="0"/>
    <x v="0"/>
    <x v="30"/>
    <n v="6.4"/>
    <x v="1084"/>
    <n v="109"/>
    <n v="44.92"/>
    <n v="132.93"/>
    <n v="703.04"/>
    <n v="2393"/>
    <s v="No"/>
    <x v="22"/>
    <n v="351062"/>
    <n v="497.13"/>
    <n v="205.91"/>
    <s v="Paramount"/>
    <n v="25.11"/>
  </r>
  <r>
    <s v="MOV9891"/>
    <x v="6"/>
    <x v="0"/>
    <x v="702"/>
    <x v="1099"/>
    <x v="0"/>
    <x v="0"/>
    <x v="19"/>
    <n v="6.4"/>
    <x v="1085"/>
    <n v="162"/>
    <n v="46.51"/>
    <n v="97.63"/>
    <n v="599.82000000000005"/>
    <n v="3897"/>
    <s v="No"/>
    <x v="75"/>
    <n v="140676"/>
    <n v="397.21"/>
    <n v="202.61"/>
    <s v="Paramount"/>
    <n v="91.51"/>
  </r>
  <r>
    <s v="MOV2048"/>
    <x v="6"/>
    <x v="5"/>
    <x v="603"/>
    <x v="1100"/>
    <x v="0"/>
    <x v="5"/>
    <x v="6"/>
    <n v="6.4"/>
    <x v="1086"/>
    <n v="168"/>
    <n v="46.34"/>
    <n v="80.37"/>
    <n v="504.38"/>
    <n v="3410"/>
    <s v="No"/>
    <x v="58"/>
    <n v="311623"/>
    <n v="341.77"/>
    <n v="162.61000000000001"/>
    <s v="Paramount"/>
    <n v="1.97"/>
  </r>
  <r>
    <s v="MOV8253"/>
    <x v="1"/>
    <x v="4"/>
    <x v="703"/>
    <x v="1101"/>
    <x v="0"/>
    <x v="0"/>
    <x v="25"/>
    <n v="6.4"/>
    <x v="1087"/>
    <n v="136"/>
    <n v="26.23"/>
    <n v="78.400000000000006"/>
    <n v="449"/>
    <n v="4632"/>
    <s v="Yes"/>
    <x v="2"/>
    <n v="100387"/>
    <n v="351.79"/>
    <n v="97.21"/>
    <s v="Paramount"/>
    <n v="21.94"/>
  </r>
  <r>
    <s v="MOV2345"/>
    <x v="8"/>
    <x v="1"/>
    <x v="704"/>
    <x v="1102"/>
    <x v="0"/>
    <x v="0"/>
    <x v="37"/>
    <n v="6.4"/>
    <x v="1088"/>
    <n v="160"/>
    <n v="30.75"/>
    <n v="75.11"/>
    <n v="684.47"/>
    <n v="2676"/>
    <s v="Yes"/>
    <x v="10"/>
    <n v="231060"/>
    <n v="390.33"/>
    <n v="294.14"/>
    <s v="Paramount"/>
    <n v="71.67"/>
  </r>
  <r>
    <s v="MOV2885"/>
    <x v="3"/>
    <x v="0"/>
    <x v="374"/>
    <x v="1103"/>
    <x v="0"/>
    <x v="0"/>
    <x v="35"/>
    <n v="6.4"/>
    <x v="1089"/>
    <n v="100"/>
    <n v="24.53"/>
    <n v="60.22"/>
    <n v="326.45"/>
    <n v="867"/>
    <s v="No"/>
    <x v="63"/>
    <n v="4516"/>
    <n v="177.11"/>
    <n v="149.34"/>
    <s v="Warner Bros"/>
    <n v="0.27"/>
  </r>
  <r>
    <s v="MOV3165"/>
    <x v="4"/>
    <x v="3"/>
    <x v="427"/>
    <x v="1104"/>
    <x v="0"/>
    <x v="0"/>
    <x v="25"/>
    <n v="6.4"/>
    <x v="1090"/>
    <n v="94"/>
    <n v="15.29"/>
    <n v="40.29"/>
    <n v="82.64"/>
    <n v="3015"/>
    <s v="No"/>
    <x v="72"/>
    <n v="174946"/>
    <n v="48.62"/>
    <n v="34.020000000000003"/>
    <s v="Fox Studios"/>
    <n v="57.21"/>
  </r>
  <r>
    <s v="MOV1858"/>
    <x v="8"/>
    <x v="2"/>
    <x v="703"/>
    <x v="1101"/>
    <x v="0"/>
    <x v="0"/>
    <x v="25"/>
    <n v="6.4"/>
    <x v="1091"/>
    <n v="170"/>
    <n v="40.729999999999997"/>
    <n v="113.28"/>
    <n v="1070.5"/>
    <n v="2274"/>
    <s v="No"/>
    <x v="8"/>
    <n v="169917"/>
    <n v="644.78"/>
    <n v="425.72"/>
    <s v="Amazon Prime"/>
    <n v="37.369999999999997"/>
  </r>
  <r>
    <s v="MOV7506"/>
    <x v="2"/>
    <x v="1"/>
    <x v="705"/>
    <x v="1105"/>
    <x v="0"/>
    <x v="0"/>
    <x v="2"/>
    <n v="6.4"/>
    <x v="1092"/>
    <n v="156"/>
    <n v="29.98"/>
    <n v="58.23"/>
    <n v="505.72"/>
    <n v="3384"/>
    <s v="No"/>
    <x v="40"/>
    <n v="140726"/>
    <n v="260.48"/>
    <n v="245.24"/>
    <s v="Fox Studios"/>
    <n v="120.49"/>
  </r>
  <r>
    <s v="MOV4769"/>
    <x v="8"/>
    <x v="2"/>
    <x v="706"/>
    <x v="1106"/>
    <x v="0"/>
    <x v="9"/>
    <x v="33"/>
    <n v="6.4"/>
    <x v="1093"/>
    <n v="153"/>
    <n v="28.18"/>
    <n v="67.27"/>
    <n v="365.69"/>
    <n v="4371"/>
    <s v="No"/>
    <x v="11"/>
    <n v="124606"/>
    <n v="280.37"/>
    <n v="85.32"/>
    <s v="Warner Bros"/>
    <n v="72.510000000000005"/>
  </r>
  <r>
    <s v="MOV4250"/>
    <x v="7"/>
    <x v="4"/>
    <x v="634"/>
    <x v="1107"/>
    <x v="0"/>
    <x v="0"/>
    <x v="16"/>
    <n v="6.4"/>
    <x v="1094"/>
    <n v="157"/>
    <n v="29.36"/>
    <n v="46.52"/>
    <n v="179.01"/>
    <n v="924"/>
    <s v="No"/>
    <x v="72"/>
    <n v="407066"/>
    <n v="142.68"/>
    <n v="36.33"/>
    <s v="Fox Studios"/>
    <n v="17.940000000000001"/>
  </r>
  <r>
    <s v="MOV6040"/>
    <x v="0"/>
    <x v="0"/>
    <x v="707"/>
    <x v="1108"/>
    <x v="0"/>
    <x v="21"/>
    <x v="49"/>
    <n v="6.4"/>
    <x v="1095"/>
    <n v="112"/>
    <n v="21.32"/>
    <n v="48.35"/>
    <n v="466.39"/>
    <n v="1014"/>
    <s v="Yes"/>
    <x v="66"/>
    <n v="384665"/>
    <n v="240.65"/>
    <n v="225.74"/>
    <s v="Paramount"/>
    <n v="72.05"/>
  </r>
  <r>
    <s v="MOV3752"/>
    <x v="7"/>
    <x v="3"/>
    <x v="675"/>
    <x v="1109"/>
    <x v="0"/>
    <x v="0"/>
    <x v="14"/>
    <n v="6.4"/>
    <x v="1096"/>
    <n v="177"/>
    <n v="25.3"/>
    <n v="48.57"/>
    <n v="233.87"/>
    <n v="2855"/>
    <s v="Yes"/>
    <x v="57"/>
    <n v="403456"/>
    <n v="127.7"/>
    <n v="106.17"/>
    <s v="Netflix"/>
    <n v="44.41"/>
  </r>
  <r>
    <s v="MOV6537"/>
    <x v="6"/>
    <x v="0"/>
    <x v="152"/>
    <x v="1110"/>
    <x v="0"/>
    <x v="4"/>
    <x v="19"/>
    <n v="6.4"/>
    <x v="1097"/>
    <n v="97"/>
    <n v="11.22"/>
    <n v="21.84"/>
    <n v="176.07"/>
    <n v="2529"/>
    <s v="Yes"/>
    <x v="21"/>
    <n v="41307"/>
    <n v="98.3"/>
    <n v="77.77"/>
    <s v="Netflix"/>
    <n v="21.97"/>
  </r>
  <r>
    <s v="MOV6933"/>
    <x v="1"/>
    <x v="3"/>
    <x v="708"/>
    <x v="1111"/>
    <x v="0"/>
    <x v="0"/>
    <x v="2"/>
    <n v="6.4"/>
    <x v="1098"/>
    <n v="172"/>
    <n v="6.28"/>
    <n v="12.45"/>
    <n v="37.729999999999997"/>
    <n v="4762"/>
    <s v="No"/>
    <x v="53"/>
    <n v="236231"/>
    <n v="20.18"/>
    <n v="17.55"/>
    <s v="Amazon Prime"/>
    <n v="13.97"/>
  </r>
  <r>
    <s v="MOV8441"/>
    <x v="3"/>
    <x v="5"/>
    <x v="709"/>
    <x v="1112"/>
    <x v="0"/>
    <x v="0"/>
    <x v="3"/>
    <n v="6.4"/>
    <x v="1099"/>
    <n v="162"/>
    <n v="0.56000000000000005"/>
    <n v="1.01"/>
    <n v="4.79"/>
    <n v="2352"/>
    <s v="No"/>
    <x v="9"/>
    <n v="353973"/>
    <n v="3.28"/>
    <n v="1.51"/>
    <s v="Sony Pictures"/>
    <n v="26.13"/>
  </r>
  <r>
    <s v="MOV5318"/>
    <x v="0"/>
    <x v="4"/>
    <x v="509"/>
    <x v="1113"/>
    <x v="0"/>
    <x v="0"/>
    <x v="1"/>
    <n v="6.4"/>
    <x v="1100"/>
    <n v="85"/>
    <n v="0.6"/>
    <n v="1.44"/>
    <n v="7.23"/>
    <n v="2511"/>
    <s v="Yes"/>
    <x v="34"/>
    <n v="475394"/>
    <n v="5.49"/>
    <n v="1.74"/>
    <s v="Netflix"/>
    <n v="2.8"/>
  </r>
  <r>
    <s v="MOV3923"/>
    <x v="4"/>
    <x v="0"/>
    <x v="710"/>
    <x v="1114"/>
    <x v="0"/>
    <x v="0"/>
    <x v="19"/>
    <n v="6.4"/>
    <x v="1101"/>
    <n v="142"/>
    <n v="33.590000000000003"/>
    <n v="96.97"/>
    <n v="413.61"/>
    <n v="1105"/>
    <s v="No"/>
    <x v="67"/>
    <n v="199750"/>
    <n v="239.81"/>
    <n v="173.8"/>
    <s v="Warner Bros"/>
    <n v="118.22"/>
  </r>
  <r>
    <s v="MOV5209"/>
    <x v="1"/>
    <x v="5"/>
    <x v="711"/>
    <x v="1115"/>
    <x v="0"/>
    <x v="0"/>
    <x v="28"/>
    <n v="6.4"/>
    <x v="464"/>
    <n v="131"/>
    <n v="49.94"/>
    <n v="101.18"/>
    <n v="330.53"/>
    <n v="3639"/>
    <s v="Yes"/>
    <x v="31"/>
    <n v="268589"/>
    <n v="195.76"/>
    <n v="134.77000000000001"/>
    <s v="Paramount"/>
    <n v="7.88"/>
  </r>
  <r>
    <s v="MOV4158"/>
    <x v="7"/>
    <x v="5"/>
    <x v="712"/>
    <x v="1116"/>
    <x v="0"/>
    <x v="0"/>
    <x v="14"/>
    <n v="6.4"/>
    <x v="1102"/>
    <n v="141"/>
    <n v="27.37"/>
    <n v="44.6"/>
    <n v="147.93"/>
    <n v="2575"/>
    <s v="No"/>
    <x v="1"/>
    <n v="35012"/>
    <n v="117.45"/>
    <n v="30.48"/>
    <s v="Fox Studios"/>
    <n v="44.38"/>
  </r>
  <r>
    <s v="MOV4215"/>
    <x v="0"/>
    <x v="0"/>
    <x v="713"/>
    <x v="1117"/>
    <x v="0"/>
    <x v="0"/>
    <x v="21"/>
    <n v="6.4"/>
    <x v="1103"/>
    <n v="116"/>
    <n v="24.32"/>
    <n v="45.65"/>
    <n v="405.54"/>
    <n v="2557"/>
    <s v="No"/>
    <x v="30"/>
    <n v="460984"/>
    <n v="307.64"/>
    <n v="97.9"/>
    <s v="Netflix"/>
    <n v="13.22"/>
  </r>
  <r>
    <s v="MOV8262"/>
    <x v="5"/>
    <x v="3"/>
    <x v="344"/>
    <x v="1118"/>
    <x v="0"/>
    <x v="5"/>
    <x v="4"/>
    <n v="6.4"/>
    <x v="1104"/>
    <n v="105"/>
    <n v="17.489999999999998"/>
    <n v="30.65"/>
    <n v="130.01"/>
    <n v="689"/>
    <s v="Yes"/>
    <x v="74"/>
    <n v="299569"/>
    <n v="96.62"/>
    <n v="33.39"/>
    <s v="Sony Pictures"/>
    <n v="77"/>
  </r>
  <r>
    <s v="MOV9420"/>
    <x v="7"/>
    <x v="0"/>
    <x v="714"/>
    <x v="1119"/>
    <x v="0"/>
    <x v="0"/>
    <x v="4"/>
    <n v="6.4"/>
    <x v="1105"/>
    <n v="165"/>
    <n v="47.83"/>
    <n v="82.46"/>
    <n v="366.21"/>
    <n v="1099"/>
    <s v="No"/>
    <x v="8"/>
    <n v="218204"/>
    <n v="284.43"/>
    <n v="81.78"/>
    <s v="Sony Pictures"/>
    <n v="5.08"/>
  </r>
  <r>
    <s v="MOV8811"/>
    <x v="2"/>
    <x v="4"/>
    <x v="183"/>
    <x v="1120"/>
    <x v="0"/>
    <x v="0"/>
    <x v="2"/>
    <n v="6.4"/>
    <x v="1106"/>
    <n v="120"/>
    <n v="46.65"/>
    <n v="106.84"/>
    <n v="729.55"/>
    <n v="817"/>
    <s v="Yes"/>
    <x v="38"/>
    <n v="419339"/>
    <n v="470.62"/>
    <n v="258.93"/>
    <s v="Netflix"/>
    <n v="29.92"/>
  </r>
  <r>
    <s v="MOV6061"/>
    <x v="1"/>
    <x v="4"/>
    <x v="396"/>
    <x v="1121"/>
    <x v="0"/>
    <x v="0"/>
    <x v="25"/>
    <n v="6.4"/>
    <x v="1107"/>
    <n v="133"/>
    <n v="25.2"/>
    <n v="68.06"/>
    <n v="273.57"/>
    <n v="647"/>
    <s v="Yes"/>
    <x v="44"/>
    <n v="457684"/>
    <n v="161.66999999999999"/>
    <n v="111.9"/>
    <s v="Amazon Prime"/>
    <n v="57.55"/>
  </r>
  <r>
    <s v="MOV7433"/>
    <x v="0"/>
    <x v="5"/>
    <x v="715"/>
    <x v="1122"/>
    <x v="0"/>
    <x v="0"/>
    <x v="6"/>
    <n v="6.4"/>
    <x v="1108"/>
    <n v="149"/>
    <n v="11.15"/>
    <n v="22.06"/>
    <n v="104.58"/>
    <n v="1856"/>
    <s v="Yes"/>
    <x v="23"/>
    <n v="238961"/>
    <n v="81.56"/>
    <n v="23.02"/>
    <s v="Paramount"/>
    <n v="97.65"/>
  </r>
  <r>
    <s v="MOV8188"/>
    <x v="6"/>
    <x v="3"/>
    <x v="716"/>
    <x v="1123"/>
    <x v="0"/>
    <x v="0"/>
    <x v="13"/>
    <n v="6.4"/>
    <x v="1109"/>
    <n v="81"/>
    <n v="9.2899999999999991"/>
    <n v="15.74"/>
    <n v="52.21"/>
    <n v="511"/>
    <s v="Yes"/>
    <x v="12"/>
    <n v="307263"/>
    <n v="29.91"/>
    <n v="22.3"/>
    <s v="Fox Studios"/>
    <n v="3.59"/>
  </r>
  <r>
    <s v="MOV5040"/>
    <x v="4"/>
    <x v="1"/>
    <x v="717"/>
    <x v="1124"/>
    <x v="0"/>
    <x v="5"/>
    <x v="13"/>
    <n v="6.4"/>
    <x v="941"/>
    <n v="142"/>
    <n v="4.95"/>
    <n v="11.21"/>
    <n v="57.71"/>
    <n v="4305"/>
    <s v="No"/>
    <x v="66"/>
    <n v="325176"/>
    <n v="31.05"/>
    <n v="26.66"/>
    <s v="Netflix"/>
    <n v="1.25"/>
  </r>
  <r>
    <s v="MOV7699"/>
    <x v="2"/>
    <x v="3"/>
    <x v="76"/>
    <x v="1125"/>
    <x v="0"/>
    <x v="0"/>
    <x v="30"/>
    <n v="6.4"/>
    <x v="1110"/>
    <n v="148"/>
    <n v="18.59"/>
    <n v="47.67"/>
    <n v="122.27"/>
    <n v="3453"/>
    <s v="No"/>
    <x v="46"/>
    <n v="147035"/>
    <n v="97.31"/>
    <n v="24.96"/>
    <s v="Fox Studios"/>
    <n v="3.82"/>
  </r>
  <r>
    <s v="MOV3781"/>
    <x v="7"/>
    <x v="2"/>
    <x v="718"/>
    <x v="1126"/>
    <x v="0"/>
    <x v="0"/>
    <x v="5"/>
    <n v="6.4"/>
    <x v="1111"/>
    <n v="144"/>
    <n v="13.55"/>
    <n v="39.299999999999997"/>
    <n v="311.12"/>
    <n v="1469"/>
    <s v="No"/>
    <x v="79"/>
    <n v="296834"/>
    <n v="211.97"/>
    <n v="99.15"/>
    <s v="Paramount"/>
    <n v="88.02"/>
  </r>
  <r>
    <s v="MOV4529"/>
    <x v="8"/>
    <x v="1"/>
    <x v="505"/>
    <x v="1127"/>
    <x v="0"/>
    <x v="0"/>
    <x v="25"/>
    <n v="6.4"/>
    <x v="1112"/>
    <n v="133"/>
    <n v="22.4"/>
    <n v="59.54"/>
    <n v="125.8"/>
    <n v="1653"/>
    <s v="No"/>
    <x v="72"/>
    <n v="306488"/>
    <n v="69.38"/>
    <n v="56.42"/>
    <s v="Warner Bros"/>
    <n v="47.75"/>
  </r>
  <r>
    <s v="MOV1806"/>
    <x v="8"/>
    <x v="3"/>
    <x v="282"/>
    <x v="1128"/>
    <x v="0"/>
    <x v="0"/>
    <x v="45"/>
    <n v="6.4"/>
    <x v="1113"/>
    <n v="93"/>
    <n v="10.74"/>
    <n v="25.52"/>
    <n v="188.04"/>
    <n v="3505"/>
    <s v="Yes"/>
    <x v="18"/>
    <n v="336244"/>
    <n v="121.4"/>
    <n v="66.64"/>
    <s v="Fox Studios"/>
    <n v="7.76"/>
  </r>
  <r>
    <s v="MOV9969"/>
    <x v="0"/>
    <x v="6"/>
    <x v="719"/>
    <x v="1129"/>
    <x v="0"/>
    <x v="0"/>
    <x v="3"/>
    <n v="6.4"/>
    <x v="1114"/>
    <n v="90"/>
    <n v="30.77"/>
    <n v="86.66"/>
    <n v="567.41999999999996"/>
    <n v="2191"/>
    <s v="No"/>
    <x v="38"/>
    <n v="120163"/>
    <n v="300.38"/>
    <n v="267.04000000000002"/>
    <s v="Netflix"/>
    <n v="38.01"/>
  </r>
  <r>
    <s v="MOV7067"/>
    <x v="7"/>
    <x v="4"/>
    <x v="370"/>
    <x v="1130"/>
    <x v="0"/>
    <x v="0"/>
    <x v="18"/>
    <n v="6.4"/>
    <x v="1115"/>
    <n v="108"/>
    <n v="46.12"/>
    <n v="83.27"/>
    <n v="494.82"/>
    <n v="3045"/>
    <s v="No"/>
    <x v="37"/>
    <n v="104969"/>
    <n v="300"/>
    <n v="194.82"/>
    <s v="Paramount"/>
    <n v="130.13"/>
  </r>
  <r>
    <s v="MOV2176"/>
    <x v="0"/>
    <x v="5"/>
    <x v="720"/>
    <x v="1131"/>
    <x v="0"/>
    <x v="0"/>
    <x v="13"/>
    <n v="6.4"/>
    <x v="1116"/>
    <n v="102"/>
    <n v="23.81"/>
    <n v="59.64"/>
    <n v="570.16"/>
    <n v="3595"/>
    <s v="Yes"/>
    <x v="14"/>
    <n v="411279"/>
    <n v="307.18"/>
    <n v="262.98"/>
    <s v="Netflix"/>
    <n v="101.61"/>
  </r>
  <r>
    <s v="MOV1832"/>
    <x v="0"/>
    <x v="3"/>
    <x v="117"/>
    <x v="1132"/>
    <x v="0"/>
    <x v="0"/>
    <x v="14"/>
    <n v="6.4"/>
    <x v="1117"/>
    <n v="166"/>
    <n v="48.24"/>
    <n v="76.38"/>
    <n v="743.6"/>
    <n v="2447"/>
    <s v="No"/>
    <x v="75"/>
    <n v="319251"/>
    <n v="539.15"/>
    <n v="204.45"/>
    <s v="Paramount"/>
    <n v="57.01"/>
  </r>
  <r>
    <s v="MOV4561"/>
    <x v="6"/>
    <x v="4"/>
    <x v="721"/>
    <x v="1133"/>
    <x v="0"/>
    <x v="0"/>
    <x v="5"/>
    <n v="6.4"/>
    <x v="1118"/>
    <n v="91"/>
    <n v="22.06"/>
    <n v="42.68"/>
    <n v="249.49"/>
    <n v="3166"/>
    <s v="No"/>
    <x v="50"/>
    <n v="15044"/>
    <n v="178.41"/>
    <n v="71.08"/>
    <s v="Sony Pictures"/>
    <n v="10.47"/>
  </r>
  <r>
    <s v="MOV7306"/>
    <x v="6"/>
    <x v="6"/>
    <x v="722"/>
    <x v="1134"/>
    <x v="0"/>
    <x v="0"/>
    <x v="14"/>
    <n v="6.4"/>
    <x v="1119"/>
    <n v="89"/>
    <n v="3.36"/>
    <n v="9.6"/>
    <n v="87.7"/>
    <n v="2244"/>
    <s v="No"/>
    <x v="50"/>
    <n v="22545"/>
    <n v="63.27"/>
    <n v="24.43"/>
    <s v="Netflix"/>
    <n v="14.24"/>
  </r>
  <r>
    <s v="MOV3286"/>
    <x v="8"/>
    <x v="2"/>
    <x v="723"/>
    <x v="1135"/>
    <x v="0"/>
    <x v="0"/>
    <x v="3"/>
    <n v="6.4"/>
    <x v="1120"/>
    <n v="80"/>
    <n v="0.51"/>
    <n v="1.2"/>
    <n v="8.92"/>
    <n v="4527"/>
    <s v="Yes"/>
    <x v="26"/>
    <n v="457769"/>
    <n v="4.5199999999999996"/>
    <n v="4.4000000000000004"/>
    <s v="Amazon Prime"/>
    <n v="33.869999999999997"/>
  </r>
  <r>
    <s v="MOV4190"/>
    <x v="3"/>
    <x v="1"/>
    <x v="724"/>
    <x v="1136"/>
    <x v="0"/>
    <x v="15"/>
    <x v="5"/>
    <n v="6.4"/>
    <x v="1121"/>
    <n v="161"/>
    <n v="42.13"/>
    <n v="71.33"/>
    <n v="468.47"/>
    <n v="3249"/>
    <s v="No"/>
    <x v="30"/>
    <n v="241803"/>
    <n v="311.95"/>
    <n v="156.52000000000001"/>
    <s v="Netflix"/>
    <n v="6.84"/>
  </r>
  <r>
    <s v="MOV3321"/>
    <x v="5"/>
    <x v="5"/>
    <x v="76"/>
    <x v="1137"/>
    <x v="0"/>
    <x v="0"/>
    <x v="42"/>
    <n v="6.4"/>
    <x v="1122"/>
    <n v="161"/>
    <n v="33.840000000000003"/>
    <n v="60.22"/>
    <n v="175.28"/>
    <n v="4081"/>
    <s v="Yes"/>
    <x v="47"/>
    <n v="144707"/>
    <n v="91.08"/>
    <n v="84.2"/>
    <s v="Netflix"/>
    <n v="46.51"/>
  </r>
  <r>
    <s v="MOV6177"/>
    <x v="7"/>
    <x v="0"/>
    <x v="725"/>
    <x v="1138"/>
    <x v="0"/>
    <x v="0"/>
    <x v="1"/>
    <n v="6.4"/>
    <x v="1123"/>
    <n v="126"/>
    <n v="15.46"/>
    <n v="36.75"/>
    <n v="148.85"/>
    <n v="3387"/>
    <s v="No"/>
    <x v="18"/>
    <n v="353932"/>
    <n v="93.76"/>
    <n v="55.09"/>
    <s v="Sony Pictures"/>
    <n v="9.69"/>
  </r>
  <r>
    <s v="MOV6195"/>
    <x v="8"/>
    <x v="3"/>
    <x v="422"/>
    <x v="1139"/>
    <x v="0"/>
    <x v="0"/>
    <x v="19"/>
    <n v="6.4"/>
    <x v="1124"/>
    <n v="111"/>
    <n v="16.12"/>
    <n v="42.66"/>
    <n v="366.81"/>
    <n v="4624"/>
    <s v="Yes"/>
    <x v="37"/>
    <n v="270921"/>
    <n v="209.67"/>
    <n v="157.13999999999999"/>
    <s v="Fox Studios"/>
    <n v="15.11"/>
  </r>
  <r>
    <s v="MOV9393"/>
    <x v="8"/>
    <x v="5"/>
    <x v="726"/>
    <x v="1140"/>
    <x v="0"/>
    <x v="0"/>
    <x v="37"/>
    <n v="6.4"/>
    <x v="1125"/>
    <n v="100"/>
    <n v="11.96"/>
    <n v="26.06"/>
    <n v="166.93"/>
    <n v="1782"/>
    <s v="No"/>
    <x v="69"/>
    <n v="54931"/>
    <n v="113.04"/>
    <n v="53.89"/>
    <s v="Warner Bros"/>
    <n v="2.4700000000000002"/>
  </r>
  <r>
    <s v="MOV4363"/>
    <x v="0"/>
    <x v="4"/>
    <x v="727"/>
    <x v="1141"/>
    <x v="0"/>
    <x v="0"/>
    <x v="3"/>
    <n v="6.4"/>
    <x v="1115"/>
    <n v="162"/>
    <n v="27.66"/>
    <n v="77.63"/>
    <n v="401.65"/>
    <n v="4613"/>
    <s v="No"/>
    <x v="78"/>
    <n v="137312"/>
    <n v="288.49"/>
    <n v="113.16"/>
    <s v="Netflix"/>
    <n v="124.84"/>
  </r>
  <r>
    <s v="MOV2341"/>
    <x v="0"/>
    <x v="6"/>
    <x v="126"/>
    <x v="1142"/>
    <x v="0"/>
    <x v="2"/>
    <x v="12"/>
    <n v="6.4"/>
    <x v="1126"/>
    <n v="145"/>
    <n v="15.12"/>
    <n v="27.56"/>
    <n v="232.78"/>
    <n v="3961"/>
    <s v="Yes"/>
    <x v="26"/>
    <n v="277823"/>
    <n v="145.41999999999999"/>
    <n v="87.36"/>
    <s v="Sony Pictures"/>
    <n v="102.24"/>
  </r>
  <r>
    <s v="MOV5454"/>
    <x v="2"/>
    <x v="4"/>
    <x v="728"/>
    <x v="1143"/>
    <x v="0"/>
    <x v="3"/>
    <x v="18"/>
    <n v="6.3"/>
    <x v="1127"/>
    <n v="81"/>
    <n v="3.64"/>
    <n v="6.71"/>
    <n v="14.84"/>
    <n v="2176"/>
    <s v="No"/>
    <x v="7"/>
    <n v="292267"/>
    <n v="8.33"/>
    <n v="6.51"/>
    <s v="Warner Bros"/>
    <n v="67.069999999999993"/>
  </r>
  <r>
    <s v="MOV4424"/>
    <x v="7"/>
    <x v="6"/>
    <x v="116"/>
    <x v="1144"/>
    <x v="0"/>
    <x v="0"/>
    <x v="3"/>
    <n v="6.3"/>
    <x v="1128"/>
    <n v="123"/>
    <n v="31.84"/>
    <n v="61.32"/>
    <n v="142.51"/>
    <n v="2355"/>
    <s v="No"/>
    <x v="47"/>
    <n v="238700"/>
    <n v="93.39"/>
    <n v="49.12"/>
    <s v="Fox Studios"/>
    <n v="103.42"/>
  </r>
  <r>
    <s v="MOV4650"/>
    <x v="2"/>
    <x v="5"/>
    <x v="381"/>
    <x v="1145"/>
    <x v="0"/>
    <x v="0"/>
    <x v="5"/>
    <n v="6.3"/>
    <x v="1129"/>
    <n v="173"/>
    <n v="5.73"/>
    <n v="14.03"/>
    <n v="43.18"/>
    <n v="4564"/>
    <s v="No"/>
    <x v="5"/>
    <n v="347615"/>
    <n v="33.54"/>
    <n v="9.64"/>
    <s v="Warner Bros"/>
    <n v="55"/>
  </r>
  <r>
    <s v="MOV2220"/>
    <x v="5"/>
    <x v="5"/>
    <x v="160"/>
    <x v="1146"/>
    <x v="0"/>
    <x v="0"/>
    <x v="28"/>
    <n v="6.3"/>
    <x v="1130"/>
    <n v="151"/>
    <n v="2.96"/>
    <n v="5.0199999999999996"/>
    <n v="21.94"/>
    <n v="3933"/>
    <s v="No"/>
    <x v="59"/>
    <n v="3131"/>
    <n v="13.61"/>
    <n v="8.33"/>
    <s v="Fox Studios"/>
    <n v="24.38"/>
  </r>
  <r>
    <s v="MOV8807"/>
    <x v="3"/>
    <x v="6"/>
    <x v="729"/>
    <x v="1147"/>
    <x v="0"/>
    <x v="0"/>
    <x v="33"/>
    <n v="6.3"/>
    <x v="1131"/>
    <n v="169"/>
    <n v="40.770000000000003"/>
    <n v="113.87"/>
    <n v="568.17999999999995"/>
    <n v="3388"/>
    <s v="No"/>
    <x v="23"/>
    <n v="389769"/>
    <n v="373.02"/>
    <n v="195.16"/>
    <s v="Amazon Prime"/>
    <n v="31.5"/>
  </r>
  <r>
    <s v="MOV3666"/>
    <x v="7"/>
    <x v="1"/>
    <x v="730"/>
    <x v="1148"/>
    <x v="0"/>
    <x v="5"/>
    <x v="7"/>
    <n v="6.3"/>
    <x v="1132"/>
    <n v="169"/>
    <n v="27.77"/>
    <n v="62.44"/>
    <n v="528.59"/>
    <n v="4824"/>
    <s v="No"/>
    <x v="28"/>
    <n v="61455"/>
    <n v="409.91"/>
    <n v="118.68"/>
    <s v="Fox Studios"/>
    <n v="46.75"/>
  </r>
  <r>
    <s v="MOV6939"/>
    <x v="3"/>
    <x v="0"/>
    <x v="731"/>
    <x v="1149"/>
    <x v="0"/>
    <x v="4"/>
    <x v="13"/>
    <n v="6.3"/>
    <x v="1133"/>
    <n v="111"/>
    <n v="10.71"/>
    <n v="23.09"/>
    <n v="95.06"/>
    <n v="4917"/>
    <s v="Yes"/>
    <x v="30"/>
    <n v="371014"/>
    <n v="63.04"/>
    <n v="32.020000000000003"/>
    <s v="Warner Bros"/>
    <n v="37.54"/>
  </r>
  <r>
    <s v="MOV6558"/>
    <x v="3"/>
    <x v="6"/>
    <x v="732"/>
    <x v="1150"/>
    <x v="0"/>
    <x v="0"/>
    <x v="16"/>
    <n v="6.3"/>
    <x v="1134"/>
    <n v="180"/>
    <n v="1.83"/>
    <n v="4.0599999999999996"/>
    <n v="21.68"/>
    <n v="4245"/>
    <s v="Yes"/>
    <x v="21"/>
    <n v="470564"/>
    <n v="15.09"/>
    <n v="6.59"/>
    <s v="Paramount"/>
    <n v="29.55"/>
  </r>
  <r>
    <s v="MOV2858"/>
    <x v="1"/>
    <x v="0"/>
    <x v="733"/>
    <x v="1151"/>
    <x v="0"/>
    <x v="5"/>
    <x v="19"/>
    <n v="6.3"/>
    <x v="1135"/>
    <n v="146"/>
    <n v="46.21"/>
    <n v="104.36"/>
    <n v="939.83"/>
    <n v="2537"/>
    <s v="Yes"/>
    <x v="34"/>
    <n v="402152"/>
    <n v="487.36"/>
    <n v="452.47"/>
    <s v="Amazon Prime"/>
    <n v="13.1"/>
  </r>
  <r>
    <s v="MOV2555"/>
    <x v="5"/>
    <x v="2"/>
    <x v="511"/>
    <x v="1152"/>
    <x v="0"/>
    <x v="0"/>
    <x v="4"/>
    <n v="6.3"/>
    <x v="1136"/>
    <n v="125"/>
    <n v="39.54"/>
    <n v="66.760000000000005"/>
    <n v="393.73"/>
    <n v="4227"/>
    <s v="No"/>
    <x v="60"/>
    <n v="59810"/>
    <n v="270.02"/>
    <n v="123.71"/>
    <s v="Netflix"/>
    <n v="51.15"/>
  </r>
  <r>
    <s v="MOV7225"/>
    <x v="1"/>
    <x v="3"/>
    <x v="268"/>
    <x v="1153"/>
    <x v="0"/>
    <x v="0"/>
    <x v="6"/>
    <n v="6.3"/>
    <x v="1137"/>
    <n v="113"/>
    <n v="43.28"/>
    <n v="75.02"/>
    <n v="708.08"/>
    <n v="3938"/>
    <s v="No"/>
    <x v="12"/>
    <n v="279618"/>
    <n v="428.37"/>
    <n v="279.70999999999998"/>
    <s v="Fox Studios"/>
    <n v="20.56"/>
  </r>
  <r>
    <s v="MOV9429"/>
    <x v="5"/>
    <x v="1"/>
    <x v="734"/>
    <x v="1154"/>
    <x v="0"/>
    <x v="0"/>
    <x v="3"/>
    <n v="6.3"/>
    <x v="1138"/>
    <n v="134"/>
    <n v="0.6"/>
    <n v="1.42"/>
    <n v="6.63"/>
    <n v="593"/>
    <s v="Yes"/>
    <x v="28"/>
    <n v="474058"/>
    <n v="3.41"/>
    <n v="3.22"/>
    <s v="Fox Studios"/>
    <n v="101.67"/>
  </r>
  <r>
    <s v="MOV7574"/>
    <x v="1"/>
    <x v="0"/>
    <x v="735"/>
    <x v="1155"/>
    <x v="0"/>
    <x v="0"/>
    <x v="28"/>
    <n v="6.3"/>
    <x v="1139"/>
    <n v="100"/>
    <n v="13.73"/>
    <n v="32.81"/>
    <n v="203.62"/>
    <n v="2815"/>
    <s v="Yes"/>
    <x v="57"/>
    <n v="412499"/>
    <n v="139.09"/>
    <n v="64.53"/>
    <s v="Warner Bros"/>
    <n v="140.19999999999999"/>
  </r>
  <r>
    <s v="MOV6706"/>
    <x v="2"/>
    <x v="4"/>
    <x v="527"/>
    <x v="1156"/>
    <x v="0"/>
    <x v="0"/>
    <x v="33"/>
    <n v="6.3"/>
    <x v="1140"/>
    <n v="107"/>
    <n v="11.15"/>
    <n v="28.66"/>
    <n v="219.7"/>
    <n v="3180"/>
    <s v="Yes"/>
    <x v="24"/>
    <n v="421098"/>
    <n v="154.28"/>
    <n v="65.42"/>
    <s v="Fox Studios"/>
    <n v="53.01"/>
  </r>
  <r>
    <s v="MOV9485"/>
    <x v="7"/>
    <x v="3"/>
    <x v="736"/>
    <x v="1157"/>
    <x v="0"/>
    <x v="0"/>
    <x v="18"/>
    <n v="6.3"/>
    <x v="1141"/>
    <n v="111"/>
    <n v="28.16"/>
    <n v="61.25"/>
    <n v="490.11"/>
    <n v="3666"/>
    <s v="Yes"/>
    <x v="50"/>
    <n v="400161"/>
    <n v="258.5"/>
    <n v="231.61"/>
    <s v="Fox Studios"/>
    <n v="34.74"/>
  </r>
  <r>
    <s v="MOV5183"/>
    <x v="2"/>
    <x v="5"/>
    <x v="652"/>
    <x v="1158"/>
    <x v="0"/>
    <x v="0"/>
    <x v="30"/>
    <n v="6.3"/>
    <x v="1142"/>
    <n v="165"/>
    <n v="7.19"/>
    <n v="20.8"/>
    <n v="172.64"/>
    <n v="3346"/>
    <s v="Yes"/>
    <x v="15"/>
    <n v="210358"/>
    <n v="127.35"/>
    <n v="45.29"/>
    <s v="Amazon Prime"/>
    <n v="33.39"/>
  </r>
  <r>
    <s v="MOV4089"/>
    <x v="1"/>
    <x v="6"/>
    <x v="737"/>
    <x v="1159"/>
    <x v="0"/>
    <x v="0"/>
    <x v="51"/>
    <n v="6.3"/>
    <x v="1143"/>
    <n v="155"/>
    <n v="6.63"/>
    <n v="14.3"/>
    <n v="75.290000000000006"/>
    <n v="4176"/>
    <s v="No"/>
    <x v="27"/>
    <n v="97113"/>
    <n v="50.15"/>
    <n v="25.14"/>
    <s v="Fox Studios"/>
    <n v="47.29"/>
  </r>
  <r>
    <s v="MOV2496"/>
    <x v="8"/>
    <x v="4"/>
    <x v="591"/>
    <x v="1160"/>
    <x v="0"/>
    <x v="18"/>
    <x v="30"/>
    <n v="6.3"/>
    <x v="1144"/>
    <n v="179"/>
    <n v="29.26"/>
    <n v="87.09"/>
    <n v="605.6"/>
    <n v="4000"/>
    <s v="No"/>
    <x v="77"/>
    <n v="476483"/>
    <n v="446.06"/>
    <n v="159.54"/>
    <s v="Sony Pictures"/>
    <n v="38.11"/>
  </r>
  <r>
    <s v="MOV9791"/>
    <x v="1"/>
    <x v="2"/>
    <x v="738"/>
    <x v="1161"/>
    <x v="0"/>
    <x v="4"/>
    <x v="28"/>
    <n v="6.3"/>
    <x v="1145"/>
    <n v="150"/>
    <n v="49.15"/>
    <n v="119.28"/>
    <n v="1134.57"/>
    <n v="2998"/>
    <s v="Yes"/>
    <x v="7"/>
    <n v="239877"/>
    <n v="788.61"/>
    <n v="345.96"/>
    <s v="Fox Studios"/>
    <n v="21.53"/>
  </r>
  <r>
    <s v="MOV7928"/>
    <x v="7"/>
    <x v="5"/>
    <x v="320"/>
    <x v="1162"/>
    <x v="0"/>
    <x v="0"/>
    <x v="9"/>
    <n v="6.3"/>
    <x v="1146"/>
    <n v="173"/>
    <n v="7.7"/>
    <n v="13.57"/>
    <n v="126.03"/>
    <n v="660"/>
    <s v="No"/>
    <x v="25"/>
    <n v="72532"/>
    <n v="94.8"/>
    <n v="31.23"/>
    <s v="Sony Pictures"/>
    <n v="35.950000000000003"/>
  </r>
  <r>
    <s v="MOV2630"/>
    <x v="0"/>
    <x v="2"/>
    <x v="280"/>
    <x v="1163"/>
    <x v="0"/>
    <x v="0"/>
    <x v="9"/>
    <n v="6.3"/>
    <x v="1147"/>
    <n v="168"/>
    <n v="8.99"/>
    <n v="21.62"/>
    <n v="129.03"/>
    <n v="1024"/>
    <s v="No"/>
    <x v="79"/>
    <n v="17240"/>
    <n v="72.62"/>
    <n v="56.41"/>
    <s v="Fox Studios"/>
    <n v="60.59"/>
  </r>
  <r>
    <s v="MOV1807"/>
    <x v="2"/>
    <x v="1"/>
    <x v="739"/>
    <x v="1164"/>
    <x v="0"/>
    <x v="0"/>
    <x v="37"/>
    <n v="6.3"/>
    <x v="473"/>
    <n v="162"/>
    <n v="47.91"/>
    <n v="75.84"/>
    <n v="479.8"/>
    <n v="1576"/>
    <s v="No"/>
    <x v="61"/>
    <n v="459784"/>
    <n v="360.9"/>
    <n v="118.9"/>
    <s v="Sony Pictures"/>
    <n v="117.68"/>
  </r>
  <r>
    <s v="MOV4738"/>
    <x v="7"/>
    <x v="1"/>
    <x v="740"/>
    <x v="1165"/>
    <x v="0"/>
    <x v="0"/>
    <x v="4"/>
    <n v="6.3"/>
    <x v="1148"/>
    <n v="111"/>
    <n v="18.2"/>
    <n v="38.619999999999997"/>
    <n v="316.17"/>
    <n v="3522"/>
    <s v="Yes"/>
    <x v="36"/>
    <n v="490012"/>
    <n v="205.69"/>
    <n v="110.48"/>
    <s v="Netflix"/>
    <n v="52.05"/>
  </r>
  <r>
    <s v="MOV5553"/>
    <x v="2"/>
    <x v="2"/>
    <x v="33"/>
    <x v="1166"/>
    <x v="0"/>
    <x v="0"/>
    <x v="16"/>
    <n v="6.3"/>
    <x v="1149"/>
    <n v="160"/>
    <n v="32.6"/>
    <n v="51.82"/>
    <n v="236.97"/>
    <n v="1897"/>
    <s v="Yes"/>
    <x v="73"/>
    <n v="139217"/>
    <n v="142.58000000000001"/>
    <n v="94.39"/>
    <s v="Paramount"/>
    <n v="68.78"/>
  </r>
  <r>
    <s v="MOV8039"/>
    <x v="0"/>
    <x v="2"/>
    <x v="20"/>
    <x v="1167"/>
    <x v="0"/>
    <x v="0"/>
    <x v="33"/>
    <n v="6.3"/>
    <x v="1150"/>
    <n v="176"/>
    <n v="46.25"/>
    <n v="112.07"/>
    <n v="686.52"/>
    <n v="3338"/>
    <s v="No"/>
    <x v="38"/>
    <n v="85145"/>
    <n v="343.66"/>
    <n v="342.86"/>
    <s v="Netflix"/>
    <n v="107.67"/>
  </r>
  <r>
    <s v="MOV8955"/>
    <x v="0"/>
    <x v="1"/>
    <x v="406"/>
    <x v="1168"/>
    <x v="0"/>
    <x v="0"/>
    <x v="13"/>
    <n v="6.3"/>
    <x v="1151"/>
    <n v="80"/>
    <n v="27.7"/>
    <n v="62.51"/>
    <n v="480.62"/>
    <n v="2597"/>
    <s v="No"/>
    <x v="25"/>
    <n v="334514"/>
    <n v="273.83999999999997"/>
    <n v="206.78"/>
    <s v="Amazon Prime"/>
    <n v="4.01"/>
  </r>
  <r>
    <s v="MOV6145"/>
    <x v="3"/>
    <x v="5"/>
    <x v="741"/>
    <x v="1169"/>
    <x v="0"/>
    <x v="0"/>
    <x v="4"/>
    <n v="6.3"/>
    <x v="1152"/>
    <n v="161"/>
    <n v="42.18"/>
    <n v="121.3"/>
    <n v="421.76"/>
    <n v="3713"/>
    <s v="Yes"/>
    <x v="0"/>
    <n v="360825"/>
    <n v="303.05"/>
    <n v="118.71"/>
    <s v="Fox Studios"/>
    <n v="26.79"/>
  </r>
  <r>
    <s v="MOV8960"/>
    <x v="3"/>
    <x v="3"/>
    <x v="742"/>
    <x v="1170"/>
    <x v="0"/>
    <x v="0"/>
    <x v="3"/>
    <n v="6.3"/>
    <x v="1153"/>
    <n v="132"/>
    <n v="2.6"/>
    <n v="6.35"/>
    <n v="43.9"/>
    <n v="855"/>
    <s v="Yes"/>
    <x v="23"/>
    <n v="198823"/>
    <n v="29.83"/>
    <n v="14.07"/>
    <s v="Sony Pictures"/>
    <n v="61.97"/>
  </r>
  <r>
    <s v="MOV1452"/>
    <x v="4"/>
    <x v="6"/>
    <x v="565"/>
    <x v="1171"/>
    <x v="0"/>
    <x v="5"/>
    <x v="48"/>
    <n v="6.3"/>
    <x v="1154"/>
    <n v="98"/>
    <n v="42.06"/>
    <n v="110.18"/>
    <n v="396.82"/>
    <n v="4042"/>
    <s v="Yes"/>
    <x v="70"/>
    <n v="194193"/>
    <n v="280.74"/>
    <n v="116.08"/>
    <s v="Warner Bros"/>
    <n v="20.79"/>
  </r>
  <r>
    <s v="MOV8213"/>
    <x v="1"/>
    <x v="4"/>
    <x v="743"/>
    <x v="1172"/>
    <x v="0"/>
    <x v="5"/>
    <x v="16"/>
    <n v="6.3"/>
    <x v="1155"/>
    <n v="152"/>
    <n v="37.04"/>
    <n v="74.849999999999994"/>
    <n v="323.89999999999998"/>
    <n v="661"/>
    <s v="Yes"/>
    <x v="13"/>
    <n v="357188"/>
    <n v="247.04"/>
    <n v="76.86"/>
    <s v="Netflix"/>
    <n v="53.76"/>
  </r>
  <r>
    <s v="MOV9572"/>
    <x v="4"/>
    <x v="6"/>
    <x v="220"/>
    <x v="1173"/>
    <x v="0"/>
    <x v="0"/>
    <x v="18"/>
    <n v="6.3"/>
    <x v="1156"/>
    <n v="95"/>
    <n v="46.23"/>
    <n v="121.18"/>
    <n v="430.47"/>
    <n v="2771"/>
    <s v="Yes"/>
    <x v="64"/>
    <n v="189999"/>
    <n v="290.97000000000003"/>
    <n v="139.5"/>
    <s v="Sony Pictures"/>
    <n v="22.45"/>
  </r>
  <r>
    <s v="MOV8741"/>
    <x v="1"/>
    <x v="1"/>
    <x v="231"/>
    <x v="1174"/>
    <x v="0"/>
    <x v="0"/>
    <x v="16"/>
    <n v="6.3"/>
    <x v="1157"/>
    <n v="146"/>
    <n v="37.72"/>
    <n v="82.13"/>
    <n v="546.19000000000005"/>
    <n v="1881"/>
    <s v="No"/>
    <x v="27"/>
    <n v="455562"/>
    <n v="426.14"/>
    <n v="120.05"/>
    <s v="Warner Bros"/>
    <n v="55.21"/>
  </r>
  <r>
    <s v="MOV3081"/>
    <x v="5"/>
    <x v="6"/>
    <x v="468"/>
    <x v="1175"/>
    <x v="0"/>
    <x v="0"/>
    <x v="16"/>
    <n v="6.3"/>
    <x v="1158"/>
    <n v="106"/>
    <n v="36.46"/>
    <n v="58.88"/>
    <n v="180.76"/>
    <n v="3841"/>
    <s v="No"/>
    <x v="77"/>
    <n v="71860"/>
    <n v="134.13999999999999"/>
    <n v="46.62"/>
    <s v="Amazon Prime"/>
    <n v="20.65"/>
  </r>
  <r>
    <s v="MOV5112"/>
    <x v="8"/>
    <x v="4"/>
    <x v="415"/>
    <x v="1176"/>
    <x v="0"/>
    <x v="0"/>
    <x v="35"/>
    <n v="6.3"/>
    <x v="1159"/>
    <n v="82"/>
    <n v="28.19"/>
    <n v="55.39"/>
    <n v="178.26"/>
    <n v="3936"/>
    <s v="No"/>
    <x v="71"/>
    <n v="346940"/>
    <n v="131.35"/>
    <n v="46.91"/>
    <s v="Netflix"/>
    <n v="62.77"/>
  </r>
  <r>
    <s v="MOV9961"/>
    <x v="2"/>
    <x v="6"/>
    <x v="744"/>
    <x v="1177"/>
    <x v="0"/>
    <x v="5"/>
    <x v="4"/>
    <n v="6.3"/>
    <x v="1160"/>
    <n v="87"/>
    <n v="17.2"/>
    <n v="42.72"/>
    <n v="249.14"/>
    <n v="3881"/>
    <s v="No"/>
    <x v="49"/>
    <n v="41481"/>
    <n v="158.43"/>
    <n v="90.71"/>
    <s v="Warner Bros"/>
    <n v="37.71"/>
  </r>
  <r>
    <s v="MOV9239"/>
    <x v="4"/>
    <x v="1"/>
    <x v="140"/>
    <x v="1178"/>
    <x v="0"/>
    <x v="0"/>
    <x v="3"/>
    <n v="6.3"/>
    <x v="1161"/>
    <n v="113"/>
    <n v="45.74"/>
    <n v="96.4"/>
    <n v="251.66"/>
    <n v="4985"/>
    <s v="Yes"/>
    <x v="75"/>
    <n v="373203"/>
    <n v="142.80000000000001"/>
    <n v="108.86"/>
    <s v="Fox Studios"/>
    <n v="56.17"/>
  </r>
  <r>
    <s v="MOV6209"/>
    <x v="2"/>
    <x v="6"/>
    <x v="745"/>
    <x v="1179"/>
    <x v="0"/>
    <x v="0"/>
    <x v="5"/>
    <n v="6.3"/>
    <x v="1162"/>
    <n v="130"/>
    <n v="47.44"/>
    <n v="80.03"/>
    <n v="371.21"/>
    <n v="2773"/>
    <s v="Yes"/>
    <x v="54"/>
    <n v="465527"/>
    <n v="203.38"/>
    <n v="167.83"/>
    <s v="Amazon Prime"/>
    <n v="7.23"/>
  </r>
  <r>
    <s v="MOV9219"/>
    <x v="3"/>
    <x v="3"/>
    <x v="746"/>
    <x v="1180"/>
    <x v="0"/>
    <x v="23"/>
    <x v="45"/>
    <n v="6.3"/>
    <x v="878"/>
    <n v="85"/>
    <n v="25.26"/>
    <n v="70.16"/>
    <n v="529.58000000000004"/>
    <n v="3267"/>
    <s v="Yes"/>
    <x v="43"/>
    <n v="248927"/>
    <n v="322.73"/>
    <n v="206.85"/>
    <s v="Sony Pictures"/>
    <n v="40.380000000000003"/>
  </r>
  <r>
    <s v="MOV5305"/>
    <x v="5"/>
    <x v="6"/>
    <x v="385"/>
    <x v="1181"/>
    <x v="0"/>
    <x v="0"/>
    <x v="25"/>
    <n v="6.3"/>
    <x v="1163"/>
    <n v="176"/>
    <n v="10.98"/>
    <n v="24.41"/>
    <n v="135.22999999999999"/>
    <n v="2140"/>
    <s v="Yes"/>
    <x v="64"/>
    <n v="105760"/>
    <n v="88.44"/>
    <n v="46.79"/>
    <s v="Amazon Prime"/>
    <n v="78.31"/>
  </r>
  <r>
    <s v="MOV7255"/>
    <x v="4"/>
    <x v="6"/>
    <x v="747"/>
    <x v="1182"/>
    <x v="0"/>
    <x v="0"/>
    <x v="5"/>
    <n v="6.3"/>
    <x v="1164"/>
    <n v="122"/>
    <n v="8.73"/>
    <n v="15.4"/>
    <n v="48.64"/>
    <n v="2789"/>
    <s v="No"/>
    <x v="74"/>
    <n v="46179"/>
    <n v="24.43"/>
    <n v="24.21"/>
    <s v="Warner Bros"/>
    <n v="75.25"/>
  </r>
  <r>
    <s v="MOV3369"/>
    <x v="7"/>
    <x v="6"/>
    <x v="149"/>
    <x v="1183"/>
    <x v="0"/>
    <x v="0"/>
    <x v="13"/>
    <n v="6.3"/>
    <x v="1165"/>
    <n v="174"/>
    <n v="24.23"/>
    <n v="60.37"/>
    <n v="253.78"/>
    <n v="3305"/>
    <s v="No"/>
    <x v="41"/>
    <n v="71947"/>
    <n v="135.84"/>
    <n v="117.94"/>
    <s v="Sony Pictures"/>
    <n v="54.54"/>
  </r>
  <r>
    <s v="MOV1452"/>
    <x v="4"/>
    <x v="5"/>
    <x v="748"/>
    <x v="1184"/>
    <x v="0"/>
    <x v="0"/>
    <x v="3"/>
    <n v="6.3"/>
    <x v="1166"/>
    <n v="99"/>
    <n v="13.28"/>
    <n v="25.98"/>
    <n v="220.47"/>
    <n v="1964"/>
    <s v="Yes"/>
    <x v="40"/>
    <n v="332999"/>
    <n v="129.41999999999999"/>
    <n v="91.05"/>
    <s v="Amazon Prime"/>
    <n v="41.19"/>
  </r>
  <r>
    <s v="MOV3071"/>
    <x v="6"/>
    <x v="4"/>
    <x v="749"/>
    <x v="1185"/>
    <x v="0"/>
    <x v="0"/>
    <x v="28"/>
    <n v="6.3"/>
    <x v="1167"/>
    <n v="126"/>
    <n v="16.47"/>
    <n v="44.25"/>
    <n v="128.25"/>
    <n v="3621"/>
    <s v="No"/>
    <x v="30"/>
    <n v="257186"/>
    <n v="96.04"/>
    <n v="32.21"/>
    <s v="Netflix"/>
    <n v="34.369999999999997"/>
  </r>
  <r>
    <s v="MOV1225"/>
    <x v="5"/>
    <x v="4"/>
    <x v="750"/>
    <x v="1186"/>
    <x v="0"/>
    <x v="0"/>
    <x v="4"/>
    <n v="6.3"/>
    <x v="1168"/>
    <n v="172"/>
    <n v="24.23"/>
    <n v="43.41"/>
    <n v="123.86"/>
    <n v="4315"/>
    <s v="Yes"/>
    <x v="45"/>
    <n v="334504"/>
    <n v="69.400000000000006"/>
    <n v="54.46"/>
    <s v="Paramount"/>
    <n v="43.47"/>
  </r>
  <r>
    <s v="MOV1525"/>
    <x v="6"/>
    <x v="6"/>
    <x v="595"/>
    <x v="1187"/>
    <x v="0"/>
    <x v="0"/>
    <x v="12"/>
    <n v="6.3"/>
    <x v="1169"/>
    <n v="102"/>
    <n v="23.65"/>
    <n v="37.020000000000003"/>
    <n v="285.04000000000002"/>
    <n v="3460"/>
    <s v="No"/>
    <x v="60"/>
    <n v="328012"/>
    <n v="217.06"/>
    <n v="67.98"/>
    <s v="Fox Studios"/>
    <n v="60.54"/>
  </r>
  <r>
    <s v="MOV2077"/>
    <x v="4"/>
    <x v="0"/>
    <x v="751"/>
    <x v="1188"/>
    <x v="0"/>
    <x v="0"/>
    <x v="19"/>
    <n v="6.3"/>
    <x v="1170"/>
    <n v="174"/>
    <n v="48.38"/>
    <n v="91.2"/>
    <n v="183.17"/>
    <n v="3852"/>
    <s v="Yes"/>
    <x v="35"/>
    <n v="149726"/>
    <n v="99.52"/>
    <n v="83.65"/>
    <s v="Paramount"/>
    <n v="76.06"/>
  </r>
  <r>
    <s v="MOV2563"/>
    <x v="1"/>
    <x v="5"/>
    <x v="701"/>
    <x v="1189"/>
    <x v="0"/>
    <x v="0"/>
    <x v="43"/>
    <n v="6.3"/>
    <x v="1171"/>
    <n v="176"/>
    <n v="44.11"/>
    <n v="116.16"/>
    <n v="959.66"/>
    <n v="4015"/>
    <s v="No"/>
    <x v="7"/>
    <n v="11433"/>
    <n v="516.71"/>
    <n v="442.95"/>
    <s v="Netflix"/>
    <n v="20.72"/>
  </r>
  <r>
    <s v="MOV5307"/>
    <x v="3"/>
    <x v="2"/>
    <x v="752"/>
    <x v="1190"/>
    <x v="0"/>
    <x v="0"/>
    <x v="3"/>
    <n v="6.3"/>
    <x v="1172"/>
    <n v="107"/>
    <n v="30.91"/>
    <n v="73.75"/>
    <n v="373.79"/>
    <n v="1595"/>
    <s v="No"/>
    <x v="39"/>
    <n v="282335"/>
    <n v="250.1"/>
    <n v="123.69"/>
    <s v="Warner Bros"/>
    <n v="11.94"/>
  </r>
  <r>
    <s v="MOV8770"/>
    <x v="0"/>
    <x v="6"/>
    <x v="753"/>
    <x v="1191"/>
    <x v="0"/>
    <x v="4"/>
    <x v="37"/>
    <n v="6.3"/>
    <x v="1173"/>
    <n v="101"/>
    <n v="47.33"/>
    <n v="79.53"/>
    <n v="515.08000000000004"/>
    <n v="4648"/>
    <s v="No"/>
    <x v="19"/>
    <n v="407327"/>
    <n v="358.16"/>
    <n v="156.91999999999999"/>
    <s v="Amazon Prime"/>
    <n v="56.63"/>
  </r>
  <r>
    <s v="MOV3256"/>
    <x v="5"/>
    <x v="4"/>
    <x v="53"/>
    <x v="1192"/>
    <x v="0"/>
    <x v="0"/>
    <x v="3"/>
    <n v="6.3"/>
    <x v="1174"/>
    <n v="168"/>
    <n v="33.72"/>
    <n v="71.77"/>
    <n v="380.72"/>
    <n v="2603"/>
    <s v="Yes"/>
    <x v="57"/>
    <n v="394411"/>
    <n v="251.76"/>
    <n v="128.96"/>
    <s v="Paramount"/>
    <n v="44.62"/>
  </r>
  <r>
    <s v="MOV1100"/>
    <x v="2"/>
    <x v="5"/>
    <x v="284"/>
    <x v="1193"/>
    <x v="0"/>
    <x v="4"/>
    <x v="12"/>
    <n v="6.3"/>
    <x v="1175"/>
    <n v="82"/>
    <n v="44.94"/>
    <n v="113.7"/>
    <n v="1106.93"/>
    <n v="4162"/>
    <s v="No"/>
    <x v="11"/>
    <n v="219564"/>
    <n v="807.33"/>
    <n v="299.60000000000002"/>
    <s v="Netflix"/>
    <n v="47.95"/>
  </r>
  <r>
    <s v="MOV8411"/>
    <x v="2"/>
    <x v="5"/>
    <x v="754"/>
    <x v="1194"/>
    <x v="0"/>
    <x v="0"/>
    <x v="19"/>
    <n v="6.3"/>
    <x v="1176"/>
    <n v="150"/>
    <n v="12.82"/>
    <n v="21.49"/>
    <n v="157.28"/>
    <n v="1392"/>
    <s v="Yes"/>
    <x v="75"/>
    <n v="319503"/>
    <n v="88.3"/>
    <n v="68.98"/>
    <s v="Fox Studios"/>
    <n v="44.38"/>
  </r>
  <r>
    <s v="MOV1878"/>
    <x v="0"/>
    <x v="6"/>
    <x v="376"/>
    <x v="1195"/>
    <x v="0"/>
    <x v="5"/>
    <x v="15"/>
    <n v="6.3"/>
    <x v="1177"/>
    <n v="172"/>
    <n v="10.85"/>
    <n v="23.91"/>
    <n v="59.98"/>
    <n v="3757"/>
    <s v="Yes"/>
    <x v="30"/>
    <n v="368043"/>
    <n v="44.34"/>
    <n v="15.64"/>
    <s v="Netflix"/>
    <n v="50.71"/>
  </r>
  <r>
    <s v="MOV7085"/>
    <x v="4"/>
    <x v="0"/>
    <x v="755"/>
    <x v="1196"/>
    <x v="0"/>
    <x v="0"/>
    <x v="35"/>
    <n v="6.3"/>
    <x v="1178"/>
    <n v="85"/>
    <n v="25.04"/>
    <n v="63.77"/>
    <n v="256.55"/>
    <n v="1088"/>
    <s v="Yes"/>
    <x v="57"/>
    <n v="396452"/>
    <n v="168.24"/>
    <n v="88.31"/>
    <s v="Paramount"/>
    <n v="38.14"/>
  </r>
  <r>
    <s v="MOV4585"/>
    <x v="1"/>
    <x v="5"/>
    <x v="229"/>
    <x v="1197"/>
    <x v="0"/>
    <x v="0"/>
    <x v="14"/>
    <n v="6.3"/>
    <x v="1179"/>
    <n v="112"/>
    <n v="3.43"/>
    <n v="5.68"/>
    <n v="28.35"/>
    <n v="4009"/>
    <s v="Yes"/>
    <x v="15"/>
    <n v="4360"/>
    <n v="14.87"/>
    <n v="13.48"/>
    <s v="Paramount"/>
    <n v="61.17"/>
  </r>
  <r>
    <s v="MOV9250"/>
    <x v="3"/>
    <x v="5"/>
    <x v="756"/>
    <x v="1198"/>
    <x v="0"/>
    <x v="1"/>
    <x v="3"/>
    <n v="6.3"/>
    <x v="1180"/>
    <n v="123"/>
    <n v="15.6"/>
    <n v="41"/>
    <n v="180.38"/>
    <n v="1017"/>
    <s v="No"/>
    <x v="15"/>
    <n v="272926"/>
    <n v="105.05"/>
    <n v="75.33"/>
    <s v="Warner Bros"/>
    <n v="55.55"/>
  </r>
  <r>
    <s v="MOV5144"/>
    <x v="4"/>
    <x v="5"/>
    <x v="757"/>
    <x v="1199"/>
    <x v="0"/>
    <x v="0"/>
    <x v="3"/>
    <n v="6.3"/>
    <x v="1181"/>
    <n v="144"/>
    <n v="13.26"/>
    <n v="30.63"/>
    <n v="262.95"/>
    <n v="3848"/>
    <s v="Yes"/>
    <x v="47"/>
    <n v="301499"/>
    <n v="155.59"/>
    <n v="107.36"/>
    <s v="Netflix"/>
    <n v="74.98"/>
  </r>
  <r>
    <s v="MOV3498"/>
    <x v="2"/>
    <x v="2"/>
    <x v="758"/>
    <x v="1200"/>
    <x v="0"/>
    <x v="0"/>
    <x v="3"/>
    <n v="6.3"/>
    <x v="1182"/>
    <n v="179"/>
    <n v="11.47"/>
    <n v="31.47"/>
    <n v="218.69"/>
    <n v="1543"/>
    <s v="Yes"/>
    <x v="33"/>
    <n v="246445"/>
    <n v="134.75"/>
    <n v="83.94"/>
    <s v="Amazon Prime"/>
    <n v="26.97"/>
  </r>
  <r>
    <s v="MOV9709"/>
    <x v="6"/>
    <x v="6"/>
    <x v="436"/>
    <x v="1201"/>
    <x v="0"/>
    <x v="0"/>
    <x v="6"/>
    <n v="6.3"/>
    <x v="1183"/>
    <n v="101"/>
    <n v="35.36"/>
    <n v="68.81"/>
    <n v="271.25"/>
    <n v="1867"/>
    <s v="No"/>
    <x v="23"/>
    <n v="238168"/>
    <n v="140.57"/>
    <n v="130.68"/>
    <s v="Paramount"/>
    <n v="60.27"/>
  </r>
  <r>
    <s v="MOV1924"/>
    <x v="4"/>
    <x v="5"/>
    <x v="504"/>
    <x v="1202"/>
    <x v="0"/>
    <x v="5"/>
    <x v="2"/>
    <n v="6.3"/>
    <x v="1184"/>
    <n v="143"/>
    <n v="37.54"/>
    <n v="104.05"/>
    <n v="744.87"/>
    <n v="4972"/>
    <s v="Yes"/>
    <x v="39"/>
    <n v="23467"/>
    <n v="421.45"/>
    <n v="323.42"/>
    <s v="Paramount"/>
    <n v="23.71"/>
  </r>
  <r>
    <s v="MOV1022"/>
    <x v="8"/>
    <x v="5"/>
    <x v="149"/>
    <x v="1203"/>
    <x v="0"/>
    <x v="0"/>
    <x v="3"/>
    <n v="6.3"/>
    <x v="1185"/>
    <n v="164"/>
    <n v="11.06"/>
    <n v="25.87"/>
    <n v="52.07"/>
    <n v="2971"/>
    <s v="Yes"/>
    <x v="77"/>
    <n v="125124"/>
    <n v="41.38"/>
    <n v="10.69"/>
    <s v="Netflix"/>
    <n v="6.11"/>
  </r>
  <r>
    <s v="MOV6867"/>
    <x v="7"/>
    <x v="6"/>
    <x v="372"/>
    <x v="1204"/>
    <x v="0"/>
    <x v="0"/>
    <x v="45"/>
    <n v="6.3"/>
    <x v="1186"/>
    <n v="111"/>
    <n v="3.29"/>
    <n v="5.55"/>
    <n v="30.81"/>
    <n v="615"/>
    <s v="Yes"/>
    <x v="25"/>
    <n v="250293"/>
    <n v="23.92"/>
    <n v="6.89"/>
    <s v="Sony Pictures"/>
    <n v="74.86"/>
  </r>
  <r>
    <s v="MOV3811"/>
    <x v="2"/>
    <x v="2"/>
    <x v="759"/>
    <x v="1205"/>
    <x v="0"/>
    <x v="0"/>
    <x v="2"/>
    <n v="6.3"/>
    <x v="1187"/>
    <n v="127"/>
    <n v="45.38"/>
    <n v="113.55"/>
    <n v="362.44"/>
    <n v="1049"/>
    <s v="No"/>
    <x v="14"/>
    <n v="175615"/>
    <n v="267.01"/>
    <n v="95.43"/>
    <s v="Netflix"/>
    <n v="62.21"/>
  </r>
  <r>
    <s v="MOV9722"/>
    <x v="4"/>
    <x v="1"/>
    <x v="265"/>
    <x v="1206"/>
    <x v="0"/>
    <x v="0"/>
    <x v="43"/>
    <n v="6.3"/>
    <x v="1188"/>
    <n v="159"/>
    <n v="11.42"/>
    <n v="28.39"/>
    <n v="76.22"/>
    <n v="1508"/>
    <s v="Yes"/>
    <x v="51"/>
    <n v="164604"/>
    <n v="56.3"/>
    <n v="19.920000000000002"/>
    <s v="Sony Pictures"/>
    <n v="56.91"/>
  </r>
  <r>
    <s v="MOV5878"/>
    <x v="3"/>
    <x v="5"/>
    <x v="517"/>
    <x v="1207"/>
    <x v="0"/>
    <x v="0"/>
    <x v="3"/>
    <n v="6.3"/>
    <x v="1189"/>
    <n v="156"/>
    <n v="25.06"/>
    <n v="54.03"/>
    <n v="513.73"/>
    <n v="1514"/>
    <s v="No"/>
    <x v="78"/>
    <n v="265942"/>
    <n v="270.02999999999997"/>
    <n v="243.7"/>
    <s v="Fox Studios"/>
    <n v="22.15"/>
  </r>
  <r>
    <s v="MOV6786"/>
    <x v="5"/>
    <x v="0"/>
    <x v="760"/>
    <x v="1208"/>
    <x v="0"/>
    <x v="5"/>
    <x v="43"/>
    <n v="6.3"/>
    <x v="1190"/>
    <n v="135"/>
    <n v="17.89"/>
    <n v="29.37"/>
    <n v="270.45"/>
    <n v="1403"/>
    <s v="No"/>
    <x v="4"/>
    <n v="57279"/>
    <n v="157.93"/>
    <n v="112.52"/>
    <s v="Amazon Prime"/>
    <n v="37.89"/>
  </r>
  <r>
    <s v="MOV6215"/>
    <x v="6"/>
    <x v="0"/>
    <x v="10"/>
    <x v="1209"/>
    <x v="0"/>
    <x v="0"/>
    <x v="45"/>
    <n v="6.3"/>
    <x v="1191"/>
    <n v="122"/>
    <n v="10.59"/>
    <n v="25.99"/>
    <n v="127.51"/>
    <n v="4281"/>
    <s v="Yes"/>
    <x v="72"/>
    <n v="192307"/>
    <n v="90.44"/>
    <n v="37.07"/>
    <s v="Netflix"/>
    <n v="2.06"/>
  </r>
  <r>
    <s v="MOV4213"/>
    <x v="1"/>
    <x v="2"/>
    <x v="344"/>
    <x v="1210"/>
    <x v="0"/>
    <x v="0"/>
    <x v="3"/>
    <n v="6.3"/>
    <x v="1192"/>
    <n v="101"/>
    <n v="19.2"/>
    <n v="31.56"/>
    <n v="68.42"/>
    <n v="4872"/>
    <s v="Yes"/>
    <x v="75"/>
    <n v="411801"/>
    <n v="53.58"/>
    <n v="14.84"/>
    <s v="Amazon Prime"/>
    <n v="52.39"/>
  </r>
  <r>
    <s v="MOV7837"/>
    <x v="7"/>
    <x v="4"/>
    <x v="761"/>
    <x v="1211"/>
    <x v="0"/>
    <x v="5"/>
    <x v="28"/>
    <n v="6.3"/>
    <x v="1193"/>
    <n v="163"/>
    <n v="6.77"/>
    <n v="11.69"/>
    <n v="97.27"/>
    <n v="3991"/>
    <s v="Yes"/>
    <x v="30"/>
    <n v="398372"/>
    <n v="49.41"/>
    <n v="47.86"/>
    <s v="Netflix"/>
    <n v="28.9"/>
  </r>
  <r>
    <s v="MOV6712"/>
    <x v="0"/>
    <x v="5"/>
    <x v="0"/>
    <x v="1212"/>
    <x v="0"/>
    <x v="0"/>
    <x v="22"/>
    <n v="6.3"/>
    <x v="1194"/>
    <n v="88"/>
    <n v="8.14"/>
    <n v="14.46"/>
    <n v="72.900000000000006"/>
    <n v="3141"/>
    <s v="No"/>
    <x v="50"/>
    <n v="6266"/>
    <n v="56.67"/>
    <n v="16.23"/>
    <s v="Fox Studios"/>
    <n v="71.45"/>
  </r>
  <r>
    <s v="MOV1568"/>
    <x v="0"/>
    <x v="2"/>
    <x v="762"/>
    <x v="1213"/>
    <x v="0"/>
    <x v="0"/>
    <x v="4"/>
    <n v="6.3"/>
    <x v="1195"/>
    <n v="176"/>
    <n v="9.39"/>
    <n v="25.46"/>
    <n v="90.38"/>
    <n v="1977"/>
    <s v="No"/>
    <x v="19"/>
    <n v="243428"/>
    <n v="64.14"/>
    <n v="26.24"/>
    <s v="Warner Bros"/>
    <n v="97.29"/>
  </r>
  <r>
    <s v="MOV4787"/>
    <x v="6"/>
    <x v="4"/>
    <x v="763"/>
    <x v="1214"/>
    <x v="0"/>
    <x v="0"/>
    <x v="43"/>
    <n v="6.3"/>
    <x v="1196"/>
    <n v="92"/>
    <n v="6.63"/>
    <n v="16.04"/>
    <n v="60.33"/>
    <n v="2752"/>
    <s v="No"/>
    <x v="43"/>
    <n v="32364"/>
    <n v="40.54"/>
    <n v="19.79"/>
    <s v="Netflix"/>
    <n v="50.52"/>
  </r>
  <r>
    <s v="MOV9555"/>
    <x v="0"/>
    <x v="2"/>
    <x v="117"/>
    <x v="1215"/>
    <x v="0"/>
    <x v="0"/>
    <x v="3"/>
    <n v="6.3"/>
    <x v="1197"/>
    <n v="108"/>
    <n v="30.61"/>
    <n v="53.73"/>
    <n v="249.81"/>
    <n v="2067"/>
    <s v="No"/>
    <x v="12"/>
    <n v="261237"/>
    <n v="195.95"/>
    <n v="53.86"/>
    <s v="Paramount"/>
    <n v="84.34"/>
  </r>
  <r>
    <s v="MOV3668"/>
    <x v="8"/>
    <x v="5"/>
    <x v="764"/>
    <x v="1216"/>
    <x v="0"/>
    <x v="5"/>
    <x v="5"/>
    <n v="6.3"/>
    <x v="1198"/>
    <n v="119"/>
    <n v="1.17"/>
    <n v="2.58"/>
    <n v="21.89"/>
    <n v="622"/>
    <s v="No"/>
    <x v="6"/>
    <n v="281300"/>
    <n v="12.01"/>
    <n v="9.8800000000000008"/>
    <s v="Netflix"/>
    <n v="27.83"/>
  </r>
  <r>
    <s v="MOV2011"/>
    <x v="1"/>
    <x v="2"/>
    <x v="765"/>
    <x v="1217"/>
    <x v="0"/>
    <x v="0"/>
    <x v="28"/>
    <n v="6.3"/>
    <x v="190"/>
    <n v="82"/>
    <n v="30.17"/>
    <n v="45.9"/>
    <n v="337.78"/>
    <n v="920"/>
    <s v="No"/>
    <x v="39"/>
    <n v="59202"/>
    <n v="218.96"/>
    <n v="118.82"/>
    <s v="Sony Pictures"/>
    <n v="36.86"/>
  </r>
  <r>
    <s v="MOV3216"/>
    <x v="0"/>
    <x v="4"/>
    <x v="766"/>
    <x v="1218"/>
    <x v="0"/>
    <x v="0"/>
    <x v="19"/>
    <n v="6.3"/>
    <x v="1199"/>
    <n v="178"/>
    <n v="32.26"/>
    <n v="89.25"/>
    <n v="687.46"/>
    <n v="1365"/>
    <s v="Yes"/>
    <x v="31"/>
    <n v="493011"/>
    <n v="440.77"/>
    <n v="246.69"/>
    <s v="Warner Bros"/>
    <n v="8.4"/>
  </r>
  <r>
    <s v="MOV7343"/>
    <x v="5"/>
    <x v="6"/>
    <x v="602"/>
    <x v="1219"/>
    <x v="0"/>
    <x v="0"/>
    <x v="35"/>
    <n v="6.3"/>
    <x v="1200"/>
    <n v="95"/>
    <n v="11.19"/>
    <n v="26.69"/>
    <n v="217.88"/>
    <n v="2135"/>
    <s v="No"/>
    <x v="66"/>
    <n v="97243"/>
    <n v="132.27000000000001"/>
    <n v="85.61"/>
    <s v="Sony Pictures"/>
    <n v="139.37"/>
  </r>
  <r>
    <s v="MOV6163"/>
    <x v="1"/>
    <x v="4"/>
    <x v="372"/>
    <x v="1220"/>
    <x v="0"/>
    <x v="0"/>
    <x v="3"/>
    <n v="6.3"/>
    <x v="1201"/>
    <n v="166"/>
    <n v="19.7"/>
    <n v="42.09"/>
    <n v="164.97"/>
    <n v="1171"/>
    <s v="No"/>
    <x v="51"/>
    <n v="149354"/>
    <n v="83.85"/>
    <n v="81.12"/>
    <s v="Netflix"/>
    <n v="85.77"/>
  </r>
  <r>
    <s v="MOV8886"/>
    <x v="6"/>
    <x v="2"/>
    <x v="767"/>
    <x v="1221"/>
    <x v="0"/>
    <x v="0"/>
    <x v="43"/>
    <n v="6.3"/>
    <x v="1202"/>
    <n v="90"/>
    <n v="33.03"/>
    <n v="64.13"/>
    <n v="601.33000000000004"/>
    <n v="3097"/>
    <s v="No"/>
    <x v="3"/>
    <n v="370737"/>
    <n v="420.52"/>
    <n v="180.81"/>
    <s v="Fox Studios"/>
    <n v="81.99"/>
  </r>
  <r>
    <s v="MOV4963"/>
    <x v="6"/>
    <x v="4"/>
    <x v="768"/>
    <x v="1222"/>
    <x v="0"/>
    <x v="0"/>
    <x v="37"/>
    <n v="6.3"/>
    <x v="1203"/>
    <n v="177"/>
    <n v="8.98"/>
    <n v="23.57"/>
    <n v="119.15"/>
    <n v="3987"/>
    <s v="No"/>
    <x v="46"/>
    <n v="148401"/>
    <n v="95.04"/>
    <n v="24.11"/>
    <s v="Netflix"/>
    <n v="71.510000000000005"/>
  </r>
  <r>
    <s v="MOV3162"/>
    <x v="4"/>
    <x v="0"/>
    <x v="769"/>
    <x v="1223"/>
    <x v="0"/>
    <x v="0"/>
    <x v="35"/>
    <n v="6.2"/>
    <x v="1204"/>
    <n v="118"/>
    <n v="29.39"/>
    <n v="72.55"/>
    <n v="282.38"/>
    <n v="1806"/>
    <s v="No"/>
    <x v="68"/>
    <n v="181553"/>
    <n v="173.75"/>
    <n v="108.63"/>
    <s v="Amazon Prime"/>
    <n v="24.92"/>
  </r>
  <r>
    <s v="MOV4181"/>
    <x v="4"/>
    <x v="4"/>
    <x v="576"/>
    <x v="1224"/>
    <x v="0"/>
    <x v="21"/>
    <x v="45"/>
    <n v="6.2"/>
    <x v="1205"/>
    <n v="127"/>
    <n v="38.58"/>
    <n v="91.95"/>
    <n v="586.87"/>
    <n v="1997"/>
    <s v="No"/>
    <x v="23"/>
    <n v="410245"/>
    <n v="334.46"/>
    <n v="252.41"/>
    <s v="Warner Bros"/>
    <n v="24.43"/>
  </r>
  <r>
    <s v="MOV3883"/>
    <x v="8"/>
    <x v="5"/>
    <x v="770"/>
    <x v="1225"/>
    <x v="0"/>
    <x v="0"/>
    <x v="5"/>
    <n v="6.2"/>
    <x v="1206"/>
    <n v="127"/>
    <n v="1.87"/>
    <n v="5.39"/>
    <n v="43.9"/>
    <n v="2785"/>
    <s v="No"/>
    <x v="42"/>
    <n v="40864"/>
    <n v="33.42"/>
    <n v="10.48"/>
    <s v="Amazon Prime"/>
    <n v="2.5499999999999998"/>
  </r>
  <r>
    <s v="MOV2923"/>
    <x v="7"/>
    <x v="2"/>
    <x v="45"/>
    <x v="1226"/>
    <x v="0"/>
    <x v="0"/>
    <x v="25"/>
    <n v="6.2"/>
    <x v="1207"/>
    <n v="146"/>
    <n v="22.56"/>
    <n v="53.86"/>
    <n v="192.1"/>
    <n v="3635"/>
    <s v="Yes"/>
    <x v="50"/>
    <n v="267185"/>
    <n v="120.81"/>
    <n v="71.290000000000006"/>
    <s v="Warner Bros"/>
    <n v="21.95"/>
  </r>
  <r>
    <s v="MOV8794"/>
    <x v="8"/>
    <x v="0"/>
    <x v="708"/>
    <x v="1227"/>
    <x v="0"/>
    <x v="0"/>
    <x v="38"/>
    <n v="6.2"/>
    <x v="1208"/>
    <n v="158"/>
    <n v="17.14"/>
    <n v="49.11"/>
    <n v="454.04"/>
    <n v="3472"/>
    <s v="No"/>
    <x v="61"/>
    <n v="160790"/>
    <n v="362.48"/>
    <n v="91.56"/>
    <s v="Warner Bros"/>
    <n v="7.12"/>
  </r>
  <r>
    <s v="MOV1336"/>
    <x v="0"/>
    <x v="1"/>
    <x v="35"/>
    <x v="1228"/>
    <x v="0"/>
    <x v="0"/>
    <x v="6"/>
    <n v="6.2"/>
    <x v="1209"/>
    <n v="90"/>
    <n v="15.67"/>
    <n v="28.55"/>
    <n v="163.47"/>
    <n v="2210"/>
    <s v="Yes"/>
    <x v="42"/>
    <n v="273138"/>
    <n v="116.02"/>
    <n v="47.45"/>
    <s v="Netflix"/>
    <n v="38.92"/>
  </r>
  <r>
    <s v="MOV3517"/>
    <x v="8"/>
    <x v="6"/>
    <x v="283"/>
    <x v="1229"/>
    <x v="0"/>
    <x v="0"/>
    <x v="5"/>
    <n v="6.2"/>
    <x v="1210"/>
    <n v="158"/>
    <n v="31.82"/>
    <n v="52.76"/>
    <n v="120.3"/>
    <n v="979"/>
    <s v="No"/>
    <x v="42"/>
    <n v="319924"/>
    <n v="79.34"/>
    <n v="40.96"/>
    <s v="Sony Pictures"/>
    <n v="66.900000000000006"/>
  </r>
  <r>
    <s v="MOV9920"/>
    <x v="5"/>
    <x v="6"/>
    <x v="66"/>
    <x v="1230"/>
    <x v="0"/>
    <x v="0"/>
    <x v="19"/>
    <n v="6.2"/>
    <x v="1211"/>
    <n v="156"/>
    <n v="15.54"/>
    <n v="25.42"/>
    <n v="128.59"/>
    <n v="1868"/>
    <s v="Yes"/>
    <x v="51"/>
    <n v="355966"/>
    <n v="74.7"/>
    <n v="53.89"/>
    <s v="Amazon Prime"/>
    <n v="11.38"/>
  </r>
  <r>
    <s v="MOV8819"/>
    <x v="4"/>
    <x v="1"/>
    <x v="771"/>
    <x v="1231"/>
    <x v="0"/>
    <x v="0"/>
    <x v="4"/>
    <n v="6.2"/>
    <x v="687"/>
    <n v="87"/>
    <n v="24.64"/>
    <n v="43.33"/>
    <n v="296.51"/>
    <n v="1385"/>
    <s v="Yes"/>
    <x v="68"/>
    <n v="189276"/>
    <n v="154.65"/>
    <n v="141.86000000000001"/>
    <s v="Sony Pictures"/>
    <n v="71.69"/>
  </r>
  <r>
    <s v="MOV9796"/>
    <x v="8"/>
    <x v="4"/>
    <x v="249"/>
    <x v="1232"/>
    <x v="0"/>
    <x v="0"/>
    <x v="35"/>
    <n v="6.2"/>
    <x v="1212"/>
    <n v="109"/>
    <n v="8.2799999999999994"/>
    <n v="22.65"/>
    <n v="209.05"/>
    <n v="4986"/>
    <s v="No"/>
    <x v="58"/>
    <n v="166804"/>
    <n v="114.32"/>
    <n v="94.73"/>
    <s v="Warner Bros"/>
    <n v="63.65"/>
  </r>
  <r>
    <s v="MOV4888"/>
    <x v="5"/>
    <x v="0"/>
    <x v="273"/>
    <x v="1233"/>
    <x v="0"/>
    <x v="0"/>
    <x v="33"/>
    <n v="6.2"/>
    <x v="1213"/>
    <n v="85"/>
    <n v="39.299999999999997"/>
    <n v="110.73"/>
    <n v="549.02"/>
    <n v="836"/>
    <s v="Yes"/>
    <x v="49"/>
    <n v="206658"/>
    <n v="382.71"/>
    <n v="166.31"/>
    <s v="Paramount"/>
    <n v="21.7"/>
  </r>
  <r>
    <s v="MOV7756"/>
    <x v="1"/>
    <x v="5"/>
    <x v="772"/>
    <x v="1234"/>
    <x v="0"/>
    <x v="0"/>
    <x v="27"/>
    <n v="6.2"/>
    <x v="1214"/>
    <n v="153"/>
    <n v="9.5"/>
    <n v="24.62"/>
    <n v="123.04"/>
    <n v="932"/>
    <s v="Yes"/>
    <x v="29"/>
    <n v="238485"/>
    <n v="76.36"/>
    <n v="46.68"/>
    <s v="Warner Bros"/>
    <n v="86.75"/>
  </r>
  <r>
    <s v="MOV3161"/>
    <x v="5"/>
    <x v="3"/>
    <x v="71"/>
    <x v="1235"/>
    <x v="0"/>
    <x v="0"/>
    <x v="34"/>
    <n v="6.2"/>
    <x v="1215"/>
    <n v="151"/>
    <n v="28.57"/>
    <n v="69.709999999999994"/>
    <n v="391.57"/>
    <n v="1651"/>
    <s v="Yes"/>
    <x v="61"/>
    <n v="60969"/>
    <n v="298.67"/>
    <n v="92.9"/>
    <s v="Paramount"/>
    <n v="23.77"/>
  </r>
  <r>
    <s v="MOV5483"/>
    <x v="0"/>
    <x v="0"/>
    <x v="773"/>
    <x v="1236"/>
    <x v="0"/>
    <x v="16"/>
    <x v="4"/>
    <n v="6.2"/>
    <x v="1216"/>
    <n v="141"/>
    <n v="20.91"/>
    <n v="33.21"/>
    <n v="305.52999999999997"/>
    <n v="1382"/>
    <s v="No"/>
    <x v="59"/>
    <n v="146032"/>
    <n v="167.38"/>
    <n v="138.15"/>
    <s v="Netflix"/>
    <n v="84.04"/>
  </r>
  <r>
    <s v="MOV3053"/>
    <x v="3"/>
    <x v="5"/>
    <x v="774"/>
    <x v="1237"/>
    <x v="0"/>
    <x v="0"/>
    <x v="20"/>
    <n v="6.2"/>
    <x v="1217"/>
    <n v="143"/>
    <n v="21.52"/>
    <n v="39.29"/>
    <n v="258.85000000000002"/>
    <n v="4760"/>
    <s v="No"/>
    <x v="13"/>
    <n v="9915"/>
    <n v="204.48"/>
    <n v="54.37"/>
    <s v="Paramount"/>
    <n v="48.99"/>
  </r>
  <r>
    <s v="MOV9525"/>
    <x v="3"/>
    <x v="6"/>
    <x v="126"/>
    <x v="1238"/>
    <x v="0"/>
    <x v="0"/>
    <x v="28"/>
    <n v="6.2"/>
    <x v="1218"/>
    <n v="139"/>
    <n v="42.31"/>
    <n v="124.21"/>
    <n v="794.02"/>
    <n v="2260"/>
    <s v="No"/>
    <x v="17"/>
    <n v="181457"/>
    <n v="478.42"/>
    <n v="315.60000000000002"/>
    <s v="Amazon Prime"/>
    <n v="31.17"/>
  </r>
  <r>
    <s v="MOV7408"/>
    <x v="7"/>
    <x v="6"/>
    <x v="775"/>
    <x v="1239"/>
    <x v="0"/>
    <x v="0"/>
    <x v="11"/>
    <n v="6.2"/>
    <x v="1219"/>
    <n v="124"/>
    <n v="1.68"/>
    <n v="3.95"/>
    <n v="14.38"/>
    <n v="1098"/>
    <s v="Yes"/>
    <x v="45"/>
    <n v="211485"/>
    <n v="10.55"/>
    <n v="3.83"/>
    <s v="Paramount"/>
    <n v="64.569999999999993"/>
  </r>
  <r>
    <s v="MOV2821"/>
    <x v="0"/>
    <x v="4"/>
    <x v="776"/>
    <x v="1240"/>
    <x v="0"/>
    <x v="15"/>
    <x v="21"/>
    <n v="6.2"/>
    <x v="1220"/>
    <n v="156"/>
    <n v="11.16"/>
    <n v="25.59"/>
    <n v="251.65"/>
    <n v="1835"/>
    <s v="No"/>
    <x v="46"/>
    <n v="299426"/>
    <n v="178.15"/>
    <n v="73.5"/>
    <s v="Amazon Prime"/>
    <n v="99.69"/>
  </r>
  <r>
    <s v="MOV8267"/>
    <x v="4"/>
    <x v="5"/>
    <x v="535"/>
    <x v="1241"/>
    <x v="0"/>
    <x v="0"/>
    <x v="5"/>
    <n v="6.2"/>
    <x v="1221"/>
    <n v="174"/>
    <n v="32.46"/>
    <n v="63.29"/>
    <n v="585.75"/>
    <n v="2121"/>
    <s v="Yes"/>
    <x v="68"/>
    <n v="80008"/>
    <n v="381.9"/>
    <n v="203.85"/>
    <s v="Warner Bros"/>
    <n v="15.94"/>
  </r>
  <r>
    <s v="MOV2574"/>
    <x v="2"/>
    <x v="3"/>
    <x v="608"/>
    <x v="1242"/>
    <x v="0"/>
    <x v="5"/>
    <x v="5"/>
    <n v="6.2"/>
    <x v="1222"/>
    <n v="160"/>
    <n v="21.75"/>
    <n v="55.66"/>
    <n v="353.04"/>
    <n v="2624"/>
    <s v="No"/>
    <x v="38"/>
    <n v="311275"/>
    <n v="189.75"/>
    <n v="163.29"/>
    <s v="Fox Studios"/>
    <n v="52.12"/>
  </r>
  <r>
    <s v="MOV6270"/>
    <x v="4"/>
    <x v="6"/>
    <x v="777"/>
    <x v="1243"/>
    <x v="0"/>
    <x v="5"/>
    <x v="24"/>
    <n v="6.2"/>
    <x v="1223"/>
    <n v="96"/>
    <n v="22.66"/>
    <n v="46.09"/>
    <n v="176.45"/>
    <n v="3878"/>
    <s v="No"/>
    <x v="4"/>
    <n v="436683"/>
    <n v="130.22"/>
    <n v="46.23"/>
    <s v="Warner Bros"/>
    <n v="15.94"/>
  </r>
  <r>
    <s v="MOV9215"/>
    <x v="1"/>
    <x v="2"/>
    <x v="608"/>
    <x v="1244"/>
    <x v="0"/>
    <x v="0"/>
    <x v="51"/>
    <n v="6.2"/>
    <x v="1224"/>
    <n v="124"/>
    <n v="44.4"/>
    <n v="133.12"/>
    <n v="697.19"/>
    <n v="1196"/>
    <s v="No"/>
    <x v="20"/>
    <n v="195750"/>
    <n v="538.67999999999995"/>
    <n v="158.51"/>
    <s v="Netflix"/>
    <n v="19.309999999999999"/>
  </r>
  <r>
    <s v="MOV4582"/>
    <x v="6"/>
    <x v="4"/>
    <x v="220"/>
    <x v="1245"/>
    <x v="0"/>
    <x v="0"/>
    <x v="14"/>
    <n v="6.2"/>
    <x v="1225"/>
    <n v="110"/>
    <n v="6.89"/>
    <n v="11.14"/>
    <n v="49.88"/>
    <n v="3649"/>
    <s v="No"/>
    <x v="74"/>
    <n v="295696"/>
    <n v="35.57"/>
    <n v="14.31"/>
    <s v="Amazon Prime"/>
    <n v="49.39"/>
  </r>
  <r>
    <s v="MOV1953"/>
    <x v="0"/>
    <x v="4"/>
    <x v="778"/>
    <x v="1246"/>
    <x v="0"/>
    <x v="0"/>
    <x v="2"/>
    <n v="6.2"/>
    <x v="1226"/>
    <n v="149"/>
    <n v="21.16"/>
    <n v="57.43"/>
    <n v="563.63"/>
    <n v="2632"/>
    <s v="No"/>
    <x v="72"/>
    <n v="291436"/>
    <n v="317.44"/>
    <n v="246.19"/>
    <s v="Warner Bros"/>
    <n v="22.88"/>
  </r>
  <r>
    <s v="MOV4475"/>
    <x v="2"/>
    <x v="2"/>
    <x v="443"/>
    <x v="1247"/>
    <x v="0"/>
    <x v="0"/>
    <x v="30"/>
    <n v="6.2"/>
    <x v="1227"/>
    <n v="150"/>
    <n v="39.479999999999997"/>
    <n v="83.12"/>
    <n v="334.11"/>
    <n v="2270"/>
    <s v="Yes"/>
    <x v="20"/>
    <n v="43963"/>
    <n v="226.17"/>
    <n v="107.94"/>
    <s v="Sony Pictures"/>
    <n v="5.46"/>
  </r>
  <r>
    <s v="MOV5188"/>
    <x v="8"/>
    <x v="6"/>
    <x v="394"/>
    <x v="1248"/>
    <x v="0"/>
    <x v="0"/>
    <x v="13"/>
    <n v="6.2"/>
    <x v="1228"/>
    <n v="149"/>
    <n v="9.6999999999999993"/>
    <n v="25.51"/>
    <n v="251.31"/>
    <n v="3143"/>
    <s v="Yes"/>
    <x v="45"/>
    <n v="312009"/>
    <n v="135.6"/>
    <n v="115.71"/>
    <s v="Paramount"/>
    <n v="132.05000000000001"/>
  </r>
  <r>
    <s v="MOV4638"/>
    <x v="8"/>
    <x v="4"/>
    <x v="779"/>
    <x v="1249"/>
    <x v="0"/>
    <x v="0"/>
    <x v="5"/>
    <n v="6.2"/>
    <x v="1229"/>
    <n v="159"/>
    <n v="29.9"/>
    <n v="59.61"/>
    <n v="469.72"/>
    <n v="3776"/>
    <s v="No"/>
    <x v="33"/>
    <n v="479564"/>
    <n v="375.76"/>
    <n v="93.96"/>
    <s v="Sony Pictures"/>
    <n v="10.47"/>
  </r>
  <r>
    <s v="MOV1457"/>
    <x v="0"/>
    <x v="1"/>
    <x v="574"/>
    <x v="1250"/>
    <x v="0"/>
    <x v="4"/>
    <x v="18"/>
    <n v="6.2"/>
    <x v="1230"/>
    <n v="159"/>
    <n v="20.7"/>
    <n v="41.63"/>
    <n v="345.76"/>
    <n v="1859"/>
    <s v="Yes"/>
    <x v="29"/>
    <n v="208485"/>
    <n v="181.61"/>
    <n v="164.15"/>
    <s v="Sony Pictures"/>
    <n v="75.66"/>
  </r>
  <r>
    <s v="MOV1616"/>
    <x v="1"/>
    <x v="0"/>
    <x v="780"/>
    <x v="1251"/>
    <x v="0"/>
    <x v="0"/>
    <x v="11"/>
    <n v="6.2"/>
    <x v="1231"/>
    <n v="114"/>
    <n v="32.880000000000003"/>
    <n v="72.09"/>
    <n v="153.59"/>
    <n v="1247"/>
    <s v="Yes"/>
    <x v="0"/>
    <n v="435744"/>
    <n v="81.3"/>
    <n v="72.290000000000006"/>
    <s v="Netflix"/>
    <n v="40.020000000000003"/>
  </r>
  <r>
    <s v="MOV4983"/>
    <x v="1"/>
    <x v="4"/>
    <x v="781"/>
    <x v="1252"/>
    <x v="0"/>
    <x v="0"/>
    <x v="4"/>
    <n v="6.2"/>
    <x v="1232"/>
    <n v="126"/>
    <n v="29.41"/>
    <n v="57.88"/>
    <n v="525.70000000000005"/>
    <n v="2406"/>
    <s v="No"/>
    <x v="71"/>
    <n v="48913"/>
    <n v="272.62"/>
    <n v="253.08"/>
    <s v="Warner Bros"/>
    <n v="1.46"/>
  </r>
  <r>
    <s v="MOV4177"/>
    <x v="3"/>
    <x v="2"/>
    <x v="782"/>
    <x v="1253"/>
    <x v="0"/>
    <x v="0"/>
    <x v="3"/>
    <n v="6.2"/>
    <x v="1233"/>
    <n v="146"/>
    <n v="32.54"/>
    <n v="88.93"/>
    <n v="341.26"/>
    <n v="4829"/>
    <s v="No"/>
    <x v="43"/>
    <n v="362849"/>
    <n v="204.11"/>
    <n v="137.15"/>
    <s v="Netflix"/>
    <n v="35.57"/>
  </r>
  <r>
    <s v="MOV7443"/>
    <x v="0"/>
    <x v="1"/>
    <x v="783"/>
    <x v="1254"/>
    <x v="0"/>
    <x v="0"/>
    <x v="39"/>
    <n v="6.2"/>
    <x v="1234"/>
    <n v="177"/>
    <n v="44.39"/>
    <n v="73.19"/>
    <n v="421.92"/>
    <n v="4310"/>
    <s v="Yes"/>
    <x v="69"/>
    <n v="143595"/>
    <n v="244.32"/>
    <n v="177.6"/>
    <s v="Paramount"/>
    <n v="30.5"/>
  </r>
  <r>
    <s v="MOV5403"/>
    <x v="7"/>
    <x v="0"/>
    <x v="683"/>
    <x v="1255"/>
    <x v="0"/>
    <x v="0"/>
    <x v="49"/>
    <n v="6.2"/>
    <x v="1235"/>
    <n v="171"/>
    <n v="19.32"/>
    <n v="52.27"/>
    <n v="380.66"/>
    <n v="3228"/>
    <s v="No"/>
    <x v="75"/>
    <n v="10845"/>
    <n v="275.20999999999998"/>
    <n v="105.45"/>
    <s v="Netflix"/>
    <n v="10.11"/>
  </r>
  <r>
    <s v="MOV7313"/>
    <x v="6"/>
    <x v="0"/>
    <x v="633"/>
    <x v="1256"/>
    <x v="0"/>
    <x v="0"/>
    <x v="14"/>
    <n v="6.2"/>
    <x v="1236"/>
    <n v="158"/>
    <n v="17.079999999999998"/>
    <n v="25.76"/>
    <n v="95.8"/>
    <n v="2993"/>
    <s v="Yes"/>
    <x v="78"/>
    <n v="42891"/>
    <n v="70.13"/>
    <n v="25.67"/>
    <s v="Warner Bros"/>
    <n v="0.55000000000000004"/>
  </r>
  <r>
    <s v="MOV2439"/>
    <x v="6"/>
    <x v="6"/>
    <x v="88"/>
    <x v="1257"/>
    <x v="0"/>
    <x v="0"/>
    <x v="45"/>
    <n v="6.2"/>
    <x v="1237"/>
    <n v="118"/>
    <n v="25.13"/>
    <n v="59.04"/>
    <n v="489.96"/>
    <n v="675"/>
    <s v="No"/>
    <x v="73"/>
    <n v="211977"/>
    <n v="258.51"/>
    <n v="231.45"/>
    <s v="Sony Pictures"/>
    <n v="21.93"/>
  </r>
  <r>
    <s v="MOV7044"/>
    <x v="6"/>
    <x v="4"/>
    <x v="672"/>
    <x v="1258"/>
    <x v="0"/>
    <x v="0"/>
    <x v="11"/>
    <n v="6.2"/>
    <x v="1238"/>
    <n v="163"/>
    <n v="28.25"/>
    <n v="69.91"/>
    <n v="147.53"/>
    <n v="4608"/>
    <s v="Yes"/>
    <x v="18"/>
    <n v="339070"/>
    <n v="117"/>
    <n v="30.53"/>
    <s v="Warner Bros"/>
    <n v="52.31"/>
  </r>
  <r>
    <s v="MOV2999"/>
    <x v="1"/>
    <x v="5"/>
    <x v="43"/>
    <x v="1259"/>
    <x v="0"/>
    <x v="0"/>
    <x v="39"/>
    <n v="6.2"/>
    <x v="1239"/>
    <n v="102"/>
    <n v="48.48"/>
    <n v="141.19999999999999"/>
    <n v="552.64"/>
    <n v="1537"/>
    <s v="No"/>
    <x v="44"/>
    <n v="410410"/>
    <n v="369.02"/>
    <n v="183.62"/>
    <s v="Amazon Prime"/>
    <n v="40.229999999999997"/>
  </r>
  <r>
    <s v="MOV5095"/>
    <x v="4"/>
    <x v="0"/>
    <x v="385"/>
    <x v="1260"/>
    <x v="0"/>
    <x v="0"/>
    <x v="37"/>
    <n v="6.2"/>
    <x v="1240"/>
    <n v="122"/>
    <n v="12.99"/>
    <n v="31.24"/>
    <n v="160.11000000000001"/>
    <n v="2974"/>
    <s v="No"/>
    <x v="4"/>
    <n v="198801"/>
    <n v="109.52"/>
    <n v="50.59"/>
    <s v="Sony Pictures"/>
    <n v="1.42"/>
  </r>
  <r>
    <s v="MOV8284"/>
    <x v="1"/>
    <x v="6"/>
    <x v="222"/>
    <x v="1261"/>
    <x v="0"/>
    <x v="0"/>
    <x v="13"/>
    <n v="6.2"/>
    <x v="1241"/>
    <n v="96"/>
    <n v="39.94"/>
    <n v="67.92"/>
    <n v="510.96"/>
    <n v="2016"/>
    <s v="Yes"/>
    <x v="55"/>
    <n v="10795"/>
    <n v="406.2"/>
    <n v="104.76"/>
    <s v="Paramount"/>
    <n v="63.64"/>
  </r>
  <r>
    <s v="MOV7659"/>
    <x v="3"/>
    <x v="5"/>
    <x v="88"/>
    <x v="1262"/>
    <x v="0"/>
    <x v="0"/>
    <x v="18"/>
    <n v="6.2"/>
    <x v="1242"/>
    <n v="86"/>
    <n v="39.28"/>
    <n v="94.11"/>
    <n v="772.33"/>
    <n v="3704"/>
    <s v="No"/>
    <x v="42"/>
    <n v="375491"/>
    <n v="483.29"/>
    <n v="289.04000000000002"/>
    <s v="Fox Studios"/>
    <n v="35.229999999999997"/>
  </r>
  <r>
    <s v="MOV6472"/>
    <x v="4"/>
    <x v="5"/>
    <x v="708"/>
    <x v="1263"/>
    <x v="0"/>
    <x v="0"/>
    <x v="18"/>
    <n v="6.2"/>
    <x v="1243"/>
    <n v="80"/>
    <n v="22.9"/>
    <n v="55.69"/>
    <n v="339.82"/>
    <n v="1682"/>
    <s v="Yes"/>
    <x v="37"/>
    <n v="92591"/>
    <n v="177.47"/>
    <n v="162.35"/>
    <s v="Warner Bros"/>
    <n v="60.69"/>
  </r>
  <r>
    <s v="MOV5256"/>
    <x v="3"/>
    <x v="3"/>
    <x v="784"/>
    <x v="1264"/>
    <x v="10"/>
    <x v="6"/>
    <x v="18"/>
    <n v="6.2"/>
    <x v="1244"/>
    <n v="160"/>
    <n v="28.81"/>
    <n v="59.93"/>
    <n v="477.39"/>
    <n v="4269"/>
    <s v="No"/>
    <x v="75"/>
    <n v="30226"/>
    <n v="364.98"/>
    <n v="112.41"/>
    <s v="Amazon Prime"/>
    <n v="15.55"/>
  </r>
  <r>
    <s v="MOV7500"/>
    <x v="5"/>
    <x v="4"/>
    <x v="387"/>
    <x v="1265"/>
    <x v="0"/>
    <x v="0"/>
    <x v="5"/>
    <n v="6.2"/>
    <x v="1245"/>
    <n v="123"/>
    <n v="42.14"/>
    <n v="69.7"/>
    <n v="142.96"/>
    <n v="4668"/>
    <s v="Yes"/>
    <x v="35"/>
    <n v="93369"/>
    <n v="93.02"/>
    <n v="49.94"/>
    <s v="Sony Pictures"/>
    <n v="77.38"/>
  </r>
  <r>
    <s v="MOV7504"/>
    <x v="6"/>
    <x v="3"/>
    <x v="785"/>
    <x v="1266"/>
    <x v="0"/>
    <x v="0"/>
    <x v="14"/>
    <n v="6.2"/>
    <x v="1246"/>
    <n v="93"/>
    <n v="45.79"/>
    <n v="103.98"/>
    <n v="711.76"/>
    <n v="2230"/>
    <s v="Yes"/>
    <x v="29"/>
    <n v="100747"/>
    <n v="550.64"/>
    <n v="161.12"/>
    <s v="Fox Studios"/>
    <n v="32.6"/>
  </r>
  <r>
    <s v="MOV3451"/>
    <x v="6"/>
    <x v="3"/>
    <x v="248"/>
    <x v="1267"/>
    <x v="0"/>
    <x v="0"/>
    <x v="12"/>
    <n v="6.2"/>
    <x v="1247"/>
    <n v="109"/>
    <n v="15.79"/>
    <n v="35.880000000000003"/>
    <n v="244.52"/>
    <n v="2544"/>
    <s v="Yes"/>
    <x v="18"/>
    <n v="121677"/>
    <n v="153.80000000000001"/>
    <n v="90.72"/>
    <s v="Amazon Prime"/>
    <n v="45.43"/>
  </r>
  <r>
    <s v="MOV2978"/>
    <x v="5"/>
    <x v="0"/>
    <x v="9"/>
    <x v="1268"/>
    <x v="0"/>
    <x v="0"/>
    <x v="51"/>
    <n v="6.2"/>
    <x v="710"/>
    <n v="149"/>
    <n v="10.27"/>
    <n v="18.5"/>
    <n v="95.2"/>
    <n v="1672"/>
    <s v="No"/>
    <x v="3"/>
    <n v="104339"/>
    <n v="57.32"/>
    <n v="37.880000000000003"/>
    <s v="Netflix"/>
    <n v="31.89"/>
  </r>
  <r>
    <s v="MOV7380"/>
    <x v="6"/>
    <x v="0"/>
    <x v="786"/>
    <x v="1269"/>
    <x v="0"/>
    <x v="0"/>
    <x v="30"/>
    <n v="6.2"/>
    <x v="1248"/>
    <n v="145"/>
    <n v="26.49"/>
    <n v="46"/>
    <n v="350.54"/>
    <n v="652"/>
    <s v="No"/>
    <x v="10"/>
    <n v="497277"/>
    <n v="196.39"/>
    <n v="154.15"/>
    <s v="Warner Bros"/>
    <n v="1.01"/>
  </r>
  <r>
    <s v="MOV8881"/>
    <x v="7"/>
    <x v="6"/>
    <x v="787"/>
    <x v="1270"/>
    <x v="0"/>
    <x v="0"/>
    <x v="19"/>
    <n v="6.2"/>
    <x v="1249"/>
    <n v="137"/>
    <n v="21.62"/>
    <n v="44.23"/>
    <n v="350.83"/>
    <n v="1457"/>
    <s v="No"/>
    <x v="53"/>
    <n v="383604"/>
    <n v="217.26"/>
    <n v="133.57"/>
    <s v="Paramount"/>
    <n v="131.97"/>
  </r>
  <r>
    <s v="MOV7554"/>
    <x v="3"/>
    <x v="4"/>
    <x v="788"/>
    <x v="1271"/>
    <x v="0"/>
    <x v="0"/>
    <x v="28"/>
    <n v="6.2"/>
    <x v="1250"/>
    <n v="90"/>
    <n v="3.48"/>
    <n v="6.77"/>
    <n v="33.54"/>
    <n v="2753"/>
    <s v="Yes"/>
    <x v="2"/>
    <n v="267468"/>
    <n v="19.489999999999998"/>
    <n v="14.05"/>
    <s v="Amazon Prime"/>
    <n v="3.8"/>
  </r>
  <r>
    <s v="MOV4627"/>
    <x v="1"/>
    <x v="6"/>
    <x v="251"/>
    <x v="1272"/>
    <x v="0"/>
    <x v="0"/>
    <x v="19"/>
    <n v="6.2"/>
    <x v="1251"/>
    <n v="155"/>
    <n v="35.630000000000003"/>
    <n v="72.22"/>
    <n v="487.09"/>
    <n v="3127"/>
    <s v="Yes"/>
    <x v="1"/>
    <n v="351610"/>
    <n v="379.49"/>
    <n v="107.6"/>
    <s v="Netflix"/>
    <n v="85.18"/>
  </r>
  <r>
    <s v="MOV4262"/>
    <x v="6"/>
    <x v="1"/>
    <x v="789"/>
    <x v="1273"/>
    <x v="0"/>
    <x v="0"/>
    <x v="5"/>
    <n v="6.2"/>
    <x v="1252"/>
    <n v="125"/>
    <n v="8.34"/>
    <n v="14.73"/>
    <n v="131.82"/>
    <n v="2381"/>
    <s v="No"/>
    <x v="18"/>
    <n v="68633"/>
    <n v="89.21"/>
    <n v="42.61"/>
    <s v="Sony Pictures"/>
    <n v="82.87"/>
  </r>
  <r>
    <s v="MOV3086"/>
    <x v="6"/>
    <x v="2"/>
    <x v="95"/>
    <x v="1274"/>
    <x v="0"/>
    <x v="0"/>
    <x v="13"/>
    <n v="6.2"/>
    <x v="1253"/>
    <n v="139"/>
    <n v="32.24"/>
    <n v="59.15"/>
    <n v="589.46"/>
    <n v="4900"/>
    <s v="Yes"/>
    <x v="58"/>
    <n v="291124"/>
    <n v="422.65"/>
    <n v="166.81"/>
    <s v="Paramount"/>
    <n v="60.25"/>
  </r>
  <r>
    <s v="MOV3939"/>
    <x v="7"/>
    <x v="2"/>
    <x v="790"/>
    <x v="1275"/>
    <x v="0"/>
    <x v="5"/>
    <x v="5"/>
    <n v="6.2"/>
    <x v="1254"/>
    <n v="94"/>
    <n v="10.66"/>
    <n v="17.02"/>
    <n v="156.37"/>
    <n v="757"/>
    <s v="Yes"/>
    <x v="0"/>
    <n v="209519"/>
    <n v="119.85"/>
    <n v="36.520000000000003"/>
    <s v="Sony Pictures"/>
    <n v="68.83"/>
  </r>
  <r>
    <s v="MOV3941"/>
    <x v="0"/>
    <x v="5"/>
    <x v="791"/>
    <x v="1276"/>
    <x v="0"/>
    <x v="5"/>
    <x v="35"/>
    <n v="6.2"/>
    <x v="1255"/>
    <n v="125"/>
    <n v="28.6"/>
    <n v="45.26"/>
    <n v="432.11"/>
    <n v="4610"/>
    <s v="No"/>
    <x v="21"/>
    <n v="284641"/>
    <n v="334.5"/>
    <n v="97.61"/>
    <s v="Fox Studios"/>
    <n v="13.37"/>
  </r>
  <r>
    <s v="MOV9148"/>
    <x v="4"/>
    <x v="5"/>
    <x v="792"/>
    <x v="1277"/>
    <x v="0"/>
    <x v="5"/>
    <x v="51"/>
    <n v="6.2"/>
    <x v="1256"/>
    <n v="159"/>
    <n v="8.5500000000000007"/>
    <n v="12.96"/>
    <n v="42"/>
    <n v="3454"/>
    <s v="Yes"/>
    <x v="22"/>
    <n v="206907"/>
    <n v="31.17"/>
    <n v="10.83"/>
    <s v="Fox Studios"/>
    <n v="75.58"/>
  </r>
  <r>
    <s v="MOV7369"/>
    <x v="8"/>
    <x v="1"/>
    <x v="415"/>
    <x v="1278"/>
    <x v="0"/>
    <x v="0"/>
    <x v="6"/>
    <n v="6.2"/>
    <x v="1257"/>
    <n v="134"/>
    <n v="14.69"/>
    <n v="31.33"/>
    <n v="135.5"/>
    <n v="3202"/>
    <s v="Yes"/>
    <x v="26"/>
    <n v="163271"/>
    <n v="87.74"/>
    <n v="47.76"/>
    <s v="Paramount"/>
    <n v="56.18"/>
  </r>
  <r>
    <s v="MOV6987"/>
    <x v="2"/>
    <x v="6"/>
    <x v="793"/>
    <x v="1279"/>
    <x v="0"/>
    <x v="21"/>
    <x v="48"/>
    <n v="6.2"/>
    <x v="1258"/>
    <n v="134"/>
    <n v="49.86"/>
    <n v="115.63"/>
    <n v="637.01"/>
    <n v="2909"/>
    <s v="No"/>
    <x v="37"/>
    <n v="437748"/>
    <n v="379.5"/>
    <n v="257.51"/>
    <s v="Netflix"/>
    <n v="5.38"/>
  </r>
  <r>
    <s v="MOV8171"/>
    <x v="4"/>
    <x v="5"/>
    <x v="723"/>
    <x v="1280"/>
    <x v="0"/>
    <x v="0"/>
    <x v="37"/>
    <n v="6.2"/>
    <x v="1259"/>
    <n v="147"/>
    <n v="14.33"/>
    <n v="25.11"/>
    <n v="62.77"/>
    <n v="3524"/>
    <s v="No"/>
    <x v="58"/>
    <n v="104957"/>
    <n v="47.2"/>
    <n v="15.57"/>
    <s v="Netflix"/>
    <n v="69.98"/>
  </r>
  <r>
    <s v="MOV1879"/>
    <x v="6"/>
    <x v="1"/>
    <x v="602"/>
    <x v="1281"/>
    <x v="0"/>
    <x v="0"/>
    <x v="16"/>
    <n v="6.2"/>
    <x v="1260"/>
    <n v="170"/>
    <n v="48.54"/>
    <n v="110.78"/>
    <n v="487.99"/>
    <n v="3129"/>
    <s v="Yes"/>
    <x v="48"/>
    <n v="480087"/>
    <n v="286.06"/>
    <n v="201.93"/>
    <s v="Warner Bros"/>
    <n v="59.65"/>
  </r>
  <r>
    <s v="MOV8838"/>
    <x v="5"/>
    <x v="0"/>
    <x v="595"/>
    <x v="1282"/>
    <x v="0"/>
    <x v="0"/>
    <x v="6"/>
    <n v="6.2"/>
    <x v="1261"/>
    <n v="80"/>
    <n v="47.29"/>
    <n v="113.46"/>
    <n v="1086.5"/>
    <n v="2058"/>
    <s v="No"/>
    <x v="12"/>
    <n v="33043"/>
    <n v="613.1"/>
    <n v="473.4"/>
    <s v="Fox Studios"/>
    <n v="5.54"/>
  </r>
  <r>
    <s v="MOV8209"/>
    <x v="7"/>
    <x v="6"/>
    <x v="794"/>
    <x v="1283"/>
    <x v="0"/>
    <x v="0"/>
    <x v="49"/>
    <n v="6.2"/>
    <x v="1262"/>
    <n v="105"/>
    <n v="8.2100000000000009"/>
    <n v="13.47"/>
    <n v="126.91"/>
    <n v="3567"/>
    <s v="Yes"/>
    <x v="44"/>
    <n v="411327"/>
    <n v="98.42"/>
    <n v="28.49"/>
    <s v="Sony Pictures"/>
    <n v="75.349999999999994"/>
  </r>
  <r>
    <s v="MOV3614"/>
    <x v="3"/>
    <x v="0"/>
    <x v="85"/>
    <x v="1284"/>
    <x v="0"/>
    <x v="15"/>
    <x v="2"/>
    <n v="6.2"/>
    <x v="1263"/>
    <n v="173"/>
    <n v="19.88"/>
    <n v="46.18"/>
    <n v="234.21"/>
    <n v="2944"/>
    <s v="Yes"/>
    <x v="30"/>
    <n v="83866"/>
    <n v="152.02000000000001"/>
    <n v="82.19"/>
    <s v="Paramount"/>
    <n v="43.86"/>
  </r>
  <r>
    <s v="MOV5690"/>
    <x v="0"/>
    <x v="0"/>
    <x v="795"/>
    <x v="1285"/>
    <x v="0"/>
    <x v="3"/>
    <x v="35"/>
    <n v="6.2"/>
    <x v="1264"/>
    <n v="137"/>
    <n v="9.14"/>
    <n v="22.89"/>
    <n v="76.930000000000007"/>
    <n v="936"/>
    <s v="Yes"/>
    <x v="24"/>
    <n v="27967"/>
    <n v="46.07"/>
    <n v="30.86"/>
    <s v="Fox Studios"/>
    <n v="48.12"/>
  </r>
  <r>
    <s v="MOV5151"/>
    <x v="5"/>
    <x v="3"/>
    <x v="503"/>
    <x v="1286"/>
    <x v="0"/>
    <x v="0"/>
    <x v="19"/>
    <n v="6.2"/>
    <x v="1265"/>
    <n v="146"/>
    <n v="40.67"/>
    <n v="63.72"/>
    <n v="196.3"/>
    <n v="1803"/>
    <s v="Yes"/>
    <x v="2"/>
    <n v="357507"/>
    <n v="104.34"/>
    <n v="91.96"/>
    <s v="Warner Bros"/>
    <n v="45.18"/>
  </r>
  <r>
    <s v="MOV7473"/>
    <x v="6"/>
    <x v="1"/>
    <x v="796"/>
    <x v="1287"/>
    <x v="0"/>
    <x v="0"/>
    <x v="30"/>
    <n v="6.2"/>
    <x v="1266"/>
    <n v="102"/>
    <n v="43.89"/>
    <n v="67.739999999999995"/>
    <n v="196.41"/>
    <n v="2594"/>
    <s v="No"/>
    <x v="0"/>
    <n v="204462"/>
    <n v="132.27000000000001"/>
    <n v="64.14"/>
    <s v="Fox Studios"/>
    <n v="39.5"/>
  </r>
  <r>
    <s v="MOV5273"/>
    <x v="6"/>
    <x v="5"/>
    <x v="386"/>
    <x v="1288"/>
    <x v="0"/>
    <x v="0"/>
    <x v="19"/>
    <n v="6.2"/>
    <x v="1267"/>
    <n v="121"/>
    <n v="30.17"/>
    <n v="71.91"/>
    <n v="426.39"/>
    <n v="2680"/>
    <s v="Yes"/>
    <x v="79"/>
    <n v="326228"/>
    <n v="281.89"/>
    <n v="144.5"/>
    <s v="Fox Studios"/>
    <n v="43.14"/>
  </r>
  <r>
    <s v="MOV6724"/>
    <x v="7"/>
    <x v="0"/>
    <x v="797"/>
    <x v="1289"/>
    <x v="0"/>
    <x v="0"/>
    <x v="40"/>
    <n v="6.2"/>
    <x v="1268"/>
    <n v="138"/>
    <n v="32.909999999999997"/>
    <n v="64.98"/>
    <n v="310"/>
    <n v="3934"/>
    <s v="Yes"/>
    <x v="27"/>
    <n v="109875"/>
    <n v="230.1"/>
    <n v="79.900000000000006"/>
    <s v="Amazon Prime"/>
    <n v="22.84"/>
  </r>
  <r>
    <s v="MOV6395"/>
    <x v="3"/>
    <x v="1"/>
    <x v="798"/>
    <x v="1290"/>
    <x v="0"/>
    <x v="0"/>
    <x v="28"/>
    <n v="6.2"/>
    <x v="1269"/>
    <n v="94"/>
    <n v="40.119999999999997"/>
    <n v="119.79"/>
    <n v="710.5"/>
    <n v="608"/>
    <s v="No"/>
    <x v="14"/>
    <n v="87387"/>
    <n v="464.48"/>
    <n v="246.02"/>
    <s v="Amazon Prime"/>
    <n v="112.55"/>
  </r>
  <r>
    <s v="MOV3696"/>
    <x v="4"/>
    <x v="3"/>
    <x v="202"/>
    <x v="1291"/>
    <x v="0"/>
    <x v="0"/>
    <x v="16"/>
    <n v="6.2"/>
    <x v="1270"/>
    <n v="175"/>
    <n v="41.19"/>
    <n v="112.88"/>
    <n v="786.19"/>
    <n v="3406"/>
    <s v="Yes"/>
    <x v="34"/>
    <n v="106806"/>
    <n v="548.70000000000005"/>
    <n v="237.49"/>
    <s v="Fox Studios"/>
    <n v="2.72"/>
  </r>
  <r>
    <s v="MOV1846"/>
    <x v="0"/>
    <x v="5"/>
    <x v="799"/>
    <x v="1292"/>
    <x v="0"/>
    <x v="15"/>
    <x v="45"/>
    <n v="6.2"/>
    <x v="1271"/>
    <n v="126"/>
    <n v="41.29"/>
    <n v="103.03"/>
    <n v="958.78"/>
    <n v="4719"/>
    <s v="No"/>
    <x v="5"/>
    <n v="376600"/>
    <n v="650.91999999999996"/>
    <n v="307.86"/>
    <s v="Fox Studios"/>
    <n v="21.82"/>
  </r>
  <r>
    <s v="MOV1593"/>
    <x v="8"/>
    <x v="6"/>
    <x v="547"/>
    <x v="1293"/>
    <x v="0"/>
    <x v="0"/>
    <x v="49"/>
    <n v="6.2"/>
    <x v="1272"/>
    <n v="158"/>
    <n v="43.81"/>
    <n v="101.71"/>
    <n v="933.86"/>
    <n v="4007"/>
    <s v="Yes"/>
    <x v="24"/>
    <n v="76703"/>
    <n v="652.87"/>
    <n v="280.99"/>
    <s v="Fox Studios"/>
    <n v="18.43"/>
  </r>
  <r>
    <s v="MOV6129"/>
    <x v="6"/>
    <x v="1"/>
    <x v="800"/>
    <x v="1294"/>
    <x v="0"/>
    <x v="0"/>
    <x v="14"/>
    <n v="6.2"/>
    <x v="1273"/>
    <n v="113"/>
    <n v="29.31"/>
    <n v="53.58"/>
    <n v="506.27"/>
    <n v="1596"/>
    <s v="No"/>
    <x v="65"/>
    <n v="475664"/>
    <n v="350.77"/>
    <n v="155.5"/>
    <s v="Paramount"/>
    <n v="21.18"/>
  </r>
  <r>
    <s v="MOV8102"/>
    <x v="4"/>
    <x v="0"/>
    <x v="801"/>
    <x v="1295"/>
    <x v="0"/>
    <x v="5"/>
    <x v="35"/>
    <n v="6.2"/>
    <x v="1274"/>
    <n v="176"/>
    <n v="27.09"/>
    <n v="74.7"/>
    <n v="221.24"/>
    <n v="3221"/>
    <s v="Yes"/>
    <x v="72"/>
    <n v="274828"/>
    <n v="176.54"/>
    <n v="44.7"/>
    <s v="Netflix"/>
    <n v="22.04"/>
  </r>
  <r>
    <s v="MOV9989"/>
    <x v="7"/>
    <x v="1"/>
    <x v="802"/>
    <x v="1296"/>
    <x v="0"/>
    <x v="0"/>
    <x v="35"/>
    <n v="6.2"/>
    <x v="1275"/>
    <n v="144"/>
    <n v="29.05"/>
    <n v="80.52"/>
    <n v="620.96"/>
    <n v="4068"/>
    <s v="Yes"/>
    <x v="34"/>
    <n v="82793"/>
    <n v="333.85"/>
    <n v="287.11"/>
    <s v="Fox Studios"/>
    <n v="22.01"/>
  </r>
  <r>
    <s v="MOV6331"/>
    <x v="7"/>
    <x v="6"/>
    <x v="803"/>
    <x v="1297"/>
    <x v="0"/>
    <x v="0"/>
    <x v="11"/>
    <n v="6.1"/>
    <x v="1276"/>
    <n v="174"/>
    <n v="7.08"/>
    <n v="11.35"/>
    <n v="93.43"/>
    <n v="4925"/>
    <s v="Yes"/>
    <x v="76"/>
    <n v="419832"/>
    <n v="70.510000000000005"/>
    <n v="22.92"/>
    <s v="Amazon Prime"/>
    <n v="14.39"/>
  </r>
  <r>
    <s v="MOV2250"/>
    <x v="6"/>
    <x v="5"/>
    <x v="804"/>
    <x v="1298"/>
    <x v="0"/>
    <x v="0"/>
    <x v="35"/>
    <n v="6.1"/>
    <x v="1277"/>
    <n v="173"/>
    <n v="44.51"/>
    <n v="106.47"/>
    <n v="374.47"/>
    <n v="3074"/>
    <s v="No"/>
    <x v="38"/>
    <n v="81760"/>
    <n v="213.85"/>
    <n v="160.62"/>
    <s v="Fox Studios"/>
    <n v="44.66"/>
  </r>
  <r>
    <s v="MOV9554"/>
    <x v="5"/>
    <x v="0"/>
    <x v="699"/>
    <x v="1299"/>
    <x v="0"/>
    <x v="19"/>
    <x v="16"/>
    <n v="6.1"/>
    <x v="1278"/>
    <n v="109"/>
    <n v="12.21"/>
    <n v="30.23"/>
    <n v="110.2"/>
    <n v="758"/>
    <s v="Yes"/>
    <x v="24"/>
    <n v="317539"/>
    <n v="75.790000000000006"/>
    <n v="34.409999999999997"/>
    <s v="Paramount"/>
    <n v="68.17"/>
  </r>
  <r>
    <s v="MOV3809"/>
    <x v="1"/>
    <x v="3"/>
    <x v="805"/>
    <x v="1300"/>
    <x v="0"/>
    <x v="0"/>
    <x v="6"/>
    <n v="6.1"/>
    <x v="1279"/>
    <n v="126"/>
    <n v="10.65"/>
    <n v="21.18"/>
    <n v="66.650000000000006"/>
    <n v="2090"/>
    <s v="No"/>
    <x v="16"/>
    <n v="308662"/>
    <n v="49.11"/>
    <n v="17.54"/>
    <s v="Paramount"/>
    <n v="43.82"/>
  </r>
  <r>
    <s v="MOV5089"/>
    <x v="4"/>
    <x v="1"/>
    <x v="589"/>
    <x v="1301"/>
    <x v="0"/>
    <x v="0"/>
    <x v="28"/>
    <n v="6.1"/>
    <x v="1280"/>
    <n v="89"/>
    <n v="4.8"/>
    <n v="8.33"/>
    <n v="67.23"/>
    <n v="4331"/>
    <s v="No"/>
    <x v="24"/>
    <n v="473075"/>
    <n v="50.02"/>
    <n v="17.21"/>
    <s v="Fox Studios"/>
    <n v="51.6"/>
  </r>
  <r>
    <s v="MOV9782"/>
    <x v="2"/>
    <x v="1"/>
    <x v="806"/>
    <x v="1302"/>
    <x v="0"/>
    <x v="3"/>
    <x v="45"/>
    <n v="6.1"/>
    <x v="1281"/>
    <n v="170"/>
    <n v="17.34"/>
    <n v="48.15"/>
    <n v="285.51"/>
    <n v="3778"/>
    <s v="Yes"/>
    <x v="43"/>
    <n v="355647"/>
    <n v="176.97"/>
    <n v="108.54"/>
    <s v="Fox Studios"/>
    <n v="50.45"/>
  </r>
  <r>
    <s v="MOV4701"/>
    <x v="0"/>
    <x v="6"/>
    <x v="583"/>
    <x v="1303"/>
    <x v="0"/>
    <x v="0"/>
    <x v="49"/>
    <n v="6.1"/>
    <x v="1282"/>
    <n v="137"/>
    <n v="26.32"/>
    <n v="75.86"/>
    <n v="359.79"/>
    <n v="4213"/>
    <s v="No"/>
    <x v="26"/>
    <n v="147730"/>
    <n v="247.84"/>
    <n v="111.95"/>
    <s v="Fox Studios"/>
    <n v="9.01"/>
  </r>
  <r>
    <s v="MOV4313"/>
    <x v="4"/>
    <x v="1"/>
    <x v="807"/>
    <x v="1304"/>
    <x v="0"/>
    <x v="0"/>
    <x v="6"/>
    <n v="6.1"/>
    <x v="1283"/>
    <n v="178"/>
    <n v="4.17"/>
    <n v="11.74"/>
    <n v="102.15"/>
    <n v="4675"/>
    <s v="Yes"/>
    <x v="13"/>
    <n v="330231"/>
    <n v="79.47"/>
    <n v="22.68"/>
    <s v="Fox Studios"/>
    <n v="6.9"/>
  </r>
  <r>
    <s v="MOV8955"/>
    <x v="5"/>
    <x v="3"/>
    <x v="574"/>
    <x v="1305"/>
    <x v="0"/>
    <x v="0"/>
    <x v="0"/>
    <n v="6.1"/>
    <x v="1157"/>
    <n v="133"/>
    <n v="5.5"/>
    <n v="12.87"/>
    <n v="74.459999999999994"/>
    <n v="2296"/>
    <s v="No"/>
    <x v="40"/>
    <n v="36444"/>
    <n v="43.46"/>
    <n v="31"/>
    <s v="Warner Bros"/>
    <n v="72.33"/>
  </r>
  <r>
    <s v="MOV5687"/>
    <x v="0"/>
    <x v="1"/>
    <x v="808"/>
    <x v="1306"/>
    <x v="0"/>
    <x v="0"/>
    <x v="19"/>
    <n v="6.1"/>
    <x v="1284"/>
    <n v="176"/>
    <n v="48.91"/>
    <n v="99.42"/>
    <n v="664.75"/>
    <n v="1520"/>
    <s v="Yes"/>
    <x v="40"/>
    <n v="312967"/>
    <n v="475.44"/>
    <n v="189.31"/>
    <s v="Warner Bros"/>
    <n v="43.25"/>
  </r>
  <r>
    <s v="MOV1592"/>
    <x v="5"/>
    <x v="0"/>
    <x v="766"/>
    <x v="1307"/>
    <x v="0"/>
    <x v="0"/>
    <x v="25"/>
    <n v="6.1"/>
    <x v="1285"/>
    <n v="168"/>
    <n v="17.84"/>
    <n v="48.94"/>
    <n v="142.59"/>
    <n v="943"/>
    <s v="No"/>
    <x v="4"/>
    <n v="434961"/>
    <n v="101"/>
    <n v="41.59"/>
    <s v="Sony Pictures"/>
    <n v="80.61"/>
  </r>
  <r>
    <s v="MOV9146"/>
    <x v="3"/>
    <x v="5"/>
    <x v="243"/>
    <x v="1308"/>
    <x v="0"/>
    <x v="0"/>
    <x v="5"/>
    <n v="6.1"/>
    <x v="1286"/>
    <n v="169"/>
    <n v="45.66"/>
    <n v="81.12"/>
    <n v="766.94"/>
    <n v="1166"/>
    <s v="Yes"/>
    <x v="29"/>
    <n v="56320"/>
    <n v="456.27"/>
    <n v="310.67"/>
    <s v="Warner Bros"/>
    <n v="26.42"/>
  </r>
  <r>
    <s v="MOV9617"/>
    <x v="2"/>
    <x v="4"/>
    <x v="809"/>
    <x v="1309"/>
    <x v="0"/>
    <x v="5"/>
    <x v="5"/>
    <n v="6.1"/>
    <x v="1287"/>
    <n v="168"/>
    <n v="2.2400000000000002"/>
    <n v="4.4800000000000004"/>
    <n v="22.54"/>
    <n v="4974"/>
    <s v="Yes"/>
    <x v="22"/>
    <n v="270148"/>
    <n v="13.94"/>
    <n v="8.6"/>
    <s v="Amazon Prime"/>
    <n v="26.68"/>
  </r>
  <r>
    <s v="MOV1922"/>
    <x v="1"/>
    <x v="1"/>
    <x v="810"/>
    <x v="1310"/>
    <x v="0"/>
    <x v="0"/>
    <x v="28"/>
    <n v="6.1"/>
    <x v="1288"/>
    <n v="140"/>
    <n v="5.04"/>
    <n v="11.29"/>
    <n v="81.37"/>
    <n v="2379"/>
    <s v="Yes"/>
    <x v="27"/>
    <n v="151444"/>
    <n v="54.37"/>
    <n v="27"/>
    <s v="Paramount"/>
    <n v="25.4"/>
  </r>
  <r>
    <s v="MOV4555"/>
    <x v="5"/>
    <x v="4"/>
    <x v="811"/>
    <x v="1311"/>
    <x v="0"/>
    <x v="0"/>
    <x v="51"/>
    <n v="6.1"/>
    <x v="1289"/>
    <n v="128"/>
    <n v="46.29"/>
    <n v="85.99"/>
    <n v="858.61"/>
    <n v="4439"/>
    <s v="No"/>
    <x v="31"/>
    <n v="10376"/>
    <n v="487.35"/>
    <n v="371.26"/>
    <s v="Amazon Prime"/>
    <n v="15.27"/>
  </r>
  <r>
    <s v="MOV6536"/>
    <x v="1"/>
    <x v="6"/>
    <x v="701"/>
    <x v="1312"/>
    <x v="0"/>
    <x v="0"/>
    <x v="12"/>
    <n v="6.1"/>
    <x v="1290"/>
    <n v="102"/>
    <n v="4.7699999999999996"/>
    <n v="9.3000000000000007"/>
    <n v="52.26"/>
    <n v="4009"/>
    <s v="Yes"/>
    <x v="13"/>
    <n v="330921"/>
    <n v="26.91"/>
    <n v="25.35"/>
    <s v="Fox Studios"/>
    <n v="9.11"/>
  </r>
  <r>
    <s v="MOV7998"/>
    <x v="0"/>
    <x v="4"/>
    <x v="812"/>
    <x v="1313"/>
    <x v="0"/>
    <x v="0"/>
    <x v="6"/>
    <n v="6.1"/>
    <x v="1291"/>
    <n v="101"/>
    <n v="40.049999999999997"/>
    <n v="60.17"/>
    <n v="281.91000000000003"/>
    <n v="2836"/>
    <s v="No"/>
    <x v="1"/>
    <n v="282657"/>
    <n v="208.64"/>
    <n v="73.27"/>
    <s v="Paramount"/>
    <n v="93.76"/>
  </r>
  <r>
    <s v="MOV9942"/>
    <x v="3"/>
    <x v="5"/>
    <x v="495"/>
    <x v="1314"/>
    <x v="0"/>
    <x v="0"/>
    <x v="18"/>
    <n v="6.1"/>
    <x v="1292"/>
    <n v="153"/>
    <n v="47.07"/>
    <n v="74.88"/>
    <n v="405.37"/>
    <n v="1989"/>
    <s v="Yes"/>
    <x v="9"/>
    <n v="219748"/>
    <n v="315.05"/>
    <n v="90.32"/>
    <s v="Amazon Prime"/>
    <n v="120.83"/>
  </r>
  <r>
    <s v="MOV4547"/>
    <x v="0"/>
    <x v="6"/>
    <x v="749"/>
    <x v="1315"/>
    <x v="0"/>
    <x v="0"/>
    <x v="3"/>
    <n v="6.1"/>
    <x v="1293"/>
    <n v="174"/>
    <n v="28.71"/>
    <n v="66.5"/>
    <n v="192.83"/>
    <n v="1803"/>
    <s v="Yes"/>
    <x v="4"/>
    <n v="295497"/>
    <n v="125.89"/>
    <n v="66.94"/>
    <s v="Fox Studios"/>
    <n v="72.58"/>
  </r>
  <r>
    <s v="MOV4217"/>
    <x v="6"/>
    <x v="0"/>
    <x v="813"/>
    <x v="1316"/>
    <x v="3"/>
    <x v="3"/>
    <x v="18"/>
    <n v="6.1"/>
    <x v="1294"/>
    <n v="153"/>
    <n v="35.24"/>
    <n v="95.89"/>
    <n v="474.38"/>
    <n v="2335"/>
    <s v="Yes"/>
    <x v="1"/>
    <n v="154588"/>
    <n v="315.20999999999998"/>
    <n v="159.16999999999999"/>
    <s v="Sony Pictures"/>
    <n v="7.16"/>
  </r>
  <r>
    <s v="MOV1096"/>
    <x v="2"/>
    <x v="0"/>
    <x v="96"/>
    <x v="1317"/>
    <x v="0"/>
    <x v="0"/>
    <x v="2"/>
    <n v="6.1"/>
    <x v="1295"/>
    <n v="161"/>
    <n v="31.42"/>
    <n v="78.17"/>
    <n v="396.85"/>
    <n v="4414"/>
    <s v="Yes"/>
    <x v="31"/>
    <n v="136137"/>
    <n v="289.20999999999998"/>
    <n v="107.64"/>
    <s v="Fox Studios"/>
    <n v="46.3"/>
  </r>
  <r>
    <s v="MOV2337"/>
    <x v="3"/>
    <x v="6"/>
    <x v="581"/>
    <x v="1318"/>
    <x v="0"/>
    <x v="5"/>
    <x v="4"/>
    <n v="6.1"/>
    <x v="1296"/>
    <n v="110"/>
    <n v="31.22"/>
    <n v="73.34"/>
    <n v="310.67"/>
    <n v="1180"/>
    <s v="Yes"/>
    <x v="68"/>
    <n v="369980"/>
    <n v="181.83"/>
    <n v="128.84"/>
    <s v="Amazon Prime"/>
    <n v="84.53"/>
  </r>
  <r>
    <s v="MOV8986"/>
    <x v="7"/>
    <x v="0"/>
    <x v="814"/>
    <x v="1319"/>
    <x v="0"/>
    <x v="0"/>
    <x v="35"/>
    <n v="6.1"/>
    <x v="1297"/>
    <n v="96"/>
    <n v="22.3"/>
    <n v="44.64"/>
    <n v="166.48"/>
    <n v="3054"/>
    <s v="Yes"/>
    <x v="40"/>
    <n v="4273"/>
    <n v="96.08"/>
    <n v="70.400000000000006"/>
    <s v="Warner Bros"/>
    <n v="30.99"/>
  </r>
  <r>
    <s v="MOV6820"/>
    <x v="1"/>
    <x v="0"/>
    <x v="815"/>
    <x v="1320"/>
    <x v="0"/>
    <x v="0"/>
    <x v="25"/>
    <n v="6.1"/>
    <x v="1298"/>
    <n v="107"/>
    <n v="0.75"/>
    <n v="1.9"/>
    <n v="18.54"/>
    <n v="542"/>
    <s v="Yes"/>
    <x v="63"/>
    <n v="118267"/>
    <n v="9.6999999999999993"/>
    <n v="8.84"/>
    <s v="Warner Bros"/>
    <n v="21.11"/>
  </r>
  <r>
    <s v="MOV4720"/>
    <x v="0"/>
    <x v="3"/>
    <x v="322"/>
    <x v="1321"/>
    <x v="0"/>
    <x v="0"/>
    <x v="43"/>
    <n v="6.1"/>
    <x v="1299"/>
    <n v="85"/>
    <n v="40.82"/>
    <n v="95.87"/>
    <n v="597.16999999999996"/>
    <n v="2437"/>
    <s v="No"/>
    <x v="79"/>
    <n v="486465"/>
    <n v="345.67"/>
    <n v="251.5"/>
    <s v="Amazon Prime"/>
    <n v="17.87"/>
  </r>
  <r>
    <s v="MOV7704"/>
    <x v="3"/>
    <x v="1"/>
    <x v="816"/>
    <x v="1322"/>
    <x v="0"/>
    <x v="0"/>
    <x v="50"/>
    <n v="6.1"/>
    <x v="1300"/>
    <n v="124"/>
    <n v="2.09"/>
    <n v="3.76"/>
    <n v="20.54"/>
    <n v="3515"/>
    <s v="Yes"/>
    <x v="59"/>
    <n v="477444"/>
    <n v="16.350000000000001"/>
    <n v="4.1900000000000004"/>
    <s v="Paramount"/>
    <n v="52.97"/>
  </r>
  <r>
    <s v="MOV5592"/>
    <x v="4"/>
    <x v="6"/>
    <x v="272"/>
    <x v="1323"/>
    <x v="0"/>
    <x v="0"/>
    <x v="37"/>
    <n v="6.1"/>
    <x v="1301"/>
    <n v="160"/>
    <n v="46.62"/>
    <n v="75.94"/>
    <n v="727.85"/>
    <n v="1842"/>
    <s v="Yes"/>
    <x v="66"/>
    <n v="369730"/>
    <n v="493.06"/>
    <n v="234.79"/>
    <s v="Warner Bros"/>
    <n v="62.92"/>
  </r>
  <r>
    <s v="MOV5844"/>
    <x v="3"/>
    <x v="6"/>
    <x v="817"/>
    <x v="1324"/>
    <x v="0"/>
    <x v="0"/>
    <x v="6"/>
    <n v="6.1"/>
    <x v="1302"/>
    <n v="155"/>
    <n v="37.54"/>
    <n v="85.28"/>
    <n v="475.92"/>
    <n v="3087"/>
    <s v="Yes"/>
    <x v="54"/>
    <n v="46543"/>
    <n v="273.49"/>
    <n v="202.43"/>
    <s v="Warner Bros"/>
    <n v="48.89"/>
  </r>
  <r>
    <s v="MOV6056"/>
    <x v="0"/>
    <x v="1"/>
    <x v="226"/>
    <x v="1325"/>
    <x v="0"/>
    <x v="0"/>
    <x v="11"/>
    <n v="6.1"/>
    <x v="1303"/>
    <n v="113"/>
    <n v="21.2"/>
    <n v="56.91"/>
    <n v="410.31"/>
    <n v="3155"/>
    <s v="No"/>
    <x v="29"/>
    <n v="173363"/>
    <n v="299.47000000000003"/>
    <n v="110.84"/>
    <s v="Paramount"/>
    <n v="115.6"/>
  </r>
  <r>
    <s v="MOV6056"/>
    <x v="0"/>
    <x v="5"/>
    <x v="495"/>
    <x v="1326"/>
    <x v="0"/>
    <x v="0"/>
    <x v="3"/>
    <n v="6.1"/>
    <x v="1304"/>
    <n v="144"/>
    <n v="31.42"/>
    <n v="64.86"/>
    <n v="249.47"/>
    <n v="1162"/>
    <s v="No"/>
    <x v="19"/>
    <n v="72337"/>
    <n v="129.55000000000001"/>
    <n v="119.92"/>
    <s v="Fox Studios"/>
    <n v="3.83"/>
  </r>
  <r>
    <s v="MOV1895"/>
    <x v="6"/>
    <x v="6"/>
    <x v="46"/>
    <x v="1327"/>
    <x v="0"/>
    <x v="0"/>
    <x v="5"/>
    <n v="6.1"/>
    <x v="1305"/>
    <n v="177"/>
    <n v="34.01"/>
    <n v="51.55"/>
    <n v="281.08"/>
    <n v="4863"/>
    <s v="No"/>
    <x v="36"/>
    <n v="249023"/>
    <n v="208.24"/>
    <n v="72.84"/>
    <s v="Amazon Prime"/>
    <n v="30.2"/>
  </r>
  <r>
    <s v="MOV8744"/>
    <x v="4"/>
    <x v="6"/>
    <x v="818"/>
    <x v="1328"/>
    <x v="0"/>
    <x v="5"/>
    <x v="13"/>
    <n v="6.1"/>
    <x v="1306"/>
    <n v="180"/>
    <n v="14.78"/>
    <n v="23.85"/>
    <n v="208.15"/>
    <n v="4598"/>
    <s v="No"/>
    <x v="24"/>
    <n v="435568"/>
    <n v="136.68"/>
    <n v="71.47"/>
    <s v="Netflix"/>
    <n v="69.22"/>
  </r>
  <r>
    <s v="MOV3540"/>
    <x v="6"/>
    <x v="6"/>
    <x v="104"/>
    <x v="1329"/>
    <x v="0"/>
    <x v="0"/>
    <x v="11"/>
    <n v="6.1"/>
    <x v="1307"/>
    <n v="146"/>
    <n v="21.96"/>
    <n v="36.619999999999997"/>
    <n v="303.44"/>
    <n v="2437"/>
    <s v="No"/>
    <x v="9"/>
    <n v="131499"/>
    <n v="161.19999999999999"/>
    <n v="142.24"/>
    <s v="Warner Bros"/>
    <n v="57.44"/>
  </r>
  <r>
    <s v="MOV9975"/>
    <x v="7"/>
    <x v="4"/>
    <x v="570"/>
    <x v="1330"/>
    <x v="0"/>
    <x v="0"/>
    <x v="51"/>
    <n v="6.1"/>
    <x v="1308"/>
    <n v="139"/>
    <n v="45.4"/>
    <n v="89.1"/>
    <n v="818.22"/>
    <n v="4337"/>
    <s v="Yes"/>
    <x v="32"/>
    <n v="21341"/>
    <n v="622.97"/>
    <n v="195.25"/>
    <s v="Sony Pictures"/>
    <n v="32.07"/>
  </r>
  <r>
    <s v="MOV3379"/>
    <x v="0"/>
    <x v="3"/>
    <x v="819"/>
    <x v="1331"/>
    <x v="0"/>
    <x v="0"/>
    <x v="18"/>
    <n v="6.1"/>
    <x v="1309"/>
    <n v="91"/>
    <n v="48.22"/>
    <n v="128.51"/>
    <n v="935.49"/>
    <n v="4942"/>
    <s v="Yes"/>
    <x v="72"/>
    <n v="450911"/>
    <n v="695.98"/>
    <n v="239.51"/>
    <s v="Amazon Prime"/>
    <n v="73.680000000000007"/>
  </r>
  <r>
    <s v="MOV3166"/>
    <x v="2"/>
    <x v="5"/>
    <x v="820"/>
    <x v="1332"/>
    <x v="0"/>
    <x v="0"/>
    <x v="28"/>
    <n v="6.1"/>
    <x v="1310"/>
    <n v="171"/>
    <n v="21.65"/>
    <n v="61.81"/>
    <n v="306.8"/>
    <n v="4555"/>
    <s v="No"/>
    <x v="68"/>
    <n v="162412"/>
    <n v="189.29"/>
    <n v="117.51"/>
    <s v="Paramount"/>
    <n v="34.6"/>
  </r>
  <r>
    <s v="MOV1949"/>
    <x v="0"/>
    <x v="6"/>
    <x v="821"/>
    <x v="1333"/>
    <x v="0"/>
    <x v="0"/>
    <x v="5"/>
    <n v="6.1"/>
    <x v="1311"/>
    <n v="95"/>
    <n v="1.44"/>
    <n v="4.0999999999999996"/>
    <n v="10.06"/>
    <n v="3372"/>
    <s v="No"/>
    <x v="60"/>
    <n v="141879"/>
    <n v="7.04"/>
    <n v="3.02"/>
    <s v="Sony Pictures"/>
    <n v="54.83"/>
  </r>
  <r>
    <s v="MOV8042"/>
    <x v="3"/>
    <x v="6"/>
    <x v="822"/>
    <x v="1334"/>
    <x v="0"/>
    <x v="0"/>
    <x v="51"/>
    <n v="6.1"/>
    <x v="1312"/>
    <n v="125"/>
    <n v="5.03"/>
    <n v="9.94"/>
    <n v="31.48"/>
    <n v="1251"/>
    <s v="No"/>
    <x v="40"/>
    <n v="16928"/>
    <n v="22.93"/>
    <n v="8.5500000000000007"/>
    <s v="Paramount"/>
    <n v="61.41"/>
  </r>
  <r>
    <s v="MOV6216"/>
    <x v="3"/>
    <x v="2"/>
    <x v="687"/>
    <x v="1335"/>
    <x v="0"/>
    <x v="0"/>
    <x v="35"/>
    <n v="6.1"/>
    <x v="1313"/>
    <n v="93"/>
    <n v="13.81"/>
    <n v="35.770000000000003"/>
    <n v="72.91"/>
    <n v="2092"/>
    <s v="Yes"/>
    <x v="15"/>
    <n v="103863"/>
    <n v="48.45"/>
    <n v="24.46"/>
    <s v="Netflix"/>
    <n v="43.19"/>
  </r>
  <r>
    <s v="MOV9996"/>
    <x v="2"/>
    <x v="0"/>
    <x v="823"/>
    <x v="1336"/>
    <x v="0"/>
    <x v="5"/>
    <x v="3"/>
    <n v="6.1"/>
    <x v="1314"/>
    <n v="107"/>
    <n v="44.94"/>
    <n v="117.44"/>
    <n v="1030.45"/>
    <n v="1393"/>
    <s v="Yes"/>
    <x v="69"/>
    <n v="251321"/>
    <n v="778.98"/>
    <n v="251.47"/>
    <s v="Warner Bros"/>
    <n v="36.200000000000003"/>
  </r>
  <r>
    <s v="MOV5814"/>
    <x v="1"/>
    <x v="3"/>
    <x v="824"/>
    <x v="1337"/>
    <x v="0"/>
    <x v="11"/>
    <x v="9"/>
    <n v="6.1"/>
    <x v="1315"/>
    <n v="95"/>
    <n v="12.92"/>
    <n v="36.06"/>
    <n v="321.36"/>
    <n v="2795"/>
    <s v="Yes"/>
    <x v="57"/>
    <n v="175121"/>
    <n v="193.99"/>
    <n v="127.37"/>
    <s v="Warner Bros"/>
    <n v="5.53"/>
  </r>
  <r>
    <s v="MOV9727"/>
    <x v="8"/>
    <x v="0"/>
    <x v="202"/>
    <x v="1338"/>
    <x v="0"/>
    <x v="0"/>
    <x v="33"/>
    <n v="6.1"/>
    <x v="1316"/>
    <n v="94"/>
    <n v="25.26"/>
    <n v="61.42"/>
    <n v="497.13"/>
    <n v="2041"/>
    <s v="No"/>
    <x v="26"/>
    <n v="460977"/>
    <n v="323.63"/>
    <n v="173.5"/>
    <s v="Paramount"/>
    <n v="24.25"/>
  </r>
  <r>
    <s v="MOV7149"/>
    <x v="7"/>
    <x v="0"/>
    <x v="320"/>
    <x v="1339"/>
    <x v="0"/>
    <x v="0"/>
    <x v="11"/>
    <n v="6.1"/>
    <x v="1317"/>
    <n v="111"/>
    <n v="4.88"/>
    <n v="13.76"/>
    <n v="49.63"/>
    <n v="908"/>
    <s v="No"/>
    <x v="57"/>
    <n v="283932"/>
    <n v="31.06"/>
    <n v="18.57"/>
    <s v="Paramount"/>
    <n v="83.68"/>
  </r>
  <r>
    <s v="MOV2415"/>
    <x v="2"/>
    <x v="5"/>
    <x v="214"/>
    <x v="1340"/>
    <x v="0"/>
    <x v="0"/>
    <x v="19"/>
    <n v="6.1"/>
    <x v="1074"/>
    <n v="116"/>
    <n v="43.34"/>
    <n v="93.18"/>
    <n v="874.88"/>
    <n v="4584"/>
    <s v="No"/>
    <x v="76"/>
    <n v="498265"/>
    <n v="558.16999999999996"/>
    <n v="316.70999999999998"/>
    <s v="Amazon Prime"/>
    <n v="137.07"/>
  </r>
  <r>
    <s v="MOV6415"/>
    <x v="2"/>
    <x v="3"/>
    <x v="496"/>
    <x v="1341"/>
    <x v="0"/>
    <x v="0"/>
    <x v="6"/>
    <n v="6.1"/>
    <x v="1318"/>
    <n v="160"/>
    <n v="22.13"/>
    <n v="38.19"/>
    <n v="268.77"/>
    <n v="849"/>
    <s v="No"/>
    <x v="10"/>
    <n v="137692"/>
    <n v="156.93"/>
    <n v="111.84"/>
    <s v="Fox Studios"/>
    <n v="25.36"/>
  </r>
  <r>
    <s v="MOV1744"/>
    <x v="6"/>
    <x v="2"/>
    <x v="825"/>
    <x v="1342"/>
    <x v="0"/>
    <x v="0"/>
    <x v="18"/>
    <n v="6.1"/>
    <x v="1319"/>
    <n v="91"/>
    <n v="38.4"/>
    <n v="67.819999999999993"/>
    <n v="507.73"/>
    <n v="4383"/>
    <s v="Yes"/>
    <x v="54"/>
    <n v="63228"/>
    <n v="297.13"/>
    <n v="210.6"/>
    <s v="Amazon Prime"/>
    <n v="36.93"/>
  </r>
  <r>
    <s v="MOV7403"/>
    <x v="4"/>
    <x v="1"/>
    <x v="16"/>
    <x v="1343"/>
    <x v="0"/>
    <x v="5"/>
    <x v="19"/>
    <n v="6.1"/>
    <x v="1320"/>
    <n v="84"/>
    <n v="48.04"/>
    <n v="137.83000000000001"/>
    <n v="716.66"/>
    <n v="2403"/>
    <s v="No"/>
    <x v="48"/>
    <n v="165392"/>
    <n v="537.19000000000005"/>
    <n v="179.47"/>
    <s v="Warner Bros"/>
    <n v="39.53"/>
  </r>
  <r>
    <s v="MOV9873"/>
    <x v="6"/>
    <x v="0"/>
    <x v="757"/>
    <x v="1344"/>
    <x v="0"/>
    <x v="0"/>
    <x v="19"/>
    <n v="6.1"/>
    <x v="1321"/>
    <n v="108"/>
    <n v="49.22"/>
    <n v="94.42"/>
    <n v="538.17999999999995"/>
    <n v="2251"/>
    <s v="No"/>
    <x v="26"/>
    <n v="21037"/>
    <n v="271.89"/>
    <n v="266.29000000000002"/>
    <s v="Fox Studios"/>
    <n v="9.76"/>
  </r>
  <r>
    <s v="MOV2488"/>
    <x v="5"/>
    <x v="3"/>
    <x v="826"/>
    <x v="1345"/>
    <x v="0"/>
    <x v="0"/>
    <x v="5"/>
    <n v="6.1"/>
    <x v="1322"/>
    <n v="148"/>
    <n v="21.67"/>
    <n v="57.16"/>
    <n v="525.36"/>
    <n v="4224"/>
    <s v="No"/>
    <x v="18"/>
    <n v="337465"/>
    <n v="272.87"/>
    <n v="252.49"/>
    <s v="Paramount"/>
    <n v="11.65"/>
  </r>
  <r>
    <s v="MOV3517"/>
    <x v="8"/>
    <x v="4"/>
    <x v="827"/>
    <x v="1346"/>
    <x v="0"/>
    <x v="15"/>
    <x v="16"/>
    <n v="6.1"/>
    <x v="1323"/>
    <n v="159"/>
    <n v="49"/>
    <n v="131.38999999999999"/>
    <n v="1036.51"/>
    <n v="2409"/>
    <s v="No"/>
    <x v="11"/>
    <n v="499611"/>
    <n v="821.1"/>
    <n v="215.41"/>
    <s v="Amazon Prime"/>
    <n v="4.5"/>
  </r>
  <r>
    <s v="MOV7920"/>
    <x v="2"/>
    <x v="6"/>
    <x v="602"/>
    <x v="1347"/>
    <x v="0"/>
    <x v="0"/>
    <x v="33"/>
    <n v="6.1"/>
    <x v="1324"/>
    <n v="92"/>
    <n v="30.19"/>
    <n v="71.19"/>
    <n v="344.66"/>
    <n v="3806"/>
    <s v="Yes"/>
    <x v="44"/>
    <n v="376545"/>
    <n v="201.83"/>
    <n v="142.83000000000001"/>
    <s v="Warner Bros"/>
    <n v="91.74"/>
  </r>
  <r>
    <s v="MOV9187"/>
    <x v="7"/>
    <x v="2"/>
    <x v="828"/>
    <x v="1348"/>
    <x v="11"/>
    <x v="19"/>
    <x v="25"/>
    <n v="6.1"/>
    <x v="1325"/>
    <n v="117"/>
    <n v="21.69"/>
    <n v="63.84"/>
    <n v="225.61"/>
    <n v="3244"/>
    <s v="Yes"/>
    <x v="19"/>
    <n v="114562"/>
    <n v="126.25"/>
    <n v="99.36"/>
    <s v="Fox Studios"/>
    <n v="0.42"/>
  </r>
  <r>
    <s v="MOV3424"/>
    <x v="1"/>
    <x v="0"/>
    <x v="668"/>
    <x v="1349"/>
    <x v="0"/>
    <x v="0"/>
    <x v="35"/>
    <n v="6.1"/>
    <x v="1326"/>
    <n v="114"/>
    <n v="17.12"/>
    <n v="48.04"/>
    <n v="474.94"/>
    <n v="2585"/>
    <s v="No"/>
    <x v="79"/>
    <n v="99777"/>
    <n v="286.89"/>
    <n v="188.05"/>
    <s v="Netflix"/>
    <n v="42.05"/>
  </r>
  <r>
    <s v="MOV9296"/>
    <x v="2"/>
    <x v="2"/>
    <x v="829"/>
    <x v="1350"/>
    <x v="0"/>
    <x v="3"/>
    <x v="18"/>
    <n v="6.1"/>
    <x v="1327"/>
    <n v="141"/>
    <n v="8.92"/>
    <n v="15.62"/>
    <n v="138.01"/>
    <n v="2982"/>
    <s v="No"/>
    <x v="63"/>
    <n v="231336"/>
    <n v="104.46"/>
    <n v="33.549999999999997"/>
    <s v="Sony Pictures"/>
    <n v="122.23"/>
  </r>
  <r>
    <s v="MOV5210"/>
    <x v="0"/>
    <x v="6"/>
    <x v="830"/>
    <x v="1351"/>
    <x v="0"/>
    <x v="0"/>
    <x v="39"/>
    <n v="6.1"/>
    <x v="1328"/>
    <n v="105"/>
    <n v="2.2999999999999998"/>
    <n v="5.93"/>
    <n v="36.549999999999997"/>
    <n v="3525"/>
    <s v="Yes"/>
    <x v="6"/>
    <n v="140665"/>
    <n v="27.7"/>
    <n v="8.85"/>
    <s v="Paramount"/>
    <n v="78.52"/>
  </r>
  <r>
    <s v="MOV2716"/>
    <x v="0"/>
    <x v="3"/>
    <x v="831"/>
    <x v="1352"/>
    <x v="0"/>
    <x v="0"/>
    <x v="25"/>
    <n v="6.1"/>
    <x v="1329"/>
    <n v="125"/>
    <n v="30.75"/>
    <n v="52.18"/>
    <n v="315.20999999999998"/>
    <n v="3664"/>
    <s v="Yes"/>
    <x v="21"/>
    <n v="99283"/>
    <n v="175.3"/>
    <n v="139.91"/>
    <s v="Fox Studios"/>
    <n v="49.03"/>
  </r>
  <r>
    <s v="MOV7299"/>
    <x v="2"/>
    <x v="1"/>
    <x v="832"/>
    <x v="1353"/>
    <x v="0"/>
    <x v="4"/>
    <x v="43"/>
    <n v="6.1"/>
    <x v="1330"/>
    <n v="155"/>
    <n v="30"/>
    <n v="81.2"/>
    <n v="494.52"/>
    <n v="557"/>
    <s v="Yes"/>
    <x v="70"/>
    <n v="383827"/>
    <n v="267.58"/>
    <n v="226.94"/>
    <s v="Amazon Prime"/>
    <n v="18.43"/>
  </r>
  <r>
    <s v="MOV7410"/>
    <x v="5"/>
    <x v="5"/>
    <x v="833"/>
    <x v="1354"/>
    <x v="0"/>
    <x v="0"/>
    <x v="14"/>
    <n v="6.1"/>
    <x v="1331"/>
    <n v="145"/>
    <n v="44.96"/>
    <n v="99.25"/>
    <n v="710.98"/>
    <n v="2629"/>
    <s v="Yes"/>
    <x v="7"/>
    <n v="251208"/>
    <n v="530.16999999999996"/>
    <n v="180.81"/>
    <s v="Warner Bros"/>
    <n v="66.17"/>
  </r>
  <r>
    <s v="MOV2124"/>
    <x v="4"/>
    <x v="2"/>
    <x v="699"/>
    <x v="1355"/>
    <x v="0"/>
    <x v="0"/>
    <x v="4"/>
    <n v="6.1"/>
    <x v="1332"/>
    <n v="95"/>
    <n v="4.9800000000000004"/>
    <n v="10.27"/>
    <n v="48.25"/>
    <n v="3544"/>
    <s v="Yes"/>
    <x v="42"/>
    <n v="181981"/>
    <n v="36.68"/>
    <n v="11.57"/>
    <s v="Sony Pictures"/>
    <n v="1.67"/>
  </r>
  <r>
    <s v="MOV9017"/>
    <x v="1"/>
    <x v="3"/>
    <x v="455"/>
    <x v="1356"/>
    <x v="0"/>
    <x v="0"/>
    <x v="16"/>
    <n v="6.1"/>
    <x v="1333"/>
    <n v="173"/>
    <n v="8.5299999999999994"/>
    <n v="17.48"/>
    <n v="136.62"/>
    <n v="588"/>
    <s v="Yes"/>
    <x v="60"/>
    <n v="9413"/>
    <n v="97.97"/>
    <n v="38.65"/>
    <s v="Sony Pictures"/>
    <n v="95.79"/>
  </r>
  <r>
    <s v="MOV5225"/>
    <x v="3"/>
    <x v="2"/>
    <x v="834"/>
    <x v="1357"/>
    <x v="0"/>
    <x v="3"/>
    <x v="5"/>
    <n v="6.1"/>
    <x v="1334"/>
    <n v="120"/>
    <n v="37.26"/>
    <n v="73.67"/>
    <n v="547.66999999999996"/>
    <n v="1236"/>
    <s v="Yes"/>
    <x v="37"/>
    <n v="113481"/>
    <n v="406.02"/>
    <n v="141.65"/>
    <s v="Fox Studios"/>
    <n v="1.26"/>
  </r>
  <r>
    <s v="MOV3746"/>
    <x v="4"/>
    <x v="3"/>
    <x v="721"/>
    <x v="1358"/>
    <x v="0"/>
    <x v="0"/>
    <x v="1"/>
    <n v="6.1"/>
    <x v="1335"/>
    <n v="107"/>
    <n v="25.21"/>
    <n v="40.46"/>
    <n v="404.54"/>
    <n v="3190"/>
    <s v="No"/>
    <x v="53"/>
    <n v="27920"/>
    <n v="318.45"/>
    <n v="86.09"/>
    <s v="Amazon Prime"/>
    <n v="61.25"/>
  </r>
  <r>
    <s v="MOV2276"/>
    <x v="3"/>
    <x v="0"/>
    <x v="835"/>
    <x v="1359"/>
    <x v="0"/>
    <x v="16"/>
    <x v="51"/>
    <n v="6.1"/>
    <x v="1336"/>
    <n v="102"/>
    <n v="48.31"/>
    <n v="106.18"/>
    <n v="1050.58"/>
    <n v="2534"/>
    <s v="No"/>
    <x v="59"/>
    <n v="137850"/>
    <n v="667.26"/>
    <n v="383.32"/>
    <s v="Fox Studios"/>
    <n v="28.83"/>
  </r>
  <r>
    <s v="MOV1089"/>
    <x v="0"/>
    <x v="4"/>
    <x v="836"/>
    <x v="1360"/>
    <x v="0"/>
    <x v="0"/>
    <x v="51"/>
    <n v="6.1"/>
    <x v="1337"/>
    <n v="106"/>
    <n v="18.350000000000001"/>
    <n v="48.41"/>
    <n v="259.83"/>
    <n v="3083"/>
    <s v="No"/>
    <x v="29"/>
    <n v="346854"/>
    <n v="206.84"/>
    <n v="52.99"/>
    <s v="Sony Pictures"/>
    <n v="49.66"/>
  </r>
  <r>
    <s v="MOV8509"/>
    <x v="6"/>
    <x v="0"/>
    <x v="772"/>
    <x v="1361"/>
    <x v="0"/>
    <x v="0"/>
    <x v="21"/>
    <n v="6.1"/>
    <x v="1338"/>
    <n v="144"/>
    <n v="9.66"/>
    <n v="20.6"/>
    <n v="179.53"/>
    <n v="721"/>
    <s v="No"/>
    <x v="25"/>
    <n v="408568"/>
    <n v="121.95"/>
    <n v="57.58"/>
    <s v="Amazon Prime"/>
    <n v="121.59"/>
  </r>
  <r>
    <s v="MOV7259"/>
    <x v="6"/>
    <x v="6"/>
    <x v="837"/>
    <x v="1362"/>
    <x v="0"/>
    <x v="4"/>
    <x v="13"/>
    <n v="6.1"/>
    <x v="1339"/>
    <n v="136"/>
    <n v="25.15"/>
    <n v="72.19"/>
    <n v="166.98"/>
    <n v="1650"/>
    <s v="No"/>
    <x v="76"/>
    <n v="59159"/>
    <n v="87.49"/>
    <n v="79.489999999999995"/>
    <s v="Fox Studios"/>
    <n v="94.69"/>
  </r>
  <r>
    <s v="MOV8645"/>
    <x v="8"/>
    <x v="3"/>
    <x v="838"/>
    <x v="1363"/>
    <x v="0"/>
    <x v="0"/>
    <x v="35"/>
    <n v="6.1"/>
    <x v="1340"/>
    <n v="105"/>
    <n v="28.6"/>
    <n v="78.650000000000006"/>
    <n v="625.69000000000005"/>
    <n v="757"/>
    <s v="No"/>
    <x v="77"/>
    <n v="408154"/>
    <n v="356.35"/>
    <n v="269.33999999999997"/>
    <s v="Warner Bros"/>
    <n v="31.03"/>
  </r>
  <r>
    <s v="MOV7042"/>
    <x v="1"/>
    <x v="0"/>
    <x v="839"/>
    <x v="1364"/>
    <x v="0"/>
    <x v="5"/>
    <x v="25"/>
    <n v="6.1"/>
    <x v="47"/>
    <n v="97"/>
    <n v="5.4"/>
    <n v="12.88"/>
    <n v="96.35"/>
    <n v="2182"/>
    <s v="Yes"/>
    <x v="43"/>
    <n v="170191"/>
    <n v="68.900000000000006"/>
    <n v="27.45"/>
    <s v="Amazon Prime"/>
    <n v="64.11"/>
  </r>
  <r>
    <s v="MOV2090"/>
    <x v="2"/>
    <x v="2"/>
    <x v="840"/>
    <x v="1365"/>
    <x v="0"/>
    <x v="0"/>
    <x v="14"/>
    <n v="6.1"/>
    <x v="1341"/>
    <n v="179"/>
    <n v="33.1"/>
    <n v="53.46"/>
    <n v="192.09"/>
    <n v="3551"/>
    <s v="Yes"/>
    <x v="48"/>
    <n v="288008"/>
    <n v="143.96"/>
    <n v="48.13"/>
    <s v="Sony Pictures"/>
    <n v="17.920000000000002"/>
  </r>
  <r>
    <s v="MOV4212"/>
    <x v="5"/>
    <x v="3"/>
    <x v="438"/>
    <x v="1366"/>
    <x v="0"/>
    <x v="0"/>
    <x v="2"/>
    <n v="6.1"/>
    <x v="1342"/>
    <n v="83"/>
    <n v="33.880000000000003"/>
    <n v="85.27"/>
    <n v="687.65"/>
    <n v="4154"/>
    <s v="Yes"/>
    <x v="17"/>
    <n v="402923"/>
    <n v="412.73"/>
    <n v="274.92"/>
    <s v="Paramount"/>
    <n v="38.03"/>
  </r>
  <r>
    <s v="MOV4574"/>
    <x v="3"/>
    <x v="4"/>
    <x v="318"/>
    <x v="1367"/>
    <x v="0"/>
    <x v="0"/>
    <x v="51"/>
    <n v="6.1"/>
    <x v="1343"/>
    <n v="170"/>
    <n v="43.95"/>
    <n v="71.25"/>
    <n v="562.53"/>
    <n v="2453"/>
    <s v="No"/>
    <x v="57"/>
    <n v="404935"/>
    <n v="443.09"/>
    <n v="119.44"/>
    <s v="Paramount"/>
    <n v="12.22"/>
  </r>
  <r>
    <s v="MOV2409"/>
    <x v="6"/>
    <x v="2"/>
    <x v="106"/>
    <x v="1368"/>
    <x v="0"/>
    <x v="0"/>
    <x v="37"/>
    <n v="6.1"/>
    <x v="387"/>
    <n v="100"/>
    <n v="35.380000000000003"/>
    <n v="75.88"/>
    <n v="255.64"/>
    <n v="1383"/>
    <s v="No"/>
    <x v="61"/>
    <n v="300615"/>
    <n v="176.17"/>
    <n v="79.47"/>
    <s v="Sony Pictures"/>
    <n v="9.59"/>
  </r>
  <r>
    <s v="MOV2617"/>
    <x v="4"/>
    <x v="5"/>
    <x v="841"/>
    <x v="1369"/>
    <x v="0"/>
    <x v="0"/>
    <x v="13"/>
    <n v="6.1"/>
    <x v="1344"/>
    <n v="94"/>
    <n v="27.59"/>
    <n v="56"/>
    <n v="205.69"/>
    <n v="4176"/>
    <s v="Yes"/>
    <x v="42"/>
    <n v="494740"/>
    <n v="106.54"/>
    <n v="99.15"/>
    <s v="Paramount"/>
    <n v="36.979999999999997"/>
  </r>
  <r>
    <s v="MOV4425"/>
    <x v="3"/>
    <x v="3"/>
    <x v="842"/>
    <x v="1370"/>
    <x v="0"/>
    <x v="0"/>
    <x v="19"/>
    <n v="6.1"/>
    <x v="1345"/>
    <n v="154"/>
    <n v="5.8"/>
    <n v="12.99"/>
    <n v="109.85"/>
    <n v="4399"/>
    <s v="Yes"/>
    <x v="35"/>
    <n v="374191"/>
    <n v="75.489999999999995"/>
    <n v="34.36"/>
    <s v="Netflix"/>
    <n v="20.68"/>
  </r>
  <r>
    <s v="MOV9219"/>
    <x v="8"/>
    <x v="2"/>
    <x v="843"/>
    <x v="1371"/>
    <x v="0"/>
    <x v="21"/>
    <x v="4"/>
    <n v="6.1"/>
    <x v="1346"/>
    <n v="86"/>
    <n v="41.36"/>
    <n v="114.84"/>
    <n v="630.63"/>
    <n v="4600"/>
    <s v="Yes"/>
    <x v="64"/>
    <n v="20999"/>
    <n v="411.69"/>
    <n v="218.94"/>
    <s v="Warner Bros"/>
    <n v="78.09"/>
  </r>
  <r>
    <s v="MOV2690"/>
    <x v="8"/>
    <x v="3"/>
    <x v="844"/>
    <x v="1372"/>
    <x v="0"/>
    <x v="0"/>
    <x v="18"/>
    <n v="6.1"/>
    <x v="1347"/>
    <n v="168"/>
    <n v="8.39"/>
    <n v="15.38"/>
    <n v="78.53"/>
    <n v="2754"/>
    <s v="No"/>
    <x v="37"/>
    <n v="250772"/>
    <n v="58.15"/>
    <n v="20.38"/>
    <s v="Sony Pictures"/>
    <n v="43.88"/>
  </r>
  <r>
    <s v="MOV8373"/>
    <x v="6"/>
    <x v="1"/>
    <x v="539"/>
    <x v="1373"/>
    <x v="0"/>
    <x v="0"/>
    <x v="9"/>
    <n v="6.1"/>
    <x v="1348"/>
    <n v="80"/>
    <n v="35.79"/>
    <n v="97.61"/>
    <n v="279.58999999999997"/>
    <n v="4993"/>
    <s v="Yes"/>
    <x v="41"/>
    <n v="291435"/>
    <n v="146.33000000000001"/>
    <n v="133.26"/>
    <s v="Netflix"/>
    <n v="44.38"/>
  </r>
  <r>
    <s v="MOV5312"/>
    <x v="8"/>
    <x v="1"/>
    <x v="237"/>
    <x v="1374"/>
    <x v="0"/>
    <x v="0"/>
    <x v="51"/>
    <n v="6.1"/>
    <x v="1349"/>
    <n v="116"/>
    <n v="46.96"/>
    <n v="106.07"/>
    <n v="873.48"/>
    <n v="1421"/>
    <s v="No"/>
    <x v="65"/>
    <n v="326956"/>
    <n v="447.96"/>
    <n v="425.52"/>
    <s v="Sony Pictures"/>
    <n v="20.21"/>
  </r>
  <r>
    <s v="MOV5892"/>
    <x v="3"/>
    <x v="2"/>
    <x v="845"/>
    <x v="1375"/>
    <x v="0"/>
    <x v="0"/>
    <x v="12"/>
    <n v="6.1"/>
    <x v="351"/>
    <n v="135"/>
    <n v="22.15"/>
    <n v="40.06"/>
    <n v="219.96"/>
    <n v="1581"/>
    <s v="No"/>
    <x v="14"/>
    <n v="326127"/>
    <n v="141.37"/>
    <n v="78.59"/>
    <s v="Amazon Prime"/>
    <n v="108.03"/>
  </r>
  <r>
    <s v="MOV7096"/>
    <x v="4"/>
    <x v="5"/>
    <x v="728"/>
    <x v="1376"/>
    <x v="0"/>
    <x v="0"/>
    <x v="51"/>
    <n v="6.1"/>
    <x v="1350"/>
    <n v="160"/>
    <n v="11.68"/>
    <n v="23.85"/>
    <n v="132.18"/>
    <n v="4731"/>
    <s v="Yes"/>
    <x v="60"/>
    <n v="395601"/>
    <n v="67.239999999999995"/>
    <n v="64.94"/>
    <s v="Warner Bros"/>
    <n v="17.489999999999998"/>
  </r>
  <r>
    <s v="MOV5646"/>
    <x v="3"/>
    <x v="6"/>
    <x v="513"/>
    <x v="1377"/>
    <x v="0"/>
    <x v="0"/>
    <x v="31"/>
    <n v="6.1"/>
    <x v="1351"/>
    <n v="106"/>
    <n v="28.18"/>
    <n v="72.47"/>
    <n v="686.65"/>
    <n v="1475"/>
    <s v="Yes"/>
    <x v="13"/>
    <n v="489281"/>
    <n v="389.41"/>
    <n v="297.24"/>
    <s v="Netflix"/>
    <n v="66.97"/>
  </r>
  <r>
    <s v="MOV5126"/>
    <x v="8"/>
    <x v="4"/>
    <x v="456"/>
    <x v="1378"/>
    <x v="0"/>
    <x v="0"/>
    <x v="16"/>
    <n v="6.1"/>
    <x v="1352"/>
    <n v="115"/>
    <n v="19.61"/>
    <n v="53.38"/>
    <n v="350.44"/>
    <n v="4531"/>
    <s v="Yes"/>
    <x v="38"/>
    <n v="394732"/>
    <n v="267.33"/>
    <n v="83.11"/>
    <s v="Paramount"/>
    <n v="76.88"/>
  </r>
  <r>
    <s v="MOV9191"/>
    <x v="8"/>
    <x v="0"/>
    <x v="15"/>
    <x v="1379"/>
    <x v="0"/>
    <x v="0"/>
    <x v="3"/>
    <n v="6"/>
    <x v="1353"/>
    <n v="101"/>
    <n v="27.12"/>
    <n v="72.94"/>
    <n v="451.35"/>
    <n v="3979"/>
    <s v="Yes"/>
    <x v="26"/>
    <n v="105816"/>
    <n v="253.05"/>
    <n v="198.3"/>
    <s v="Warner Bros"/>
    <n v="9.8800000000000008"/>
  </r>
  <r>
    <s v="MOV2873"/>
    <x v="8"/>
    <x v="0"/>
    <x v="846"/>
    <x v="1380"/>
    <x v="0"/>
    <x v="0"/>
    <x v="43"/>
    <n v="6"/>
    <x v="1354"/>
    <n v="133"/>
    <n v="14.51"/>
    <n v="26.97"/>
    <n v="251.61"/>
    <n v="752"/>
    <s v="No"/>
    <x v="75"/>
    <n v="491853"/>
    <n v="187.32"/>
    <n v="64.290000000000006"/>
    <s v="Warner Bros"/>
    <n v="114.72"/>
  </r>
  <r>
    <s v="MOV3942"/>
    <x v="3"/>
    <x v="4"/>
    <x v="438"/>
    <x v="1381"/>
    <x v="0"/>
    <x v="0"/>
    <x v="16"/>
    <n v="6"/>
    <x v="1355"/>
    <n v="88"/>
    <n v="25.49"/>
    <n v="57.1"/>
    <n v="174.95"/>
    <n v="1869"/>
    <s v="No"/>
    <x v="7"/>
    <n v="266262"/>
    <n v="125.98"/>
    <n v="48.97"/>
    <s v="Sony Pictures"/>
    <n v="26.25"/>
  </r>
  <r>
    <s v="MOV5732"/>
    <x v="1"/>
    <x v="5"/>
    <x v="825"/>
    <x v="1382"/>
    <x v="0"/>
    <x v="0"/>
    <x v="49"/>
    <n v="6"/>
    <x v="642"/>
    <n v="145"/>
    <n v="3.63"/>
    <n v="5.67"/>
    <n v="49.88"/>
    <n v="3334"/>
    <s v="Yes"/>
    <x v="59"/>
    <n v="366607"/>
    <n v="36.200000000000003"/>
    <n v="13.68"/>
    <s v="Sony Pictures"/>
    <n v="51.79"/>
  </r>
  <r>
    <s v="MOV9897"/>
    <x v="3"/>
    <x v="2"/>
    <x v="53"/>
    <x v="1383"/>
    <x v="0"/>
    <x v="0"/>
    <x v="14"/>
    <n v="6"/>
    <x v="1356"/>
    <n v="154"/>
    <n v="21.82"/>
    <n v="50.3"/>
    <n v="495.73"/>
    <n v="849"/>
    <s v="No"/>
    <x v="20"/>
    <n v="313008"/>
    <n v="383.31"/>
    <n v="112.42"/>
    <s v="Fox Studios"/>
    <n v="24.35"/>
  </r>
  <r>
    <s v="MOV7929"/>
    <x v="6"/>
    <x v="2"/>
    <x v="757"/>
    <x v="1384"/>
    <x v="0"/>
    <x v="0"/>
    <x v="51"/>
    <n v="6"/>
    <x v="1357"/>
    <n v="90"/>
    <n v="43.55"/>
    <n v="128.97"/>
    <n v="1260.31"/>
    <n v="2857"/>
    <s v="No"/>
    <x v="9"/>
    <n v="113123"/>
    <n v="970.07"/>
    <n v="290.24"/>
    <s v="Fox Studios"/>
    <n v="62.12"/>
  </r>
  <r>
    <s v="MOV1898"/>
    <x v="8"/>
    <x v="4"/>
    <x v="847"/>
    <x v="1385"/>
    <x v="0"/>
    <x v="4"/>
    <x v="5"/>
    <n v="6"/>
    <x v="1358"/>
    <n v="154"/>
    <n v="22.28"/>
    <n v="51.18"/>
    <n v="483.88"/>
    <n v="3234"/>
    <s v="Yes"/>
    <x v="44"/>
    <n v="210470"/>
    <n v="335.64"/>
    <n v="148.24"/>
    <s v="Warner Bros"/>
    <n v="24.77"/>
  </r>
  <r>
    <s v="MOV3289"/>
    <x v="1"/>
    <x v="1"/>
    <x v="848"/>
    <x v="1386"/>
    <x v="0"/>
    <x v="0"/>
    <x v="25"/>
    <n v="6"/>
    <x v="612"/>
    <n v="140"/>
    <n v="5.21"/>
    <n v="12.8"/>
    <n v="119.44"/>
    <n v="3721"/>
    <s v="Yes"/>
    <x v="66"/>
    <n v="214127"/>
    <n v="89.09"/>
    <n v="30.35"/>
    <s v="Warner Bros"/>
    <n v="21.57"/>
  </r>
  <r>
    <s v="MOV4289"/>
    <x v="8"/>
    <x v="5"/>
    <x v="849"/>
    <x v="1387"/>
    <x v="0"/>
    <x v="5"/>
    <x v="37"/>
    <n v="6"/>
    <x v="1359"/>
    <n v="161"/>
    <n v="6.25"/>
    <n v="13.67"/>
    <n v="49.67"/>
    <n v="1252"/>
    <s v="Yes"/>
    <x v="69"/>
    <n v="168424"/>
    <n v="32.33"/>
    <n v="17.34"/>
    <s v="Amazon Prime"/>
    <n v="13.55"/>
  </r>
  <r>
    <s v="MOV8120"/>
    <x v="5"/>
    <x v="6"/>
    <x v="364"/>
    <x v="1388"/>
    <x v="0"/>
    <x v="0"/>
    <x v="1"/>
    <n v="6"/>
    <x v="1360"/>
    <n v="170"/>
    <n v="35.22"/>
    <n v="95.31"/>
    <n v="452.71"/>
    <n v="3336"/>
    <s v="No"/>
    <x v="53"/>
    <n v="387783"/>
    <n v="312.05"/>
    <n v="140.66"/>
    <s v="Paramount"/>
    <n v="99.69"/>
  </r>
  <r>
    <s v="MOV2742"/>
    <x v="7"/>
    <x v="5"/>
    <x v="51"/>
    <x v="1389"/>
    <x v="0"/>
    <x v="0"/>
    <x v="49"/>
    <n v="6"/>
    <x v="1361"/>
    <n v="134"/>
    <n v="10.95"/>
    <n v="26.22"/>
    <n v="68.97"/>
    <n v="2459"/>
    <s v="No"/>
    <x v="33"/>
    <n v="90382"/>
    <n v="51.69"/>
    <n v="17.28"/>
    <s v="Fox Studios"/>
    <n v="64.67"/>
  </r>
  <r>
    <s v="MOV5724"/>
    <x v="6"/>
    <x v="0"/>
    <x v="197"/>
    <x v="1390"/>
    <x v="0"/>
    <x v="0"/>
    <x v="19"/>
    <n v="6"/>
    <x v="1362"/>
    <n v="148"/>
    <n v="26.21"/>
    <n v="62.33"/>
    <n v="273.14999999999998"/>
    <n v="4318"/>
    <s v="Yes"/>
    <x v="66"/>
    <n v="298220"/>
    <n v="178.3"/>
    <n v="94.85"/>
    <s v="Warner Bros"/>
    <n v="54.06"/>
  </r>
  <r>
    <s v="MOV6781"/>
    <x v="1"/>
    <x v="2"/>
    <x v="850"/>
    <x v="1391"/>
    <x v="0"/>
    <x v="5"/>
    <x v="51"/>
    <n v="6"/>
    <x v="1363"/>
    <n v="164"/>
    <n v="34.119999999999997"/>
    <n v="97.82"/>
    <n v="493.08"/>
    <n v="4121"/>
    <s v="No"/>
    <x v="46"/>
    <n v="163461"/>
    <n v="333.43"/>
    <n v="159.65"/>
    <s v="Warner Bros"/>
    <n v="32.86"/>
  </r>
  <r>
    <s v="MOV7835"/>
    <x v="8"/>
    <x v="3"/>
    <x v="287"/>
    <x v="1392"/>
    <x v="0"/>
    <x v="0"/>
    <x v="49"/>
    <n v="6"/>
    <x v="1364"/>
    <n v="113"/>
    <n v="20.170000000000002"/>
    <n v="45"/>
    <n v="378.43"/>
    <n v="2009"/>
    <s v="No"/>
    <x v="60"/>
    <n v="24848"/>
    <n v="278.49"/>
    <n v="99.94"/>
    <s v="Sony Pictures"/>
    <n v="21.16"/>
  </r>
  <r>
    <s v="MOV6088"/>
    <x v="3"/>
    <x v="5"/>
    <x v="571"/>
    <x v="1393"/>
    <x v="0"/>
    <x v="0"/>
    <x v="12"/>
    <n v="6"/>
    <x v="1365"/>
    <n v="166"/>
    <n v="33.75"/>
    <n v="73.28"/>
    <n v="435.46"/>
    <n v="1894"/>
    <s v="Yes"/>
    <x v="18"/>
    <n v="222554"/>
    <n v="261.16000000000003"/>
    <n v="174.3"/>
    <s v="Amazon Prime"/>
    <n v="37.090000000000003"/>
  </r>
  <r>
    <s v="MOV3900"/>
    <x v="4"/>
    <x v="3"/>
    <x v="573"/>
    <x v="1394"/>
    <x v="0"/>
    <x v="5"/>
    <x v="11"/>
    <n v="6"/>
    <x v="1366"/>
    <n v="94"/>
    <n v="2.81"/>
    <n v="7.24"/>
    <n v="66.89"/>
    <n v="3839"/>
    <s v="Yes"/>
    <x v="25"/>
    <n v="276992"/>
    <n v="35.96"/>
    <n v="30.93"/>
    <s v="Sony Pictures"/>
    <n v="43.52"/>
  </r>
  <r>
    <s v="MOV1850"/>
    <x v="6"/>
    <x v="1"/>
    <x v="851"/>
    <x v="1395"/>
    <x v="0"/>
    <x v="0"/>
    <x v="9"/>
    <n v="6"/>
    <x v="1367"/>
    <n v="163"/>
    <n v="3.84"/>
    <n v="10.79"/>
    <n v="95.32"/>
    <n v="4351"/>
    <s v="No"/>
    <x v="44"/>
    <n v="498696"/>
    <n v="64.94"/>
    <n v="30.38"/>
    <s v="Sony Pictures"/>
    <n v="39.770000000000003"/>
  </r>
  <r>
    <s v="MOV4774"/>
    <x v="3"/>
    <x v="1"/>
    <x v="112"/>
    <x v="1396"/>
    <x v="0"/>
    <x v="0"/>
    <x v="19"/>
    <n v="6"/>
    <x v="1368"/>
    <n v="103"/>
    <n v="34.76"/>
    <n v="68.09"/>
    <n v="194.6"/>
    <n v="1405"/>
    <s v="Yes"/>
    <x v="61"/>
    <n v="450918"/>
    <n v="138.62"/>
    <n v="55.98"/>
    <s v="Paramount"/>
    <n v="7.2"/>
  </r>
  <r>
    <s v="MOV8721"/>
    <x v="6"/>
    <x v="5"/>
    <x v="852"/>
    <x v="1397"/>
    <x v="0"/>
    <x v="0"/>
    <x v="51"/>
    <n v="6"/>
    <x v="1369"/>
    <n v="154"/>
    <n v="29.48"/>
    <n v="79.16"/>
    <n v="428.13"/>
    <n v="3946"/>
    <s v="No"/>
    <x v="37"/>
    <n v="285995"/>
    <n v="342.28"/>
    <n v="85.85"/>
    <s v="Warner Bros"/>
    <n v="18.66"/>
  </r>
  <r>
    <s v="MOV2171"/>
    <x v="5"/>
    <x v="4"/>
    <x v="853"/>
    <x v="1398"/>
    <x v="0"/>
    <x v="0"/>
    <x v="37"/>
    <n v="6"/>
    <x v="1370"/>
    <n v="169"/>
    <n v="6.97"/>
    <n v="16.27"/>
    <n v="111.34"/>
    <n v="2132"/>
    <s v="Yes"/>
    <x v="37"/>
    <n v="334736"/>
    <n v="63.76"/>
    <n v="47.58"/>
    <s v="Netflix"/>
    <n v="80.099999999999994"/>
  </r>
  <r>
    <s v="MOV7060"/>
    <x v="6"/>
    <x v="4"/>
    <x v="854"/>
    <x v="1399"/>
    <x v="0"/>
    <x v="6"/>
    <x v="3"/>
    <n v="6"/>
    <x v="1371"/>
    <n v="176"/>
    <n v="13.71"/>
    <n v="24.22"/>
    <n v="140.25"/>
    <n v="3816"/>
    <s v="Yes"/>
    <x v="3"/>
    <n v="334332"/>
    <n v="81.13"/>
    <n v="59.12"/>
    <s v="Warner Bros"/>
    <n v="29.01"/>
  </r>
  <r>
    <s v="MOV7511"/>
    <x v="3"/>
    <x v="5"/>
    <x v="702"/>
    <x v="1400"/>
    <x v="0"/>
    <x v="0"/>
    <x v="43"/>
    <n v="6"/>
    <x v="1372"/>
    <n v="169"/>
    <n v="16.32"/>
    <n v="26.11"/>
    <n v="70.459999999999994"/>
    <n v="957"/>
    <s v="Yes"/>
    <x v="21"/>
    <n v="233849"/>
    <n v="40.729999999999997"/>
    <n v="29.73"/>
    <s v="Amazon Prime"/>
    <n v="8.0500000000000007"/>
  </r>
  <r>
    <s v="MOV5665"/>
    <x v="7"/>
    <x v="2"/>
    <x v="741"/>
    <x v="1401"/>
    <x v="0"/>
    <x v="0"/>
    <x v="5"/>
    <n v="6"/>
    <x v="222"/>
    <n v="101"/>
    <n v="19.59"/>
    <n v="53.05"/>
    <n v="407.77"/>
    <n v="906"/>
    <s v="No"/>
    <x v="6"/>
    <n v="478826"/>
    <n v="278.60000000000002"/>
    <n v="129.16999999999999"/>
    <s v="Warner Bros"/>
    <n v="111.76"/>
  </r>
  <r>
    <s v="MOV1336"/>
    <x v="4"/>
    <x v="1"/>
    <x v="855"/>
    <x v="1402"/>
    <x v="0"/>
    <x v="0"/>
    <x v="11"/>
    <n v="6"/>
    <x v="793"/>
    <n v="134"/>
    <n v="24.69"/>
    <n v="63.43"/>
    <n v="451.19"/>
    <n v="2914"/>
    <s v="Yes"/>
    <x v="2"/>
    <n v="459323"/>
    <n v="260.14"/>
    <n v="191.05"/>
    <s v="Amazon Prime"/>
    <n v="54.16"/>
  </r>
  <r>
    <s v="MOV8412"/>
    <x v="3"/>
    <x v="3"/>
    <x v="195"/>
    <x v="1403"/>
    <x v="0"/>
    <x v="0"/>
    <x v="27"/>
    <n v="6"/>
    <x v="1373"/>
    <n v="122"/>
    <n v="4.4400000000000004"/>
    <n v="10.94"/>
    <n v="88.16"/>
    <n v="4183"/>
    <s v="Yes"/>
    <x v="74"/>
    <n v="196682"/>
    <n v="67.62"/>
    <n v="20.54"/>
    <s v="Warner Bros"/>
    <n v="109.37"/>
  </r>
  <r>
    <s v="MOV4937"/>
    <x v="4"/>
    <x v="0"/>
    <x v="856"/>
    <x v="1404"/>
    <x v="22"/>
    <x v="4"/>
    <x v="37"/>
    <n v="6"/>
    <x v="1374"/>
    <n v="157"/>
    <n v="30.11"/>
    <n v="77.430000000000007"/>
    <n v="697.19"/>
    <n v="1463"/>
    <s v="No"/>
    <x v="49"/>
    <n v="374003"/>
    <n v="386.16"/>
    <n v="311.02999999999997"/>
    <s v="Amazon Prime"/>
    <n v="19.47"/>
  </r>
  <r>
    <s v="MOV2228"/>
    <x v="3"/>
    <x v="4"/>
    <x v="27"/>
    <x v="1405"/>
    <x v="0"/>
    <x v="0"/>
    <x v="56"/>
    <n v="6"/>
    <x v="1375"/>
    <n v="85"/>
    <n v="19.350000000000001"/>
    <n v="50.93"/>
    <n v="252.26"/>
    <n v="551"/>
    <s v="No"/>
    <x v="48"/>
    <n v="435040"/>
    <n v="196.19"/>
    <n v="56.07"/>
    <s v="Sony Pictures"/>
    <n v="15.2"/>
  </r>
  <r>
    <s v="MOV5298"/>
    <x v="2"/>
    <x v="5"/>
    <x v="15"/>
    <x v="1379"/>
    <x v="0"/>
    <x v="0"/>
    <x v="3"/>
    <n v="6"/>
    <x v="1376"/>
    <n v="169"/>
    <n v="15.36"/>
    <n v="42.75"/>
    <n v="187.61"/>
    <n v="1217"/>
    <s v="Yes"/>
    <x v="7"/>
    <n v="242615"/>
    <n v="116.7"/>
    <n v="70.91"/>
    <s v="Amazon Prime"/>
    <n v="41.36"/>
  </r>
  <r>
    <s v="MOV9848"/>
    <x v="1"/>
    <x v="3"/>
    <x v="220"/>
    <x v="1406"/>
    <x v="0"/>
    <x v="0"/>
    <x v="11"/>
    <n v="6"/>
    <x v="1377"/>
    <n v="180"/>
    <n v="39.06"/>
    <n v="62.26"/>
    <n v="422.23"/>
    <n v="4155"/>
    <s v="Yes"/>
    <x v="72"/>
    <n v="129889"/>
    <n v="218.37"/>
    <n v="203.86"/>
    <s v="Paramount"/>
    <n v="50.77"/>
  </r>
  <r>
    <s v="MOV1060"/>
    <x v="4"/>
    <x v="2"/>
    <x v="857"/>
    <x v="1407"/>
    <x v="0"/>
    <x v="0"/>
    <x v="18"/>
    <n v="6"/>
    <x v="1378"/>
    <n v="153"/>
    <n v="34.32"/>
    <n v="58.68"/>
    <n v="531.14"/>
    <n v="1330"/>
    <s v="No"/>
    <x v="41"/>
    <n v="227143"/>
    <n v="410.6"/>
    <n v="120.54"/>
    <s v="Sony Pictures"/>
    <n v="56.39"/>
  </r>
  <r>
    <s v="MOV6359"/>
    <x v="4"/>
    <x v="2"/>
    <x v="243"/>
    <x v="1408"/>
    <x v="0"/>
    <x v="0"/>
    <x v="30"/>
    <n v="6"/>
    <x v="1379"/>
    <n v="123"/>
    <n v="42.44"/>
    <n v="76.38"/>
    <n v="708.32"/>
    <n v="4933"/>
    <s v="Yes"/>
    <x v="40"/>
    <n v="90644"/>
    <n v="399.33"/>
    <n v="308.99"/>
    <s v="Warner Bros"/>
    <n v="94.65"/>
  </r>
  <r>
    <s v="MOV2018"/>
    <x v="6"/>
    <x v="6"/>
    <x v="858"/>
    <x v="1409"/>
    <x v="0"/>
    <x v="0"/>
    <x v="18"/>
    <n v="6"/>
    <x v="1380"/>
    <n v="137"/>
    <n v="15.76"/>
    <n v="46.94"/>
    <n v="273.33999999999997"/>
    <n v="1558"/>
    <s v="No"/>
    <x v="1"/>
    <n v="85542"/>
    <n v="181.56"/>
    <n v="91.78"/>
    <s v="Paramount"/>
    <n v="63.39"/>
  </r>
  <r>
    <s v="MOV5722"/>
    <x v="2"/>
    <x v="6"/>
    <x v="602"/>
    <x v="1410"/>
    <x v="0"/>
    <x v="0"/>
    <x v="19"/>
    <n v="6"/>
    <x v="1381"/>
    <n v="128"/>
    <n v="10.58"/>
    <n v="29.32"/>
    <n v="200.22"/>
    <n v="2952"/>
    <s v="Yes"/>
    <x v="15"/>
    <n v="393724"/>
    <n v="111.48"/>
    <n v="88.74"/>
    <s v="Amazon Prime"/>
    <n v="5.75"/>
  </r>
  <r>
    <s v="MOV6043"/>
    <x v="3"/>
    <x v="0"/>
    <x v="859"/>
    <x v="1411"/>
    <x v="0"/>
    <x v="0"/>
    <x v="13"/>
    <n v="6"/>
    <x v="1382"/>
    <n v="164"/>
    <n v="1.36"/>
    <n v="3.28"/>
    <n v="14.42"/>
    <n v="3546"/>
    <s v="No"/>
    <x v="4"/>
    <n v="328343"/>
    <n v="9.4600000000000009"/>
    <n v="4.96"/>
    <s v="Sony Pictures"/>
    <n v="22.62"/>
  </r>
  <r>
    <s v="MOV8329"/>
    <x v="7"/>
    <x v="4"/>
    <x v="825"/>
    <x v="1412"/>
    <x v="0"/>
    <x v="0"/>
    <x v="6"/>
    <n v="6"/>
    <x v="913"/>
    <n v="162"/>
    <n v="49.61"/>
    <n v="85.71"/>
    <n v="192.61"/>
    <n v="3904"/>
    <s v="Yes"/>
    <x v="41"/>
    <n v="415056"/>
    <n v="140.22999999999999"/>
    <n v="52.38"/>
    <s v="Netflix"/>
    <n v="77.95"/>
  </r>
  <r>
    <s v="MOV1621"/>
    <x v="2"/>
    <x v="0"/>
    <x v="802"/>
    <x v="1413"/>
    <x v="0"/>
    <x v="0"/>
    <x v="49"/>
    <n v="6"/>
    <x v="1383"/>
    <n v="140"/>
    <n v="29.57"/>
    <n v="54.06"/>
    <n v="171.34"/>
    <n v="1239"/>
    <s v="Yes"/>
    <x v="13"/>
    <n v="223335"/>
    <n v="123.36"/>
    <n v="47.98"/>
    <s v="Netflix"/>
    <n v="43.56"/>
  </r>
  <r>
    <s v="MOV2490"/>
    <x v="2"/>
    <x v="6"/>
    <x v="860"/>
    <x v="1414"/>
    <x v="0"/>
    <x v="0"/>
    <x v="43"/>
    <n v="6"/>
    <x v="1384"/>
    <n v="122"/>
    <n v="22.97"/>
    <n v="46.91"/>
    <n v="172.39"/>
    <n v="4265"/>
    <s v="No"/>
    <x v="58"/>
    <n v="307084"/>
    <n v="116.74"/>
    <n v="55.65"/>
    <s v="Netflix"/>
    <n v="45.49"/>
  </r>
  <r>
    <s v="MOV2030"/>
    <x v="1"/>
    <x v="2"/>
    <x v="373"/>
    <x v="1415"/>
    <x v="0"/>
    <x v="0"/>
    <x v="16"/>
    <n v="6"/>
    <x v="1385"/>
    <n v="81"/>
    <n v="18.88"/>
    <n v="29.52"/>
    <n v="252.24"/>
    <n v="4855"/>
    <s v="Yes"/>
    <x v="0"/>
    <n v="279808"/>
    <n v="157.49"/>
    <n v="94.75"/>
    <s v="Sony Pictures"/>
    <n v="19.420000000000002"/>
  </r>
  <r>
    <s v="MOV8136"/>
    <x v="7"/>
    <x v="6"/>
    <x v="861"/>
    <x v="1416"/>
    <x v="0"/>
    <x v="0"/>
    <x v="34"/>
    <n v="6"/>
    <x v="1386"/>
    <n v="117"/>
    <n v="3.91"/>
    <n v="8.4499999999999993"/>
    <n v="62.31"/>
    <n v="1702"/>
    <s v="No"/>
    <x v="80"/>
    <n v="273752"/>
    <n v="41.19"/>
    <n v="21.12"/>
    <s v="Warner Bros"/>
    <n v="6.34"/>
  </r>
  <r>
    <s v="MOV3122"/>
    <x v="0"/>
    <x v="6"/>
    <x v="76"/>
    <x v="1417"/>
    <x v="0"/>
    <x v="4"/>
    <x v="37"/>
    <n v="6"/>
    <x v="1250"/>
    <n v="84"/>
    <n v="8.6300000000000008"/>
    <n v="19.829999999999998"/>
    <n v="75.17"/>
    <n v="3664"/>
    <s v="No"/>
    <x v="10"/>
    <n v="187522"/>
    <n v="54.57"/>
    <n v="20.6"/>
    <s v="Paramount"/>
    <n v="1.08"/>
  </r>
  <r>
    <s v="MOV4155"/>
    <x v="6"/>
    <x v="6"/>
    <x v="428"/>
    <x v="1418"/>
    <x v="4"/>
    <x v="4"/>
    <x v="11"/>
    <n v="6"/>
    <x v="1387"/>
    <n v="131"/>
    <n v="34.08"/>
    <n v="58.7"/>
    <n v="341.97"/>
    <n v="1075"/>
    <s v="Yes"/>
    <x v="43"/>
    <n v="236488"/>
    <n v="226.56"/>
    <n v="115.41"/>
    <s v="Fox Studios"/>
    <n v="104.36"/>
  </r>
  <r>
    <s v="MOV6582"/>
    <x v="0"/>
    <x v="5"/>
    <x v="862"/>
    <x v="1419"/>
    <x v="0"/>
    <x v="5"/>
    <x v="34"/>
    <n v="6"/>
    <x v="1388"/>
    <n v="152"/>
    <n v="40.35"/>
    <n v="108.95"/>
    <n v="328.43"/>
    <n v="3290"/>
    <s v="No"/>
    <x v="41"/>
    <n v="269749"/>
    <n v="226.66"/>
    <n v="101.77"/>
    <s v="Netflix"/>
    <n v="67.739999999999995"/>
  </r>
  <r>
    <s v="MOV3772"/>
    <x v="2"/>
    <x v="4"/>
    <x v="840"/>
    <x v="1420"/>
    <x v="0"/>
    <x v="0"/>
    <x v="2"/>
    <n v="6"/>
    <x v="1389"/>
    <n v="163"/>
    <n v="8.76"/>
    <n v="14.44"/>
    <n v="32.82"/>
    <n v="3416"/>
    <s v="Yes"/>
    <x v="35"/>
    <n v="468207"/>
    <n v="22.18"/>
    <n v="10.64"/>
    <s v="Warner Bros"/>
    <n v="21.6"/>
  </r>
  <r>
    <s v="MOV5437"/>
    <x v="3"/>
    <x v="6"/>
    <x v="863"/>
    <x v="1421"/>
    <x v="0"/>
    <x v="0"/>
    <x v="20"/>
    <n v="6"/>
    <x v="1390"/>
    <n v="171"/>
    <n v="0.56999999999999995"/>
    <n v="1.3"/>
    <n v="7.45"/>
    <n v="1641"/>
    <s v="No"/>
    <x v="42"/>
    <n v="146492"/>
    <n v="3.94"/>
    <n v="3.51"/>
    <s v="Amazon Prime"/>
    <n v="61.4"/>
  </r>
  <r>
    <s v="MOV7754"/>
    <x v="2"/>
    <x v="5"/>
    <x v="864"/>
    <x v="1422"/>
    <x v="0"/>
    <x v="0"/>
    <x v="5"/>
    <n v="6"/>
    <x v="1391"/>
    <n v="135"/>
    <n v="7.6"/>
    <n v="13"/>
    <n v="112.96"/>
    <n v="1807"/>
    <s v="Yes"/>
    <x v="16"/>
    <n v="353977"/>
    <n v="73.73"/>
    <n v="39.229999999999997"/>
    <s v="Paramount"/>
    <n v="23.17"/>
  </r>
  <r>
    <s v="MOV5729"/>
    <x v="4"/>
    <x v="5"/>
    <x v="865"/>
    <x v="1423"/>
    <x v="0"/>
    <x v="0"/>
    <x v="16"/>
    <n v="6"/>
    <x v="1392"/>
    <n v="84"/>
    <n v="2.2999999999999998"/>
    <n v="4.01"/>
    <n v="21.68"/>
    <n v="1627"/>
    <s v="Yes"/>
    <x v="9"/>
    <n v="478450"/>
    <n v="17.170000000000002"/>
    <n v="4.51"/>
    <s v="Paramount"/>
    <n v="4.4000000000000004"/>
  </r>
  <r>
    <s v="MOV8894"/>
    <x v="7"/>
    <x v="1"/>
    <x v="79"/>
    <x v="1424"/>
    <x v="0"/>
    <x v="0"/>
    <x v="11"/>
    <n v="6"/>
    <x v="1393"/>
    <n v="93"/>
    <n v="30.46"/>
    <n v="71.209999999999994"/>
    <n v="655.6"/>
    <n v="4950"/>
    <s v="No"/>
    <x v="34"/>
    <n v="465025"/>
    <n v="343.85"/>
    <n v="311.75"/>
    <s v="Amazon Prime"/>
    <n v="46.49"/>
  </r>
  <r>
    <s v="MOV1543"/>
    <x v="4"/>
    <x v="6"/>
    <x v="866"/>
    <x v="1425"/>
    <x v="10"/>
    <x v="6"/>
    <x v="14"/>
    <n v="6"/>
    <x v="1394"/>
    <n v="170"/>
    <n v="25.49"/>
    <n v="72.86"/>
    <n v="654.83000000000004"/>
    <n v="4211"/>
    <s v="No"/>
    <x v="48"/>
    <n v="314971"/>
    <n v="413.22"/>
    <n v="241.61"/>
    <s v="Sony Pictures"/>
    <n v="126.64"/>
  </r>
  <r>
    <s v="MOV3696"/>
    <x v="0"/>
    <x v="6"/>
    <x v="867"/>
    <x v="1426"/>
    <x v="0"/>
    <x v="0"/>
    <x v="45"/>
    <n v="6"/>
    <x v="1395"/>
    <n v="108"/>
    <n v="36.33"/>
    <n v="80.819999999999993"/>
    <n v="803.1"/>
    <n v="1218"/>
    <s v="No"/>
    <x v="61"/>
    <n v="373188"/>
    <n v="531.76"/>
    <n v="271.33999999999997"/>
    <s v="Amazon Prime"/>
    <n v="73.349999999999994"/>
  </r>
  <r>
    <s v="MOV4419"/>
    <x v="1"/>
    <x v="3"/>
    <x v="434"/>
    <x v="1427"/>
    <x v="0"/>
    <x v="0"/>
    <x v="3"/>
    <n v="6"/>
    <x v="1396"/>
    <n v="140"/>
    <n v="44.03"/>
    <n v="87.26"/>
    <n v="606.12"/>
    <n v="4167"/>
    <s v="No"/>
    <x v="8"/>
    <n v="345065"/>
    <n v="361.37"/>
    <n v="244.75"/>
    <s v="Fox Studios"/>
    <n v="60.78"/>
  </r>
  <r>
    <s v="MOV5903"/>
    <x v="0"/>
    <x v="6"/>
    <x v="144"/>
    <x v="1428"/>
    <x v="0"/>
    <x v="0"/>
    <x v="4"/>
    <n v="6"/>
    <x v="1397"/>
    <n v="80"/>
    <n v="19.329999999999998"/>
    <n v="55.71"/>
    <n v="285.70999999999998"/>
    <n v="4539"/>
    <s v="Yes"/>
    <x v="27"/>
    <n v="243626"/>
    <n v="191.65"/>
    <n v="94.06"/>
    <s v="Netflix"/>
    <n v="2.11"/>
  </r>
  <r>
    <s v="MOV3834"/>
    <x v="0"/>
    <x v="3"/>
    <x v="556"/>
    <x v="1429"/>
    <x v="0"/>
    <x v="0"/>
    <x v="4"/>
    <n v="6"/>
    <x v="1398"/>
    <n v="124"/>
    <n v="39.200000000000003"/>
    <n v="100.31"/>
    <n v="693.8"/>
    <n v="2951"/>
    <s v="Yes"/>
    <x v="56"/>
    <n v="446405"/>
    <n v="498.67"/>
    <n v="195.13"/>
    <s v="Netflix"/>
    <n v="56.29"/>
  </r>
  <r>
    <s v="MOV8363"/>
    <x v="5"/>
    <x v="4"/>
    <x v="868"/>
    <x v="1430"/>
    <x v="0"/>
    <x v="0"/>
    <x v="51"/>
    <n v="6"/>
    <x v="337"/>
    <n v="94"/>
    <n v="14.63"/>
    <n v="38.549999999999997"/>
    <n v="335.43"/>
    <n v="4262"/>
    <s v="No"/>
    <x v="44"/>
    <n v="323590"/>
    <n v="254.13"/>
    <n v="81.3"/>
    <s v="Netflix"/>
    <n v="21.1"/>
  </r>
  <r>
    <s v="MOV5332"/>
    <x v="2"/>
    <x v="5"/>
    <x v="869"/>
    <x v="1431"/>
    <x v="0"/>
    <x v="0"/>
    <x v="45"/>
    <n v="5.9"/>
    <x v="1399"/>
    <n v="134"/>
    <n v="44.84"/>
    <n v="78.37"/>
    <n v="362.36"/>
    <n v="1861"/>
    <s v="No"/>
    <x v="69"/>
    <n v="193428"/>
    <n v="289.87"/>
    <n v="72.489999999999995"/>
    <s v="Warner Bros"/>
    <n v="77.150000000000006"/>
  </r>
  <r>
    <s v="MOV3404"/>
    <x v="4"/>
    <x v="0"/>
    <x v="667"/>
    <x v="1432"/>
    <x v="0"/>
    <x v="0"/>
    <x v="18"/>
    <n v="5.9"/>
    <x v="1400"/>
    <n v="120"/>
    <n v="22.33"/>
    <n v="60.54"/>
    <n v="469.6"/>
    <n v="718"/>
    <s v="Yes"/>
    <x v="28"/>
    <n v="335204"/>
    <n v="351"/>
    <n v="118.6"/>
    <s v="Amazon Prime"/>
    <n v="77.89"/>
  </r>
  <r>
    <s v="MOV3462"/>
    <x v="8"/>
    <x v="0"/>
    <x v="870"/>
    <x v="1433"/>
    <x v="0"/>
    <x v="16"/>
    <x v="28"/>
    <n v="5.9"/>
    <x v="1401"/>
    <n v="109"/>
    <n v="0.84"/>
    <n v="1.82"/>
    <n v="11.66"/>
    <n v="2518"/>
    <s v="Yes"/>
    <x v="9"/>
    <n v="340549"/>
    <n v="7.29"/>
    <n v="4.37"/>
    <s v="Paramount"/>
    <n v="98.89"/>
  </r>
  <r>
    <s v="MOV6941"/>
    <x v="3"/>
    <x v="6"/>
    <x v="871"/>
    <x v="1434"/>
    <x v="0"/>
    <x v="0"/>
    <x v="14"/>
    <n v="5.9"/>
    <x v="1402"/>
    <n v="127"/>
    <n v="26.92"/>
    <n v="46.47"/>
    <n v="400.91"/>
    <n v="2624"/>
    <s v="Yes"/>
    <x v="25"/>
    <n v="412402"/>
    <n v="226.67"/>
    <n v="174.24"/>
    <s v="Warner Bros"/>
    <n v="23.19"/>
  </r>
  <r>
    <s v="MOV5382"/>
    <x v="3"/>
    <x v="1"/>
    <x v="872"/>
    <x v="1435"/>
    <x v="0"/>
    <x v="0"/>
    <x v="11"/>
    <n v="5.9"/>
    <x v="688"/>
    <n v="170"/>
    <n v="42.39"/>
    <n v="66.89"/>
    <n v="535.30999999999995"/>
    <n v="1491"/>
    <s v="No"/>
    <x v="37"/>
    <n v="323227"/>
    <n v="333.05"/>
    <n v="202.26"/>
    <s v="Paramount"/>
    <n v="47.35"/>
  </r>
  <r>
    <s v="MOV7025"/>
    <x v="2"/>
    <x v="6"/>
    <x v="233"/>
    <x v="1436"/>
    <x v="0"/>
    <x v="0"/>
    <x v="4"/>
    <n v="5.9"/>
    <x v="1403"/>
    <n v="178"/>
    <n v="45.49"/>
    <n v="81.99"/>
    <n v="683.26"/>
    <n v="2594"/>
    <s v="Yes"/>
    <x v="25"/>
    <n v="300073"/>
    <n v="528.32000000000005"/>
    <n v="154.94"/>
    <s v="Fox Studios"/>
    <n v="78.53"/>
  </r>
  <r>
    <s v="MOV8850"/>
    <x v="3"/>
    <x v="0"/>
    <x v="873"/>
    <x v="1437"/>
    <x v="0"/>
    <x v="0"/>
    <x v="28"/>
    <n v="5.9"/>
    <x v="1404"/>
    <n v="159"/>
    <n v="15.79"/>
    <n v="33.46"/>
    <n v="155.41"/>
    <n v="3579"/>
    <s v="Yes"/>
    <x v="79"/>
    <n v="56219"/>
    <n v="78.27"/>
    <n v="77.14"/>
    <s v="Fox Studios"/>
    <n v="33.76"/>
  </r>
  <r>
    <s v="MOV6796"/>
    <x v="2"/>
    <x v="4"/>
    <x v="874"/>
    <x v="1438"/>
    <x v="0"/>
    <x v="0"/>
    <x v="19"/>
    <n v="5.9"/>
    <x v="1405"/>
    <n v="89"/>
    <n v="17.21"/>
    <n v="26.6"/>
    <n v="66.319999999999993"/>
    <n v="1502"/>
    <s v="Yes"/>
    <x v="75"/>
    <n v="467135"/>
    <n v="45.35"/>
    <n v="20.97"/>
    <s v="Sony Pictures"/>
    <n v="18.260000000000002"/>
  </r>
  <r>
    <s v="MOV1967"/>
    <x v="4"/>
    <x v="1"/>
    <x v="237"/>
    <x v="1439"/>
    <x v="0"/>
    <x v="0"/>
    <x v="13"/>
    <n v="5.9"/>
    <x v="1406"/>
    <n v="110"/>
    <n v="47.67"/>
    <n v="88.03"/>
    <n v="298.43"/>
    <n v="3962"/>
    <s v="No"/>
    <x v="16"/>
    <n v="100536"/>
    <n v="154.6"/>
    <n v="143.83000000000001"/>
    <s v="Amazon Prime"/>
    <n v="87.79"/>
  </r>
  <r>
    <s v="MOV8922"/>
    <x v="7"/>
    <x v="4"/>
    <x v="370"/>
    <x v="1440"/>
    <x v="0"/>
    <x v="0"/>
    <x v="54"/>
    <n v="5.9"/>
    <x v="1407"/>
    <n v="171"/>
    <n v="28.46"/>
    <n v="55.55"/>
    <n v="201.95"/>
    <n v="2319"/>
    <s v="Yes"/>
    <x v="21"/>
    <n v="122305"/>
    <n v="161.53"/>
    <n v="40.42"/>
    <s v="Fox Studios"/>
    <n v="70.14"/>
  </r>
  <r>
    <s v="MOV7293"/>
    <x v="1"/>
    <x v="3"/>
    <x v="874"/>
    <x v="1441"/>
    <x v="0"/>
    <x v="0"/>
    <x v="14"/>
    <n v="5.9"/>
    <x v="1408"/>
    <n v="107"/>
    <n v="23.97"/>
    <n v="51.03"/>
    <n v="238.96"/>
    <n v="1912"/>
    <s v="No"/>
    <x v="6"/>
    <n v="389533"/>
    <n v="188.17"/>
    <n v="50.79"/>
    <s v="Sony Pictures"/>
    <n v="29.44"/>
  </r>
  <r>
    <s v="MOV6941"/>
    <x v="5"/>
    <x v="0"/>
    <x v="32"/>
    <x v="1442"/>
    <x v="0"/>
    <x v="0"/>
    <x v="37"/>
    <n v="5.9"/>
    <x v="1409"/>
    <n v="98"/>
    <n v="43.8"/>
    <n v="131.05000000000001"/>
    <n v="804.47"/>
    <n v="509"/>
    <s v="Yes"/>
    <x v="42"/>
    <n v="47706"/>
    <n v="622.01"/>
    <n v="182.46"/>
    <s v="Netflix"/>
    <n v="79.48"/>
  </r>
  <r>
    <s v="MOV1688"/>
    <x v="5"/>
    <x v="4"/>
    <x v="875"/>
    <x v="1443"/>
    <x v="0"/>
    <x v="0"/>
    <x v="30"/>
    <n v="5.9"/>
    <x v="1410"/>
    <n v="108"/>
    <n v="17.39"/>
    <n v="49.72"/>
    <n v="223.85"/>
    <n v="3055"/>
    <s v="Yes"/>
    <x v="60"/>
    <n v="136061"/>
    <n v="147.35"/>
    <n v="76.5"/>
    <s v="Warner Bros"/>
    <n v="72.08"/>
  </r>
  <r>
    <s v="MOV1884"/>
    <x v="6"/>
    <x v="5"/>
    <x v="876"/>
    <x v="1444"/>
    <x v="0"/>
    <x v="0"/>
    <x v="35"/>
    <n v="5.9"/>
    <x v="1411"/>
    <n v="99"/>
    <n v="22.37"/>
    <n v="64.47"/>
    <n v="417.19"/>
    <n v="1959"/>
    <s v="No"/>
    <x v="70"/>
    <n v="314108"/>
    <n v="224.74"/>
    <n v="192.45"/>
    <s v="Fox Studios"/>
    <n v="34.69"/>
  </r>
  <r>
    <s v="MOV5643"/>
    <x v="3"/>
    <x v="6"/>
    <x v="27"/>
    <x v="1445"/>
    <x v="0"/>
    <x v="0"/>
    <x v="11"/>
    <n v="5.9"/>
    <x v="1412"/>
    <n v="121"/>
    <n v="46.22"/>
    <n v="88.93"/>
    <n v="310.77999999999997"/>
    <n v="1353"/>
    <s v="Yes"/>
    <x v="46"/>
    <n v="487260"/>
    <n v="169.01"/>
    <n v="141.77000000000001"/>
    <s v="Warner Bros"/>
    <n v="49.44"/>
  </r>
  <r>
    <s v="MOV6942"/>
    <x v="8"/>
    <x v="1"/>
    <x v="466"/>
    <x v="1446"/>
    <x v="0"/>
    <x v="3"/>
    <x v="4"/>
    <n v="5.9"/>
    <x v="1413"/>
    <n v="150"/>
    <n v="17.809999999999999"/>
    <n v="51.15"/>
    <n v="144.56"/>
    <n v="1569"/>
    <s v="Yes"/>
    <x v="21"/>
    <n v="368332"/>
    <n v="82"/>
    <n v="62.56"/>
    <s v="Paramount"/>
    <n v="76.09"/>
  </r>
  <r>
    <s v="MOV4026"/>
    <x v="3"/>
    <x v="4"/>
    <x v="877"/>
    <x v="1447"/>
    <x v="0"/>
    <x v="5"/>
    <x v="35"/>
    <n v="5.9"/>
    <x v="1414"/>
    <n v="90"/>
    <n v="18.82"/>
    <n v="48.93"/>
    <n v="387.26"/>
    <n v="3814"/>
    <s v="No"/>
    <x v="73"/>
    <n v="206841"/>
    <n v="261.63"/>
    <n v="125.63"/>
    <s v="Netflix"/>
    <n v="17.010000000000002"/>
  </r>
  <r>
    <s v="MOV5336"/>
    <x v="0"/>
    <x v="1"/>
    <x v="878"/>
    <x v="1448"/>
    <x v="0"/>
    <x v="0"/>
    <x v="45"/>
    <n v="5.9"/>
    <x v="1415"/>
    <n v="81"/>
    <n v="26.15"/>
    <n v="63.31"/>
    <n v="516.99"/>
    <n v="4555"/>
    <s v="Yes"/>
    <x v="33"/>
    <n v="294829"/>
    <n v="360.11"/>
    <n v="156.88"/>
    <s v="Amazon Prime"/>
    <n v="16.059999999999999"/>
  </r>
  <r>
    <s v="MOV7749"/>
    <x v="7"/>
    <x v="6"/>
    <x v="879"/>
    <x v="1449"/>
    <x v="0"/>
    <x v="0"/>
    <x v="13"/>
    <n v="5.9"/>
    <x v="1416"/>
    <n v="165"/>
    <n v="21.56"/>
    <n v="53.39"/>
    <n v="379.74"/>
    <n v="4129"/>
    <s v="No"/>
    <x v="68"/>
    <n v="413460"/>
    <n v="249.38"/>
    <n v="130.36000000000001"/>
    <s v="Warner Bros"/>
    <n v="2.84"/>
  </r>
  <r>
    <s v="MOV5354"/>
    <x v="0"/>
    <x v="0"/>
    <x v="485"/>
    <x v="1450"/>
    <x v="0"/>
    <x v="0"/>
    <x v="39"/>
    <n v="5.9"/>
    <x v="1417"/>
    <n v="162"/>
    <n v="3.13"/>
    <n v="5.97"/>
    <n v="17"/>
    <n v="3428"/>
    <s v="No"/>
    <x v="62"/>
    <n v="337993"/>
    <n v="8.98"/>
    <n v="8.02"/>
    <s v="Fox Studios"/>
    <n v="16.920000000000002"/>
  </r>
  <r>
    <s v="MOV4463"/>
    <x v="6"/>
    <x v="0"/>
    <x v="880"/>
    <x v="1451"/>
    <x v="0"/>
    <x v="0"/>
    <x v="37"/>
    <n v="5.9"/>
    <x v="1418"/>
    <n v="174"/>
    <n v="43.2"/>
    <n v="94.87"/>
    <n v="197.9"/>
    <n v="4206"/>
    <s v="No"/>
    <x v="20"/>
    <n v="330581"/>
    <n v="110.81"/>
    <n v="87.09"/>
    <s v="Warner Bros"/>
    <n v="85.88"/>
  </r>
  <r>
    <s v="MOV1490"/>
    <x v="5"/>
    <x v="5"/>
    <x v="881"/>
    <x v="1452"/>
    <x v="0"/>
    <x v="0"/>
    <x v="14"/>
    <n v="5.9"/>
    <x v="1419"/>
    <n v="112"/>
    <n v="46.37"/>
    <n v="110.15"/>
    <n v="304.33"/>
    <n v="1053"/>
    <s v="Yes"/>
    <x v="35"/>
    <n v="13071"/>
    <n v="180.87"/>
    <n v="123.46"/>
    <s v="Sony Pictures"/>
    <n v="15.57"/>
  </r>
  <r>
    <s v="MOV3808"/>
    <x v="5"/>
    <x v="0"/>
    <x v="387"/>
    <x v="1453"/>
    <x v="0"/>
    <x v="0"/>
    <x v="16"/>
    <n v="5.9"/>
    <x v="1420"/>
    <n v="145"/>
    <n v="16.48"/>
    <n v="29.47"/>
    <n v="70.209999999999994"/>
    <n v="3827"/>
    <s v="No"/>
    <x v="48"/>
    <n v="351807"/>
    <n v="51.12"/>
    <n v="19.09"/>
    <s v="Netflix"/>
    <n v="70.239999999999995"/>
  </r>
  <r>
    <s v="MOV1957"/>
    <x v="4"/>
    <x v="3"/>
    <x v="120"/>
    <x v="1454"/>
    <x v="0"/>
    <x v="0"/>
    <x v="14"/>
    <n v="5.9"/>
    <x v="1421"/>
    <n v="104"/>
    <n v="39.97"/>
    <n v="62.39"/>
    <n v="226.15"/>
    <n v="1462"/>
    <s v="No"/>
    <x v="55"/>
    <n v="49841"/>
    <n v="117.84"/>
    <n v="108.31"/>
    <s v="Netflix"/>
    <n v="41.06"/>
  </r>
  <r>
    <s v="MOV1641"/>
    <x v="2"/>
    <x v="5"/>
    <x v="882"/>
    <x v="1455"/>
    <x v="0"/>
    <x v="0"/>
    <x v="28"/>
    <n v="5.9"/>
    <x v="1422"/>
    <n v="90"/>
    <n v="42.3"/>
    <n v="64.03"/>
    <n v="432.47"/>
    <n v="4952"/>
    <s v="Yes"/>
    <x v="36"/>
    <n v="19720"/>
    <n v="248.25"/>
    <n v="184.22"/>
    <s v="Warner Bros"/>
    <n v="61.44"/>
  </r>
  <r>
    <s v="MOV6787"/>
    <x v="8"/>
    <x v="0"/>
    <x v="883"/>
    <x v="1456"/>
    <x v="0"/>
    <x v="0"/>
    <x v="13"/>
    <n v="5.9"/>
    <x v="1423"/>
    <n v="119"/>
    <n v="36.79"/>
    <n v="97.6"/>
    <n v="204.73"/>
    <n v="4845"/>
    <s v="No"/>
    <x v="53"/>
    <n v="158562"/>
    <n v="150.59"/>
    <n v="54.14"/>
    <s v="Fox Studios"/>
    <n v="86.88"/>
  </r>
  <r>
    <s v="MOV1966"/>
    <x v="8"/>
    <x v="3"/>
    <x v="884"/>
    <x v="1457"/>
    <x v="0"/>
    <x v="0"/>
    <x v="45"/>
    <n v="5.9"/>
    <x v="1424"/>
    <n v="170"/>
    <n v="19.739999999999998"/>
    <n v="36.89"/>
    <n v="96.82"/>
    <n v="1297"/>
    <s v="Yes"/>
    <x v="25"/>
    <n v="127620"/>
    <n v="51.94"/>
    <n v="44.88"/>
    <s v="Fox Studios"/>
    <n v="20.37"/>
  </r>
  <r>
    <s v="MOV6836"/>
    <x v="2"/>
    <x v="4"/>
    <x v="885"/>
    <x v="1458"/>
    <x v="0"/>
    <x v="0"/>
    <x v="20"/>
    <n v="5.9"/>
    <x v="1425"/>
    <n v="120"/>
    <n v="0.61"/>
    <n v="1.06"/>
    <n v="7.26"/>
    <n v="3866"/>
    <s v="Yes"/>
    <x v="21"/>
    <n v="217547"/>
    <n v="5.23"/>
    <n v="2.0299999999999998"/>
    <s v="Netflix"/>
    <n v="39"/>
  </r>
  <r>
    <s v="MOV6787"/>
    <x v="5"/>
    <x v="4"/>
    <x v="886"/>
    <x v="1459"/>
    <x v="0"/>
    <x v="0"/>
    <x v="3"/>
    <n v="5.9"/>
    <x v="1426"/>
    <n v="113"/>
    <n v="19.579999999999998"/>
    <n v="56.86"/>
    <n v="272.67"/>
    <n v="4388"/>
    <s v="Yes"/>
    <x v="78"/>
    <n v="13267"/>
    <n v="206.65"/>
    <n v="66.02"/>
    <s v="Fox Studios"/>
    <n v="26.47"/>
  </r>
  <r>
    <s v="MOV1000"/>
    <x v="1"/>
    <x v="2"/>
    <x v="887"/>
    <x v="1460"/>
    <x v="0"/>
    <x v="0"/>
    <x v="35"/>
    <n v="5.9"/>
    <x v="1427"/>
    <n v="114"/>
    <n v="35.33"/>
    <n v="63.76"/>
    <n v="315.27"/>
    <n v="3265"/>
    <s v="Yes"/>
    <x v="79"/>
    <n v="418220"/>
    <n v="245.34"/>
    <n v="69.930000000000007"/>
    <s v="Fox Studios"/>
    <n v="4.7"/>
  </r>
  <r>
    <s v="MOV9643"/>
    <x v="0"/>
    <x v="5"/>
    <x v="888"/>
    <x v="1461"/>
    <x v="0"/>
    <x v="0"/>
    <x v="28"/>
    <n v="5.9"/>
    <x v="1428"/>
    <n v="126"/>
    <n v="21.74"/>
    <n v="58.27"/>
    <n v="450.79"/>
    <n v="3178"/>
    <s v="Yes"/>
    <x v="2"/>
    <n v="356329"/>
    <n v="352.32"/>
    <n v="98.47"/>
    <s v="Warner Bros"/>
    <n v="32.380000000000003"/>
  </r>
  <r>
    <s v="MOV6209"/>
    <x v="3"/>
    <x v="0"/>
    <x v="215"/>
    <x v="1462"/>
    <x v="0"/>
    <x v="5"/>
    <x v="3"/>
    <n v="5.9"/>
    <x v="1429"/>
    <n v="91"/>
    <n v="23.83"/>
    <n v="37.15"/>
    <n v="330.88"/>
    <n v="3943"/>
    <s v="No"/>
    <x v="26"/>
    <n v="315032"/>
    <n v="182.47"/>
    <n v="148.41"/>
    <s v="Sony Pictures"/>
    <n v="77.83"/>
  </r>
  <r>
    <s v="MOV9548"/>
    <x v="2"/>
    <x v="5"/>
    <x v="889"/>
    <x v="1463"/>
    <x v="0"/>
    <x v="0"/>
    <x v="28"/>
    <n v="5.9"/>
    <x v="1430"/>
    <n v="148"/>
    <n v="15.53"/>
    <n v="39.26"/>
    <n v="211.99"/>
    <n v="3013"/>
    <s v="Yes"/>
    <x v="45"/>
    <n v="312013"/>
    <n v="142.09"/>
    <n v="69.900000000000006"/>
    <s v="Fox Studios"/>
    <n v="108.15"/>
  </r>
  <r>
    <s v="MOV7047"/>
    <x v="3"/>
    <x v="3"/>
    <x v="890"/>
    <x v="1464"/>
    <x v="0"/>
    <x v="0"/>
    <x v="30"/>
    <n v="5.9"/>
    <x v="1431"/>
    <n v="159"/>
    <n v="19.18"/>
    <n v="48.92"/>
    <n v="140.41"/>
    <n v="1271"/>
    <s v="No"/>
    <x v="49"/>
    <n v="445462"/>
    <n v="110.28"/>
    <n v="30.13"/>
    <s v="Netflix"/>
    <n v="81.98"/>
  </r>
  <r>
    <s v="MOV7274"/>
    <x v="2"/>
    <x v="6"/>
    <x v="387"/>
    <x v="1465"/>
    <x v="0"/>
    <x v="0"/>
    <x v="5"/>
    <n v="5.9"/>
    <x v="1432"/>
    <n v="82"/>
    <n v="39.31"/>
    <n v="83.96"/>
    <n v="649.33000000000004"/>
    <n v="4311"/>
    <s v="Yes"/>
    <x v="19"/>
    <n v="227488"/>
    <n v="407.95"/>
    <n v="241.38"/>
    <s v="Fox Studios"/>
    <n v="8.2200000000000006"/>
  </r>
  <r>
    <s v="MOV1977"/>
    <x v="7"/>
    <x v="4"/>
    <x v="891"/>
    <x v="1466"/>
    <x v="0"/>
    <x v="0"/>
    <x v="5"/>
    <n v="5.9"/>
    <x v="1433"/>
    <n v="131"/>
    <n v="24.46"/>
    <n v="62.81"/>
    <n v="575.15"/>
    <n v="1705"/>
    <s v="No"/>
    <x v="74"/>
    <n v="247009"/>
    <n v="333.91"/>
    <n v="241.24"/>
    <s v="Warner Bros"/>
    <n v="46.47"/>
  </r>
  <r>
    <s v="MOV9526"/>
    <x v="1"/>
    <x v="3"/>
    <x v="892"/>
    <x v="1467"/>
    <x v="0"/>
    <x v="0"/>
    <x v="22"/>
    <n v="5.9"/>
    <x v="1434"/>
    <n v="126"/>
    <n v="35.630000000000003"/>
    <n v="67.06"/>
    <n v="244.56"/>
    <n v="3592"/>
    <s v="Yes"/>
    <x v="80"/>
    <n v="482229"/>
    <n v="191.07"/>
    <n v="53.49"/>
    <s v="Warner Bros"/>
    <n v="127.53"/>
  </r>
  <r>
    <s v="MOV1016"/>
    <x v="4"/>
    <x v="3"/>
    <x v="851"/>
    <x v="1468"/>
    <x v="0"/>
    <x v="0"/>
    <x v="22"/>
    <n v="5.9"/>
    <x v="1435"/>
    <n v="88"/>
    <n v="42.74"/>
    <n v="91.11"/>
    <n v="685.1"/>
    <n v="4144"/>
    <s v="No"/>
    <x v="31"/>
    <n v="311229"/>
    <n v="527.03"/>
    <n v="158.07"/>
    <s v="Sony Pictures"/>
    <n v="35.99"/>
  </r>
  <r>
    <s v="MOV1090"/>
    <x v="2"/>
    <x v="4"/>
    <x v="893"/>
    <x v="1469"/>
    <x v="0"/>
    <x v="0"/>
    <x v="37"/>
    <n v="5.9"/>
    <x v="1436"/>
    <n v="83"/>
    <n v="27.28"/>
    <n v="81.290000000000006"/>
    <n v="378.29"/>
    <n v="2862"/>
    <s v="No"/>
    <x v="7"/>
    <n v="191028"/>
    <n v="250.2"/>
    <n v="128.09"/>
    <s v="Warner Bros"/>
    <n v="4.0999999999999996"/>
  </r>
  <r>
    <s v="MOV6785"/>
    <x v="1"/>
    <x v="2"/>
    <x v="894"/>
    <x v="1470"/>
    <x v="6"/>
    <x v="0"/>
    <x v="51"/>
    <n v="5.9"/>
    <x v="1437"/>
    <n v="169"/>
    <n v="21.75"/>
    <n v="41.39"/>
    <n v="221.7"/>
    <n v="1760"/>
    <s v="Yes"/>
    <x v="49"/>
    <n v="33934"/>
    <n v="122.85"/>
    <n v="98.85"/>
    <s v="Sony Pictures"/>
    <n v="30.48"/>
  </r>
  <r>
    <s v="MOV2004"/>
    <x v="3"/>
    <x v="0"/>
    <x v="895"/>
    <x v="1471"/>
    <x v="0"/>
    <x v="0"/>
    <x v="35"/>
    <n v="5.9"/>
    <x v="1438"/>
    <n v="166"/>
    <n v="7.79"/>
    <n v="14.52"/>
    <n v="39.72"/>
    <n v="547"/>
    <s v="Yes"/>
    <x v="37"/>
    <n v="114399"/>
    <n v="24.69"/>
    <n v="15.03"/>
    <s v="Netflix"/>
    <n v="8.48"/>
  </r>
  <r>
    <s v="MOV7671"/>
    <x v="5"/>
    <x v="5"/>
    <x v="807"/>
    <x v="1472"/>
    <x v="0"/>
    <x v="0"/>
    <x v="12"/>
    <n v="5.9"/>
    <x v="1439"/>
    <n v="171"/>
    <n v="27.58"/>
    <n v="53.29"/>
    <n v="219.2"/>
    <n v="2868"/>
    <s v="No"/>
    <x v="30"/>
    <n v="322955"/>
    <n v="120.07"/>
    <n v="99.13"/>
    <s v="Paramount"/>
    <n v="82.96"/>
  </r>
  <r>
    <s v="MOV8972"/>
    <x v="5"/>
    <x v="1"/>
    <x v="896"/>
    <x v="1473"/>
    <x v="0"/>
    <x v="0"/>
    <x v="13"/>
    <n v="5.9"/>
    <x v="1440"/>
    <n v="126"/>
    <n v="33.32"/>
    <n v="86.82"/>
    <n v="401.53"/>
    <n v="4644"/>
    <s v="No"/>
    <x v="53"/>
    <n v="1566"/>
    <n v="295.98"/>
    <n v="105.55"/>
    <s v="Fox Studios"/>
    <n v="11.7"/>
  </r>
  <r>
    <s v="MOV5554"/>
    <x v="0"/>
    <x v="6"/>
    <x v="593"/>
    <x v="1474"/>
    <x v="0"/>
    <x v="0"/>
    <x v="5"/>
    <n v="5.9"/>
    <x v="1441"/>
    <n v="85"/>
    <n v="35.369999999999997"/>
    <n v="91.86"/>
    <n v="815.77"/>
    <n v="4487"/>
    <s v="No"/>
    <x v="48"/>
    <n v="95062"/>
    <n v="649.58000000000004"/>
    <n v="166.19"/>
    <s v="Netflix"/>
    <n v="12"/>
  </r>
  <r>
    <s v="MOV1887"/>
    <x v="0"/>
    <x v="6"/>
    <x v="897"/>
    <x v="1475"/>
    <x v="0"/>
    <x v="0"/>
    <x v="51"/>
    <n v="5.9"/>
    <x v="1442"/>
    <n v="159"/>
    <n v="15.78"/>
    <n v="24.61"/>
    <n v="144.88"/>
    <n v="1768"/>
    <s v="Yes"/>
    <x v="49"/>
    <n v="303346"/>
    <n v="91.65"/>
    <n v="53.23"/>
    <s v="Paramount"/>
    <n v="65.81"/>
  </r>
  <r>
    <s v="MOV4519"/>
    <x v="0"/>
    <x v="3"/>
    <x v="898"/>
    <x v="1476"/>
    <x v="0"/>
    <x v="0"/>
    <x v="6"/>
    <n v="5.9"/>
    <x v="1443"/>
    <n v="128"/>
    <n v="7.49"/>
    <n v="18.260000000000002"/>
    <n v="63.34"/>
    <n v="1000"/>
    <s v="No"/>
    <x v="78"/>
    <n v="106944"/>
    <n v="35.82"/>
    <n v="27.52"/>
    <s v="Warner Bros"/>
    <n v="77.03"/>
  </r>
  <r>
    <s v="MOV9111"/>
    <x v="6"/>
    <x v="0"/>
    <x v="874"/>
    <x v="1438"/>
    <x v="0"/>
    <x v="0"/>
    <x v="19"/>
    <n v="5.9"/>
    <x v="1444"/>
    <n v="152"/>
    <n v="26.66"/>
    <n v="51.4"/>
    <n v="415.91"/>
    <n v="3589"/>
    <s v="No"/>
    <x v="7"/>
    <n v="245068"/>
    <n v="314.49"/>
    <n v="101.42"/>
    <s v="Sony Pictures"/>
    <n v="22.65"/>
  </r>
  <r>
    <s v="MOV4173"/>
    <x v="1"/>
    <x v="5"/>
    <x v="485"/>
    <x v="1477"/>
    <x v="0"/>
    <x v="0"/>
    <x v="2"/>
    <n v="5.9"/>
    <x v="1445"/>
    <n v="166"/>
    <n v="13.88"/>
    <n v="41.21"/>
    <n v="230.14"/>
    <n v="3002"/>
    <s v="No"/>
    <x v="18"/>
    <n v="220611"/>
    <n v="133.54"/>
    <n v="96.6"/>
    <s v="Amazon Prime"/>
    <n v="44.35"/>
  </r>
  <r>
    <s v="MOV9098"/>
    <x v="3"/>
    <x v="1"/>
    <x v="58"/>
    <x v="1478"/>
    <x v="0"/>
    <x v="0"/>
    <x v="4"/>
    <n v="5.9"/>
    <x v="1446"/>
    <n v="80"/>
    <n v="43.46"/>
    <n v="118.42"/>
    <n v="1160.96"/>
    <n v="2701"/>
    <s v="No"/>
    <x v="34"/>
    <n v="229264"/>
    <n v="826.22"/>
    <n v="334.74"/>
    <s v="Fox Studios"/>
    <n v="71.36"/>
  </r>
  <r>
    <s v="MOV2671"/>
    <x v="0"/>
    <x v="0"/>
    <x v="512"/>
    <x v="1479"/>
    <x v="0"/>
    <x v="0"/>
    <x v="16"/>
    <n v="5.9"/>
    <x v="1447"/>
    <n v="145"/>
    <n v="3.43"/>
    <n v="7.79"/>
    <n v="75.23"/>
    <n v="2579"/>
    <s v="Yes"/>
    <x v="11"/>
    <n v="178648"/>
    <n v="56.12"/>
    <n v="19.11"/>
    <s v="Sony Pictures"/>
    <n v="7.25"/>
  </r>
  <r>
    <s v="MOV8140"/>
    <x v="5"/>
    <x v="5"/>
    <x v="899"/>
    <x v="1480"/>
    <x v="0"/>
    <x v="0"/>
    <x v="20"/>
    <n v="5.9"/>
    <x v="1448"/>
    <n v="126"/>
    <n v="42.86"/>
    <n v="79.94"/>
    <n v="401.98"/>
    <n v="3155"/>
    <s v="Yes"/>
    <x v="80"/>
    <n v="358817"/>
    <n v="277.24"/>
    <n v="124.74"/>
    <s v="Fox Studios"/>
    <n v="92.26"/>
  </r>
  <r>
    <s v="MOV7457"/>
    <x v="6"/>
    <x v="5"/>
    <x v="434"/>
    <x v="1481"/>
    <x v="0"/>
    <x v="0"/>
    <x v="5"/>
    <n v="5.9"/>
    <x v="1449"/>
    <n v="97"/>
    <n v="11.25"/>
    <n v="20.95"/>
    <n v="42.84"/>
    <n v="1829"/>
    <s v="Yes"/>
    <x v="22"/>
    <n v="441203"/>
    <n v="23.53"/>
    <n v="19.309999999999999"/>
    <s v="Fox Studios"/>
    <n v="27.47"/>
  </r>
  <r>
    <s v="MOV6621"/>
    <x v="3"/>
    <x v="4"/>
    <x v="900"/>
    <x v="1482"/>
    <x v="0"/>
    <x v="0"/>
    <x v="35"/>
    <n v="5.9"/>
    <x v="1450"/>
    <n v="108"/>
    <n v="16.14"/>
    <n v="45.54"/>
    <n v="266.45"/>
    <n v="2680"/>
    <s v="Yes"/>
    <x v="77"/>
    <n v="185234"/>
    <n v="157.05000000000001"/>
    <n v="109.4"/>
    <s v="Paramount"/>
    <n v="32.08"/>
  </r>
  <r>
    <s v="MOV3753"/>
    <x v="1"/>
    <x v="2"/>
    <x v="901"/>
    <x v="1483"/>
    <x v="0"/>
    <x v="0"/>
    <x v="1"/>
    <n v="5.9"/>
    <x v="1451"/>
    <n v="117"/>
    <n v="47.83"/>
    <n v="100.36"/>
    <n v="386.16"/>
    <n v="1063"/>
    <s v="Yes"/>
    <x v="14"/>
    <n v="216592"/>
    <n v="262.02999999999997"/>
    <n v="124.13"/>
    <s v="Warner Bros"/>
    <n v="47.09"/>
  </r>
  <r>
    <s v="MOV4063"/>
    <x v="4"/>
    <x v="3"/>
    <x v="902"/>
    <x v="1484"/>
    <x v="0"/>
    <x v="0"/>
    <x v="49"/>
    <n v="5.9"/>
    <x v="1452"/>
    <n v="168"/>
    <n v="36.630000000000003"/>
    <n v="96.26"/>
    <n v="745.67"/>
    <n v="1823"/>
    <s v="No"/>
    <x v="39"/>
    <n v="331273"/>
    <n v="391.03"/>
    <n v="354.64"/>
    <s v="Netflix"/>
    <n v="31.86"/>
  </r>
  <r>
    <s v="MOV3847"/>
    <x v="5"/>
    <x v="1"/>
    <x v="903"/>
    <x v="1485"/>
    <x v="0"/>
    <x v="0"/>
    <x v="16"/>
    <n v="5.9"/>
    <x v="724"/>
    <n v="98"/>
    <n v="23.11"/>
    <n v="51.2"/>
    <n v="248.1"/>
    <n v="2098"/>
    <s v="Yes"/>
    <x v="9"/>
    <n v="281864"/>
    <n v="165.44"/>
    <n v="82.66"/>
    <s v="Paramount"/>
    <n v="32"/>
  </r>
  <r>
    <s v="MOV1066"/>
    <x v="0"/>
    <x v="5"/>
    <x v="76"/>
    <x v="1486"/>
    <x v="0"/>
    <x v="0"/>
    <x v="9"/>
    <n v="5.9"/>
    <x v="1453"/>
    <n v="100"/>
    <n v="28.79"/>
    <n v="75.94"/>
    <n v="449.22"/>
    <n v="3322"/>
    <s v="No"/>
    <x v="16"/>
    <n v="332482"/>
    <n v="254.6"/>
    <n v="194.62"/>
    <s v="Amazon Prime"/>
    <n v="87.33"/>
  </r>
  <r>
    <s v="MOV1661"/>
    <x v="1"/>
    <x v="1"/>
    <x v="485"/>
    <x v="1487"/>
    <x v="0"/>
    <x v="3"/>
    <x v="18"/>
    <n v="5.9"/>
    <x v="1454"/>
    <n v="117"/>
    <n v="22.81"/>
    <n v="59.87"/>
    <n v="279.83999999999997"/>
    <n v="3832"/>
    <s v="No"/>
    <x v="51"/>
    <n v="128040"/>
    <n v="187.18"/>
    <n v="92.66"/>
    <s v="Netflix"/>
    <n v="126.74"/>
  </r>
  <r>
    <s v="MOV6135"/>
    <x v="3"/>
    <x v="5"/>
    <x v="904"/>
    <x v="1488"/>
    <x v="0"/>
    <x v="0"/>
    <x v="49"/>
    <n v="5.9"/>
    <x v="1455"/>
    <n v="98"/>
    <n v="47.38"/>
    <n v="141.44999999999999"/>
    <n v="637.26"/>
    <n v="3654"/>
    <s v="No"/>
    <x v="60"/>
    <n v="137587"/>
    <n v="491.26"/>
    <n v="146"/>
    <s v="Fox Studios"/>
    <n v="2.97"/>
  </r>
  <r>
    <s v="MOV1915"/>
    <x v="5"/>
    <x v="2"/>
    <x v="905"/>
    <x v="1489"/>
    <x v="0"/>
    <x v="0"/>
    <x v="5"/>
    <n v="5.9"/>
    <x v="1456"/>
    <n v="165"/>
    <n v="45.86"/>
    <n v="89.01"/>
    <n v="794.66"/>
    <n v="4789"/>
    <s v="Yes"/>
    <x v="77"/>
    <n v="416259"/>
    <n v="493.25"/>
    <n v="301.41000000000003"/>
    <s v="Paramount"/>
    <n v="26.21"/>
  </r>
  <r>
    <s v="MOV1892"/>
    <x v="6"/>
    <x v="1"/>
    <x v="906"/>
    <x v="1490"/>
    <x v="0"/>
    <x v="0"/>
    <x v="51"/>
    <n v="5.9"/>
    <x v="1457"/>
    <n v="107"/>
    <n v="32.700000000000003"/>
    <n v="72.3"/>
    <n v="308.10000000000002"/>
    <n v="1798"/>
    <s v="Yes"/>
    <x v="68"/>
    <n v="388364"/>
    <n v="222.31"/>
    <n v="85.79"/>
    <s v="Paramount"/>
    <n v="65.819999999999993"/>
  </r>
  <r>
    <s v="MOV4592"/>
    <x v="4"/>
    <x v="0"/>
    <x v="372"/>
    <x v="1491"/>
    <x v="0"/>
    <x v="0"/>
    <x v="30"/>
    <n v="5.9"/>
    <x v="1458"/>
    <n v="83"/>
    <n v="41.74"/>
    <n v="70.540000000000006"/>
    <n v="702.91"/>
    <n v="1932"/>
    <s v="No"/>
    <x v="22"/>
    <n v="495384"/>
    <n v="423.48"/>
    <n v="279.43"/>
    <s v="Netflix"/>
    <n v="75.56"/>
  </r>
  <r>
    <s v="MOV7953"/>
    <x v="8"/>
    <x v="0"/>
    <x v="429"/>
    <x v="1492"/>
    <x v="0"/>
    <x v="0"/>
    <x v="28"/>
    <n v="5.9"/>
    <x v="1459"/>
    <n v="108"/>
    <n v="45.48"/>
    <n v="116.45"/>
    <n v="299.05"/>
    <n v="3187"/>
    <s v="No"/>
    <x v="64"/>
    <n v="132889"/>
    <n v="176.12"/>
    <n v="122.93"/>
    <s v="Netflix"/>
    <n v="123.67"/>
  </r>
  <r>
    <s v="MOV8287"/>
    <x v="0"/>
    <x v="4"/>
    <x v="907"/>
    <x v="1493"/>
    <x v="0"/>
    <x v="0"/>
    <x v="1"/>
    <n v="5.8"/>
    <x v="1460"/>
    <n v="122"/>
    <n v="49.4"/>
    <n v="147.24"/>
    <n v="573.65"/>
    <n v="4402"/>
    <s v="No"/>
    <x v="0"/>
    <n v="122724"/>
    <n v="314.24"/>
    <n v="259.41000000000003"/>
    <s v="Sony Pictures"/>
    <n v="79.09"/>
  </r>
  <r>
    <s v="MOV4188"/>
    <x v="2"/>
    <x v="2"/>
    <x v="908"/>
    <x v="1494"/>
    <x v="0"/>
    <x v="0"/>
    <x v="19"/>
    <n v="5.8"/>
    <x v="1461"/>
    <n v="150"/>
    <n v="40.200000000000003"/>
    <n v="93.67"/>
    <n v="862.98"/>
    <n v="4678"/>
    <s v="Yes"/>
    <x v="77"/>
    <n v="464490"/>
    <n v="469.37"/>
    <n v="393.61"/>
    <s v="Netflix"/>
    <n v="26.32"/>
  </r>
  <r>
    <s v="MOV5770"/>
    <x v="3"/>
    <x v="4"/>
    <x v="217"/>
    <x v="1495"/>
    <x v="0"/>
    <x v="0"/>
    <x v="14"/>
    <n v="5.8"/>
    <x v="755"/>
    <n v="110"/>
    <n v="47.61"/>
    <n v="118.55"/>
    <n v="466.74"/>
    <n v="4254"/>
    <s v="Yes"/>
    <x v="47"/>
    <n v="106374"/>
    <n v="273.45"/>
    <n v="193.29"/>
    <s v="Paramount"/>
    <n v="78.87"/>
  </r>
  <r>
    <s v="MOV7862"/>
    <x v="5"/>
    <x v="2"/>
    <x v="469"/>
    <x v="1496"/>
    <x v="0"/>
    <x v="0"/>
    <x v="45"/>
    <n v="5.8"/>
    <x v="1462"/>
    <n v="80"/>
    <n v="16.41"/>
    <n v="41.13"/>
    <n v="375.31"/>
    <n v="1158"/>
    <s v="No"/>
    <x v="68"/>
    <n v="349406"/>
    <n v="198.49"/>
    <n v="176.82"/>
    <s v="Paramount"/>
    <n v="83.52"/>
  </r>
  <r>
    <s v="MOV8558"/>
    <x v="1"/>
    <x v="1"/>
    <x v="302"/>
    <x v="1497"/>
    <x v="0"/>
    <x v="0"/>
    <x v="30"/>
    <n v="5.8"/>
    <x v="1463"/>
    <n v="101"/>
    <n v="12.79"/>
    <n v="30.31"/>
    <n v="262.82"/>
    <n v="534"/>
    <s v="No"/>
    <x v="9"/>
    <n v="344253"/>
    <n v="185.31"/>
    <n v="77.510000000000005"/>
    <s v="Netflix"/>
    <n v="19.190000000000001"/>
  </r>
  <r>
    <s v="MOV8041"/>
    <x v="8"/>
    <x v="4"/>
    <x v="909"/>
    <x v="1498"/>
    <x v="0"/>
    <x v="0"/>
    <x v="6"/>
    <n v="5.8"/>
    <x v="1464"/>
    <n v="180"/>
    <n v="48.2"/>
    <n v="112.85"/>
    <n v="270.19"/>
    <n v="2366"/>
    <s v="Yes"/>
    <x v="10"/>
    <n v="236231"/>
    <n v="170.75"/>
    <n v="99.44"/>
    <s v="Amazon Prime"/>
    <n v="31.7"/>
  </r>
  <r>
    <s v="MOV7367"/>
    <x v="1"/>
    <x v="5"/>
    <x v="874"/>
    <x v="1499"/>
    <x v="0"/>
    <x v="0"/>
    <x v="16"/>
    <n v="5.8"/>
    <x v="1465"/>
    <n v="117"/>
    <n v="47.57"/>
    <n v="101.37"/>
    <n v="912.95"/>
    <n v="3103"/>
    <s v="Yes"/>
    <x v="63"/>
    <n v="200889"/>
    <n v="678.2"/>
    <n v="234.75"/>
    <s v="Amazon Prime"/>
    <n v="65.680000000000007"/>
  </r>
  <r>
    <s v="MOV1266"/>
    <x v="4"/>
    <x v="0"/>
    <x v="387"/>
    <x v="1500"/>
    <x v="0"/>
    <x v="0"/>
    <x v="2"/>
    <n v="5.8"/>
    <x v="1466"/>
    <n v="134"/>
    <n v="5.35"/>
    <n v="11.29"/>
    <n v="88.24"/>
    <n v="4364"/>
    <s v="Yes"/>
    <x v="17"/>
    <n v="420281"/>
    <n v="48.75"/>
    <n v="39.49"/>
    <s v="Fox Studios"/>
    <n v="33.72"/>
  </r>
  <r>
    <s v="MOV1906"/>
    <x v="7"/>
    <x v="1"/>
    <x v="844"/>
    <x v="1501"/>
    <x v="0"/>
    <x v="0"/>
    <x v="2"/>
    <n v="5.8"/>
    <x v="1467"/>
    <n v="145"/>
    <n v="32.97"/>
    <n v="75.06"/>
    <n v="200.31"/>
    <n v="2119"/>
    <s v="Yes"/>
    <x v="20"/>
    <n v="76667"/>
    <n v="137.33000000000001"/>
    <n v="62.98"/>
    <s v="Amazon Prime"/>
    <n v="5.75"/>
  </r>
  <r>
    <s v="MOV1454"/>
    <x v="1"/>
    <x v="6"/>
    <x v="42"/>
    <x v="1502"/>
    <x v="0"/>
    <x v="0"/>
    <x v="43"/>
    <n v="5.8"/>
    <x v="1468"/>
    <n v="139"/>
    <n v="7.69"/>
    <n v="18.690000000000001"/>
    <n v="45.32"/>
    <n v="700"/>
    <s v="Yes"/>
    <x v="54"/>
    <n v="403809"/>
    <n v="29.62"/>
    <n v="15.7"/>
    <s v="Warner Bros"/>
    <n v="113.33"/>
  </r>
  <r>
    <s v="MOV3067"/>
    <x v="4"/>
    <x v="3"/>
    <x v="910"/>
    <x v="1503"/>
    <x v="0"/>
    <x v="15"/>
    <x v="30"/>
    <n v="5.8"/>
    <x v="211"/>
    <n v="160"/>
    <n v="23.54"/>
    <n v="58.9"/>
    <n v="250.53"/>
    <n v="1334"/>
    <s v="Yes"/>
    <x v="24"/>
    <n v="156681"/>
    <n v="133.94"/>
    <n v="116.59"/>
    <s v="Amazon Prime"/>
    <n v="69.77"/>
  </r>
  <r>
    <s v="MOV5338"/>
    <x v="1"/>
    <x v="6"/>
    <x v="443"/>
    <x v="1504"/>
    <x v="0"/>
    <x v="0"/>
    <x v="30"/>
    <n v="5.8"/>
    <x v="1469"/>
    <n v="101"/>
    <n v="46.34"/>
    <n v="85.65"/>
    <n v="751.1"/>
    <n v="4490"/>
    <s v="No"/>
    <x v="33"/>
    <n v="389987"/>
    <n v="492.08"/>
    <n v="259.02"/>
    <s v="Amazon Prime"/>
    <n v="74.08"/>
  </r>
  <r>
    <s v="MOV7044"/>
    <x v="6"/>
    <x v="0"/>
    <x v="378"/>
    <x v="1505"/>
    <x v="0"/>
    <x v="0"/>
    <x v="30"/>
    <n v="5.8"/>
    <x v="1470"/>
    <n v="105"/>
    <n v="11.25"/>
    <n v="22.21"/>
    <n v="77.45"/>
    <n v="4796"/>
    <s v="No"/>
    <x v="0"/>
    <n v="46065"/>
    <n v="51.77"/>
    <n v="25.68"/>
    <s v="Fox Studios"/>
    <n v="15.58"/>
  </r>
  <r>
    <s v="MOV1722"/>
    <x v="5"/>
    <x v="5"/>
    <x v="767"/>
    <x v="1506"/>
    <x v="0"/>
    <x v="0"/>
    <x v="19"/>
    <n v="5.8"/>
    <x v="1471"/>
    <n v="170"/>
    <n v="12.79"/>
    <n v="22.08"/>
    <n v="88.98"/>
    <n v="4898"/>
    <s v="No"/>
    <x v="14"/>
    <n v="52121"/>
    <n v="60.41"/>
    <n v="28.57"/>
    <s v="Fox Studios"/>
    <n v="99.96"/>
  </r>
  <r>
    <s v="MOV3015"/>
    <x v="3"/>
    <x v="5"/>
    <x v="523"/>
    <x v="1507"/>
    <x v="0"/>
    <x v="0"/>
    <x v="25"/>
    <n v="5.8"/>
    <x v="1472"/>
    <n v="119"/>
    <n v="48.32"/>
    <n v="144.22999999999999"/>
    <n v="1324.88"/>
    <n v="2029"/>
    <s v="Yes"/>
    <x v="20"/>
    <n v="41436"/>
    <n v="853.23"/>
    <n v="471.65"/>
    <s v="Paramount"/>
    <n v="78.14"/>
  </r>
  <r>
    <s v="MOV6310"/>
    <x v="2"/>
    <x v="4"/>
    <x v="566"/>
    <x v="1508"/>
    <x v="0"/>
    <x v="0"/>
    <x v="49"/>
    <n v="5.8"/>
    <x v="1473"/>
    <n v="180"/>
    <n v="29.74"/>
    <n v="88.67"/>
    <n v="883.6"/>
    <n v="1258"/>
    <s v="No"/>
    <x v="40"/>
    <n v="219997"/>
    <n v="575.04"/>
    <n v="308.56"/>
    <s v="Paramount"/>
    <n v="81.96"/>
  </r>
  <r>
    <s v="MOV4575"/>
    <x v="6"/>
    <x v="3"/>
    <x v="603"/>
    <x v="1509"/>
    <x v="0"/>
    <x v="0"/>
    <x v="2"/>
    <n v="5.8"/>
    <x v="1474"/>
    <n v="146"/>
    <n v="33.14"/>
    <n v="61.38"/>
    <n v="148.07"/>
    <n v="3037"/>
    <s v="No"/>
    <x v="4"/>
    <n v="262630"/>
    <n v="82.29"/>
    <n v="65.78"/>
    <s v="Netflix"/>
    <n v="82.09"/>
  </r>
  <r>
    <s v="MOV4054"/>
    <x v="0"/>
    <x v="2"/>
    <x v="753"/>
    <x v="1510"/>
    <x v="0"/>
    <x v="0"/>
    <x v="3"/>
    <n v="5.8"/>
    <x v="1475"/>
    <n v="137"/>
    <n v="36.770000000000003"/>
    <n v="62.83"/>
    <n v="490.9"/>
    <n v="4695"/>
    <s v="No"/>
    <x v="79"/>
    <n v="113224"/>
    <n v="359.27"/>
    <n v="131.63"/>
    <s v="Sony Pictures"/>
    <n v="11.63"/>
  </r>
  <r>
    <s v="MOV8647"/>
    <x v="7"/>
    <x v="6"/>
    <x v="372"/>
    <x v="1511"/>
    <x v="0"/>
    <x v="0"/>
    <x v="2"/>
    <n v="5.8"/>
    <x v="1476"/>
    <n v="109"/>
    <n v="29.71"/>
    <n v="47.27"/>
    <n v="407.93"/>
    <n v="1534"/>
    <s v="Yes"/>
    <x v="74"/>
    <n v="494171"/>
    <n v="227.34"/>
    <n v="180.59"/>
    <s v="Fox Studios"/>
    <n v="121.68"/>
  </r>
  <r>
    <s v="MOV6699"/>
    <x v="1"/>
    <x v="2"/>
    <x v="77"/>
    <x v="1512"/>
    <x v="0"/>
    <x v="0"/>
    <x v="18"/>
    <n v="5.8"/>
    <x v="1477"/>
    <n v="97"/>
    <n v="40.72"/>
    <n v="94.53"/>
    <n v="616.92999999999995"/>
    <n v="546"/>
    <s v="Yes"/>
    <x v="72"/>
    <n v="73598"/>
    <n v="408.27"/>
    <n v="208.66"/>
    <s v="Amazon Prime"/>
    <n v="43.01"/>
  </r>
  <r>
    <s v="MOV6759"/>
    <x v="0"/>
    <x v="2"/>
    <x v="447"/>
    <x v="1513"/>
    <x v="0"/>
    <x v="0"/>
    <x v="16"/>
    <n v="5.8"/>
    <x v="1478"/>
    <n v="133"/>
    <n v="31.02"/>
    <n v="52.98"/>
    <n v="412.05"/>
    <n v="3303"/>
    <s v="Yes"/>
    <x v="41"/>
    <n v="68148"/>
    <n v="236.25"/>
    <n v="175.8"/>
    <s v="Warner Bros"/>
    <n v="50.2"/>
  </r>
  <r>
    <s v="MOV7384"/>
    <x v="7"/>
    <x v="6"/>
    <x v="911"/>
    <x v="1514"/>
    <x v="0"/>
    <x v="0"/>
    <x v="6"/>
    <n v="5.8"/>
    <x v="1479"/>
    <n v="98"/>
    <n v="10.64"/>
    <n v="24.34"/>
    <n v="134.93"/>
    <n v="674"/>
    <s v="Yes"/>
    <x v="55"/>
    <n v="16257"/>
    <n v="68.95"/>
    <n v="65.98"/>
    <s v="Paramount"/>
    <n v="53.96"/>
  </r>
  <r>
    <s v="MOV7184"/>
    <x v="7"/>
    <x v="1"/>
    <x v="903"/>
    <x v="1515"/>
    <x v="0"/>
    <x v="0"/>
    <x v="19"/>
    <n v="5.8"/>
    <x v="1480"/>
    <n v="119"/>
    <n v="41.19"/>
    <n v="118.77"/>
    <n v="1013.86"/>
    <n v="2571"/>
    <s v="Yes"/>
    <x v="41"/>
    <n v="353048"/>
    <n v="783.63"/>
    <n v="230.23"/>
    <s v="Warner Bros"/>
    <n v="18.3"/>
  </r>
  <r>
    <s v="MOV8761"/>
    <x v="0"/>
    <x v="0"/>
    <x v="912"/>
    <x v="1516"/>
    <x v="0"/>
    <x v="0"/>
    <x v="16"/>
    <n v="5.8"/>
    <x v="1481"/>
    <n v="97"/>
    <n v="17.27"/>
    <n v="35.200000000000003"/>
    <n v="163.85"/>
    <n v="1355"/>
    <s v="Yes"/>
    <x v="0"/>
    <n v="12548"/>
    <n v="103.95"/>
    <n v="59.9"/>
    <s v="Paramount"/>
    <n v="27.28"/>
  </r>
  <r>
    <s v="MOV8323"/>
    <x v="4"/>
    <x v="2"/>
    <x v="573"/>
    <x v="1517"/>
    <x v="0"/>
    <x v="0"/>
    <x v="12"/>
    <n v="5.8"/>
    <x v="1482"/>
    <n v="179"/>
    <n v="25.51"/>
    <n v="75.790000000000006"/>
    <n v="252.82"/>
    <n v="3984"/>
    <s v="Yes"/>
    <x v="31"/>
    <n v="115070"/>
    <n v="200.34"/>
    <n v="52.48"/>
    <s v="Warner Bros"/>
    <n v="83.28"/>
  </r>
  <r>
    <s v="MOV7929"/>
    <x v="7"/>
    <x v="1"/>
    <x v="913"/>
    <x v="1518"/>
    <x v="0"/>
    <x v="0"/>
    <x v="4"/>
    <n v="5.8"/>
    <x v="1483"/>
    <n v="121"/>
    <n v="1.41"/>
    <n v="2.37"/>
    <n v="6.81"/>
    <n v="1061"/>
    <s v="No"/>
    <x v="11"/>
    <n v="499374"/>
    <n v="3.6"/>
    <n v="3.21"/>
    <s v="Warner Bros"/>
    <n v="29.14"/>
  </r>
  <r>
    <s v="MOV7267"/>
    <x v="7"/>
    <x v="3"/>
    <x v="570"/>
    <x v="1519"/>
    <x v="0"/>
    <x v="0"/>
    <x v="13"/>
    <n v="5.8"/>
    <x v="1484"/>
    <n v="130"/>
    <n v="6.25"/>
    <n v="14.26"/>
    <n v="118.73"/>
    <n v="3259"/>
    <s v="Yes"/>
    <x v="33"/>
    <n v="76324"/>
    <n v="63.87"/>
    <n v="54.86"/>
    <s v="Amazon Prime"/>
    <n v="9.4499999999999993"/>
  </r>
  <r>
    <s v="MOV1917"/>
    <x v="0"/>
    <x v="3"/>
    <x v="914"/>
    <x v="1520"/>
    <x v="4"/>
    <x v="4"/>
    <x v="14"/>
    <n v="5.8"/>
    <x v="1485"/>
    <n v="149"/>
    <n v="10.39"/>
    <n v="21.92"/>
    <n v="169.7"/>
    <n v="2721"/>
    <s v="Yes"/>
    <x v="62"/>
    <n v="422503"/>
    <n v="114.6"/>
    <n v="55.1"/>
    <s v="Paramount"/>
    <n v="9.98"/>
  </r>
  <r>
    <s v="MOV2773"/>
    <x v="7"/>
    <x v="4"/>
    <x v="915"/>
    <x v="1521"/>
    <x v="0"/>
    <x v="0"/>
    <x v="6"/>
    <n v="5.8"/>
    <x v="1486"/>
    <n v="161"/>
    <n v="14.24"/>
    <n v="40.56"/>
    <n v="150.28"/>
    <n v="1994"/>
    <s v="No"/>
    <x v="44"/>
    <n v="58037"/>
    <n v="86.02"/>
    <n v="64.260000000000005"/>
    <s v="Amazon Prime"/>
    <n v="97.32"/>
  </r>
  <r>
    <s v="MOV2257"/>
    <x v="6"/>
    <x v="3"/>
    <x v="168"/>
    <x v="1522"/>
    <x v="0"/>
    <x v="0"/>
    <x v="49"/>
    <n v="5.8"/>
    <x v="1487"/>
    <n v="108"/>
    <n v="20.170000000000002"/>
    <n v="56.39"/>
    <n v="275.2"/>
    <n v="2022"/>
    <s v="No"/>
    <x v="80"/>
    <n v="78607"/>
    <n v="161.6"/>
    <n v="113.6"/>
    <s v="Sony Pictures"/>
    <n v="24.15"/>
  </r>
  <r>
    <s v="MOV2215"/>
    <x v="3"/>
    <x v="6"/>
    <x v="135"/>
    <x v="1523"/>
    <x v="0"/>
    <x v="12"/>
    <x v="16"/>
    <n v="5.8"/>
    <x v="1488"/>
    <n v="93"/>
    <n v="10.94"/>
    <n v="23.83"/>
    <n v="117.93"/>
    <n v="2062"/>
    <s v="No"/>
    <x v="75"/>
    <n v="65458"/>
    <n v="69.98"/>
    <n v="47.95"/>
    <s v="Netflix"/>
    <n v="36.340000000000003"/>
  </r>
  <r>
    <s v="MOV3583"/>
    <x v="6"/>
    <x v="1"/>
    <x v="916"/>
    <x v="1524"/>
    <x v="0"/>
    <x v="0"/>
    <x v="5"/>
    <n v="5.8"/>
    <x v="1489"/>
    <n v="174"/>
    <n v="34.25"/>
    <n v="51.93"/>
    <n v="404.54"/>
    <n v="4148"/>
    <s v="Yes"/>
    <x v="61"/>
    <n v="74173"/>
    <n v="284.73"/>
    <n v="119.81"/>
    <s v="Sony Pictures"/>
    <n v="27.24"/>
  </r>
  <r>
    <s v="MOV5078"/>
    <x v="6"/>
    <x v="5"/>
    <x v="917"/>
    <x v="1525"/>
    <x v="0"/>
    <x v="0"/>
    <x v="4"/>
    <n v="5.8"/>
    <x v="1490"/>
    <n v="147"/>
    <n v="27.93"/>
    <n v="64.56"/>
    <n v="358.64"/>
    <n v="3201"/>
    <s v="Yes"/>
    <x v="65"/>
    <n v="360156"/>
    <n v="219.59"/>
    <n v="139.05000000000001"/>
    <s v="Paramount"/>
    <n v="56.62"/>
  </r>
  <r>
    <s v="MOV9675"/>
    <x v="2"/>
    <x v="6"/>
    <x v="163"/>
    <x v="1526"/>
    <x v="0"/>
    <x v="0"/>
    <x v="30"/>
    <n v="5.8"/>
    <x v="1491"/>
    <n v="105"/>
    <n v="41.61"/>
    <n v="99.87"/>
    <n v="778.01"/>
    <n v="4186"/>
    <s v="No"/>
    <x v="52"/>
    <n v="256329"/>
    <n v="400.5"/>
    <n v="377.51"/>
    <s v="Paramount"/>
    <n v="18.829999999999998"/>
  </r>
  <r>
    <s v="MOV1031"/>
    <x v="1"/>
    <x v="6"/>
    <x v="918"/>
    <x v="1527"/>
    <x v="0"/>
    <x v="0"/>
    <x v="25"/>
    <n v="5.8"/>
    <x v="1492"/>
    <n v="111"/>
    <n v="47.16"/>
    <n v="129.35"/>
    <n v="770.9"/>
    <n v="1459"/>
    <s v="Yes"/>
    <x v="61"/>
    <n v="320612"/>
    <n v="606.49"/>
    <n v="164.41"/>
    <s v="Netflix"/>
    <n v="28.24"/>
  </r>
  <r>
    <s v="MOV8430"/>
    <x v="0"/>
    <x v="0"/>
    <x v="573"/>
    <x v="1528"/>
    <x v="0"/>
    <x v="3"/>
    <x v="16"/>
    <n v="5.8"/>
    <x v="258"/>
    <n v="112"/>
    <n v="44.5"/>
    <n v="66.86"/>
    <n v="529.26"/>
    <n v="1609"/>
    <s v="No"/>
    <x v="59"/>
    <n v="377132"/>
    <n v="351.62"/>
    <n v="177.64"/>
    <s v="Netflix"/>
    <n v="94.69"/>
  </r>
  <r>
    <s v="MOV9800"/>
    <x v="5"/>
    <x v="5"/>
    <x v="351"/>
    <x v="1529"/>
    <x v="0"/>
    <x v="0"/>
    <x v="19"/>
    <n v="5.8"/>
    <x v="1493"/>
    <n v="160"/>
    <n v="42.74"/>
    <n v="88.91"/>
    <n v="439"/>
    <n v="2306"/>
    <s v="Yes"/>
    <x v="33"/>
    <n v="258763"/>
    <n v="324.73"/>
    <n v="114.27"/>
    <s v="Amazon Prime"/>
    <n v="45.97"/>
  </r>
  <r>
    <s v="MOV4027"/>
    <x v="5"/>
    <x v="6"/>
    <x v="755"/>
    <x v="1530"/>
    <x v="0"/>
    <x v="0"/>
    <x v="5"/>
    <n v="5.8"/>
    <x v="1494"/>
    <n v="133"/>
    <n v="42.25"/>
    <n v="64.55"/>
    <n v="381.24"/>
    <n v="4001"/>
    <s v="Yes"/>
    <x v="57"/>
    <n v="389223"/>
    <n v="219.18"/>
    <n v="162.06"/>
    <s v="Warner Bros"/>
    <n v="14.65"/>
  </r>
  <r>
    <s v="MOV8358"/>
    <x v="1"/>
    <x v="2"/>
    <x v="107"/>
    <x v="1531"/>
    <x v="0"/>
    <x v="0"/>
    <x v="33"/>
    <n v="5.8"/>
    <x v="1495"/>
    <n v="140"/>
    <n v="4.25"/>
    <n v="7.33"/>
    <n v="61.42"/>
    <n v="1888"/>
    <s v="Yes"/>
    <x v="25"/>
    <n v="379562"/>
    <n v="33.25"/>
    <n v="28.17"/>
    <s v="Amazon Prime"/>
    <n v="51.04"/>
  </r>
  <r>
    <s v="MOV4855"/>
    <x v="1"/>
    <x v="5"/>
    <x v="919"/>
    <x v="1532"/>
    <x v="0"/>
    <x v="0"/>
    <x v="35"/>
    <n v="5.8"/>
    <x v="1496"/>
    <n v="180"/>
    <n v="8.99"/>
    <n v="18.96"/>
    <n v="82.21"/>
    <n v="2881"/>
    <s v="No"/>
    <x v="34"/>
    <n v="459348"/>
    <n v="53.74"/>
    <n v="28.47"/>
    <s v="Paramount"/>
    <n v="27.24"/>
  </r>
  <r>
    <s v="MOV6859"/>
    <x v="3"/>
    <x v="0"/>
    <x v="874"/>
    <x v="1533"/>
    <x v="0"/>
    <x v="0"/>
    <x v="13"/>
    <n v="5.8"/>
    <x v="1272"/>
    <n v="85"/>
    <n v="1.69"/>
    <n v="4.6900000000000004"/>
    <n v="46.04"/>
    <n v="4854"/>
    <s v="No"/>
    <x v="43"/>
    <n v="147558"/>
    <n v="26.08"/>
    <n v="19.96"/>
    <s v="Warner Bros"/>
    <n v="53.9"/>
  </r>
  <r>
    <s v="MOV8540"/>
    <x v="7"/>
    <x v="3"/>
    <x v="428"/>
    <x v="1534"/>
    <x v="0"/>
    <x v="4"/>
    <x v="5"/>
    <n v="5.8"/>
    <x v="1497"/>
    <n v="177"/>
    <n v="44.98"/>
    <n v="111.15"/>
    <n v="824.96"/>
    <n v="2011"/>
    <s v="No"/>
    <x v="30"/>
    <n v="353682"/>
    <n v="429.93"/>
    <n v="395.03"/>
    <s v="Warner Bros"/>
    <n v="36.64"/>
  </r>
  <r>
    <s v="MOV6950"/>
    <x v="3"/>
    <x v="2"/>
    <x v="920"/>
    <x v="1535"/>
    <x v="0"/>
    <x v="0"/>
    <x v="51"/>
    <n v="5.8"/>
    <x v="1498"/>
    <n v="136"/>
    <n v="10.84"/>
    <n v="20.39"/>
    <n v="194.36"/>
    <n v="1852"/>
    <s v="Yes"/>
    <x v="69"/>
    <n v="456156"/>
    <n v="146.41"/>
    <n v="47.95"/>
    <s v="Paramount"/>
    <n v="27.21"/>
  </r>
  <r>
    <s v="MOV5395"/>
    <x v="4"/>
    <x v="3"/>
    <x v="921"/>
    <x v="1536"/>
    <x v="0"/>
    <x v="15"/>
    <x v="1"/>
    <n v="5.8"/>
    <x v="1499"/>
    <n v="127"/>
    <n v="42.49"/>
    <n v="101.38"/>
    <n v="461.26"/>
    <n v="878"/>
    <s v="Yes"/>
    <x v="39"/>
    <n v="492198"/>
    <n v="313.99"/>
    <n v="147.27000000000001"/>
    <s v="Netflix"/>
    <n v="36.61"/>
  </r>
  <r>
    <s v="MOV9185"/>
    <x v="2"/>
    <x v="3"/>
    <x v="922"/>
    <x v="1537"/>
    <x v="0"/>
    <x v="0"/>
    <x v="19"/>
    <n v="5.8"/>
    <x v="1500"/>
    <n v="82"/>
    <n v="30.68"/>
    <n v="46.07"/>
    <n v="313.55"/>
    <n v="1293"/>
    <s v="Yes"/>
    <x v="25"/>
    <n v="253660"/>
    <n v="188.15"/>
    <n v="125.4"/>
    <s v="Sony Pictures"/>
    <n v="102.88"/>
  </r>
  <r>
    <s v="MOV5526"/>
    <x v="7"/>
    <x v="5"/>
    <x v="523"/>
    <x v="1507"/>
    <x v="0"/>
    <x v="0"/>
    <x v="25"/>
    <n v="5.8"/>
    <x v="1501"/>
    <n v="164"/>
    <n v="23.13"/>
    <n v="58.25"/>
    <n v="343.54"/>
    <n v="3927"/>
    <s v="Yes"/>
    <x v="43"/>
    <n v="258474"/>
    <n v="269.14"/>
    <n v="74.400000000000006"/>
    <s v="Fox Studios"/>
    <n v="98.49"/>
  </r>
  <r>
    <s v="MOV4135"/>
    <x v="2"/>
    <x v="1"/>
    <x v="662"/>
    <x v="1538"/>
    <x v="0"/>
    <x v="0"/>
    <x v="37"/>
    <n v="5.8"/>
    <x v="1502"/>
    <n v="159"/>
    <n v="32.51"/>
    <n v="78.56"/>
    <n v="396.56"/>
    <n v="3905"/>
    <s v="No"/>
    <x v="75"/>
    <n v="254394"/>
    <n v="224.59"/>
    <n v="171.97"/>
    <s v="Sony Pictures"/>
    <n v="86.39"/>
  </r>
  <r>
    <s v="MOV7772"/>
    <x v="0"/>
    <x v="4"/>
    <x v="145"/>
    <x v="1539"/>
    <x v="0"/>
    <x v="0"/>
    <x v="38"/>
    <n v="5.8"/>
    <x v="1503"/>
    <n v="124"/>
    <n v="37.159999999999997"/>
    <n v="89.53"/>
    <n v="781.57"/>
    <n v="3718"/>
    <s v="No"/>
    <x v="60"/>
    <n v="267825"/>
    <n v="489.87"/>
    <n v="291.7"/>
    <s v="Warner Bros"/>
    <n v="49.72"/>
  </r>
  <r>
    <s v="MOV2000"/>
    <x v="4"/>
    <x v="0"/>
    <x v="283"/>
    <x v="1540"/>
    <x v="0"/>
    <x v="0"/>
    <x v="6"/>
    <n v="5.8"/>
    <x v="1504"/>
    <n v="173"/>
    <n v="7.88"/>
    <n v="16.170000000000002"/>
    <n v="100.7"/>
    <n v="1597"/>
    <s v="Yes"/>
    <x v="22"/>
    <n v="329423"/>
    <n v="66.09"/>
    <n v="34.61"/>
    <s v="Fox Studios"/>
    <n v="34.479999999999997"/>
  </r>
  <r>
    <s v="MOV6874"/>
    <x v="1"/>
    <x v="5"/>
    <x v="923"/>
    <x v="1541"/>
    <x v="0"/>
    <x v="0"/>
    <x v="11"/>
    <n v="5.8"/>
    <x v="1505"/>
    <n v="114"/>
    <n v="3.8"/>
    <n v="5.95"/>
    <n v="48.01"/>
    <n v="4781"/>
    <s v="Yes"/>
    <x v="69"/>
    <n v="106665"/>
    <n v="26.29"/>
    <n v="21.72"/>
    <s v="Fox Studios"/>
    <n v="31.7"/>
  </r>
  <r>
    <s v="MOV8380"/>
    <x v="3"/>
    <x v="2"/>
    <x v="924"/>
    <x v="1542"/>
    <x v="0"/>
    <x v="0"/>
    <x v="25"/>
    <n v="5.7"/>
    <x v="1506"/>
    <n v="155"/>
    <n v="8.8699999999999992"/>
    <n v="19.91"/>
    <n v="85.57"/>
    <n v="2614"/>
    <s v="Yes"/>
    <x v="33"/>
    <n v="246440"/>
    <n v="54.06"/>
    <n v="31.51"/>
    <s v="Netflix"/>
    <n v="41.2"/>
  </r>
  <r>
    <s v="MOV2862"/>
    <x v="6"/>
    <x v="1"/>
    <x v="320"/>
    <x v="1543"/>
    <x v="0"/>
    <x v="3"/>
    <x v="2"/>
    <n v="5.7"/>
    <x v="1507"/>
    <n v="170"/>
    <n v="2"/>
    <n v="5.36"/>
    <n v="26.68"/>
    <n v="762"/>
    <s v="No"/>
    <x v="19"/>
    <n v="212684"/>
    <n v="14.11"/>
    <n v="12.57"/>
    <s v="Netflix"/>
    <n v="0.95"/>
  </r>
  <r>
    <s v="MOV4074"/>
    <x v="7"/>
    <x v="6"/>
    <x v="925"/>
    <x v="1544"/>
    <x v="0"/>
    <x v="0"/>
    <x v="13"/>
    <n v="5.7"/>
    <x v="1508"/>
    <n v="118"/>
    <n v="40.5"/>
    <n v="95.64"/>
    <n v="393.28"/>
    <n v="3962"/>
    <s v="No"/>
    <x v="9"/>
    <n v="219874"/>
    <n v="240.6"/>
    <n v="152.68"/>
    <s v="Amazon Prime"/>
    <n v="22.15"/>
  </r>
  <r>
    <s v="MOV2888"/>
    <x v="5"/>
    <x v="4"/>
    <x v="926"/>
    <x v="1545"/>
    <x v="0"/>
    <x v="0"/>
    <x v="18"/>
    <n v="5.7"/>
    <x v="1509"/>
    <n v="179"/>
    <n v="31.17"/>
    <n v="81.06"/>
    <n v="329.92"/>
    <n v="2470"/>
    <s v="Yes"/>
    <x v="75"/>
    <n v="97144"/>
    <n v="195.29"/>
    <n v="134.63"/>
    <s v="Fox Studios"/>
    <n v="3.88"/>
  </r>
  <r>
    <s v="MOV8066"/>
    <x v="1"/>
    <x v="0"/>
    <x v="656"/>
    <x v="1546"/>
    <x v="0"/>
    <x v="0"/>
    <x v="13"/>
    <n v="5.7"/>
    <x v="1510"/>
    <n v="105"/>
    <n v="22.22"/>
    <n v="40.14"/>
    <n v="138.03"/>
    <n v="2832"/>
    <s v="Yes"/>
    <x v="58"/>
    <n v="41899"/>
    <n v="97.67"/>
    <n v="40.36"/>
    <s v="Amazon Prime"/>
    <n v="103.75"/>
  </r>
  <r>
    <s v="MOV5959"/>
    <x v="6"/>
    <x v="6"/>
    <x v="927"/>
    <x v="1547"/>
    <x v="0"/>
    <x v="0"/>
    <x v="5"/>
    <n v="5.7"/>
    <x v="1511"/>
    <n v="166"/>
    <n v="32.299999999999997"/>
    <n v="83.18"/>
    <n v="177.04"/>
    <n v="623"/>
    <s v="No"/>
    <x v="62"/>
    <n v="57390"/>
    <n v="109.05"/>
    <n v="67.989999999999995"/>
    <s v="Netflix"/>
    <n v="106.48"/>
  </r>
  <r>
    <s v="MOV8788"/>
    <x v="8"/>
    <x v="1"/>
    <x v="921"/>
    <x v="1548"/>
    <x v="0"/>
    <x v="0"/>
    <x v="4"/>
    <n v="5.7"/>
    <x v="1512"/>
    <n v="121"/>
    <n v="31.48"/>
    <n v="70.62"/>
    <n v="255.24"/>
    <n v="3047"/>
    <s v="Yes"/>
    <x v="75"/>
    <n v="453072"/>
    <n v="176.6"/>
    <n v="78.64"/>
    <s v="Warner Bros"/>
    <n v="113.52"/>
  </r>
  <r>
    <s v="MOV7885"/>
    <x v="8"/>
    <x v="1"/>
    <x v="928"/>
    <x v="1549"/>
    <x v="0"/>
    <x v="0"/>
    <x v="20"/>
    <n v="5.7"/>
    <x v="1053"/>
    <n v="81"/>
    <n v="24.13"/>
    <n v="47.33"/>
    <n v="462.95"/>
    <n v="3141"/>
    <s v="No"/>
    <x v="6"/>
    <n v="209028"/>
    <n v="361.35"/>
    <n v="101.6"/>
    <s v="Netflix"/>
    <n v="30.93"/>
  </r>
  <r>
    <s v="MOV6093"/>
    <x v="3"/>
    <x v="6"/>
    <x v="643"/>
    <x v="1550"/>
    <x v="0"/>
    <x v="0"/>
    <x v="49"/>
    <n v="5.7"/>
    <x v="1513"/>
    <n v="103"/>
    <n v="9.6199999999999992"/>
    <n v="18.14"/>
    <n v="87.78"/>
    <n v="2221"/>
    <s v="No"/>
    <x v="44"/>
    <n v="287664"/>
    <n v="58.54"/>
    <n v="29.24"/>
    <s v="Fox Studios"/>
    <n v="31.68"/>
  </r>
  <r>
    <s v="MOV3164"/>
    <x v="2"/>
    <x v="3"/>
    <x v="929"/>
    <x v="1551"/>
    <x v="0"/>
    <x v="0"/>
    <x v="13"/>
    <n v="5.7"/>
    <x v="356"/>
    <n v="97"/>
    <n v="31.17"/>
    <n v="58.64"/>
    <n v="507.73"/>
    <n v="2248"/>
    <s v="No"/>
    <x v="56"/>
    <n v="379129"/>
    <n v="325.92"/>
    <n v="181.81"/>
    <s v="Fox Studios"/>
    <n v="15.74"/>
  </r>
  <r>
    <s v="MOV2095"/>
    <x v="0"/>
    <x v="5"/>
    <x v="166"/>
    <x v="1552"/>
    <x v="0"/>
    <x v="0"/>
    <x v="19"/>
    <n v="5.7"/>
    <x v="1514"/>
    <n v="160"/>
    <n v="32.24"/>
    <n v="83.63"/>
    <n v="273.11"/>
    <n v="3949"/>
    <s v="No"/>
    <x v="79"/>
    <n v="261482"/>
    <n v="168.63"/>
    <n v="104.48"/>
    <s v="Paramount"/>
    <n v="31.54"/>
  </r>
  <r>
    <s v="MOV4102"/>
    <x v="8"/>
    <x v="3"/>
    <x v="91"/>
    <x v="1553"/>
    <x v="0"/>
    <x v="4"/>
    <x v="12"/>
    <n v="5.7"/>
    <x v="1515"/>
    <n v="125"/>
    <n v="28.6"/>
    <n v="77.709999999999994"/>
    <n v="401.7"/>
    <n v="3560"/>
    <s v="Yes"/>
    <x v="50"/>
    <n v="109963"/>
    <n v="301.77"/>
    <n v="99.93"/>
    <s v="Warner Bros"/>
    <n v="126.03"/>
  </r>
  <r>
    <s v="MOV1842"/>
    <x v="0"/>
    <x v="2"/>
    <x v="930"/>
    <x v="1554"/>
    <x v="0"/>
    <x v="0"/>
    <x v="18"/>
    <n v="5.7"/>
    <x v="1516"/>
    <n v="172"/>
    <n v="28.44"/>
    <n v="51.56"/>
    <n v="482.96"/>
    <n v="3259"/>
    <s v="Yes"/>
    <x v="37"/>
    <n v="397755"/>
    <n v="297.33"/>
    <n v="185.63"/>
    <s v="Fox Studios"/>
    <n v="6"/>
  </r>
  <r>
    <s v="MOV4500"/>
    <x v="4"/>
    <x v="6"/>
    <x v="931"/>
    <x v="1555"/>
    <x v="0"/>
    <x v="0"/>
    <x v="16"/>
    <n v="5.7"/>
    <x v="1517"/>
    <n v="124"/>
    <n v="3.75"/>
    <n v="9.44"/>
    <n v="75.16"/>
    <n v="2262"/>
    <s v="No"/>
    <x v="41"/>
    <n v="25766"/>
    <n v="52.99"/>
    <n v="22.17"/>
    <s v="Amazon Prime"/>
    <n v="0.87"/>
  </r>
  <r>
    <s v="MOV7058"/>
    <x v="0"/>
    <x v="2"/>
    <x v="932"/>
    <x v="1556"/>
    <x v="0"/>
    <x v="0"/>
    <x v="13"/>
    <n v="5.7"/>
    <x v="1518"/>
    <n v="172"/>
    <n v="18.46"/>
    <n v="35.26"/>
    <n v="352.48"/>
    <n v="523"/>
    <s v="No"/>
    <x v="19"/>
    <n v="378589"/>
    <n v="209.43"/>
    <n v="143.05000000000001"/>
    <s v="Sony Pictures"/>
    <n v="3.91"/>
  </r>
  <r>
    <s v="MOV9010"/>
    <x v="3"/>
    <x v="6"/>
    <x v="933"/>
    <x v="1557"/>
    <x v="0"/>
    <x v="0"/>
    <x v="4"/>
    <n v="5.7"/>
    <x v="1519"/>
    <n v="84"/>
    <n v="28.6"/>
    <n v="54.68"/>
    <n v="420.68"/>
    <n v="1656"/>
    <s v="No"/>
    <x v="80"/>
    <n v="134412"/>
    <n v="222.96"/>
    <n v="197.72"/>
    <s v="Fox Studios"/>
    <n v="91.48"/>
  </r>
  <r>
    <s v="MOV3402"/>
    <x v="4"/>
    <x v="3"/>
    <x v="832"/>
    <x v="1558"/>
    <x v="0"/>
    <x v="0"/>
    <x v="45"/>
    <n v="5.7"/>
    <x v="1520"/>
    <n v="165"/>
    <n v="10.49"/>
    <n v="19.829999999999998"/>
    <n v="194.85"/>
    <n v="3320"/>
    <s v="Yes"/>
    <x v="35"/>
    <n v="216297"/>
    <n v="114.89"/>
    <n v="79.959999999999994"/>
    <s v="Netflix"/>
    <n v="20.8"/>
  </r>
  <r>
    <s v="MOV8891"/>
    <x v="6"/>
    <x v="4"/>
    <x v="934"/>
    <x v="1559"/>
    <x v="0"/>
    <x v="0"/>
    <x v="5"/>
    <n v="5.7"/>
    <x v="1521"/>
    <n v="137"/>
    <n v="22.04"/>
    <n v="60.71"/>
    <n v="459.4"/>
    <n v="978"/>
    <s v="No"/>
    <x v="42"/>
    <n v="314052"/>
    <n v="296.25"/>
    <n v="163.15"/>
    <s v="Netflix"/>
    <n v="115.17"/>
  </r>
  <r>
    <s v="MOV9177"/>
    <x v="5"/>
    <x v="2"/>
    <x v="95"/>
    <x v="1560"/>
    <x v="0"/>
    <x v="0"/>
    <x v="5"/>
    <n v="5.7"/>
    <x v="1522"/>
    <n v="123"/>
    <n v="14.72"/>
    <n v="38.76"/>
    <n v="375.39"/>
    <n v="2154"/>
    <s v="No"/>
    <x v="64"/>
    <n v="77548"/>
    <n v="280.92"/>
    <n v="94.47"/>
    <s v="Netflix"/>
    <n v="14.35"/>
  </r>
  <r>
    <s v="MOV3192"/>
    <x v="6"/>
    <x v="0"/>
    <x v="935"/>
    <x v="1561"/>
    <x v="0"/>
    <x v="0"/>
    <x v="3"/>
    <n v="5.7"/>
    <x v="1523"/>
    <n v="135"/>
    <n v="49.78"/>
    <n v="145.63"/>
    <n v="1412.36"/>
    <n v="3742"/>
    <s v="No"/>
    <x v="36"/>
    <n v="431914"/>
    <n v="883.01"/>
    <n v="529.35"/>
    <s v="Sony Pictures"/>
    <n v="92.31"/>
  </r>
  <r>
    <s v="MOV3959"/>
    <x v="7"/>
    <x v="5"/>
    <x v="936"/>
    <x v="1562"/>
    <x v="0"/>
    <x v="3"/>
    <x v="18"/>
    <n v="5.7"/>
    <x v="1524"/>
    <n v="117"/>
    <n v="10.48"/>
    <n v="24.98"/>
    <n v="214.53"/>
    <n v="3124"/>
    <s v="No"/>
    <x v="70"/>
    <n v="228599"/>
    <n v="125.78"/>
    <n v="88.75"/>
    <s v="Paramount"/>
    <n v="46.07"/>
  </r>
  <r>
    <s v="MOV7112"/>
    <x v="1"/>
    <x v="2"/>
    <x v="937"/>
    <x v="1563"/>
    <x v="0"/>
    <x v="0"/>
    <x v="14"/>
    <n v="5.7"/>
    <x v="1525"/>
    <n v="138"/>
    <n v="12.62"/>
    <n v="33.869999999999997"/>
    <n v="114.8"/>
    <n v="1816"/>
    <s v="Yes"/>
    <x v="29"/>
    <n v="442591"/>
    <n v="73.69"/>
    <n v="41.11"/>
    <s v="Fox Studios"/>
    <n v="81.48"/>
  </r>
  <r>
    <s v="MOV8721"/>
    <x v="0"/>
    <x v="4"/>
    <x v="789"/>
    <x v="1564"/>
    <x v="0"/>
    <x v="0"/>
    <x v="35"/>
    <n v="5.7"/>
    <x v="1526"/>
    <n v="170"/>
    <n v="17.91"/>
    <n v="47.37"/>
    <n v="97.52"/>
    <n v="3139"/>
    <s v="Yes"/>
    <x v="74"/>
    <n v="18082"/>
    <n v="70.739999999999995"/>
    <n v="26.78"/>
    <s v="Paramount"/>
    <n v="5.6"/>
  </r>
  <r>
    <s v="MOV1610"/>
    <x v="4"/>
    <x v="4"/>
    <x v="938"/>
    <x v="1565"/>
    <x v="0"/>
    <x v="0"/>
    <x v="28"/>
    <n v="5.7"/>
    <x v="1527"/>
    <n v="145"/>
    <n v="41.6"/>
    <n v="120.11"/>
    <n v="399.58"/>
    <n v="3234"/>
    <s v="No"/>
    <x v="59"/>
    <n v="123921"/>
    <n v="305.3"/>
    <n v="94.28"/>
    <s v="Sony Pictures"/>
    <n v="49.08"/>
  </r>
  <r>
    <s v="MOV2117"/>
    <x v="0"/>
    <x v="1"/>
    <x v="487"/>
    <x v="1566"/>
    <x v="0"/>
    <x v="0"/>
    <x v="49"/>
    <n v="5.7"/>
    <x v="1528"/>
    <n v="159"/>
    <n v="38.020000000000003"/>
    <n v="110.6"/>
    <n v="814.76"/>
    <n v="1870"/>
    <s v="No"/>
    <x v="68"/>
    <n v="140282"/>
    <n v="613.20000000000005"/>
    <n v="201.56"/>
    <s v="Sony Pictures"/>
    <n v="60.26"/>
  </r>
  <r>
    <s v="MOV6950"/>
    <x v="0"/>
    <x v="2"/>
    <x v="851"/>
    <x v="1567"/>
    <x v="0"/>
    <x v="0"/>
    <x v="11"/>
    <n v="5.7"/>
    <x v="1529"/>
    <n v="86"/>
    <n v="20.87"/>
    <n v="56.22"/>
    <n v="490.3"/>
    <n v="4151"/>
    <s v="Yes"/>
    <x v="29"/>
    <n v="243810"/>
    <n v="263.11"/>
    <n v="227.19"/>
    <s v="Fox Studios"/>
    <n v="53.34"/>
  </r>
  <r>
    <s v="MOV7330"/>
    <x v="7"/>
    <x v="1"/>
    <x v="769"/>
    <x v="1568"/>
    <x v="0"/>
    <x v="0"/>
    <x v="6"/>
    <n v="5.7"/>
    <x v="1530"/>
    <n v="106"/>
    <n v="32.29"/>
    <n v="86.97"/>
    <n v="421.99"/>
    <n v="1154"/>
    <s v="Yes"/>
    <x v="45"/>
    <n v="463449"/>
    <n v="224.65"/>
    <n v="197.34"/>
    <s v="Paramount"/>
    <n v="37.619999999999997"/>
  </r>
  <r>
    <s v="MOV8423"/>
    <x v="4"/>
    <x v="3"/>
    <x v="939"/>
    <x v="1569"/>
    <x v="0"/>
    <x v="0"/>
    <x v="13"/>
    <n v="5.7"/>
    <x v="1531"/>
    <n v="98"/>
    <n v="40.67"/>
    <n v="71.95"/>
    <n v="228.39"/>
    <n v="1229"/>
    <s v="No"/>
    <x v="22"/>
    <n v="32867"/>
    <n v="151.53"/>
    <n v="76.86"/>
    <s v="Sony Pictures"/>
    <n v="59.33"/>
  </r>
  <r>
    <s v="MOV2876"/>
    <x v="6"/>
    <x v="6"/>
    <x v="929"/>
    <x v="1551"/>
    <x v="0"/>
    <x v="0"/>
    <x v="13"/>
    <n v="5.7"/>
    <x v="1532"/>
    <n v="157"/>
    <n v="10.029999999999999"/>
    <n v="15.43"/>
    <n v="126.86"/>
    <n v="1287"/>
    <s v="No"/>
    <x v="62"/>
    <n v="425848"/>
    <n v="82.61"/>
    <n v="44.25"/>
    <s v="Fox Studios"/>
    <n v="1.69"/>
  </r>
  <r>
    <s v="MOV7342"/>
    <x v="7"/>
    <x v="6"/>
    <x v="243"/>
    <x v="1570"/>
    <x v="0"/>
    <x v="0"/>
    <x v="19"/>
    <n v="5.7"/>
    <x v="1533"/>
    <n v="157"/>
    <n v="20.84"/>
    <n v="40.71"/>
    <n v="335.45"/>
    <n v="2216"/>
    <s v="No"/>
    <x v="25"/>
    <n v="151020"/>
    <n v="180.42"/>
    <n v="155.03"/>
    <s v="Sony Pictures"/>
    <n v="9.5"/>
  </r>
  <r>
    <s v="MOV5459"/>
    <x v="6"/>
    <x v="6"/>
    <x v="644"/>
    <x v="1571"/>
    <x v="0"/>
    <x v="0"/>
    <x v="45"/>
    <n v="5.7"/>
    <x v="1534"/>
    <n v="104"/>
    <n v="46.7"/>
    <n v="113.17"/>
    <n v="467.66"/>
    <n v="3419"/>
    <s v="No"/>
    <x v="10"/>
    <n v="267074"/>
    <n v="354.61"/>
    <n v="113.05"/>
    <s v="Amazon Prime"/>
    <n v="12.53"/>
  </r>
  <r>
    <s v="MOV5716"/>
    <x v="7"/>
    <x v="2"/>
    <x v="940"/>
    <x v="1572"/>
    <x v="0"/>
    <x v="0"/>
    <x v="16"/>
    <n v="5.7"/>
    <x v="1535"/>
    <n v="139"/>
    <n v="44.5"/>
    <n v="122.94"/>
    <n v="401.89"/>
    <n v="2099"/>
    <s v="No"/>
    <x v="30"/>
    <n v="31746"/>
    <n v="233.74"/>
    <n v="168.15"/>
    <s v="Paramount"/>
    <n v="67.430000000000007"/>
  </r>
  <r>
    <s v="MOV5103"/>
    <x v="4"/>
    <x v="0"/>
    <x v="941"/>
    <x v="1573"/>
    <x v="0"/>
    <x v="9"/>
    <x v="45"/>
    <n v="5.7"/>
    <x v="1536"/>
    <n v="169"/>
    <n v="4.47"/>
    <n v="7.29"/>
    <n v="38.74"/>
    <n v="4139"/>
    <s v="No"/>
    <x v="10"/>
    <n v="473821"/>
    <n v="30.93"/>
    <n v="7.81"/>
    <s v="Netflix"/>
    <n v="55.86"/>
  </r>
  <r>
    <s v="MOV4712"/>
    <x v="1"/>
    <x v="2"/>
    <x v="942"/>
    <x v="1574"/>
    <x v="0"/>
    <x v="0"/>
    <x v="18"/>
    <n v="5.7"/>
    <x v="1170"/>
    <n v="178"/>
    <n v="20.260000000000002"/>
    <n v="33.159999999999997"/>
    <n v="157.34"/>
    <n v="2956"/>
    <s v="Yes"/>
    <x v="36"/>
    <n v="458018"/>
    <n v="122.88"/>
    <n v="34.46"/>
    <s v="Netflix"/>
    <n v="35.03"/>
  </r>
  <r>
    <s v="MOV5999"/>
    <x v="6"/>
    <x v="3"/>
    <x v="475"/>
    <x v="1575"/>
    <x v="0"/>
    <x v="0"/>
    <x v="20"/>
    <n v="5.7"/>
    <x v="1537"/>
    <n v="157"/>
    <n v="44.47"/>
    <n v="122.69"/>
    <n v="1091.81"/>
    <n v="2204"/>
    <s v="Yes"/>
    <x v="17"/>
    <n v="423338"/>
    <n v="756.05"/>
    <n v="335.76"/>
    <s v="Amazon Prime"/>
    <n v="86.53"/>
  </r>
  <r>
    <s v="MOV9279"/>
    <x v="6"/>
    <x v="5"/>
    <x v="511"/>
    <x v="1576"/>
    <x v="0"/>
    <x v="0"/>
    <x v="5"/>
    <n v="5.7"/>
    <x v="1538"/>
    <n v="178"/>
    <n v="15.74"/>
    <n v="24.56"/>
    <n v="61.56"/>
    <n v="1176"/>
    <s v="No"/>
    <x v="61"/>
    <n v="401993"/>
    <n v="43.06"/>
    <n v="18.5"/>
    <s v="Warner Bros"/>
    <n v="26.13"/>
  </r>
  <r>
    <s v="MOV4581"/>
    <x v="3"/>
    <x v="5"/>
    <x v="772"/>
    <x v="1577"/>
    <x v="0"/>
    <x v="0"/>
    <x v="54"/>
    <n v="5.7"/>
    <x v="1539"/>
    <n v="135"/>
    <n v="24.03"/>
    <n v="54.99"/>
    <n v="314.32"/>
    <n v="1771"/>
    <s v="No"/>
    <x v="3"/>
    <n v="35458"/>
    <n v="209.3"/>
    <n v="105.02"/>
    <s v="Amazon Prime"/>
    <n v="31.11"/>
  </r>
  <r>
    <s v="MOV5454"/>
    <x v="7"/>
    <x v="2"/>
    <x v="722"/>
    <x v="1578"/>
    <x v="0"/>
    <x v="0"/>
    <x v="30"/>
    <n v="5.7"/>
    <x v="1238"/>
    <n v="112"/>
    <n v="40.869999999999997"/>
    <n v="111.62"/>
    <n v="427.52"/>
    <n v="2259"/>
    <s v="Yes"/>
    <x v="54"/>
    <n v="459145"/>
    <n v="223.57"/>
    <n v="203.95"/>
    <s v="Sony Pictures"/>
    <n v="53.99"/>
  </r>
  <r>
    <s v="MOV4500"/>
    <x v="1"/>
    <x v="5"/>
    <x v="357"/>
    <x v="1579"/>
    <x v="0"/>
    <x v="0"/>
    <x v="28"/>
    <n v="5.7"/>
    <x v="1540"/>
    <n v="146"/>
    <n v="19.739999999999998"/>
    <n v="35.79"/>
    <n v="142.86000000000001"/>
    <n v="3055"/>
    <s v="No"/>
    <x v="80"/>
    <n v="376786"/>
    <n v="75.650000000000006"/>
    <n v="67.209999999999994"/>
    <s v="Paramount"/>
    <n v="60.07"/>
  </r>
  <r>
    <s v="MOV1540"/>
    <x v="6"/>
    <x v="4"/>
    <x v="723"/>
    <x v="1580"/>
    <x v="0"/>
    <x v="0"/>
    <x v="4"/>
    <n v="5.7"/>
    <x v="1541"/>
    <n v="83"/>
    <n v="9.67"/>
    <n v="26.42"/>
    <n v="109.54"/>
    <n v="2260"/>
    <s v="Yes"/>
    <x v="12"/>
    <n v="224850"/>
    <n v="60.47"/>
    <n v="49.07"/>
    <s v="Fox Studios"/>
    <n v="5.87"/>
  </r>
  <r>
    <s v="MOV6364"/>
    <x v="7"/>
    <x v="0"/>
    <x v="880"/>
    <x v="1581"/>
    <x v="0"/>
    <x v="0"/>
    <x v="35"/>
    <n v="5.7"/>
    <x v="1542"/>
    <n v="163"/>
    <n v="41.38"/>
    <n v="112.29"/>
    <n v="522.16"/>
    <n v="542"/>
    <s v="Yes"/>
    <x v="74"/>
    <n v="266841"/>
    <n v="312.23"/>
    <n v="209.93"/>
    <s v="Netflix"/>
    <n v="48.18"/>
  </r>
  <r>
    <s v="MOV5280"/>
    <x v="2"/>
    <x v="3"/>
    <x v="772"/>
    <x v="1582"/>
    <x v="0"/>
    <x v="0"/>
    <x v="4"/>
    <n v="5.6"/>
    <x v="1543"/>
    <n v="153"/>
    <n v="11.5"/>
    <n v="28.35"/>
    <n v="244.07"/>
    <n v="4081"/>
    <s v="Yes"/>
    <x v="66"/>
    <n v="478828"/>
    <n v="161.69"/>
    <n v="82.38"/>
    <s v="Amazon Prime"/>
    <n v="14.25"/>
  </r>
  <r>
    <s v="MOV2300"/>
    <x v="2"/>
    <x v="5"/>
    <x v="943"/>
    <x v="1583"/>
    <x v="0"/>
    <x v="0"/>
    <x v="2"/>
    <n v="5.6"/>
    <x v="1544"/>
    <n v="159"/>
    <n v="16.420000000000002"/>
    <n v="28.44"/>
    <n v="146.75"/>
    <n v="2699"/>
    <s v="No"/>
    <x v="22"/>
    <n v="495963"/>
    <n v="115.16"/>
    <n v="31.59"/>
    <s v="Sony Pictures"/>
    <n v="70.180000000000007"/>
  </r>
  <r>
    <s v="MOV2346"/>
    <x v="0"/>
    <x v="4"/>
    <x v="27"/>
    <x v="1584"/>
    <x v="0"/>
    <x v="3"/>
    <x v="14"/>
    <n v="5.6"/>
    <x v="1545"/>
    <n v="110"/>
    <n v="37.4"/>
    <n v="90.47"/>
    <n v="576.41"/>
    <n v="4837"/>
    <s v="Yes"/>
    <x v="29"/>
    <n v="150993"/>
    <n v="357.98"/>
    <n v="218.43"/>
    <s v="Amazon Prime"/>
    <n v="122.61"/>
  </r>
  <r>
    <s v="MOV9789"/>
    <x v="6"/>
    <x v="6"/>
    <x v="944"/>
    <x v="1585"/>
    <x v="0"/>
    <x v="0"/>
    <x v="45"/>
    <n v="5.6"/>
    <x v="1546"/>
    <n v="92"/>
    <n v="10.77"/>
    <n v="19.27"/>
    <n v="150.57"/>
    <n v="746"/>
    <s v="Yes"/>
    <x v="21"/>
    <n v="130065"/>
    <n v="120.26"/>
    <n v="30.31"/>
    <s v="Netflix"/>
    <n v="15.72"/>
  </r>
  <r>
    <s v="MOV3024"/>
    <x v="2"/>
    <x v="1"/>
    <x v="945"/>
    <x v="1586"/>
    <x v="0"/>
    <x v="0"/>
    <x v="18"/>
    <n v="5.6"/>
    <x v="1547"/>
    <n v="170"/>
    <n v="32.75"/>
    <n v="80.02"/>
    <n v="256.82"/>
    <n v="3603"/>
    <s v="Yes"/>
    <x v="11"/>
    <n v="75385"/>
    <n v="201.47"/>
    <n v="55.35"/>
    <s v="Netflix"/>
    <n v="65.14"/>
  </r>
  <r>
    <s v="MOV9633"/>
    <x v="5"/>
    <x v="6"/>
    <x v="616"/>
    <x v="1587"/>
    <x v="0"/>
    <x v="0"/>
    <x v="14"/>
    <n v="5.6"/>
    <x v="1548"/>
    <n v="82"/>
    <n v="4.1900000000000004"/>
    <n v="8.06"/>
    <n v="73.989999999999995"/>
    <n v="4534"/>
    <s v="No"/>
    <x v="19"/>
    <n v="285053"/>
    <n v="52.03"/>
    <n v="21.96"/>
    <s v="Netflix"/>
    <n v="79.48"/>
  </r>
  <r>
    <s v="MOV2425"/>
    <x v="4"/>
    <x v="0"/>
    <x v="946"/>
    <x v="1588"/>
    <x v="0"/>
    <x v="0"/>
    <x v="18"/>
    <n v="5.6"/>
    <x v="1549"/>
    <n v="121"/>
    <n v="45.26"/>
    <n v="82.18"/>
    <n v="671.72"/>
    <n v="4084"/>
    <s v="No"/>
    <x v="16"/>
    <n v="156190"/>
    <n v="437.1"/>
    <n v="234.62"/>
    <s v="Paramount"/>
    <n v="5.26"/>
  </r>
  <r>
    <s v="MOV3129"/>
    <x v="2"/>
    <x v="4"/>
    <x v="496"/>
    <x v="1589"/>
    <x v="0"/>
    <x v="0"/>
    <x v="49"/>
    <n v="5.6"/>
    <x v="1550"/>
    <n v="100"/>
    <n v="38.67"/>
    <n v="59.57"/>
    <n v="497.52"/>
    <n v="2759"/>
    <s v="No"/>
    <x v="46"/>
    <n v="409348"/>
    <n v="388.26"/>
    <n v="109.26"/>
    <s v="Fox Studios"/>
    <n v="9.86"/>
  </r>
  <r>
    <s v="MOV7664"/>
    <x v="4"/>
    <x v="2"/>
    <x v="947"/>
    <x v="1590"/>
    <x v="0"/>
    <x v="0"/>
    <x v="19"/>
    <n v="5.6"/>
    <x v="1551"/>
    <n v="152"/>
    <n v="12.44"/>
    <n v="32.29"/>
    <n v="227.22"/>
    <n v="1537"/>
    <s v="Yes"/>
    <x v="57"/>
    <n v="2687"/>
    <n v="176.35"/>
    <n v="50.87"/>
    <s v="Netflix"/>
    <n v="23.57"/>
  </r>
  <r>
    <s v="MOV9353"/>
    <x v="8"/>
    <x v="3"/>
    <x v="948"/>
    <x v="1591"/>
    <x v="0"/>
    <x v="0"/>
    <x v="6"/>
    <n v="5.6"/>
    <x v="1328"/>
    <n v="157"/>
    <n v="29.41"/>
    <n v="53.99"/>
    <n v="217.64"/>
    <n v="1767"/>
    <s v="Yes"/>
    <x v="80"/>
    <n v="399982"/>
    <n v="144.18"/>
    <n v="73.459999999999994"/>
    <s v="Netflix"/>
    <n v="24.35"/>
  </r>
  <r>
    <s v="MOV7988"/>
    <x v="5"/>
    <x v="6"/>
    <x v="949"/>
    <x v="1592"/>
    <x v="0"/>
    <x v="0"/>
    <x v="28"/>
    <n v="5.6"/>
    <x v="1552"/>
    <n v="88"/>
    <n v="0.87"/>
    <n v="2.12"/>
    <n v="15.87"/>
    <n v="1387"/>
    <s v="Yes"/>
    <x v="13"/>
    <n v="196360"/>
    <n v="8.16"/>
    <n v="7.71"/>
    <s v="Sony Pictures"/>
    <n v="135.69999999999999"/>
  </r>
  <r>
    <s v="MOV3499"/>
    <x v="0"/>
    <x v="0"/>
    <x v="573"/>
    <x v="1593"/>
    <x v="0"/>
    <x v="15"/>
    <x v="19"/>
    <n v="5.6"/>
    <x v="1553"/>
    <n v="162"/>
    <n v="17.29"/>
    <n v="27.72"/>
    <n v="92.32"/>
    <n v="1068"/>
    <s v="Yes"/>
    <x v="32"/>
    <n v="238086"/>
    <n v="48.27"/>
    <n v="44.05"/>
    <s v="Amazon Prime"/>
    <n v="91.03"/>
  </r>
  <r>
    <s v="MOV5343"/>
    <x v="8"/>
    <x v="3"/>
    <x v="284"/>
    <x v="1594"/>
    <x v="0"/>
    <x v="0"/>
    <x v="2"/>
    <n v="5.6"/>
    <x v="1554"/>
    <n v="116"/>
    <n v="22.2"/>
    <n v="43.1"/>
    <n v="306.41000000000003"/>
    <n v="1126"/>
    <s v="No"/>
    <x v="27"/>
    <n v="219663"/>
    <n v="172.27"/>
    <n v="134.13999999999999"/>
    <s v="Netflix"/>
    <n v="6.11"/>
  </r>
  <r>
    <s v="MOV7171"/>
    <x v="2"/>
    <x v="3"/>
    <x v="635"/>
    <x v="1595"/>
    <x v="0"/>
    <x v="0"/>
    <x v="14"/>
    <n v="5.6"/>
    <x v="1555"/>
    <n v="169"/>
    <n v="18.940000000000001"/>
    <n v="37.520000000000003"/>
    <n v="76.48"/>
    <n v="1224"/>
    <s v="No"/>
    <x v="3"/>
    <n v="50457"/>
    <n v="53.96"/>
    <n v="22.52"/>
    <s v="Sony Pictures"/>
    <n v="27.39"/>
  </r>
  <r>
    <s v="MOV2546"/>
    <x v="0"/>
    <x v="3"/>
    <x v="669"/>
    <x v="1596"/>
    <x v="0"/>
    <x v="3"/>
    <x v="14"/>
    <n v="5.6"/>
    <x v="1556"/>
    <n v="99"/>
    <n v="11.93"/>
    <n v="25.19"/>
    <n v="231.46"/>
    <n v="4158"/>
    <s v="Yes"/>
    <x v="78"/>
    <n v="17671"/>
    <n v="116.36"/>
    <n v="115.1"/>
    <s v="Warner Bros"/>
    <n v="90.43"/>
  </r>
  <r>
    <s v="MOV6871"/>
    <x v="8"/>
    <x v="1"/>
    <x v="341"/>
    <x v="1597"/>
    <x v="0"/>
    <x v="0"/>
    <x v="18"/>
    <n v="5.6"/>
    <x v="1557"/>
    <n v="120"/>
    <n v="9.3800000000000008"/>
    <n v="18.46"/>
    <n v="50.37"/>
    <n v="2016"/>
    <s v="No"/>
    <x v="4"/>
    <n v="137714"/>
    <n v="32.14"/>
    <n v="18.23"/>
    <s v="Paramount"/>
    <n v="76.069999999999993"/>
  </r>
  <r>
    <s v="MOV9106"/>
    <x v="1"/>
    <x v="3"/>
    <x v="714"/>
    <x v="1598"/>
    <x v="0"/>
    <x v="0"/>
    <x v="6"/>
    <n v="5.6"/>
    <x v="1558"/>
    <n v="147"/>
    <n v="16.13"/>
    <n v="37.67"/>
    <n v="203.74"/>
    <n v="2062"/>
    <s v="Yes"/>
    <x v="0"/>
    <n v="266081"/>
    <n v="120.53"/>
    <n v="83.21"/>
    <s v="Fox Studios"/>
    <n v="77.709999999999994"/>
  </r>
  <r>
    <s v="MOV7192"/>
    <x v="2"/>
    <x v="3"/>
    <x v="950"/>
    <x v="1599"/>
    <x v="0"/>
    <x v="4"/>
    <x v="51"/>
    <n v="5.6"/>
    <x v="1559"/>
    <n v="85"/>
    <n v="35.71"/>
    <n v="73.459999999999994"/>
    <n v="405.74"/>
    <n v="3383"/>
    <s v="No"/>
    <x v="74"/>
    <n v="270049"/>
    <n v="239.25"/>
    <n v="166.49"/>
    <s v="Amazon Prime"/>
    <n v="3.45"/>
  </r>
  <r>
    <s v="MOV4027"/>
    <x v="6"/>
    <x v="1"/>
    <x v="55"/>
    <x v="1600"/>
    <x v="0"/>
    <x v="0"/>
    <x v="30"/>
    <n v="5.6"/>
    <x v="1560"/>
    <n v="139"/>
    <n v="15.74"/>
    <n v="27.88"/>
    <n v="116.06"/>
    <n v="3135"/>
    <s v="Yes"/>
    <x v="78"/>
    <n v="485446"/>
    <n v="62.11"/>
    <n v="53.95"/>
    <s v="Netflix"/>
    <n v="13.62"/>
  </r>
  <r>
    <s v="MOV2276"/>
    <x v="1"/>
    <x v="2"/>
    <x v="817"/>
    <x v="1601"/>
    <x v="0"/>
    <x v="0"/>
    <x v="51"/>
    <n v="5.6"/>
    <x v="1561"/>
    <n v="151"/>
    <n v="24.07"/>
    <n v="66.33"/>
    <n v="297.05"/>
    <n v="3739"/>
    <s v="No"/>
    <x v="60"/>
    <n v="168618"/>
    <n v="227.93"/>
    <n v="69.12"/>
    <s v="Warner Bros"/>
    <n v="51.1"/>
  </r>
  <r>
    <s v="MOV9862"/>
    <x v="4"/>
    <x v="2"/>
    <x v="951"/>
    <x v="1602"/>
    <x v="0"/>
    <x v="0"/>
    <x v="2"/>
    <n v="5.6"/>
    <x v="1562"/>
    <n v="112"/>
    <n v="5.28"/>
    <n v="13.17"/>
    <n v="59.52"/>
    <n v="2290"/>
    <s v="Yes"/>
    <x v="44"/>
    <n v="460631"/>
    <n v="34.85"/>
    <n v="24.67"/>
    <s v="Netflix"/>
    <n v="47.3"/>
  </r>
  <r>
    <s v="MOV4532"/>
    <x v="8"/>
    <x v="0"/>
    <x v="385"/>
    <x v="1603"/>
    <x v="0"/>
    <x v="0"/>
    <x v="45"/>
    <n v="5.6"/>
    <x v="1563"/>
    <n v="92"/>
    <n v="24.69"/>
    <n v="68.709999999999994"/>
    <n v="597.45000000000005"/>
    <n v="703"/>
    <s v="No"/>
    <x v="4"/>
    <n v="273931"/>
    <n v="352.12"/>
    <n v="245.33"/>
    <s v="Amazon Prime"/>
    <n v="25.69"/>
  </r>
  <r>
    <s v="MOV9828"/>
    <x v="7"/>
    <x v="1"/>
    <x v="952"/>
    <x v="1604"/>
    <x v="0"/>
    <x v="0"/>
    <x v="30"/>
    <n v="5.6"/>
    <x v="1564"/>
    <n v="86"/>
    <n v="44.18"/>
    <n v="107.22"/>
    <n v="242.45"/>
    <n v="2766"/>
    <s v="No"/>
    <x v="28"/>
    <n v="375318"/>
    <n v="122.14"/>
    <n v="120.31"/>
    <s v="Sony Pictures"/>
    <n v="29.67"/>
  </r>
  <r>
    <s v="MOV7327"/>
    <x v="8"/>
    <x v="4"/>
    <x v="953"/>
    <x v="1605"/>
    <x v="0"/>
    <x v="0"/>
    <x v="19"/>
    <n v="5.6"/>
    <x v="1565"/>
    <n v="96"/>
    <n v="1.73"/>
    <n v="3.35"/>
    <n v="20.059999999999999"/>
    <n v="2632"/>
    <s v="Yes"/>
    <x v="65"/>
    <n v="445301"/>
    <n v="11.92"/>
    <n v="8.14"/>
    <s v="Amazon Prime"/>
    <n v="1.84"/>
  </r>
  <r>
    <s v="MOV1813"/>
    <x v="8"/>
    <x v="0"/>
    <x v="516"/>
    <x v="1606"/>
    <x v="0"/>
    <x v="0"/>
    <x v="35"/>
    <n v="5.6"/>
    <x v="1566"/>
    <n v="143"/>
    <n v="3.58"/>
    <n v="8.58"/>
    <n v="56.93"/>
    <n v="2416"/>
    <s v="Yes"/>
    <x v="80"/>
    <n v="284906"/>
    <n v="39.65"/>
    <n v="17.28"/>
    <s v="Amazon Prime"/>
    <n v="38.130000000000003"/>
  </r>
  <r>
    <s v="MOV7395"/>
    <x v="8"/>
    <x v="3"/>
    <x v="954"/>
    <x v="1607"/>
    <x v="0"/>
    <x v="0"/>
    <x v="2"/>
    <n v="5.6"/>
    <x v="1567"/>
    <n v="109"/>
    <n v="23.57"/>
    <n v="59.44"/>
    <n v="218.76"/>
    <n v="4548"/>
    <s v="Yes"/>
    <x v="31"/>
    <n v="21354"/>
    <n v="151.19"/>
    <n v="67.569999999999993"/>
    <s v="Warner Bros"/>
    <n v="71.42"/>
  </r>
  <r>
    <s v="MOV5079"/>
    <x v="0"/>
    <x v="1"/>
    <x v="834"/>
    <x v="1608"/>
    <x v="0"/>
    <x v="0"/>
    <x v="2"/>
    <n v="5.6"/>
    <x v="1568"/>
    <n v="137"/>
    <n v="35.64"/>
    <n v="92"/>
    <n v="426.58"/>
    <n v="1401"/>
    <s v="No"/>
    <x v="39"/>
    <n v="491966"/>
    <n v="332.36"/>
    <n v="94.22"/>
    <s v="Amazon Prime"/>
    <n v="102.96"/>
  </r>
  <r>
    <s v="MOV2623"/>
    <x v="1"/>
    <x v="0"/>
    <x v="27"/>
    <x v="1609"/>
    <x v="0"/>
    <x v="0"/>
    <x v="18"/>
    <n v="5.6"/>
    <x v="1569"/>
    <n v="149"/>
    <n v="47.37"/>
    <n v="81.93"/>
    <n v="413.98"/>
    <n v="3412"/>
    <s v="No"/>
    <x v="80"/>
    <n v="295099"/>
    <n v="297.14999999999998"/>
    <n v="116.83"/>
    <s v="Fox Studios"/>
    <n v="37.799999999999997"/>
  </r>
  <r>
    <s v="MOV7944"/>
    <x v="2"/>
    <x v="4"/>
    <x v="372"/>
    <x v="1610"/>
    <x v="0"/>
    <x v="0"/>
    <x v="14"/>
    <n v="5.6"/>
    <x v="1570"/>
    <n v="170"/>
    <n v="45.11"/>
    <n v="103.77"/>
    <n v="504.1"/>
    <n v="3723"/>
    <s v="Yes"/>
    <x v="26"/>
    <n v="136574"/>
    <n v="284.12"/>
    <n v="219.98"/>
    <s v="Amazon Prime"/>
    <n v="23.76"/>
  </r>
  <r>
    <s v="MOV9263"/>
    <x v="1"/>
    <x v="4"/>
    <x v="309"/>
    <x v="1611"/>
    <x v="0"/>
    <x v="0"/>
    <x v="45"/>
    <n v="5.6"/>
    <x v="1571"/>
    <n v="156"/>
    <n v="12.84"/>
    <n v="28.27"/>
    <n v="241.27"/>
    <n v="2911"/>
    <s v="Yes"/>
    <x v="67"/>
    <n v="414440"/>
    <n v="121.58"/>
    <n v="119.69"/>
    <s v="Fox Studios"/>
    <n v="31.59"/>
  </r>
  <r>
    <s v="MOV3530"/>
    <x v="2"/>
    <x v="4"/>
    <x v="955"/>
    <x v="1612"/>
    <x v="0"/>
    <x v="0"/>
    <x v="2"/>
    <n v="5.6"/>
    <x v="1572"/>
    <n v="161"/>
    <n v="49.28"/>
    <n v="106.67"/>
    <n v="417.92"/>
    <n v="4658"/>
    <s v="No"/>
    <x v="73"/>
    <n v="345772"/>
    <n v="239.09"/>
    <n v="178.83"/>
    <s v="Paramount"/>
    <n v="22.53"/>
  </r>
  <r>
    <s v="MOV1555"/>
    <x v="2"/>
    <x v="1"/>
    <x v="956"/>
    <x v="1613"/>
    <x v="0"/>
    <x v="0"/>
    <x v="30"/>
    <n v="5.6"/>
    <x v="1573"/>
    <n v="148"/>
    <n v="25.31"/>
    <n v="63.63"/>
    <n v="256.08"/>
    <n v="2487"/>
    <s v="Yes"/>
    <x v="8"/>
    <n v="117716"/>
    <n v="168.87"/>
    <n v="87.21"/>
    <s v="Fox Studios"/>
    <n v="119.48"/>
  </r>
  <r>
    <s v="MOV6529"/>
    <x v="7"/>
    <x v="2"/>
    <x v="45"/>
    <x v="1614"/>
    <x v="0"/>
    <x v="0"/>
    <x v="14"/>
    <n v="5.6"/>
    <x v="1574"/>
    <n v="139"/>
    <n v="32.700000000000003"/>
    <n v="67.73"/>
    <n v="172.88"/>
    <n v="1638"/>
    <s v="Yes"/>
    <x v="52"/>
    <n v="196403"/>
    <n v="110.97"/>
    <n v="61.91"/>
    <s v="Netflix"/>
    <n v="8.67"/>
  </r>
  <r>
    <s v="MOV3945"/>
    <x v="8"/>
    <x v="6"/>
    <x v="779"/>
    <x v="1615"/>
    <x v="0"/>
    <x v="0"/>
    <x v="37"/>
    <n v="5.6"/>
    <x v="1575"/>
    <n v="176"/>
    <n v="29.56"/>
    <n v="71.2"/>
    <n v="699.15"/>
    <n v="2803"/>
    <s v="Yes"/>
    <x v="38"/>
    <n v="160729"/>
    <n v="419.01"/>
    <n v="280.14"/>
    <s v="Sony Pictures"/>
    <n v="94.67"/>
  </r>
  <r>
    <s v="MOV2125"/>
    <x v="3"/>
    <x v="4"/>
    <x v="957"/>
    <x v="1616"/>
    <x v="0"/>
    <x v="0"/>
    <x v="19"/>
    <n v="5.6"/>
    <x v="1576"/>
    <n v="131"/>
    <n v="5.82"/>
    <n v="17"/>
    <n v="77.81"/>
    <n v="3272"/>
    <s v="Yes"/>
    <x v="17"/>
    <n v="222333"/>
    <n v="55.29"/>
    <n v="22.52"/>
    <s v="Fox Studios"/>
    <n v="32.57"/>
  </r>
  <r>
    <s v="MOV9893"/>
    <x v="8"/>
    <x v="3"/>
    <x v="958"/>
    <x v="1617"/>
    <x v="0"/>
    <x v="0"/>
    <x v="16"/>
    <n v="5.6"/>
    <x v="1577"/>
    <n v="146"/>
    <n v="19.079999999999998"/>
    <n v="36.78"/>
    <n v="322.99"/>
    <n v="4529"/>
    <s v="No"/>
    <x v="80"/>
    <n v="494107"/>
    <n v="168.25"/>
    <n v="154.74"/>
    <s v="Fox Studios"/>
    <n v="61.04"/>
  </r>
  <r>
    <s v="MOV8315"/>
    <x v="7"/>
    <x v="5"/>
    <x v="959"/>
    <x v="1618"/>
    <x v="0"/>
    <x v="0"/>
    <x v="6"/>
    <n v="5.6"/>
    <x v="1578"/>
    <n v="178"/>
    <n v="36.74"/>
    <n v="88.62"/>
    <n v="576.91999999999996"/>
    <n v="3007"/>
    <s v="Yes"/>
    <x v="12"/>
    <n v="284929"/>
    <n v="338.6"/>
    <n v="238.32"/>
    <s v="Amazon Prime"/>
    <n v="6.14"/>
  </r>
  <r>
    <s v="MOV2336"/>
    <x v="3"/>
    <x v="0"/>
    <x v="960"/>
    <x v="1619"/>
    <x v="0"/>
    <x v="0"/>
    <x v="6"/>
    <n v="5.6"/>
    <x v="1579"/>
    <n v="119"/>
    <n v="49.08"/>
    <n v="78.010000000000005"/>
    <n v="361.09"/>
    <n v="2964"/>
    <s v="No"/>
    <x v="47"/>
    <n v="249982"/>
    <n v="273.69"/>
    <n v="87.4"/>
    <s v="Paramount"/>
    <n v="69.23"/>
  </r>
  <r>
    <s v="MOV8407"/>
    <x v="3"/>
    <x v="6"/>
    <x v="961"/>
    <x v="1620"/>
    <x v="0"/>
    <x v="15"/>
    <x v="3"/>
    <n v="5.6"/>
    <x v="1580"/>
    <n v="94"/>
    <n v="7.91"/>
    <n v="12.08"/>
    <n v="93.48"/>
    <n v="2530"/>
    <s v="No"/>
    <x v="41"/>
    <n v="107542"/>
    <n v="68.08"/>
    <n v="25.4"/>
    <s v="Warner Bros"/>
    <n v="8.66"/>
  </r>
  <r>
    <s v="MOV9633"/>
    <x v="5"/>
    <x v="0"/>
    <x v="962"/>
    <x v="1621"/>
    <x v="0"/>
    <x v="0"/>
    <x v="49"/>
    <n v="5.6"/>
    <x v="1581"/>
    <n v="82"/>
    <n v="42.94"/>
    <n v="74.349999999999994"/>
    <n v="322.70999999999998"/>
    <n v="1327"/>
    <s v="No"/>
    <x v="57"/>
    <n v="232544"/>
    <n v="249.9"/>
    <n v="72.81"/>
    <s v="Fox Studios"/>
    <n v="88.15"/>
  </r>
  <r>
    <s v="MOV9616"/>
    <x v="3"/>
    <x v="4"/>
    <x v="963"/>
    <x v="1622"/>
    <x v="0"/>
    <x v="0"/>
    <x v="13"/>
    <n v="5.6"/>
    <x v="1582"/>
    <n v="81"/>
    <n v="26.56"/>
    <n v="56.83"/>
    <n v="129.49"/>
    <n v="1285"/>
    <s v="No"/>
    <x v="50"/>
    <n v="481195"/>
    <n v="85.31"/>
    <n v="44.18"/>
    <s v="Warner Bros"/>
    <n v="107.43"/>
  </r>
  <r>
    <s v="MOV7259"/>
    <x v="6"/>
    <x v="5"/>
    <x v="964"/>
    <x v="1623"/>
    <x v="0"/>
    <x v="0"/>
    <x v="38"/>
    <n v="5.6"/>
    <x v="1583"/>
    <n v="97"/>
    <n v="2.93"/>
    <n v="5.85"/>
    <n v="34.44"/>
    <n v="4578"/>
    <s v="No"/>
    <x v="70"/>
    <n v="1261"/>
    <n v="25.53"/>
    <n v="8.91"/>
    <s v="Netflix"/>
    <n v="13.43"/>
  </r>
  <r>
    <s v="MOV7933"/>
    <x v="6"/>
    <x v="1"/>
    <x v="965"/>
    <x v="1624"/>
    <x v="0"/>
    <x v="0"/>
    <x v="3"/>
    <n v="5.6"/>
    <x v="1584"/>
    <n v="113"/>
    <n v="8.1199999999999992"/>
    <n v="15.77"/>
    <n v="59.33"/>
    <n v="4037"/>
    <s v="No"/>
    <x v="21"/>
    <n v="271371"/>
    <n v="45.38"/>
    <n v="13.95"/>
    <s v="Fox Studios"/>
    <n v="74.27"/>
  </r>
  <r>
    <s v="MOV2794"/>
    <x v="1"/>
    <x v="3"/>
    <x v="966"/>
    <x v="1625"/>
    <x v="0"/>
    <x v="0"/>
    <x v="30"/>
    <n v="5.6"/>
    <x v="1585"/>
    <n v="105"/>
    <n v="29.02"/>
    <n v="73.2"/>
    <n v="450.1"/>
    <n v="3210"/>
    <s v="Yes"/>
    <x v="16"/>
    <n v="351794"/>
    <n v="276.67"/>
    <n v="173.43"/>
    <s v="Sony Pictures"/>
    <n v="64.959999999999994"/>
  </r>
  <r>
    <s v="MOV9837"/>
    <x v="0"/>
    <x v="2"/>
    <x v="344"/>
    <x v="1626"/>
    <x v="0"/>
    <x v="0"/>
    <x v="6"/>
    <n v="5.6"/>
    <x v="1586"/>
    <n v="122"/>
    <n v="16.100000000000001"/>
    <n v="32.32"/>
    <n v="318.79000000000002"/>
    <n v="1963"/>
    <s v="Yes"/>
    <x v="55"/>
    <n v="269800"/>
    <n v="254.27"/>
    <n v="64.52"/>
    <s v="Sony Pictures"/>
    <n v="29.99"/>
  </r>
  <r>
    <s v="MOV3473"/>
    <x v="4"/>
    <x v="0"/>
    <x v="669"/>
    <x v="1596"/>
    <x v="0"/>
    <x v="3"/>
    <x v="14"/>
    <n v="5.6"/>
    <x v="1587"/>
    <n v="155"/>
    <n v="7.39"/>
    <n v="17.350000000000001"/>
    <n v="61.24"/>
    <n v="4268"/>
    <s v="No"/>
    <x v="49"/>
    <n v="60776"/>
    <n v="36.659999999999997"/>
    <n v="24.58"/>
    <s v="Fox Studios"/>
    <n v="16.63"/>
  </r>
  <r>
    <s v="MOV7409"/>
    <x v="2"/>
    <x v="6"/>
    <x v="967"/>
    <x v="1627"/>
    <x v="0"/>
    <x v="0"/>
    <x v="16"/>
    <n v="5.6"/>
    <x v="1588"/>
    <n v="143"/>
    <n v="21.25"/>
    <n v="32.409999999999997"/>
    <n v="235.81"/>
    <n v="1753"/>
    <s v="Yes"/>
    <x v="59"/>
    <n v="199931"/>
    <n v="130.79"/>
    <n v="105.02"/>
    <s v="Netflix"/>
    <n v="105.42"/>
  </r>
  <r>
    <s v="MOV4880"/>
    <x v="8"/>
    <x v="6"/>
    <x v="968"/>
    <x v="1628"/>
    <x v="0"/>
    <x v="0"/>
    <x v="42"/>
    <n v="5.6"/>
    <x v="1589"/>
    <n v="158"/>
    <n v="13.09"/>
    <n v="26.7"/>
    <n v="143.02000000000001"/>
    <n v="1757"/>
    <s v="Yes"/>
    <x v="47"/>
    <n v="499325"/>
    <n v="79.930000000000007"/>
    <n v="63.09"/>
    <s v="Netflix"/>
    <n v="41.14"/>
  </r>
  <r>
    <s v="MOV3473"/>
    <x v="0"/>
    <x v="5"/>
    <x v="969"/>
    <x v="1629"/>
    <x v="0"/>
    <x v="0"/>
    <x v="45"/>
    <n v="5.6"/>
    <x v="1590"/>
    <n v="172"/>
    <n v="46.13"/>
    <n v="118.84"/>
    <n v="251.51"/>
    <n v="3033"/>
    <s v="No"/>
    <x v="18"/>
    <n v="97672"/>
    <n v="129.08000000000001"/>
    <n v="122.43"/>
    <s v="Netflix"/>
    <n v="80.209999999999994"/>
  </r>
  <r>
    <s v="MOV1093"/>
    <x v="5"/>
    <x v="1"/>
    <x v="970"/>
    <x v="1630"/>
    <x v="0"/>
    <x v="0"/>
    <x v="12"/>
    <n v="5.6"/>
    <x v="1591"/>
    <n v="89"/>
    <n v="13.64"/>
    <n v="35.21"/>
    <n v="223.42"/>
    <n v="662"/>
    <s v="No"/>
    <x v="2"/>
    <n v="461596"/>
    <n v="139.78"/>
    <n v="83.64"/>
    <s v="Paramount"/>
    <n v="29.16"/>
  </r>
  <r>
    <s v="MOV2900"/>
    <x v="6"/>
    <x v="5"/>
    <x v="249"/>
    <x v="1631"/>
    <x v="0"/>
    <x v="0"/>
    <x v="3"/>
    <n v="5.6"/>
    <x v="993"/>
    <n v="142"/>
    <n v="4.57"/>
    <n v="12.01"/>
    <n v="42.53"/>
    <n v="3138"/>
    <s v="No"/>
    <x v="34"/>
    <n v="56997"/>
    <n v="24.78"/>
    <n v="17.75"/>
    <s v="Amazon Prime"/>
    <n v="61.54"/>
  </r>
  <r>
    <s v="MOV5333"/>
    <x v="5"/>
    <x v="1"/>
    <x v="971"/>
    <x v="1632"/>
    <x v="0"/>
    <x v="4"/>
    <x v="3"/>
    <n v="5.6"/>
    <x v="1592"/>
    <n v="88"/>
    <n v="21.51"/>
    <n v="50.02"/>
    <n v="286.38"/>
    <n v="3711"/>
    <s v="No"/>
    <x v="9"/>
    <n v="387785"/>
    <n v="160.79"/>
    <n v="125.59"/>
    <s v="Sony Pictures"/>
    <n v="10.18"/>
  </r>
  <r>
    <s v="MOV5343"/>
    <x v="2"/>
    <x v="4"/>
    <x v="972"/>
    <x v="1633"/>
    <x v="0"/>
    <x v="0"/>
    <x v="4"/>
    <n v="5.6"/>
    <x v="1593"/>
    <n v="139"/>
    <n v="41.36"/>
    <n v="110.02"/>
    <n v="839.87"/>
    <n v="2849"/>
    <s v="No"/>
    <x v="44"/>
    <n v="443486"/>
    <n v="635.4"/>
    <n v="204.47"/>
    <s v="Netflix"/>
    <n v="18.62"/>
  </r>
  <r>
    <s v="MOV8669"/>
    <x v="7"/>
    <x v="4"/>
    <x v="393"/>
    <x v="1634"/>
    <x v="0"/>
    <x v="0"/>
    <x v="18"/>
    <n v="5.6"/>
    <x v="1594"/>
    <n v="126"/>
    <n v="10.88"/>
    <n v="18.32"/>
    <n v="119.81"/>
    <n v="4840"/>
    <s v="No"/>
    <x v="22"/>
    <n v="485958"/>
    <n v="71.81"/>
    <n v="48"/>
    <s v="Paramount"/>
    <n v="37.26"/>
  </r>
  <r>
    <s v="MOV2432"/>
    <x v="5"/>
    <x v="3"/>
    <x v="546"/>
    <x v="1635"/>
    <x v="0"/>
    <x v="0"/>
    <x v="43"/>
    <n v="5.5"/>
    <x v="1595"/>
    <n v="119"/>
    <n v="17.2"/>
    <n v="44.3"/>
    <n v="184.09"/>
    <n v="788"/>
    <s v="Yes"/>
    <x v="20"/>
    <n v="32569"/>
    <n v="95.45"/>
    <n v="88.64"/>
    <s v="Amazon Prime"/>
    <n v="29.03"/>
  </r>
  <r>
    <s v="MOV9595"/>
    <x v="7"/>
    <x v="5"/>
    <x v="973"/>
    <x v="1636"/>
    <x v="0"/>
    <x v="0"/>
    <x v="51"/>
    <n v="5.5"/>
    <x v="1596"/>
    <n v="105"/>
    <n v="19.84"/>
    <n v="49.08"/>
    <n v="181.77"/>
    <n v="698"/>
    <s v="Yes"/>
    <x v="46"/>
    <n v="66075"/>
    <n v="110.68"/>
    <n v="71.09"/>
    <s v="Amazon Prime"/>
    <n v="22.31"/>
  </r>
  <r>
    <s v="MOV3924"/>
    <x v="5"/>
    <x v="1"/>
    <x v="237"/>
    <x v="1637"/>
    <x v="0"/>
    <x v="15"/>
    <x v="37"/>
    <n v="5.5"/>
    <x v="1597"/>
    <n v="136"/>
    <n v="10.31"/>
    <n v="18.46"/>
    <n v="48.36"/>
    <n v="868"/>
    <s v="Yes"/>
    <x v="10"/>
    <n v="495776"/>
    <n v="38.68"/>
    <n v="9.68"/>
    <s v="Paramount"/>
    <n v="57.7"/>
  </r>
  <r>
    <s v="MOV6292"/>
    <x v="0"/>
    <x v="5"/>
    <x v="974"/>
    <x v="1638"/>
    <x v="0"/>
    <x v="0"/>
    <x v="18"/>
    <n v="5.5"/>
    <x v="1598"/>
    <n v="132"/>
    <n v="41.01"/>
    <n v="111.29"/>
    <n v="990.51"/>
    <n v="4557"/>
    <s v="No"/>
    <x v="38"/>
    <n v="231237"/>
    <n v="677.72"/>
    <n v="312.79000000000002"/>
    <s v="Fox Studios"/>
    <n v="43.56"/>
  </r>
  <r>
    <s v="MOV8171"/>
    <x v="6"/>
    <x v="1"/>
    <x v="378"/>
    <x v="1639"/>
    <x v="0"/>
    <x v="0"/>
    <x v="43"/>
    <n v="5.5"/>
    <x v="1599"/>
    <n v="143"/>
    <n v="22.83"/>
    <n v="61.81"/>
    <n v="529.35"/>
    <n v="1961"/>
    <s v="Yes"/>
    <x v="79"/>
    <n v="426758"/>
    <n v="349.59"/>
    <n v="179.76"/>
    <s v="Warner Bros"/>
    <n v="68.98"/>
  </r>
  <r>
    <s v="MOV9725"/>
    <x v="3"/>
    <x v="3"/>
    <x v="975"/>
    <x v="1640"/>
    <x v="0"/>
    <x v="0"/>
    <x v="6"/>
    <n v="5.5"/>
    <x v="1600"/>
    <n v="126"/>
    <n v="42.46"/>
    <n v="73.73"/>
    <n v="573.62"/>
    <n v="698"/>
    <s v="Yes"/>
    <x v="75"/>
    <n v="353670"/>
    <n v="455.53"/>
    <n v="118.09"/>
    <s v="Fox Studios"/>
    <n v="82.61"/>
  </r>
  <r>
    <s v="MOV4072"/>
    <x v="6"/>
    <x v="3"/>
    <x v="253"/>
    <x v="1641"/>
    <x v="0"/>
    <x v="0"/>
    <x v="22"/>
    <n v="5.5"/>
    <x v="1601"/>
    <n v="97"/>
    <n v="17.809999999999999"/>
    <n v="53.08"/>
    <n v="416.17"/>
    <n v="1471"/>
    <s v="Yes"/>
    <x v="6"/>
    <n v="391955"/>
    <n v="312.66000000000003"/>
    <n v="103.51"/>
    <s v="Warner Bros"/>
    <n v="46.04"/>
  </r>
  <r>
    <s v="MOV1477"/>
    <x v="6"/>
    <x v="0"/>
    <x v="644"/>
    <x v="1642"/>
    <x v="0"/>
    <x v="0"/>
    <x v="14"/>
    <n v="5.5"/>
    <x v="1602"/>
    <n v="110"/>
    <n v="24.21"/>
    <n v="59.82"/>
    <n v="542.14"/>
    <n v="2245"/>
    <s v="Yes"/>
    <x v="20"/>
    <n v="7861"/>
    <n v="291.45"/>
    <n v="250.69"/>
    <s v="Fox Studios"/>
    <n v="13.24"/>
  </r>
  <r>
    <s v="MOV1798"/>
    <x v="7"/>
    <x v="4"/>
    <x v="976"/>
    <x v="1643"/>
    <x v="0"/>
    <x v="0"/>
    <x v="52"/>
    <n v="5.5"/>
    <x v="1603"/>
    <n v="104"/>
    <n v="37.869999999999997"/>
    <n v="88.88"/>
    <n v="355.37"/>
    <n v="4445"/>
    <s v="Yes"/>
    <x v="56"/>
    <n v="354530"/>
    <n v="250.85"/>
    <n v="104.52"/>
    <s v="Netflix"/>
    <n v="54.11"/>
  </r>
  <r>
    <s v="MOV2371"/>
    <x v="7"/>
    <x v="1"/>
    <x v="977"/>
    <x v="1644"/>
    <x v="0"/>
    <x v="0"/>
    <x v="11"/>
    <n v="5.5"/>
    <x v="1604"/>
    <n v="132"/>
    <n v="43.67"/>
    <n v="101.63"/>
    <n v="747.26"/>
    <n v="4593"/>
    <s v="No"/>
    <x v="76"/>
    <n v="146125"/>
    <n v="563.99"/>
    <n v="183.27"/>
    <s v="Warner Bros"/>
    <n v="74.55"/>
  </r>
  <r>
    <s v="MOV3132"/>
    <x v="1"/>
    <x v="5"/>
    <x v="580"/>
    <x v="1645"/>
    <x v="0"/>
    <x v="5"/>
    <x v="25"/>
    <n v="5.5"/>
    <x v="1605"/>
    <n v="81"/>
    <n v="4.8600000000000003"/>
    <n v="7.42"/>
    <n v="23.78"/>
    <n v="1786"/>
    <s v="No"/>
    <x v="72"/>
    <n v="348418"/>
    <n v="14.03"/>
    <n v="9.75"/>
    <s v="Sony Pictures"/>
    <n v="99.44"/>
  </r>
  <r>
    <s v="MOV4783"/>
    <x v="4"/>
    <x v="6"/>
    <x v="978"/>
    <x v="1646"/>
    <x v="0"/>
    <x v="0"/>
    <x v="37"/>
    <n v="5.5"/>
    <x v="1606"/>
    <n v="109"/>
    <n v="16.72"/>
    <n v="37.01"/>
    <n v="258.12"/>
    <n v="1487"/>
    <s v="No"/>
    <x v="23"/>
    <n v="232775"/>
    <n v="153.85"/>
    <n v="104.27"/>
    <s v="Fox Studios"/>
    <n v="25.32"/>
  </r>
  <r>
    <s v="MOV8190"/>
    <x v="2"/>
    <x v="1"/>
    <x v="844"/>
    <x v="1647"/>
    <x v="0"/>
    <x v="0"/>
    <x v="5"/>
    <n v="5.5"/>
    <x v="1607"/>
    <n v="179"/>
    <n v="20.96"/>
    <n v="52.4"/>
    <n v="477.07"/>
    <n v="711"/>
    <s v="Yes"/>
    <x v="64"/>
    <n v="338259"/>
    <n v="350.2"/>
    <n v="126.87"/>
    <s v="Warner Bros"/>
    <n v="117.18"/>
  </r>
  <r>
    <s v="MOV3995"/>
    <x v="7"/>
    <x v="6"/>
    <x v="979"/>
    <x v="1648"/>
    <x v="0"/>
    <x v="0"/>
    <x v="18"/>
    <n v="5.5"/>
    <x v="1608"/>
    <n v="156"/>
    <n v="42.14"/>
    <n v="126.11"/>
    <n v="456.07"/>
    <n v="3242"/>
    <s v="Yes"/>
    <x v="52"/>
    <n v="103908"/>
    <n v="254.25"/>
    <n v="201.82"/>
    <s v="Fox Studios"/>
    <n v="1"/>
  </r>
  <r>
    <s v="MOV5548"/>
    <x v="4"/>
    <x v="5"/>
    <x v="794"/>
    <x v="1649"/>
    <x v="0"/>
    <x v="0"/>
    <x v="5"/>
    <n v="5.5"/>
    <x v="1609"/>
    <n v="173"/>
    <n v="28.2"/>
    <n v="63.97"/>
    <n v="193.22"/>
    <n v="1042"/>
    <s v="Yes"/>
    <x v="74"/>
    <n v="333405"/>
    <n v="99.01"/>
    <n v="94.21"/>
    <s v="Amazon Prime"/>
    <n v="100.7"/>
  </r>
  <r>
    <s v="MOV5953"/>
    <x v="1"/>
    <x v="5"/>
    <x v="786"/>
    <x v="1650"/>
    <x v="0"/>
    <x v="0"/>
    <x v="43"/>
    <n v="5.5"/>
    <x v="1610"/>
    <n v="118"/>
    <n v="37"/>
    <n v="80.77"/>
    <n v="695.31"/>
    <n v="1901"/>
    <s v="Yes"/>
    <x v="27"/>
    <n v="379835"/>
    <n v="469"/>
    <n v="226.31"/>
    <s v="Fox Studios"/>
    <n v="83.87"/>
  </r>
  <r>
    <s v="MOV6744"/>
    <x v="5"/>
    <x v="0"/>
    <x v="339"/>
    <x v="1651"/>
    <x v="0"/>
    <x v="0"/>
    <x v="2"/>
    <n v="5.5"/>
    <x v="1611"/>
    <n v="112"/>
    <n v="31.29"/>
    <n v="82.11"/>
    <n v="230.41"/>
    <n v="4269"/>
    <s v="Yes"/>
    <x v="41"/>
    <n v="259848"/>
    <n v="176.06"/>
    <n v="54.35"/>
    <s v="Netflix"/>
    <n v="106"/>
  </r>
  <r>
    <s v="MOV1835"/>
    <x v="5"/>
    <x v="1"/>
    <x v="516"/>
    <x v="1652"/>
    <x v="0"/>
    <x v="3"/>
    <x v="37"/>
    <n v="5.5"/>
    <x v="1612"/>
    <n v="101"/>
    <n v="11.74"/>
    <n v="29.66"/>
    <n v="126.18"/>
    <n v="2406"/>
    <s v="No"/>
    <x v="21"/>
    <n v="157010"/>
    <n v="89.61"/>
    <n v="36.57"/>
    <s v="Fox Studios"/>
    <n v="68.22"/>
  </r>
  <r>
    <s v="MOV6205"/>
    <x v="0"/>
    <x v="2"/>
    <x v="55"/>
    <x v="1653"/>
    <x v="0"/>
    <x v="4"/>
    <x v="14"/>
    <n v="5.5"/>
    <x v="1613"/>
    <n v="158"/>
    <n v="38.69"/>
    <n v="98.29"/>
    <n v="787.99"/>
    <n v="638"/>
    <s v="Yes"/>
    <x v="62"/>
    <n v="445295"/>
    <n v="404.87"/>
    <n v="383.12"/>
    <s v="Amazon Prime"/>
    <n v="68.08"/>
  </r>
  <r>
    <s v="MOV1588"/>
    <x v="6"/>
    <x v="0"/>
    <x v="53"/>
    <x v="1654"/>
    <x v="0"/>
    <x v="3"/>
    <x v="35"/>
    <n v="5.5"/>
    <x v="1614"/>
    <n v="178"/>
    <n v="12.45"/>
    <n v="19.489999999999998"/>
    <n v="100.37"/>
    <n v="2555"/>
    <s v="Yes"/>
    <x v="27"/>
    <n v="21592"/>
    <n v="70.680000000000007"/>
    <n v="29.69"/>
    <s v="Fox Studios"/>
    <n v="88.2"/>
  </r>
  <r>
    <s v="MOV2314"/>
    <x v="8"/>
    <x v="1"/>
    <x v="644"/>
    <x v="1655"/>
    <x v="0"/>
    <x v="0"/>
    <x v="3"/>
    <n v="5.5"/>
    <x v="1615"/>
    <n v="109"/>
    <n v="22.84"/>
    <n v="59.31"/>
    <n v="157.61000000000001"/>
    <n v="3105"/>
    <s v="Yes"/>
    <x v="27"/>
    <n v="28656"/>
    <n v="115.98"/>
    <n v="41.63"/>
    <s v="Amazon Prime"/>
    <n v="11.54"/>
  </r>
  <r>
    <s v="MOV9850"/>
    <x v="5"/>
    <x v="1"/>
    <x v="741"/>
    <x v="1656"/>
    <x v="0"/>
    <x v="3"/>
    <x v="37"/>
    <n v="5.5"/>
    <x v="1616"/>
    <n v="103"/>
    <n v="36.92"/>
    <n v="97.38"/>
    <n v="429.56"/>
    <n v="2611"/>
    <s v="No"/>
    <x v="10"/>
    <n v="406233"/>
    <n v="217.55"/>
    <n v="212.01"/>
    <s v="Warner Bros"/>
    <n v="25.34"/>
  </r>
  <r>
    <s v="MOV4133"/>
    <x v="6"/>
    <x v="6"/>
    <x v="817"/>
    <x v="1657"/>
    <x v="0"/>
    <x v="0"/>
    <x v="3"/>
    <n v="5.5"/>
    <x v="1617"/>
    <n v="81"/>
    <n v="10.77"/>
    <n v="21.14"/>
    <n v="164.28"/>
    <n v="4923"/>
    <s v="Yes"/>
    <x v="64"/>
    <n v="104390"/>
    <n v="116.83"/>
    <n v="47.45"/>
    <s v="Amazon Prime"/>
    <n v="27.81"/>
  </r>
  <r>
    <s v="MOV3474"/>
    <x v="4"/>
    <x v="4"/>
    <x v="895"/>
    <x v="1658"/>
    <x v="0"/>
    <x v="0"/>
    <x v="37"/>
    <n v="5.5"/>
    <x v="1618"/>
    <n v="146"/>
    <n v="19.72"/>
    <n v="58.19"/>
    <n v="422.55"/>
    <n v="4740"/>
    <s v="No"/>
    <x v="27"/>
    <n v="489471"/>
    <n v="275.86"/>
    <n v="146.69"/>
    <s v="Warner Bros"/>
    <n v="11.08"/>
  </r>
  <r>
    <s v="MOV3684"/>
    <x v="5"/>
    <x v="4"/>
    <x v="856"/>
    <x v="1659"/>
    <x v="0"/>
    <x v="0"/>
    <x v="19"/>
    <n v="5.5"/>
    <x v="1619"/>
    <n v="176"/>
    <n v="4.09"/>
    <n v="6.48"/>
    <n v="47.73"/>
    <n v="1173"/>
    <s v="No"/>
    <x v="68"/>
    <n v="248996"/>
    <n v="24.22"/>
    <n v="23.51"/>
    <s v="Paramount"/>
    <n v="106.65"/>
  </r>
  <r>
    <s v="MOV8118"/>
    <x v="7"/>
    <x v="2"/>
    <x v="906"/>
    <x v="1660"/>
    <x v="0"/>
    <x v="0"/>
    <x v="35"/>
    <n v="5.5"/>
    <x v="1540"/>
    <n v="151"/>
    <n v="1.9"/>
    <n v="3.33"/>
    <n v="14.4"/>
    <n v="2865"/>
    <s v="No"/>
    <x v="56"/>
    <n v="70914"/>
    <n v="7.4"/>
    <n v="7"/>
    <s v="Amazon Prime"/>
    <n v="35.229999999999997"/>
  </r>
  <r>
    <s v="MOV7949"/>
    <x v="8"/>
    <x v="0"/>
    <x v="980"/>
    <x v="1661"/>
    <x v="0"/>
    <x v="0"/>
    <x v="33"/>
    <n v="5.5"/>
    <x v="1620"/>
    <n v="168"/>
    <n v="24.23"/>
    <n v="46.13"/>
    <n v="374.41"/>
    <n v="4712"/>
    <s v="Yes"/>
    <x v="39"/>
    <n v="455185"/>
    <n v="257.45999999999998"/>
    <n v="116.95"/>
    <s v="Fox Studios"/>
    <n v="50.83"/>
  </r>
  <r>
    <s v="MOV6396"/>
    <x v="1"/>
    <x v="5"/>
    <x v="503"/>
    <x v="1662"/>
    <x v="0"/>
    <x v="0"/>
    <x v="51"/>
    <n v="5.5"/>
    <x v="1621"/>
    <n v="101"/>
    <n v="3"/>
    <n v="6.4"/>
    <n v="35.979999999999997"/>
    <n v="2696"/>
    <s v="No"/>
    <x v="70"/>
    <n v="468375"/>
    <n v="25.92"/>
    <n v="10.06"/>
    <s v="Fox Studios"/>
    <n v="16.079999999999998"/>
  </r>
  <r>
    <s v="MOV6645"/>
    <x v="1"/>
    <x v="5"/>
    <x v="981"/>
    <x v="1663"/>
    <x v="0"/>
    <x v="0"/>
    <x v="30"/>
    <n v="5.5"/>
    <x v="1622"/>
    <n v="104"/>
    <n v="28.45"/>
    <n v="78.56"/>
    <n v="625.66999999999996"/>
    <n v="4914"/>
    <s v="No"/>
    <x v="1"/>
    <n v="350663"/>
    <n v="375.51"/>
    <n v="250.16"/>
    <s v="Warner Bros"/>
    <n v="49.14"/>
  </r>
  <r>
    <s v="MOV2826"/>
    <x v="1"/>
    <x v="0"/>
    <x v="237"/>
    <x v="1664"/>
    <x v="0"/>
    <x v="0"/>
    <x v="2"/>
    <n v="5.5"/>
    <x v="1623"/>
    <n v="141"/>
    <n v="21.24"/>
    <n v="57.71"/>
    <n v="568.87"/>
    <n v="2044"/>
    <s v="Yes"/>
    <x v="65"/>
    <n v="301423"/>
    <n v="375.89"/>
    <n v="192.98"/>
    <s v="Paramount"/>
    <n v="22.52"/>
  </r>
  <r>
    <s v="MOV1995"/>
    <x v="1"/>
    <x v="6"/>
    <x v="982"/>
    <x v="1665"/>
    <x v="0"/>
    <x v="0"/>
    <x v="35"/>
    <n v="5.5"/>
    <x v="1624"/>
    <n v="100"/>
    <n v="42.52"/>
    <n v="106.19"/>
    <n v="739.82"/>
    <n v="3932"/>
    <s v="Yes"/>
    <x v="2"/>
    <n v="30314"/>
    <n v="437.61"/>
    <n v="302.20999999999998"/>
    <s v="Amazon Prime"/>
    <n v="29.25"/>
  </r>
  <r>
    <s v="MOV1647"/>
    <x v="0"/>
    <x v="4"/>
    <x v="789"/>
    <x v="1666"/>
    <x v="0"/>
    <x v="0"/>
    <x v="4"/>
    <n v="5.5"/>
    <x v="1625"/>
    <n v="117"/>
    <n v="2.12"/>
    <n v="3.59"/>
    <n v="29.53"/>
    <n v="1940"/>
    <s v="No"/>
    <x v="55"/>
    <n v="375631"/>
    <n v="17.07"/>
    <n v="12.46"/>
    <s v="Paramount"/>
    <n v="24.2"/>
  </r>
  <r>
    <s v="MOV9476"/>
    <x v="0"/>
    <x v="3"/>
    <x v="983"/>
    <x v="1667"/>
    <x v="0"/>
    <x v="0"/>
    <x v="30"/>
    <n v="5.5"/>
    <x v="217"/>
    <n v="110"/>
    <n v="42.24"/>
    <n v="113.89"/>
    <n v="586.87"/>
    <n v="3422"/>
    <s v="No"/>
    <x v="26"/>
    <n v="390497"/>
    <n v="394.36"/>
    <n v="192.51"/>
    <s v="Netflix"/>
    <n v="25.02"/>
  </r>
  <r>
    <s v="MOV3554"/>
    <x v="5"/>
    <x v="4"/>
    <x v="984"/>
    <x v="1668"/>
    <x v="0"/>
    <x v="0"/>
    <x v="6"/>
    <n v="5.5"/>
    <x v="1626"/>
    <n v="96"/>
    <n v="5.46"/>
    <n v="11.02"/>
    <n v="39.35"/>
    <n v="4356"/>
    <s v="Yes"/>
    <x v="35"/>
    <n v="167077"/>
    <n v="27.28"/>
    <n v="12.07"/>
    <s v="Fox Studios"/>
    <n v="41.21"/>
  </r>
  <r>
    <s v="MOV9545"/>
    <x v="6"/>
    <x v="6"/>
    <x v="985"/>
    <x v="1669"/>
    <x v="0"/>
    <x v="0"/>
    <x v="1"/>
    <n v="5.5"/>
    <x v="1627"/>
    <n v="80"/>
    <n v="8.1300000000000008"/>
    <n v="13.01"/>
    <n v="53.21"/>
    <n v="2892"/>
    <s v="No"/>
    <x v="14"/>
    <n v="434915"/>
    <n v="30.47"/>
    <n v="22.74"/>
    <s v="Sony Pictures"/>
    <n v="15.34"/>
  </r>
  <r>
    <s v="MOV6191"/>
    <x v="2"/>
    <x v="4"/>
    <x v="819"/>
    <x v="1670"/>
    <x v="0"/>
    <x v="0"/>
    <x v="2"/>
    <n v="5.5"/>
    <x v="1628"/>
    <n v="111"/>
    <n v="7.53"/>
    <n v="17.45"/>
    <n v="46.68"/>
    <n v="950"/>
    <s v="No"/>
    <x v="12"/>
    <n v="400670"/>
    <n v="30.65"/>
    <n v="16.03"/>
    <s v="Amazon Prime"/>
    <n v="46.13"/>
  </r>
  <r>
    <s v="MOV2125"/>
    <x v="8"/>
    <x v="0"/>
    <x v="955"/>
    <x v="1671"/>
    <x v="0"/>
    <x v="0"/>
    <x v="5"/>
    <n v="5.5"/>
    <x v="1629"/>
    <n v="142"/>
    <n v="46.87"/>
    <n v="88.75"/>
    <n v="870.1"/>
    <n v="2155"/>
    <s v="Yes"/>
    <x v="1"/>
    <n v="451474"/>
    <n v="648.09"/>
    <n v="222.01"/>
    <s v="Amazon Prime"/>
    <n v="54.01"/>
  </r>
  <r>
    <s v="MOV9907"/>
    <x v="5"/>
    <x v="6"/>
    <x v="516"/>
    <x v="1672"/>
    <x v="0"/>
    <x v="0"/>
    <x v="3"/>
    <n v="5.4"/>
    <x v="1630"/>
    <n v="116"/>
    <n v="26.25"/>
    <n v="69.8"/>
    <n v="394.55"/>
    <n v="2538"/>
    <s v="Yes"/>
    <x v="79"/>
    <n v="163521"/>
    <n v="248.91"/>
    <n v="145.63999999999999"/>
    <s v="Fox Studios"/>
    <n v="107.52"/>
  </r>
  <r>
    <s v="MOV9923"/>
    <x v="7"/>
    <x v="0"/>
    <x v="986"/>
    <x v="1673"/>
    <x v="0"/>
    <x v="0"/>
    <x v="6"/>
    <n v="5.4"/>
    <x v="846"/>
    <n v="163"/>
    <n v="13.99"/>
    <n v="21.73"/>
    <n v="194.8"/>
    <n v="3079"/>
    <s v="No"/>
    <x v="70"/>
    <n v="48022"/>
    <n v="127.25"/>
    <n v="67.55"/>
    <s v="Netflix"/>
    <n v="2.2999999999999998"/>
  </r>
  <r>
    <s v="MOV1886"/>
    <x v="6"/>
    <x v="5"/>
    <x v="714"/>
    <x v="1674"/>
    <x v="0"/>
    <x v="0"/>
    <x v="12"/>
    <n v="5.4"/>
    <x v="1631"/>
    <n v="171"/>
    <n v="43.51"/>
    <n v="124.74"/>
    <n v="934.91"/>
    <n v="3884"/>
    <s v="Yes"/>
    <x v="52"/>
    <n v="346342"/>
    <n v="719.9"/>
    <n v="215.01"/>
    <s v="Warner Bros"/>
    <n v="136.04"/>
  </r>
  <r>
    <s v="MOV5593"/>
    <x v="0"/>
    <x v="2"/>
    <x v="987"/>
    <x v="1675"/>
    <x v="0"/>
    <x v="5"/>
    <x v="28"/>
    <n v="5.4"/>
    <x v="1632"/>
    <n v="151"/>
    <n v="47.83"/>
    <n v="87.36"/>
    <n v="377.12"/>
    <n v="3358"/>
    <s v="No"/>
    <x v="70"/>
    <n v="97593"/>
    <n v="201.18"/>
    <n v="175.94"/>
    <s v="Netflix"/>
    <n v="42.84"/>
  </r>
  <r>
    <s v="MOV9119"/>
    <x v="6"/>
    <x v="6"/>
    <x v="988"/>
    <x v="1676"/>
    <x v="0"/>
    <x v="0"/>
    <x v="2"/>
    <n v="5.4"/>
    <x v="1633"/>
    <n v="176"/>
    <n v="25.47"/>
    <n v="56.63"/>
    <n v="316.36"/>
    <n v="3432"/>
    <s v="No"/>
    <x v="27"/>
    <n v="181124"/>
    <n v="252.22"/>
    <n v="64.14"/>
    <s v="Paramount"/>
    <n v="7.21"/>
  </r>
  <r>
    <s v="MOV4947"/>
    <x v="7"/>
    <x v="0"/>
    <x v="989"/>
    <x v="1677"/>
    <x v="0"/>
    <x v="0"/>
    <x v="6"/>
    <n v="5.4"/>
    <x v="1634"/>
    <n v="156"/>
    <n v="36.69"/>
    <n v="83.54"/>
    <n v="761.83"/>
    <n v="3906"/>
    <s v="Yes"/>
    <x v="25"/>
    <n v="451687"/>
    <n v="529.01"/>
    <n v="232.82"/>
    <s v="Amazon Prime"/>
    <n v="78.58"/>
  </r>
  <r>
    <s v="MOV6782"/>
    <x v="2"/>
    <x v="1"/>
    <x v="283"/>
    <x v="1678"/>
    <x v="0"/>
    <x v="0"/>
    <x v="37"/>
    <n v="5.4"/>
    <x v="208"/>
    <n v="127"/>
    <n v="21.95"/>
    <n v="50.24"/>
    <n v="443.02"/>
    <n v="1333"/>
    <s v="Yes"/>
    <x v="44"/>
    <n v="116130"/>
    <n v="326.83999999999997"/>
    <n v="116.18"/>
    <s v="Netflix"/>
    <n v="86.72"/>
  </r>
  <r>
    <s v="MOV6791"/>
    <x v="0"/>
    <x v="2"/>
    <x v="571"/>
    <x v="1679"/>
    <x v="0"/>
    <x v="0"/>
    <x v="30"/>
    <n v="5.4"/>
    <x v="1635"/>
    <n v="133"/>
    <n v="31.71"/>
    <n v="56.77"/>
    <n v="211.79"/>
    <n v="4178"/>
    <s v="No"/>
    <x v="24"/>
    <n v="256725"/>
    <n v="164.97"/>
    <n v="46.82"/>
    <s v="Warner Bros"/>
    <n v="74.34"/>
  </r>
  <r>
    <s v="MOV3096"/>
    <x v="5"/>
    <x v="3"/>
    <x v="990"/>
    <x v="1680"/>
    <x v="0"/>
    <x v="0"/>
    <x v="13"/>
    <n v="5.4"/>
    <x v="1636"/>
    <n v="164"/>
    <n v="34.270000000000003"/>
    <n v="97.32"/>
    <n v="778.07"/>
    <n v="1673"/>
    <s v="Yes"/>
    <x v="47"/>
    <n v="244576"/>
    <n v="432.58"/>
    <n v="345.49"/>
    <s v="Fox Studios"/>
    <n v="20.100000000000001"/>
  </r>
  <r>
    <s v="MOV9854"/>
    <x v="4"/>
    <x v="5"/>
    <x v="991"/>
    <x v="1681"/>
    <x v="0"/>
    <x v="0"/>
    <x v="33"/>
    <n v="5.4"/>
    <x v="1637"/>
    <n v="89"/>
    <n v="36.950000000000003"/>
    <n v="83.56"/>
    <n v="479.32"/>
    <n v="3849"/>
    <s v="No"/>
    <x v="10"/>
    <n v="78815"/>
    <n v="253.6"/>
    <n v="225.72"/>
    <s v="Fox Studios"/>
    <n v="50.73"/>
  </r>
  <r>
    <s v="MOV4187"/>
    <x v="5"/>
    <x v="0"/>
    <x v="992"/>
    <x v="1682"/>
    <x v="0"/>
    <x v="0"/>
    <x v="19"/>
    <n v="5.4"/>
    <x v="1638"/>
    <n v="107"/>
    <n v="47.09"/>
    <n v="137.25"/>
    <n v="888.44"/>
    <n v="4562"/>
    <s v="No"/>
    <x v="13"/>
    <n v="242051"/>
    <n v="606.75"/>
    <n v="281.69"/>
    <s v="Fox Studios"/>
    <n v="17.8"/>
  </r>
  <r>
    <s v="MOV5017"/>
    <x v="8"/>
    <x v="0"/>
    <x v="993"/>
    <x v="1683"/>
    <x v="0"/>
    <x v="0"/>
    <x v="6"/>
    <n v="5.4"/>
    <x v="1639"/>
    <n v="135"/>
    <n v="7.32"/>
    <n v="16.16"/>
    <n v="139.51"/>
    <n v="2563"/>
    <s v="No"/>
    <x v="17"/>
    <n v="227808"/>
    <n v="82.71"/>
    <n v="56.8"/>
    <s v="Sony Pictures"/>
    <n v="54.89"/>
  </r>
  <r>
    <s v="MOV4099"/>
    <x v="1"/>
    <x v="6"/>
    <x v="689"/>
    <x v="1684"/>
    <x v="0"/>
    <x v="0"/>
    <x v="25"/>
    <n v="5.4"/>
    <x v="1640"/>
    <n v="142"/>
    <n v="17.87"/>
    <n v="53.17"/>
    <n v="107.68"/>
    <n v="3827"/>
    <s v="No"/>
    <x v="12"/>
    <n v="381507"/>
    <n v="60.07"/>
    <n v="47.61"/>
    <s v="Paramount"/>
    <n v="59.11"/>
  </r>
  <r>
    <s v="MOV3423"/>
    <x v="5"/>
    <x v="4"/>
    <x v="496"/>
    <x v="1685"/>
    <x v="0"/>
    <x v="0"/>
    <x v="28"/>
    <n v="5.4"/>
    <x v="1641"/>
    <n v="80"/>
    <n v="29.09"/>
    <n v="44.92"/>
    <n v="404.56"/>
    <n v="3704"/>
    <s v="No"/>
    <x v="57"/>
    <n v="224113"/>
    <n v="207.03"/>
    <n v="197.53"/>
    <s v="Warner Bros"/>
    <n v="47.69"/>
  </r>
  <r>
    <s v="MOV1510"/>
    <x v="2"/>
    <x v="0"/>
    <x v="994"/>
    <x v="1686"/>
    <x v="0"/>
    <x v="0"/>
    <x v="56"/>
    <n v="5.4"/>
    <x v="1642"/>
    <n v="162"/>
    <n v="48.74"/>
    <n v="106.35"/>
    <n v="514.04999999999995"/>
    <n v="3832"/>
    <s v="No"/>
    <x v="8"/>
    <n v="149252"/>
    <n v="396.55"/>
    <n v="117.5"/>
    <s v="Paramount"/>
    <n v="30.98"/>
  </r>
  <r>
    <s v="MOV4200"/>
    <x v="0"/>
    <x v="3"/>
    <x v="434"/>
    <x v="1687"/>
    <x v="0"/>
    <x v="0"/>
    <x v="45"/>
    <n v="5.4"/>
    <x v="1643"/>
    <n v="164"/>
    <n v="35.26"/>
    <n v="93.41"/>
    <n v="767.19"/>
    <n v="3805"/>
    <s v="No"/>
    <x v="35"/>
    <n v="294156"/>
    <n v="402.96"/>
    <n v="364.23"/>
    <s v="Sony Pictures"/>
    <n v="33.130000000000003"/>
  </r>
  <r>
    <s v="MOV5489"/>
    <x v="3"/>
    <x v="0"/>
    <x v="372"/>
    <x v="1688"/>
    <x v="0"/>
    <x v="0"/>
    <x v="6"/>
    <n v="5.4"/>
    <x v="1644"/>
    <n v="106"/>
    <n v="32.96"/>
    <n v="96.69"/>
    <n v="832.15"/>
    <n v="2561"/>
    <s v="Yes"/>
    <x v="38"/>
    <n v="220716"/>
    <n v="523.55999999999995"/>
    <n v="308.58999999999997"/>
    <s v="Fox Studios"/>
    <n v="9.33"/>
  </r>
  <r>
    <s v="MOV3243"/>
    <x v="8"/>
    <x v="3"/>
    <x v="995"/>
    <x v="1689"/>
    <x v="0"/>
    <x v="5"/>
    <x v="56"/>
    <n v="5.4"/>
    <x v="1645"/>
    <n v="129"/>
    <n v="36.74"/>
    <n v="109.32"/>
    <n v="407.54"/>
    <n v="908"/>
    <s v="No"/>
    <x v="26"/>
    <n v="99339"/>
    <n v="323.74"/>
    <n v="83.8"/>
    <s v="Netflix"/>
    <n v="11.15"/>
  </r>
  <r>
    <s v="MOV8811"/>
    <x v="8"/>
    <x v="6"/>
    <x v="244"/>
    <x v="1690"/>
    <x v="0"/>
    <x v="0"/>
    <x v="3"/>
    <n v="5.4"/>
    <x v="1646"/>
    <n v="154"/>
    <n v="2.23"/>
    <n v="3.67"/>
    <n v="32.72"/>
    <n v="4859"/>
    <s v="Yes"/>
    <x v="50"/>
    <n v="21818"/>
    <n v="17.93"/>
    <n v="14.79"/>
    <s v="Amazon Prime"/>
    <n v="32.159999999999997"/>
  </r>
  <r>
    <s v="MOV4632"/>
    <x v="6"/>
    <x v="3"/>
    <x v="996"/>
    <x v="1691"/>
    <x v="0"/>
    <x v="0"/>
    <x v="33"/>
    <n v="5.4"/>
    <x v="1647"/>
    <n v="137"/>
    <n v="27.05"/>
    <n v="73.510000000000005"/>
    <n v="255.91"/>
    <n v="2397"/>
    <s v="No"/>
    <x v="31"/>
    <n v="353430"/>
    <n v="139.81"/>
    <n v="116.1"/>
    <s v="Fox Studios"/>
    <n v="39.950000000000003"/>
  </r>
  <r>
    <s v="MOV7967"/>
    <x v="1"/>
    <x v="1"/>
    <x v="438"/>
    <x v="1692"/>
    <x v="0"/>
    <x v="0"/>
    <x v="5"/>
    <n v="5.4"/>
    <x v="1648"/>
    <n v="151"/>
    <n v="2.02"/>
    <n v="3.91"/>
    <n v="11.1"/>
    <n v="2180"/>
    <s v="No"/>
    <x v="66"/>
    <n v="446653"/>
    <n v="8.3800000000000008"/>
    <n v="2.72"/>
    <s v="Paramount"/>
    <n v="76.64"/>
  </r>
  <r>
    <s v="MOV2691"/>
    <x v="7"/>
    <x v="0"/>
    <x v="997"/>
    <x v="1693"/>
    <x v="0"/>
    <x v="0"/>
    <x v="2"/>
    <n v="5.4"/>
    <x v="1649"/>
    <n v="106"/>
    <n v="31.24"/>
    <n v="86.55"/>
    <n v="690.73"/>
    <n v="2255"/>
    <s v="No"/>
    <x v="36"/>
    <n v="362497"/>
    <n v="411.82"/>
    <n v="278.91000000000003"/>
    <s v="Paramount"/>
    <n v="132.99"/>
  </r>
  <r>
    <s v="MOV8359"/>
    <x v="4"/>
    <x v="4"/>
    <x v="249"/>
    <x v="1694"/>
    <x v="0"/>
    <x v="0"/>
    <x v="19"/>
    <n v="5.4"/>
    <x v="1650"/>
    <n v="121"/>
    <n v="42.76"/>
    <n v="110.8"/>
    <n v="531.44000000000005"/>
    <n v="1887"/>
    <s v="No"/>
    <x v="25"/>
    <n v="354793"/>
    <n v="368.03"/>
    <n v="163.41"/>
    <s v="Warner Bros"/>
    <n v="45.17"/>
  </r>
  <r>
    <s v="MOV3790"/>
    <x v="1"/>
    <x v="6"/>
    <x v="998"/>
    <x v="1695"/>
    <x v="0"/>
    <x v="0"/>
    <x v="28"/>
    <n v="5.4"/>
    <x v="1651"/>
    <n v="100"/>
    <n v="27.8"/>
    <n v="69.89"/>
    <n v="378.48"/>
    <n v="3663"/>
    <s v="Yes"/>
    <x v="4"/>
    <n v="268572"/>
    <n v="248.39"/>
    <n v="130.09"/>
    <s v="Amazon Prime"/>
    <n v="10.73"/>
  </r>
  <r>
    <s v="MOV3329"/>
    <x v="5"/>
    <x v="1"/>
    <x v="999"/>
    <x v="1696"/>
    <x v="0"/>
    <x v="0"/>
    <x v="4"/>
    <n v="5.4"/>
    <x v="1652"/>
    <n v="96"/>
    <n v="39.590000000000003"/>
    <n v="103.74"/>
    <n v="634.96"/>
    <n v="4971"/>
    <s v="Yes"/>
    <x v="77"/>
    <n v="56779"/>
    <n v="394.38"/>
    <n v="240.58"/>
    <s v="Netflix"/>
    <n v="41.1"/>
  </r>
  <r>
    <s v="MOV1849"/>
    <x v="3"/>
    <x v="4"/>
    <x v="1000"/>
    <x v="1697"/>
    <x v="0"/>
    <x v="0"/>
    <x v="51"/>
    <n v="5.4"/>
    <x v="1653"/>
    <n v="123"/>
    <n v="22.64"/>
    <n v="41.26"/>
    <n v="283.63"/>
    <n v="1243"/>
    <s v="Yes"/>
    <x v="74"/>
    <n v="95238"/>
    <n v="221.27"/>
    <n v="62.36"/>
    <s v="Sony Pictures"/>
    <n v="63.75"/>
  </r>
  <r>
    <s v="MOV4303"/>
    <x v="5"/>
    <x v="4"/>
    <x v="1001"/>
    <x v="1698"/>
    <x v="0"/>
    <x v="0"/>
    <x v="16"/>
    <n v="5.4"/>
    <x v="1654"/>
    <n v="101"/>
    <n v="48.99"/>
    <n v="128.63999999999999"/>
    <n v="915.91"/>
    <n v="4141"/>
    <s v="No"/>
    <x v="0"/>
    <n v="488759"/>
    <n v="571.66"/>
    <n v="344.25"/>
    <s v="Paramount"/>
    <n v="94.72"/>
  </r>
  <r>
    <s v="MOV6187"/>
    <x v="0"/>
    <x v="4"/>
    <x v="907"/>
    <x v="1699"/>
    <x v="0"/>
    <x v="0"/>
    <x v="35"/>
    <n v="5.4"/>
    <x v="1655"/>
    <n v="105"/>
    <n v="16.38"/>
    <n v="33.619999999999997"/>
    <n v="87.25"/>
    <n v="3199"/>
    <s v="Yes"/>
    <x v="58"/>
    <n v="303596"/>
    <n v="52.21"/>
    <n v="35.04"/>
    <s v="Paramount"/>
    <n v="54.45"/>
  </r>
  <r>
    <s v="MOV2621"/>
    <x v="8"/>
    <x v="0"/>
    <x v="1002"/>
    <x v="1700"/>
    <x v="0"/>
    <x v="0"/>
    <x v="3"/>
    <n v="5.4"/>
    <x v="1656"/>
    <n v="95"/>
    <n v="26.86"/>
    <n v="46.42"/>
    <n v="187.78"/>
    <n v="595"/>
    <s v="Yes"/>
    <x v="36"/>
    <n v="97164"/>
    <n v="123.5"/>
    <n v="64.28"/>
    <s v="Warner Bros"/>
    <n v="1.56"/>
  </r>
  <r>
    <s v="MOV7408"/>
    <x v="4"/>
    <x v="6"/>
    <x v="810"/>
    <x v="1701"/>
    <x v="0"/>
    <x v="0"/>
    <x v="5"/>
    <n v="5.4"/>
    <x v="1657"/>
    <n v="117"/>
    <n v="44.74"/>
    <n v="86.44"/>
    <n v="758.44"/>
    <n v="2876"/>
    <s v="Yes"/>
    <x v="33"/>
    <n v="56417"/>
    <n v="529.51"/>
    <n v="228.93"/>
    <s v="Fox Studios"/>
    <n v="39.090000000000003"/>
  </r>
  <r>
    <s v="MOV4710"/>
    <x v="6"/>
    <x v="3"/>
    <x v="1003"/>
    <x v="1702"/>
    <x v="0"/>
    <x v="0"/>
    <x v="51"/>
    <n v="5.4"/>
    <x v="1658"/>
    <n v="101"/>
    <n v="48.63"/>
    <n v="89.08"/>
    <n v="766.39"/>
    <n v="4912"/>
    <s v="Yes"/>
    <x v="61"/>
    <n v="173267"/>
    <n v="571.51"/>
    <n v="194.88"/>
    <s v="Sony Pictures"/>
    <n v="25.54"/>
  </r>
  <r>
    <s v="MOV2003"/>
    <x v="8"/>
    <x v="2"/>
    <x v="1004"/>
    <x v="1703"/>
    <x v="0"/>
    <x v="0"/>
    <x v="48"/>
    <n v="5.4"/>
    <x v="1659"/>
    <n v="173"/>
    <n v="21.56"/>
    <n v="45.7"/>
    <n v="225.35"/>
    <n v="2847"/>
    <s v="No"/>
    <x v="43"/>
    <n v="448785"/>
    <n v="133.47"/>
    <n v="91.88"/>
    <s v="Warner Bros"/>
    <n v="36.07"/>
  </r>
  <r>
    <s v="MOV2774"/>
    <x v="3"/>
    <x v="1"/>
    <x v="771"/>
    <x v="1704"/>
    <x v="0"/>
    <x v="0"/>
    <x v="2"/>
    <n v="5.4"/>
    <x v="705"/>
    <n v="131"/>
    <n v="9.6999999999999993"/>
    <n v="24.72"/>
    <n v="165.94"/>
    <n v="2506"/>
    <s v="No"/>
    <x v="63"/>
    <n v="475133"/>
    <n v="109.05"/>
    <n v="56.89"/>
    <s v="Sony Pictures"/>
    <n v="125.41"/>
  </r>
  <r>
    <s v="MOV1510"/>
    <x v="1"/>
    <x v="0"/>
    <x v="1005"/>
    <x v="1705"/>
    <x v="0"/>
    <x v="0"/>
    <x v="49"/>
    <n v="5.4"/>
    <x v="1660"/>
    <n v="156"/>
    <n v="19.48"/>
    <n v="40.9"/>
    <n v="280.25"/>
    <n v="1419"/>
    <s v="Yes"/>
    <x v="70"/>
    <n v="371240"/>
    <n v="215.52"/>
    <n v="64.73"/>
    <s v="Amazon Prime"/>
    <n v="9.7100000000000009"/>
  </r>
  <r>
    <s v="MOV6675"/>
    <x v="6"/>
    <x v="4"/>
    <x v="1006"/>
    <x v="1706"/>
    <x v="0"/>
    <x v="0"/>
    <x v="16"/>
    <n v="5.4"/>
    <x v="1661"/>
    <n v="157"/>
    <n v="36.81"/>
    <n v="92.1"/>
    <n v="890.26"/>
    <n v="1460"/>
    <s v="Yes"/>
    <x v="41"/>
    <n v="363231"/>
    <n v="517.1"/>
    <n v="373.16"/>
    <s v="Sony Pictures"/>
    <n v="13.76"/>
  </r>
  <r>
    <s v="MOV9290"/>
    <x v="1"/>
    <x v="3"/>
    <x v="183"/>
    <x v="1707"/>
    <x v="0"/>
    <x v="0"/>
    <x v="5"/>
    <n v="5.4"/>
    <x v="1662"/>
    <n v="135"/>
    <n v="46.17"/>
    <n v="83.32"/>
    <n v="827.57"/>
    <n v="1907"/>
    <s v="No"/>
    <x v="64"/>
    <n v="315326"/>
    <n v="420.52"/>
    <n v="407.05"/>
    <s v="Amazon Prime"/>
    <n v="72.59"/>
  </r>
  <r>
    <s v="MOV7812"/>
    <x v="2"/>
    <x v="6"/>
    <x v="1007"/>
    <x v="1708"/>
    <x v="0"/>
    <x v="0"/>
    <x v="13"/>
    <n v="5.4"/>
    <x v="1663"/>
    <n v="128"/>
    <n v="12.85"/>
    <n v="33.89"/>
    <n v="86.5"/>
    <n v="3352"/>
    <s v="No"/>
    <x v="7"/>
    <n v="254959"/>
    <n v="68.67"/>
    <n v="17.829999999999998"/>
    <s v="Sony Pictures"/>
    <n v="68.94"/>
  </r>
  <r>
    <s v="MOV5760"/>
    <x v="0"/>
    <x v="2"/>
    <x v="1008"/>
    <x v="1709"/>
    <x v="0"/>
    <x v="0"/>
    <x v="45"/>
    <n v="5.4"/>
    <x v="1664"/>
    <n v="140"/>
    <n v="12.17"/>
    <n v="31.11"/>
    <n v="253.76"/>
    <n v="2742"/>
    <s v="Yes"/>
    <x v="36"/>
    <n v="227243"/>
    <n v="186.03"/>
    <n v="67.73"/>
    <s v="Fox Studios"/>
    <n v="31.54"/>
  </r>
  <r>
    <s v="MOV6076"/>
    <x v="1"/>
    <x v="0"/>
    <x v="372"/>
    <x v="1710"/>
    <x v="0"/>
    <x v="0"/>
    <x v="2"/>
    <n v="5.4"/>
    <x v="1665"/>
    <n v="81"/>
    <n v="8.93"/>
    <n v="19.010000000000002"/>
    <n v="120.5"/>
    <n v="2291"/>
    <s v="Yes"/>
    <x v="75"/>
    <n v="285415"/>
    <n v="81.81"/>
    <n v="38.69"/>
    <s v="Sony Pictures"/>
    <n v="102.97"/>
  </r>
  <r>
    <s v="MOV2905"/>
    <x v="0"/>
    <x v="0"/>
    <x v="1009"/>
    <x v="1711"/>
    <x v="0"/>
    <x v="0"/>
    <x v="25"/>
    <n v="5.3"/>
    <x v="1666"/>
    <n v="135"/>
    <n v="36.799999999999997"/>
    <n v="60.47"/>
    <n v="467.83"/>
    <n v="4249"/>
    <s v="No"/>
    <x v="29"/>
    <n v="469793"/>
    <n v="286.3"/>
    <n v="181.53"/>
    <s v="Sony Pictures"/>
    <n v="23.73"/>
  </r>
  <r>
    <s v="MOV3345"/>
    <x v="8"/>
    <x v="5"/>
    <x v="158"/>
    <x v="1712"/>
    <x v="0"/>
    <x v="0"/>
    <x v="3"/>
    <n v="5.3"/>
    <x v="1667"/>
    <n v="178"/>
    <n v="35.950000000000003"/>
    <n v="100.88"/>
    <n v="281.57"/>
    <n v="1745"/>
    <s v="No"/>
    <x v="47"/>
    <n v="314925"/>
    <n v="207.61"/>
    <n v="73.959999999999994"/>
    <s v="Sony Pictures"/>
    <n v="60.95"/>
  </r>
  <r>
    <s v="MOV7426"/>
    <x v="3"/>
    <x v="3"/>
    <x v="911"/>
    <x v="1713"/>
    <x v="0"/>
    <x v="0"/>
    <x v="18"/>
    <n v="5.3"/>
    <x v="1668"/>
    <n v="105"/>
    <n v="14.56"/>
    <n v="38.21"/>
    <n v="313.49"/>
    <n v="3108"/>
    <s v="No"/>
    <x v="67"/>
    <n v="403110"/>
    <n v="189.26"/>
    <n v="124.23"/>
    <s v="Sony Pictures"/>
    <n v="46.43"/>
  </r>
  <r>
    <s v="MOV5044"/>
    <x v="6"/>
    <x v="1"/>
    <x v="1010"/>
    <x v="1714"/>
    <x v="0"/>
    <x v="0"/>
    <x v="22"/>
    <n v="5.3"/>
    <x v="1669"/>
    <n v="166"/>
    <n v="13.94"/>
    <n v="27.52"/>
    <n v="189.61"/>
    <n v="3912"/>
    <s v="Yes"/>
    <x v="22"/>
    <n v="391431"/>
    <n v="115.44"/>
    <n v="74.17"/>
    <s v="Fox Studios"/>
    <n v="25.04"/>
  </r>
  <r>
    <s v="MOV6424"/>
    <x v="1"/>
    <x v="5"/>
    <x v="621"/>
    <x v="1715"/>
    <x v="0"/>
    <x v="0"/>
    <x v="5"/>
    <n v="5.3"/>
    <x v="1670"/>
    <n v="179"/>
    <n v="8.5500000000000007"/>
    <n v="16.07"/>
    <n v="88.69"/>
    <n v="3718"/>
    <s v="Yes"/>
    <x v="43"/>
    <n v="109290"/>
    <n v="56.49"/>
    <n v="32.200000000000003"/>
    <s v="Fox Studios"/>
    <n v="112.84"/>
  </r>
  <r>
    <s v="MOV1670"/>
    <x v="6"/>
    <x v="0"/>
    <x v="1011"/>
    <x v="1716"/>
    <x v="0"/>
    <x v="0"/>
    <x v="11"/>
    <n v="5.3"/>
    <x v="1671"/>
    <n v="91"/>
    <n v="15.05"/>
    <n v="38.630000000000003"/>
    <n v="109.72"/>
    <n v="2733"/>
    <s v="No"/>
    <x v="13"/>
    <n v="370552"/>
    <n v="59.39"/>
    <n v="50.33"/>
    <s v="Netflix"/>
    <n v="34.43"/>
  </r>
  <r>
    <s v="MOV8852"/>
    <x v="3"/>
    <x v="1"/>
    <x v="16"/>
    <x v="1717"/>
    <x v="0"/>
    <x v="0"/>
    <x v="45"/>
    <n v="5.3"/>
    <x v="1672"/>
    <n v="157"/>
    <n v="41.24"/>
    <n v="71.959999999999994"/>
    <n v="558.6"/>
    <n v="1592"/>
    <s v="No"/>
    <x v="64"/>
    <n v="485924"/>
    <n v="292.89999999999998"/>
    <n v="265.7"/>
    <s v="Netflix"/>
    <n v="58.81"/>
  </r>
  <r>
    <s v="MOV3418"/>
    <x v="4"/>
    <x v="0"/>
    <x v="85"/>
    <x v="1718"/>
    <x v="0"/>
    <x v="0"/>
    <x v="49"/>
    <n v="5.3"/>
    <x v="1664"/>
    <n v="100"/>
    <n v="45.76"/>
    <n v="70.959999999999994"/>
    <n v="225.62"/>
    <n v="1505"/>
    <s v="Yes"/>
    <x v="22"/>
    <n v="355155"/>
    <n v="140.97999999999999"/>
    <n v="84.64"/>
    <s v="Amazon Prime"/>
    <n v="43.32"/>
  </r>
  <r>
    <s v="MOV2894"/>
    <x v="2"/>
    <x v="0"/>
    <x v="1012"/>
    <x v="1719"/>
    <x v="0"/>
    <x v="0"/>
    <x v="4"/>
    <n v="5.3"/>
    <x v="1673"/>
    <n v="157"/>
    <n v="3.84"/>
    <n v="11.35"/>
    <n v="48.62"/>
    <n v="3964"/>
    <s v="No"/>
    <x v="19"/>
    <n v="64946"/>
    <n v="28.48"/>
    <n v="20.14"/>
    <s v="Fox Studios"/>
    <n v="27.37"/>
  </r>
  <r>
    <s v="MOV5473"/>
    <x v="7"/>
    <x v="3"/>
    <x v="1013"/>
    <x v="1720"/>
    <x v="0"/>
    <x v="0"/>
    <x v="13"/>
    <n v="5.3"/>
    <x v="1674"/>
    <n v="179"/>
    <n v="42.99"/>
    <n v="119.95"/>
    <n v="297.83999999999997"/>
    <n v="1098"/>
    <s v="Yes"/>
    <x v="17"/>
    <n v="364252"/>
    <n v="177.73"/>
    <n v="120.11"/>
    <s v="Fox Studios"/>
    <n v="104.02"/>
  </r>
  <r>
    <s v="MOV8585"/>
    <x v="4"/>
    <x v="4"/>
    <x v="1014"/>
    <x v="1721"/>
    <x v="0"/>
    <x v="0"/>
    <x v="2"/>
    <n v="5.3"/>
    <x v="1675"/>
    <n v="153"/>
    <n v="5.17"/>
    <n v="8.4700000000000006"/>
    <n v="48.46"/>
    <n v="4764"/>
    <s v="Yes"/>
    <x v="70"/>
    <n v="476788"/>
    <n v="29.17"/>
    <n v="19.29"/>
    <s v="Sony Pictures"/>
    <n v="131.38999999999999"/>
  </r>
  <r>
    <s v="MOV7928"/>
    <x v="3"/>
    <x v="4"/>
    <x v="1015"/>
    <x v="1722"/>
    <x v="0"/>
    <x v="0"/>
    <x v="35"/>
    <n v="5.3"/>
    <x v="1676"/>
    <n v="114"/>
    <n v="34.270000000000003"/>
    <n v="53.82"/>
    <n v="427.62"/>
    <n v="4660"/>
    <s v="Yes"/>
    <x v="37"/>
    <n v="382723"/>
    <n v="220.7"/>
    <n v="206.92"/>
    <s v="Warner Bros"/>
    <n v="28.35"/>
  </r>
  <r>
    <s v="MOV6923"/>
    <x v="8"/>
    <x v="0"/>
    <x v="1016"/>
    <x v="1723"/>
    <x v="0"/>
    <x v="0"/>
    <x v="38"/>
    <n v="5.3"/>
    <x v="1677"/>
    <n v="86"/>
    <n v="31.46"/>
    <n v="91.37"/>
    <n v="486.05"/>
    <n v="2103"/>
    <s v="No"/>
    <x v="74"/>
    <n v="127119"/>
    <n v="349.98"/>
    <n v="136.07"/>
    <s v="Paramount"/>
    <n v="51.56"/>
  </r>
  <r>
    <s v="MOV4723"/>
    <x v="1"/>
    <x v="2"/>
    <x v="1017"/>
    <x v="1724"/>
    <x v="0"/>
    <x v="0"/>
    <x v="45"/>
    <n v="5.3"/>
    <x v="1678"/>
    <n v="124"/>
    <n v="18.45"/>
    <n v="47.44"/>
    <n v="382.22"/>
    <n v="4811"/>
    <s v="Yes"/>
    <x v="41"/>
    <n v="153787"/>
    <n v="261.99"/>
    <n v="120.23"/>
    <s v="Fox Studios"/>
    <n v="6.61"/>
  </r>
  <r>
    <s v="MOV8472"/>
    <x v="8"/>
    <x v="6"/>
    <x v="901"/>
    <x v="1725"/>
    <x v="0"/>
    <x v="0"/>
    <x v="9"/>
    <n v="5.3"/>
    <x v="1679"/>
    <n v="175"/>
    <n v="9.5500000000000007"/>
    <n v="26.63"/>
    <n v="261.89"/>
    <n v="3244"/>
    <s v="No"/>
    <x v="1"/>
    <n v="164736"/>
    <n v="206.04"/>
    <n v="55.85"/>
    <s v="Paramount"/>
    <n v="51.83"/>
  </r>
  <r>
    <s v="MOV1251"/>
    <x v="5"/>
    <x v="5"/>
    <x v="374"/>
    <x v="1726"/>
    <x v="0"/>
    <x v="0"/>
    <x v="14"/>
    <n v="5.3"/>
    <x v="1680"/>
    <n v="104"/>
    <n v="45.87"/>
    <n v="88.71"/>
    <n v="345.1"/>
    <n v="503"/>
    <s v="No"/>
    <x v="33"/>
    <n v="497166"/>
    <n v="239.43"/>
    <n v="105.67"/>
    <s v="Sony Pictures"/>
    <n v="56.39"/>
  </r>
  <r>
    <s v="MOV2996"/>
    <x v="3"/>
    <x v="6"/>
    <x v="331"/>
    <x v="1727"/>
    <x v="0"/>
    <x v="0"/>
    <x v="25"/>
    <n v="5.3"/>
    <x v="1681"/>
    <n v="156"/>
    <n v="12.12"/>
    <n v="28.91"/>
    <n v="206.71"/>
    <n v="3072"/>
    <s v="Yes"/>
    <x v="71"/>
    <n v="77580"/>
    <n v="105.04"/>
    <n v="101.67"/>
    <s v="Sony Pictures"/>
    <n v="113.54"/>
  </r>
  <r>
    <s v="MOV7604"/>
    <x v="5"/>
    <x v="1"/>
    <x v="909"/>
    <x v="1728"/>
    <x v="0"/>
    <x v="0"/>
    <x v="51"/>
    <n v="5.3"/>
    <x v="1682"/>
    <n v="102"/>
    <n v="20.51"/>
    <n v="32.869999999999997"/>
    <n v="251.03"/>
    <n v="1347"/>
    <s v="No"/>
    <x v="60"/>
    <n v="284034"/>
    <n v="184.75"/>
    <n v="66.28"/>
    <s v="Netflix"/>
    <n v="25.97"/>
  </r>
  <r>
    <s v="MOV3585"/>
    <x v="5"/>
    <x v="4"/>
    <x v="1018"/>
    <x v="1729"/>
    <x v="0"/>
    <x v="0"/>
    <x v="18"/>
    <n v="5.3"/>
    <x v="1683"/>
    <n v="124"/>
    <n v="39.71"/>
    <n v="117.28"/>
    <n v="660.59"/>
    <n v="2327"/>
    <s v="Yes"/>
    <x v="71"/>
    <n v="494720"/>
    <n v="480.9"/>
    <n v="179.69"/>
    <s v="Warner Bros"/>
    <n v="44.18"/>
  </r>
  <r>
    <s v="MOV5965"/>
    <x v="2"/>
    <x v="0"/>
    <x v="1019"/>
    <x v="1730"/>
    <x v="0"/>
    <x v="0"/>
    <x v="6"/>
    <n v="5.3"/>
    <x v="1684"/>
    <n v="142"/>
    <n v="25.41"/>
    <n v="76.069999999999993"/>
    <n v="303.52"/>
    <n v="1232"/>
    <s v="No"/>
    <x v="68"/>
    <n v="228162"/>
    <n v="159.88"/>
    <n v="143.63999999999999"/>
    <s v="Fox Studios"/>
    <n v="76.17"/>
  </r>
  <r>
    <s v="MOV9857"/>
    <x v="3"/>
    <x v="2"/>
    <x v="1020"/>
    <x v="1731"/>
    <x v="0"/>
    <x v="0"/>
    <x v="5"/>
    <n v="5.3"/>
    <x v="1685"/>
    <n v="127"/>
    <n v="6.48"/>
    <n v="9.9700000000000006"/>
    <n v="63.02"/>
    <n v="2666"/>
    <s v="Yes"/>
    <x v="42"/>
    <n v="40892"/>
    <n v="37.880000000000003"/>
    <n v="25.14"/>
    <s v="Fox Studios"/>
    <n v="6.59"/>
  </r>
  <r>
    <s v="MOV9821"/>
    <x v="6"/>
    <x v="5"/>
    <x v="1021"/>
    <x v="1732"/>
    <x v="0"/>
    <x v="0"/>
    <x v="25"/>
    <n v="5.3"/>
    <x v="1686"/>
    <n v="96"/>
    <n v="26.61"/>
    <n v="59.88"/>
    <n v="178.25"/>
    <n v="1749"/>
    <s v="Yes"/>
    <x v="15"/>
    <n v="302898"/>
    <n v="117.21"/>
    <n v="61.04"/>
    <s v="Warner Bros"/>
    <n v="22.06"/>
  </r>
  <r>
    <s v="MOV7831"/>
    <x v="4"/>
    <x v="3"/>
    <x v="1022"/>
    <x v="1733"/>
    <x v="0"/>
    <x v="0"/>
    <x v="30"/>
    <n v="5.3"/>
    <x v="1687"/>
    <n v="166"/>
    <n v="44.79"/>
    <n v="124.52"/>
    <n v="357.02"/>
    <n v="626"/>
    <s v="No"/>
    <x v="71"/>
    <n v="418744"/>
    <n v="284.33"/>
    <n v="72.69"/>
    <s v="Sony Pictures"/>
    <n v="23.55"/>
  </r>
  <r>
    <s v="MOV8331"/>
    <x v="3"/>
    <x v="5"/>
    <x v="1023"/>
    <x v="1734"/>
    <x v="0"/>
    <x v="0"/>
    <x v="5"/>
    <n v="5.3"/>
    <x v="1688"/>
    <n v="180"/>
    <n v="19.13"/>
    <n v="28.71"/>
    <n v="95.13"/>
    <n v="1378"/>
    <s v="No"/>
    <x v="25"/>
    <n v="40143"/>
    <n v="75.27"/>
    <n v="19.86"/>
    <s v="Warner Bros"/>
    <n v="11.54"/>
  </r>
  <r>
    <s v="MOV9068"/>
    <x v="8"/>
    <x v="0"/>
    <x v="1024"/>
    <x v="1735"/>
    <x v="0"/>
    <x v="0"/>
    <x v="33"/>
    <n v="5.3"/>
    <x v="1689"/>
    <n v="104"/>
    <n v="21.59"/>
    <n v="46.07"/>
    <n v="429.03"/>
    <n v="4455"/>
    <s v="No"/>
    <x v="45"/>
    <n v="235247"/>
    <n v="230.89"/>
    <n v="198.14"/>
    <s v="Warner Bros"/>
    <n v="87.88"/>
  </r>
  <r>
    <s v="MOV1323"/>
    <x v="7"/>
    <x v="3"/>
    <x v="1025"/>
    <x v="1736"/>
    <x v="0"/>
    <x v="15"/>
    <x v="6"/>
    <n v="5.3"/>
    <x v="862"/>
    <n v="155"/>
    <n v="16.62"/>
    <n v="40.090000000000003"/>
    <n v="93.94"/>
    <n v="4206"/>
    <s v="No"/>
    <x v="74"/>
    <n v="207531"/>
    <n v="55.96"/>
    <n v="37.979999999999997"/>
    <s v="Amazon Prime"/>
    <n v="34.26"/>
  </r>
  <r>
    <s v="MOV6143"/>
    <x v="1"/>
    <x v="1"/>
    <x v="1026"/>
    <x v="1737"/>
    <x v="0"/>
    <x v="0"/>
    <x v="49"/>
    <n v="5.3"/>
    <x v="1690"/>
    <n v="111"/>
    <n v="33.57"/>
    <n v="83.87"/>
    <n v="258.83"/>
    <n v="3680"/>
    <s v="Yes"/>
    <x v="55"/>
    <n v="468447"/>
    <n v="149.22999999999999"/>
    <n v="109.6"/>
    <s v="Fox Studios"/>
    <n v="94.98"/>
  </r>
  <r>
    <s v="MOV2155"/>
    <x v="4"/>
    <x v="5"/>
    <x v="215"/>
    <x v="1738"/>
    <x v="0"/>
    <x v="15"/>
    <x v="30"/>
    <n v="5.3"/>
    <x v="1691"/>
    <n v="136"/>
    <n v="26.29"/>
    <n v="41.41"/>
    <n v="178.02"/>
    <n v="3628"/>
    <s v="Yes"/>
    <x v="35"/>
    <n v="202529"/>
    <n v="120.9"/>
    <n v="57.12"/>
    <s v="Fox Studios"/>
    <n v="95.81"/>
  </r>
  <r>
    <s v="MOV2881"/>
    <x v="3"/>
    <x v="0"/>
    <x v="1027"/>
    <x v="1739"/>
    <x v="0"/>
    <x v="0"/>
    <x v="18"/>
    <n v="5.3"/>
    <x v="1692"/>
    <n v="106"/>
    <n v="33.07"/>
    <n v="57.78"/>
    <n v="566.25"/>
    <n v="1777"/>
    <s v="Yes"/>
    <x v="52"/>
    <n v="304703"/>
    <n v="349.29"/>
    <n v="216.96"/>
    <s v="Fox Studios"/>
    <n v="55.67"/>
  </r>
  <r>
    <s v="MOV3974"/>
    <x v="8"/>
    <x v="0"/>
    <x v="764"/>
    <x v="1740"/>
    <x v="0"/>
    <x v="15"/>
    <x v="11"/>
    <n v="5.3"/>
    <x v="1693"/>
    <n v="119"/>
    <n v="13.62"/>
    <n v="22.71"/>
    <n v="198.21"/>
    <n v="2261"/>
    <s v="Yes"/>
    <x v="43"/>
    <n v="366121"/>
    <n v="151.56"/>
    <n v="46.65"/>
    <s v="Netflix"/>
    <n v="7.59"/>
  </r>
  <r>
    <s v="MOV4783"/>
    <x v="4"/>
    <x v="6"/>
    <x v="1028"/>
    <x v="1741"/>
    <x v="0"/>
    <x v="0"/>
    <x v="13"/>
    <n v="5.3"/>
    <x v="1694"/>
    <n v="180"/>
    <n v="4.63"/>
    <n v="7.81"/>
    <n v="74.28"/>
    <n v="3149"/>
    <s v="No"/>
    <x v="23"/>
    <n v="143229"/>
    <n v="42.78"/>
    <n v="31.5"/>
    <s v="Amazon Prime"/>
    <n v="27.9"/>
  </r>
  <r>
    <s v="MOV7448"/>
    <x v="7"/>
    <x v="4"/>
    <x v="955"/>
    <x v="1742"/>
    <x v="0"/>
    <x v="0"/>
    <x v="4"/>
    <n v="5.3"/>
    <x v="1695"/>
    <n v="141"/>
    <n v="43.83"/>
    <n v="96.04"/>
    <n v="316.95999999999998"/>
    <n v="2874"/>
    <s v="Yes"/>
    <x v="63"/>
    <n v="447701"/>
    <n v="184.18"/>
    <n v="132.78"/>
    <s v="Paramount"/>
    <n v="93.68"/>
  </r>
  <r>
    <s v="MOV1387"/>
    <x v="3"/>
    <x v="4"/>
    <x v="917"/>
    <x v="1743"/>
    <x v="0"/>
    <x v="0"/>
    <x v="18"/>
    <n v="5.3"/>
    <x v="1696"/>
    <n v="143"/>
    <n v="6.89"/>
    <n v="12.85"/>
    <n v="55.53"/>
    <n v="534"/>
    <s v="Yes"/>
    <x v="8"/>
    <n v="336024"/>
    <n v="42.41"/>
    <n v="13.12"/>
    <s v="Fox Studios"/>
    <n v="16.53"/>
  </r>
  <r>
    <s v="MOV2179"/>
    <x v="1"/>
    <x v="0"/>
    <x v="1029"/>
    <x v="1744"/>
    <x v="0"/>
    <x v="0"/>
    <x v="39"/>
    <n v="5.3"/>
    <x v="1697"/>
    <n v="113"/>
    <n v="31.89"/>
    <n v="56.79"/>
    <n v="497.82"/>
    <n v="2157"/>
    <s v="Yes"/>
    <x v="74"/>
    <n v="202256"/>
    <n v="256.55"/>
    <n v="241.27"/>
    <s v="Paramount"/>
    <n v="20"/>
  </r>
  <r>
    <s v="MOV4427"/>
    <x v="1"/>
    <x v="2"/>
    <x v="1030"/>
    <x v="1745"/>
    <x v="0"/>
    <x v="0"/>
    <x v="35"/>
    <n v="5.3"/>
    <x v="1698"/>
    <n v="164"/>
    <n v="20.260000000000002"/>
    <n v="32.33"/>
    <n v="117.31"/>
    <n v="3445"/>
    <s v="Yes"/>
    <x v="4"/>
    <n v="141112"/>
    <n v="74.67"/>
    <n v="42.64"/>
    <s v="Sony Pictures"/>
    <n v="24.41"/>
  </r>
  <r>
    <s v="MOV9401"/>
    <x v="6"/>
    <x v="2"/>
    <x v="1031"/>
    <x v="1746"/>
    <x v="0"/>
    <x v="3"/>
    <x v="4"/>
    <n v="5.3"/>
    <x v="1699"/>
    <n v="89"/>
    <n v="47.36"/>
    <n v="91.73"/>
    <n v="292.60000000000002"/>
    <n v="3618"/>
    <s v="No"/>
    <x v="53"/>
    <n v="253191"/>
    <n v="204.75"/>
    <n v="87.85"/>
    <s v="Warner Bros"/>
    <n v="7.14"/>
  </r>
  <r>
    <s v="MOV3060"/>
    <x v="4"/>
    <x v="0"/>
    <x v="1032"/>
    <x v="1747"/>
    <x v="0"/>
    <x v="0"/>
    <x v="18"/>
    <n v="5.3"/>
    <x v="1700"/>
    <n v="105"/>
    <n v="45.55"/>
    <n v="130.30000000000001"/>
    <n v="1101.07"/>
    <n v="3886"/>
    <s v="Yes"/>
    <x v="29"/>
    <n v="231608"/>
    <n v="829.67"/>
    <n v="271.39999999999998"/>
    <s v="Amazon Prime"/>
    <n v="29.61"/>
  </r>
  <r>
    <s v="MOV7484"/>
    <x v="1"/>
    <x v="4"/>
    <x v="719"/>
    <x v="1748"/>
    <x v="0"/>
    <x v="0"/>
    <x v="28"/>
    <n v="5.2"/>
    <x v="1701"/>
    <n v="142"/>
    <n v="7.23"/>
    <n v="20.28"/>
    <n v="78.150000000000006"/>
    <n v="2434"/>
    <s v="Yes"/>
    <x v="23"/>
    <n v="282547"/>
    <n v="60.6"/>
    <n v="17.55"/>
    <s v="Netflix"/>
    <n v="21.9"/>
  </r>
  <r>
    <s v="MOV8097"/>
    <x v="4"/>
    <x v="1"/>
    <x v="1033"/>
    <x v="1749"/>
    <x v="0"/>
    <x v="0"/>
    <x v="3"/>
    <n v="5.2"/>
    <x v="1702"/>
    <n v="167"/>
    <n v="33.79"/>
    <n v="89.65"/>
    <n v="762.71"/>
    <n v="4635"/>
    <s v="Yes"/>
    <x v="0"/>
    <n v="4373"/>
    <n v="525.27"/>
    <n v="237.44"/>
    <s v="Paramount"/>
    <n v="38.159999999999997"/>
  </r>
  <r>
    <s v="MOV2750"/>
    <x v="1"/>
    <x v="6"/>
    <x v="885"/>
    <x v="1750"/>
    <x v="0"/>
    <x v="0"/>
    <x v="38"/>
    <n v="5.2"/>
    <x v="1703"/>
    <n v="165"/>
    <n v="29.36"/>
    <n v="78.7"/>
    <n v="468.65"/>
    <n v="2294"/>
    <s v="Yes"/>
    <x v="70"/>
    <n v="350632"/>
    <n v="250.69"/>
    <n v="217.96"/>
    <s v="Paramount"/>
    <n v="6.86"/>
  </r>
  <r>
    <s v="MOV1248"/>
    <x v="8"/>
    <x v="0"/>
    <x v="464"/>
    <x v="1751"/>
    <x v="0"/>
    <x v="0"/>
    <x v="28"/>
    <n v="5.2"/>
    <x v="1704"/>
    <n v="134"/>
    <n v="37.14"/>
    <n v="58.24"/>
    <n v="559.4"/>
    <n v="4430"/>
    <s v="No"/>
    <x v="35"/>
    <n v="390384"/>
    <n v="363.82"/>
    <n v="195.58"/>
    <s v="Netflix"/>
    <n v="35.049999999999997"/>
  </r>
  <r>
    <s v="MOV7730"/>
    <x v="5"/>
    <x v="5"/>
    <x v="1034"/>
    <x v="1752"/>
    <x v="0"/>
    <x v="0"/>
    <x v="38"/>
    <n v="5.2"/>
    <x v="1705"/>
    <n v="107"/>
    <n v="12.34"/>
    <n v="24.91"/>
    <n v="113.04"/>
    <n v="4164"/>
    <s v="No"/>
    <x v="80"/>
    <n v="85781"/>
    <n v="81.510000000000005"/>
    <n v="31.53"/>
    <s v="Fox Studios"/>
    <n v="29.57"/>
  </r>
  <r>
    <s v="MOV2157"/>
    <x v="3"/>
    <x v="2"/>
    <x v="1035"/>
    <x v="1753"/>
    <x v="0"/>
    <x v="0"/>
    <x v="5"/>
    <n v="5.2"/>
    <x v="1706"/>
    <n v="120"/>
    <n v="29.56"/>
    <n v="88.62"/>
    <n v="348.38"/>
    <n v="2273"/>
    <s v="No"/>
    <x v="6"/>
    <n v="230757"/>
    <n v="222.26"/>
    <n v="126.12"/>
    <s v="Netflix"/>
    <n v="57.71"/>
  </r>
  <r>
    <s v="MOV1630"/>
    <x v="3"/>
    <x v="2"/>
    <x v="566"/>
    <x v="1754"/>
    <x v="0"/>
    <x v="0"/>
    <x v="51"/>
    <n v="5.2"/>
    <x v="1273"/>
    <n v="135"/>
    <n v="13.17"/>
    <n v="23.54"/>
    <n v="227.99"/>
    <n v="1347"/>
    <s v="No"/>
    <x v="37"/>
    <n v="383633"/>
    <n v="139.62"/>
    <n v="88.37"/>
    <s v="Fox Studios"/>
    <n v="47.88"/>
  </r>
  <r>
    <s v="MOV7784"/>
    <x v="5"/>
    <x v="4"/>
    <x v="1036"/>
    <x v="1755"/>
    <x v="0"/>
    <x v="0"/>
    <x v="16"/>
    <n v="5.2"/>
    <x v="1707"/>
    <n v="93"/>
    <n v="44.86"/>
    <n v="94.44"/>
    <n v="437.57"/>
    <n v="4783"/>
    <s v="No"/>
    <x v="40"/>
    <n v="405614"/>
    <n v="333.63"/>
    <n v="103.94"/>
    <s v="Warner Bros"/>
    <n v="106.83"/>
  </r>
  <r>
    <s v="MOV9000"/>
    <x v="5"/>
    <x v="3"/>
    <x v="1037"/>
    <x v="1756"/>
    <x v="0"/>
    <x v="0"/>
    <x v="6"/>
    <n v="5.2"/>
    <x v="1708"/>
    <n v="87"/>
    <n v="8.5"/>
    <n v="21.87"/>
    <n v="186.99"/>
    <n v="3063"/>
    <s v="Yes"/>
    <x v="60"/>
    <n v="275590"/>
    <n v="100.92"/>
    <n v="86.07"/>
    <s v="Amazon Prime"/>
    <n v="42.91"/>
  </r>
  <r>
    <s v="MOV8150"/>
    <x v="8"/>
    <x v="1"/>
    <x v="1038"/>
    <x v="1757"/>
    <x v="0"/>
    <x v="0"/>
    <x v="43"/>
    <n v="5.2"/>
    <x v="1709"/>
    <n v="83"/>
    <n v="21.67"/>
    <n v="58.67"/>
    <n v="306.37"/>
    <n v="3417"/>
    <s v="No"/>
    <x v="38"/>
    <n v="259224"/>
    <n v="184.46"/>
    <n v="121.91"/>
    <s v="Paramount"/>
    <n v="21.14"/>
  </r>
  <r>
    <s v="MOV2109"/>
    <x v="6"/>
    <x v="5"/>
    <x v="622"/>
    <x v="1758"/>
    <x v="0"/>
    <x v="0"/>
    <x v="19"/>
    <n v="5.2"/>
    <x v="1710"/>
    <n v="84"/>
    <n v="15.92"/>
    <n v="36.65"/>
    <n v="111.83"/>
    <n v="3472"/>
    <s v="No"/>
    <x v="61"/>
    <n v="404764"/>
    <n v="80.38"/>
    <n v="31.45"/>
    <s v="Fox Studios"/>
    <n v="7.77"/>
  </r>
  <r>
    <s v="MOV9288"/>
    <x v="3"/>
    <x v="1"/>
    <x v="1039"/>
    <x v="1759"/>
    <x v="0"/>
    <x v="0"/>
    <x v="12"/>
    <n v="5.2"/>
    <x v="1711"/>
    <n v="121"/>
    <n v="43.74"/>
    <n v="116.99"/>
    <n v="1050.03"/>
    <n v="1440"/>
    <s v="No"/>
    <x v="0"/>
    <n v="331840"/>
    <n v="629.95000000000005"/>
    <n v="420.08"/>
    <s v="Netflix"/>
    <n v="82.29"/>
  </r>
  <r>
    <s v="MOV1325"/>
    <x v="3"/>
    <x v="4"/>
    <x v="1040"/>
    <x v="1760"/>
    <x v="0"/>
    <x v="0"/>
    <x v="35"/>
    <n v="5.2"/>
    <x v="1712"/>
    <n v="140"/>
    <n v="21.22"/>
    <n v="35.69"/>
    <n v="351.76"/>
    <n v="4194"/>
    <s v="Yes"/>
    <x v="54"/>
    <n v="153899"/>
    <n v="185.88"/>
    <n v="165.88"/>
    <s v="Netflix"/>
    <n v="35.909999999999997"/>
  </r>
  <r>
    <s v="MOV6810"/>
    <x v="0"/>
    <x v="3"/>
    <x v="1041"/>
    <x v="1761"/>
    <x v="0"/>
    <x v="0"/>
    <x v="35"/>
    <n v="5.2"/>
    <x v="764"/>
    <n v="129"/>
    <n v="30.7"/>
    <n v="63.69"/>
    <n v="541.54"/>
    <n v="2938"/>
    <s v="Yes"/>
    <x v="11"/>
    <n v="231743"/>
    <n v="355.04"/>
    <n v="186.5"/>
    <s v="Fox Studios"/>
    <n v="66"/>
  </r>
  <r>
    <s v="MOV2616"/>
    <x v="8"/>
    <x v="1"/>
    <x v="772"/>
    <x v="1762"/>
    <x v="0"/>
    <x v="0"/>
    <x v="5"/>
    <n v="5.2"/>
    <x v="1713"/>
    <n v="171"/>
    <n v="37.28"/>
    <n v="69.099999999999994"/>
    <n v="235.73"/>
    <n v="3215"/>
    <s v="Yes"/>
    <x v="58"/>
    <n v="142099"/>
    <n v="174.97"/>
    <n v="60.76"/>
    <s v="Warner Bros"/>
    <n v="48.97"/>
  </r>
  <r>
    <s v="MOV1805"/>
    <x v="8"/>
    <x v="0"/>
    <x v="1042"/>
    <x v="1763"/>
    <x v="0"/>
    <x v="15"/>
    <x v="13"/>
    <n v="5.2"/>
    <x v="1714"/>
    <n v="180"/>
    <n v="13.71"/>
    <n v="29.21"/>
    <n v="114.74"/>
    <n v="2070"/>
    <s v="No"/>
    <x v="27"/>
    <n v="406407"/>
    <n v="58.05"/>
    <n v="56.69"/>
    <s v="Amazon Prime"/>
    <n v="63.13"/>
  </r>
  <r>
    <s v="MOV3463"/>
    <x v="0"/>
    <x v="5"/>
    <x v="1001"/>
    <x v="1764"/>
    <x v="0"/>
    <x v="0"/>
    <x v="51"/>
    <n v="5.2"/>
    <x v="1715"/>
    <n v="81"/>
    <n v="16.920000000000002"/>
    <n v="42.91"/>
    <n v="182.01"/>
    <n v="1327"/>
    <s v="Yes"/>
    <x v="13"/>
    <n v="4200"/>
    <n v="109.74"/>
    <n v="72.27"/>
    <s v="Paramount"/>
    <n v="10.23"/>
  </r>
  <r>
    <s v="MOV9783"/>
    <x v="6"/>
    <x v="4"/>
    <x v="708"/>
    <x v="1765"/>
    <x v="0"/>
    <x v="0"/>
    <x v="35"/>
    <n v="5.2"/>
    <x v="1716"/>
    <n v="101"/>
    <n v="1.03"/>
    <n v="2.98"/>
    <n v="11.98"/>
    <n v="2111"/>
    <s v="Yes"/>
    <x v="77"/>
    <n v="219922"/>
    <n v="6.94"/>
    <n v="5.04"/>
    <s v="Sony Pictures"/>
    <n v="78.069999999999993"/>
  </r>
  <r>
    <s v="MOV3427"/>
    <x v="0"/>
    <x v="4"/>
    <x v="669"/>
    <x v="1766"/>
    <x v="0"/>
    <x v="0"/>
    <x v="30"/>
    <n v="5.2"/>
    <x v="1717"/>
    <n v="179"/>
    <n v="19.82"/>
    <n v="32.159999999999997"/>
    <n v="250.97"/>
    <n v="2177"/>
    <s v="No"/>
    <x v="60"/>
    <n v="445080"/>
    <n v="135.12"/>
    <n v="115.85"/>
    <s v="Sony Pictures"/>
    <n v="55"/>
  </r>
  <r>
    <s v="MOV2455"/>
    <x v="6"/>
    <x v="5"/>
    <x v="1043"/>
    <x v="1767"/>
    <x v="0"/>
    <x v="0"/>
    <x v="4"/>
    <n v="5.2"/>
    <x v="1718"/>
    <n v="120"/>
    <n v="21.04"/>
    <n v="50.26"/>
    <n v="240.23"/>
    <n v="3333"/>
    <s v="Yes"/>
    <x v="29"/>
    <n v="422104"/>
    <n v="144.5"/>
    <n v="95.73"/>
    <s v="Warner Bros"/>
    <n v="19.22"/>
  </r>
  <r>
    <s v="MOV2809"/>
    <x v="8"/>
    <x v="0"/>
    <x v="844"/>
    <x v="1768"/>
    <x v="0"/>
    <x v="5"/>
    <x v="37"/>
    <n v="5.2"/>
    <x v="1719"/>
    <n v="174"/>
    <n v="35.76"/>
    <n v="73.37"/>
    <n v="236.09"/>
    <n v="1899"/>
    <s v="Yes"/>
    <x v="23"/>
    <n v="413074"/>
    <n v="154.25"/>
    <n v="81.84"/>
    <s v="Warner Bros"/>
    <n v="27.24"/>
  </r>
  <r>
    <s v="MOV7089"/>
    <x v="2"/>
    <x v="1"/>
    <x v="1044"/>
    <x v="1769"/>
    <x v="0"/>
    <x v="0"/>
    <x v="25"/>
    <n v="5.2"/>
    <x v="364"/>
    <n v="133"/>
    <n v="13.36"/>
    <n v="36.700000000000003"/>
    <n v="273.47000000000003"/>
    <n v="650"/>
    <s v="Yes"/>
    <x v="80"/>
    <n v="278368"/>
    <n v="187.99"/>
    <n v="85.48"/>
    <s v="Netflix"/>
    <n v="53.47"/>
  </r>
  <r>
    <s v="MOV4691"/>
    <x v="1"/>
    <x v="2"/>
    <x v="527"/>
    <x v="1770"/>
    <x v="0"/>
    <x v="0"/>
    <x v="35"/>
    <n v="5.2"/>
    <x v="1213"/>
    <n v="99"/>
    <n v="42.4"/>
    <n v="103.97"/>
    <n v="897.38"/>
    <n v="3530"/>
    <s v="Yes"/>
    <x v="47"/>
    <n v="39949"/>
    <n v="627.48"/>
    <n v="269.89999999999998"/>
    <s v="Fox Studios"/>
    <n v="54.04"/>
  </r>
  <r>
    <s v="MOV6411"/>
    <x v="6"/>
    <x v="4"/>
    <x v="1045"/>
    <x v="1771"/>
    <x v="0"/>
    <x v="0"/>
    <x v="53"/>
    <n v="5.2"/>
    <x v="1304"/>
    <n v="175"/>
    <n v="2.42"/>
    <n v="6.49"/>
    <n v="61.64"/>
    <n v="1526"/>
    <s v="No"/>
    <x v="25"/>
    <n v="186249"/>
    <n v="32.97"/>
    <n v="28.67"/>
    <s v="Amazon Prime"/>
    <n v="2.98"/>
  </r>
  <r>
    <s v="MOV3418"/>
    <x v="7"/>
    <x v="2"/>
    <x v="237"/>
    <x v="1772"/>
    <x v="0"/>
    <x v="3"/>
    <x v="5"/>
    <n v="5.2"/>
    <x v="1720"/>
    <n v="144"/>
    <n v="45.97"/>
    <n v="130.24"/>
    <n v="592.41"/>
    <n v="3895"/>
    <s v="No"/>
    <x v="46"/>
    <n v="422887"/>
    <n v="430.97"/>
    <n v="161.44"/>
    <s v="Paramount"/>
    <n v="20.52"/>
  </r>
  <r>
    <s v="MOV7787"/>
    <x v="6"/>
    <x v="4"/>
    <x v="1046"/>
    <x v="1773"/>
    <x v="0"/>
    <x v="0"/>
    <x v="49"/>
    <n v="5.2"/>
    <x v="1721"/>
    <n v="148"/>
    <n v="32.18"/>
    <n v="80.25"/>
    <n v="449.3"/>
    <n v="2068"/>
    <s v="No"/>
    <x v="2"/>
    <n v="129296"/>
    <n v="280.83999999999997"/>
    <n v="168.46"/>
    <s v="Fox Studios"/>
    <n v="126.39"/>
  </r>
  <r>
    <s v="MOV2566"/>
    <x v="1"/>
    <x v="2"/>
    <x v="1047"/>
    <x v="1774"/>
    <x v="0"/>
    <x v="0"/>
    <x v="33"/>
    <n v="5.2"/>
    <x v="1722"/>
    <n v="88"/>
    <n v="38.11"/>
    <n v="91.43"/>
    <n v="206.9"/>
    <n v="4929"/>
    <s v="Yes"/>
    <x v="51"/>
    <n v="155325"/>
    <n v="136.69999999999999"/>
    <n v="70.2"/>
    <s v="Amazon Prime"/>
    <n v="34"/>
  </r>
  <r>
    <s v="MOV8897"/>
    <x v="5"/>
    <x v="0"/>
    <x v="1048"/>
    <x v="1775"/>
    <x v="0"/>
    <x v="0"/>
    <x v="21"/>
    <n v="5.2"/>
    <x v="1723"/>
    <n v="144"/>
    <n v="38.68"/>
    <n v="94.57"/>
    <n v="321.12"/>
    <n v="1854"/>
    <s v="No"/>
    <x v="76"/>
    <n v="411196"/>
    <n v="214.18"/>
    <n v="106.94"/>
    <s v="Sony Pictures"/>
    <n v="23.07"/>
  </r>
  <r>
    <s v="MOV4801"/>
    <x v="0"/>
    <x v="2"/>
    <x v="1049"/>
    <x v="1776"/>
    <x v="0"/>
    <x v="0"/>
    <x v="2"/>
    <n v="5.0999999999999996"/>
    <x v="1724"/>
    <n v="143"/>
    <n v="39.68"/>
    <n v="110.86"/>
    <n v="352.2"/>
    <n v="3020"/>
    <s v="No"/>
    <x v="62"/>
    <n v="448248"/>
    <n v="190.68"/>
    <n v="161.52000000000001"/>
    <s v="Paramount"/>
    <n v="2.52"/>
  </r>
  <r>
    <s v="MOV6169"/>
    <x v="5"/>
    <x v="4"/>
    <x v="1050"/>
    <x v="1777"/>
    <x v="0"/>
    <x v="0"/>
    <x v="30"/>
    <n v="5.0999999999999996"/>
    <x v="1725"/>
    <n v="144"/>
    <n v="11.91"/>
    <n v="25.94"/>
    <n v="218.86"/>
    <n v="704"/>
    <s v="Yes"/>
    <x v="49"/>
    <n v="331484"/>
    <n v="117.27"/>
    <n v="101.59"/>
    <s v="Sony Pictures"/>
    <n v="34.200000000000003"/>
  </r>
  <r>
    <s v="MOV2987"/>
    <x v="7"/>
    <x v="6"/>
    <x v="699"/>
    <x v="1778"/>
    <x v="0"/>
    <x v="0"/>
    <x v="6"/>
    <n v="5.0999999999999996"/>
    <x v="1299"/>
    <n v="96"/>
    <n v="3.54"/>
    <n v="10.39"/>
    <n v="75.83"/>
    <n v="1273"/>
    <s v="No"/>
    <x v="25"/>
    <n v="89974"/>
    <n v="46.41"/>
    <n v="29.42"/>
    <s v="Fox Studios"/>
    <n v="16.79"/>
  </r>
  <r>
    <s v="MOV5984"/>
    <x v="8"/>
    <x v="6"/>
    <x v="1051"/>
    <x v="1779"/>
    <x v="0"/>
    <x v="0"/>
    <x v="12"/>
    <n v="5.0999999999999996"/>
    <x v="1726"/>
    <n v="148"/>
    <n v="29.35"/>
    <n v="77.12"/>
    <n v="372.44"/>
    <n v="2728"/>
    <s v="No"/>
    <x v="70"/>
    <n v="24444"/>
    <n v="240.62"/>
    <n v="131.82"/>
    <s v="Paramount"/>
    <n v="78.31"/>
  </r>
  <r>
    <s v="MOV1059"/>
    <x v="6"/>
    <x v="1"/>
    <x v="1052"/>
    <x v="1780"/>
    <x v="0"/>
    <x v="0"/>
    <x v="20"/>
    <n v="5.0999999999999996"/>
    <x v="1727"/>
    <n v="90"/>
    <n v="28.21"/>
    <n v="54.44"/>
    <n v="365.93"/>
    <n v="3437"/>
    <s v="No"/>
    <x v="77"/>
    <n v="471272"/>
    <n v="222.73"/>
    <n v="143.19999999999999"/>
    <s v="Sony Pictures"/>
    <n v="75.05"/>
  </r>
  <r>
    <s v="MOV2050"/>
    <x v="6"/>
    <x v="0"/>
    <x v="1053"/>
    <x v="1781"/>
    <x v="0"/>
    <x v="0"/>
    <x v="28"/>
    <n v="5.0999999999999996"/>
    <x v="1728"/>
    <n v="95"/>
    <n v="21.28"/>
    <n v="55.87"/>
    <n v="456.03"/>
    <n v="2056"/>
    <s v="No"/>
    <x v="64"/>
    <n v="395863"/>
    <n v="283.17"/>
    <n v="172.86"/>
    <s v="Paramount"/>
    <n v="23.58"/>
  </r>
  <r>
    <s v="MOV1377"/>
    <x v="1"/>
    <x v="6"/>
    <x v="368"/>
    <x v="1782"/>
    <x v="0"/>
    <x v="0"/>
    <x v="2"/>
    <n v="5.0999999999999996"/>
    <x v="1729"/>
    <n v="168"/>
    <n v="7.69"/>
    <n v="13.44"/>
    <n v="109.54"/>
    <n v="3861"/>
    <s v="No"/>
    <x v="32"/>
    <n v="263234"/>
    <n v="65.94"/>
    <n v="43.6"/>
    <s v="Warner Bros"/>
    <n v="42.57"/>
  </r>
  <r>
    <s v="MOV8862"/>
    <x v="1"/>
    <x v="4"/>
    <x v="1054"/>
    <x v="1783"/>
    <x v="0"/>
    <x v="4"/>
    <x v="25"/>
    <n v="5.0999999999999996"/>
    <x v="1730"/>
    <n v="142"/>
    <n v="34.54"/>
    <n v="80.31"/>
    <n v="268.93"/>
    <n v="1904"/>
    <s v="No"/>
    <x v="62"/>
    <n v="190437"/>
    <n v="161.85"/>
    <n v="107.08"/>
    <s v="Paramount"/>
    <n v="93.59"/>
  </r>
  <r>
    <s v="MOV2003"/>
    <x v="4"/>
    <x v="5"/>
    <x v="570"/>
    <x v="1784"/>
    <x v="0"/>
    <x v="0"/>
    <x v="25"/>
    <n v="5.0999999999999996"/>
    <x v="1731"/>
    <n v="177"/>
    <n v="17.489999999999998"/>
    <n v="45.55"/>
    <n v="200.76"/>
    <n v="4174"/>
    <s v="Yes"/>
    <x v="63"/>
    <n v="186993"/>
    <n v="142.61000000000001"/>
    <n v="58.15"/>
    <s v="Sony Pictures"/>
    <n v="14.49"/>
  </r>
  <r>
    <s v="MOV1936"/>
    <x v="0"/>
    <x v="1"/>
    <x v="1008"/>
    <x v="1785"/>
    <x v="0"/>
    <x v="0"/>
    <x v="18"/>
    <n v="5.0999999999999996"/>
    <x v="1732"/>
    <n v="139"/>
    <n v="5.26"/>
    <n v="13.72"/>
    <n v="56.61"/>
    <n v="1991"/>
    <s v="Yes"/>
    <x v="56"/>
    <n v="90289"/>
    <n v="35.25"/>
    <n v="21.36"/>
    <s v="Sony Pictures"/>
    <n v="42.01"/>
  </r>
  <r>
    <s v="MOV8945"/>
    <x v="4"/>
    <x v="1"/>
    <x v="1055"/>
    <x v="1786"/>
    <x v="0"/>
    <x v="0"/>
    <x v="16"/>
    <n v="5.0999999999999996"/>
    <x v="1733"/>
    <n v="95"/>
    <n v="25.73"/>
    <n v="39.32"/>
    <n v="209.69"/>
    <n v="1165"/>
    <s v="Yes"/>
    <x v="31"/>
    <n v="333980"/>
    <n v="143.16999999999999"/>
    <n v="66.52"/>
    <s v="Fox Studios"/>
    <n v="16.34"/>
  </r>
  <r>
    <s v="MOV5054"/>
    <x v="8"/>
    <x v="6"/>
    <x v="1056"/>
    <x v="1787"/>
    <x v="0"/>
    <x v="0"/>
    <x v="37"/>
    <n v="5.0999999999999996"/>
    <x v="1734"/>
    <n v="170"/>
    <n v="40.270000000000003"/>
    <n v="74.8"/>
    <n v="739.87"/>
    <n v="1802"/>
    <s v="Yes"/>
    <x v="51"/>
    <n v="158564"/>
    <n v="467.34"/>
    <n v="272.52999999999997"/>
    <s v="Netflix"/>
    <n v="144.74"/>
  </r>
  <r>
    <s v="MOV6602"/>
    <x v="4"/>
    <x v="5"/>
    <x v="1057"/>
    <x v="1788"/>
    <x v="0"/>
    <x v="0"/>
    <x v="6"/>
    <n v="5.0999999999999996"/>
    <x v="1735"/>
    <n v="106"/>
    <n v="38.4"/>
    <n v="104.32"/>
    <n v="655.09"/>
    <n v="3647"/>
    <s v="Yes"/>
    <x v="29"/>
    <n v="30755"/>
    <n v="396.18"/>
    <n v="258.91000000000003"/>
    <s v="Sony Pictures"/>
    <n v="35.119999999999997"/>
  </r>
  <r>
    <s v="MOV2274"/>
    <x v="3"/>
    <x v="6"/>
    <x v="695"/>
    <x v="1789"/>
    <x v="0"/>
    <x v="0"/>
    <x v="4"/>
    <n v="5.0999999999999996"/>
    <x v="1736"/>
    <n v="93"/>
    <n v="44.22"/>
    <n v="94.44"/>
    <n v="399.2"/>
    <n v="3053"/>
    <s v="No"/>
    <x v="0"/>
    <n v="474919"/>
    <n v="263.60000000000002"/>
    <n v="135.6"/>
    <s v="Netflix"/>
    <n v="32.6"/>
  </r>
  <r>
    <s v="MOV8435"/>
    <x v="8"/>
    <x v="1"/>
    <x v="1058"/>
    <x v="1790"/>
    <x v="0"/>
    <x v="0"/>
    <x v="30"/>
    <n v="5.0999999999999996"/>
    <x v="1737"/>
    <n v="162"/>
    <n v="10.73"/>
    <n v="17.07"/>
    <n v="144.37"/>
    <n v="2516"/>
    <s v="No"/>
    <x v="44"/>
    <n v="484847"/>
    <n v="104.03"/>
    <n v="40.340000000000003"/>
    <s v="Fox Studios"/>
    <n v="47.06"/>
  </r>
  <r>
    <s v="MOV4877"/>
    <x v="8"/>
    <x v="6"/>
    <x v="1059"/>
    <x v="1791"/>
    <x v="0"/>
    <x v="0"/>
    <x v="25"/>
    <n v="5.0999999999999996"/>
    <x v="1738"/>
    <n v="155"/>
    <n v="43.97"/>
    <n v="119.22"/>
    <n v="266.31"/>
    <n v="3694"/>
    <s v="No"/>
    <x v="2"/>
    <n v="207150"/>
    <n v="210.69"/>
    <n v="55.62"/>
    <s v="Paramount"/>
    <n v="10.69"/>
  </r>
  <r>
    <s v="MOV7850"/>
    <x v="4"/>
    <x v="1"/>
    <x v="1060"/>
    <x v="1792"/>
    <x v="0"/>
    <x v="0"/>
    <x v="45"/>
    <n v="5.0999999999999996"/>
    <x v="1739"/>
    <n v="99"/>
    <n v="25.51"/>
    <n v="64.849999999999994"/>
    <n v="299.7"/>
    <n v="634"/>
    <s v="Yes"/>
    <x v="77"/>
    <n v="422242"/>
    <n v="177.39"/>
    <n v="122.31"/>
    <s v="Amazon Prime"/>
    <n v="98.86"/>
  </r>
  <r>
    <s v="MOV5165"/>
    <x v="4"/>
    <x v="0"/>
    <x v="1061"/>
    <x v="1793"/>
    <x v="0"/>
    <x v="0"/>
    <x v="4"/>
    <n v="5.0999999999999996"/>
    <x v="1740"/>
    <n v="174"/>
    <n v="28.28"/>
    <n v="62.93"/>
    <n v="483.3"/>
    <n v="1713"/>
    <s v="No"/>
    <x v="17"/>
    <n v="296992"/>
    <n v="268.2"/>
    <n v="215.1"/>
    <s v="Amazon Prime"/>
    <n v="67.290000000000006"/>
  </r>
  <r>
    <s v="MOV6195"/>
    <x v="2"/>
    <x v="1"/>
    <x v="1062"/>
    <x v="1794"/>
    <x v="0"/>
    <x v="0"/>
    <x v="3"/>
    <n v="5.0999999999999996"/>
    <x v="1741"/>
    <n v="131"/>
    <n v="25.3"/>
    <n v="74.17"/>
    <n v="652.02"/>
    <n v="1619"/>
    <s v="Yes"/>
    <x v="55"/>
    <n v="121617"/>
    <n v="374.85"/>
    <n v="277.17"/>
    <s v="Amazon Prime"/>
    <n v="37.29"/>
  </r>
  <r>
    <s v="MOV8047"/>
    <x v="6"/>
    <x v="5"/>
    <x v="1063"/>
    <x v="1795"/>
    <x v="0"/>
    <x v="3"/>
    <x v="14"/>
    <n v="5.0999999999999996"/>
    <x v="1742"/>
    <n v="85"/>
    <n v="28.66"/>
    <n v="71.84"/>
    <n v="351.87"/>
    <n v="1603"/>
    <s v="Yes"/>
    <x v="4"/>
    <n v="363931"/>
    <n v="264.61"/>
    <n v="87.26"/>
    <s v="Fox Studios"/>
    <n v="44.8"/>
  </r>
  <r>
    <s v="MOV8999"/>
    <x v="2"/>
    <x v="2"/>
    <x v="851"/>
    <x v="1796"/>
    <x v="0"/>
    <x v="0"/>
    <x v="14"/>
    <n v="5.0999999999999996"/>
    <x v="1743"/>
    <n v="104"/>
    <n v="42.27"/>
    <n v="117.43"/>
    <n v="557.37"/>
    <n v="1141"/>
    <s v="Yes"/>
    <x v="21"/>
    <n v="490366"/>
    <n v="318.79000000000002"/>
    <n v="238.58"/>
    <s v="Sony Pictures"/>
    <n v="15.03"/>
  </r>
  <r>
    <s v="MOV6376"/>
    <x v="1"/>
    <x v="6"/>
    <x v="1064"/>
    <x v="1797"/>
    <x v="0"/>
    <x v="21"/>
    <x v="19"/>
    <n v="5.0999999999999996"/>
    <x v="1744"/>
    <n v="175"/>
    <n v="11.36"/>
    <n v="22.76"/>
    <n v="227.34"/>
    <n v="2395"/>
    <s v="No"/>
    <x v="65"/>
    <n v="244171"/>
    <n v="114.75"/>
    <n v="112.59"/>
    <s v="Sony Pictures"/>
    <n v="63.62"/>
  </r>
  <r>
    <s v="MOV8920"/>
    <x v="2"/>
    <x v="2"/>
    <x v="1065"/>
    <x v="1798"/>
    <x v="0"/>
    <x v="0"/>
    <x v="3"/>
    <n v="5.0999999999999996"/>
    <x v="1745"/>
    <n v="91"/>
    <n v="41.97"/>
    <n v="75.16"/>
    <n v="478.31"/>
    <n v="3527"/>
    <s v="No"/>
    <x v="46"/>
    <n v="418728"/>
    <n v="366.46"/>
    <n v="111.85"/>
    <s v="Amazon Prime"/>
    <n v="14.1"/>
  </r>
  <r>
    <s v="MOV5057"/>
    <x v="3"/>
    <x v="6"/>
    <x v="1066"/>
    <x v="1799"/>
    <x v="0"/>
    <x v="0"/>
    <x v="30"/>
    <n v="5.0999999999999996"/>
    <x v="1746"/>
    <n v="102"/>
    <n v="6.38"/>
    <n v="18.079999999999998"/>
    <n v="175.87"/>
    <n v="4353"/>
    <s v="No"/>
    <x v="42"/>
    <n v="251476"/>
    <n v="94.84"/>
    <n v="81.03"/>
    <s v="Fox Studios"/>
    <n v="54.64"/>
  </r>
  <r>
    <s v="MOV3355"/>
    <x v="6"/>
    <x v="1"/>
    <x v="1067"/>
    <x v="1800"/>
    <x v="0"/>
    <x v="0"/>
    <x v="18"/>
    <n v="5.0999999999999996"/>
    <x v="1747"/>
    <n v="82"/>
    <n v="45.66"/>
    <n v="111.25"/>
    <n v="226.77"/>
    <n v="3239"/>
    <s v="Yes"/>
    <x v="62"/>
    <n v="289727"/>
    <n v="149.15"/>
    <n v="77.62"/>
    <s v="Fox Studios"/>
    <n v="79.34"/>
  </r>
  <r>
    <s v="MOV1208"/>
    <x v="2"/>
    <x v="6"/>
    <x v="1068"/>
    <x v="1801"/>
    <x v="0"/>
    <x v="0"/>
    <x v="12"/>
    <n v="5.0999999999999996"/>
    <x v="1748"/>
    <n v="118"/>
    <n v="20.05"/>
    <n v="58.27"/>
    <n v="458.95"/>
    <n v="2795"/>
    <s v="Yes"/>
    <x v="7"/>
    <n v="187983"/>
    <n v="249.83"/>
    <n v="209.12"/>
    <s v="Sony Pictures"/>
    <n v="2.14"/>
  </r>
  <r>
    <s v="MOV9053"/>
    <x v="6"/>
    <x v="2"/>
    <x v="933"/>
    <x v="1802"/>
    <x v="0"/>
    <x v="0"/>
    <x v="6"/>
    <n v="5.0999999999999996"/>
    <x v="1749"/>
    <n v="140"/>
    <n v="6.12"/>
    <n v="12.05"/>
    <n v="84.31"/>
    <n v="1812"/>
    <s v="No"/>
    <x v="62"/>
    <n v="267017"/>
    <n v="55.35"/>
    <n v="28.96"/>
    <s v="Fox Studios"/>
    <n v="74.599999999999994"/>
  </r>
  <r>
    <s v="MOV7569"/>
    <x v="6"/>
    <x v="6"/>
    <x v="846"/>
    <x v="1803"/>
    <x v="0"/>
    <x v="0"/>
    <x v="14"/>
    <n v="5.0999999999999996"/>
    <x v="1750"/>
    <n v="124"/>
    <n v="26.89"/>
    <n v="80.3"/>
    <n v="786.86"/>
    <n v="3678"/>
    <s v="No"/>
    <x v="4"/>
    <n v="233171"/>
    <n v="477.8"/>
    <n v="309.06"/>
    <s v="Fox Studios"/>
    <n v="104.48"/>
  </r>
  <r>
    <s v="MOV9969"/>
    <x v="0"/>
    <x v="1"/>
    <x v="566"/>
    <x v="1804"/>
    <x v="0"/>
    <x v="0"/>
    <x v="13"/>
    <n v="5.0999999999999996"/>
    <x v="1751"/>
    <n v="164"/>
    <n v="21.2"/>
    <n v="54.9"/>
    <n v="164.27"/>
    <n v="3415"/>
    <s v="No"/>
    <x v="19"/>
    <n v="433106"/>
    <n v="103.28"/>
    <n v="60.99"/>
    <s v="Paramount"/>
    <n v="26.56"/>
  </r>
  <r>
    <s v="MOV4092"/>
    <x v="4"/>
    <x v="6"/>
    <x v="1069"/>
    <x v="1805"/>
    <x v="0"/>
    <x v="0"/>
    <x v="2"/>
    <n v="5.0999999999999996"/>
    <x v="1752"/>
    <n v="159"/>
    <n v="21.84"/>
    <n v="32.770000000000003"/>
    <n v="146.93"/>
    <n v="3758"/>
    <s v="Yes"/>
    <x v="10"/>
    <n v="176614"/>
    <n v="105.55"/>
    <n v="41.38"/>
    <s v="Netflix"/>
    <n v="104.6"/>
  </r>
  <r>
    <s v="MOV1133"/>
    <x v="5"/>
    <x v="4"/>
    <x v="994"/>
    <x v="1806"/>
    <x v="0"/>
    <x v="0"/>
    <x v="18"/>
    <n v="5.0999999999999996"/>
    <x v="1753"/>
    <n v="94"/>
    <n v="14.3"/>
    <n v="36.99"/>
    <n v="341.87"/>
    <n v="3039"/>
    <s v="Yes"/>
    <x v="26"/>
    <n v="335174"/>
    <n v="224.22"/>
    <n v="117.65"/>
    <s v="Paramount"/>
    <n v="20.11"/>
  </r>
  <r>
    <s v="MOV1120"/>
    <x v="0"/>
    <x v="4"/>
    <x v="1070"/>
    <x v="1807"/>
    <x v="0"/>
    <x v="8"/>
    <x v="43"/>
    <n v="5"/>
    <x v="1754"/>
    <n v="121"/>
    <n v="32.14"/>
    <n v="55.23"/>
    <n v="137.44"/>
    <n v="3870"/>
    <s v="Yes"/>
    <x v="65"/>
    <n v="359405"/>
    <n v="93.02"/>
    <n v="44.42"/>
    <s v="Netflix"/>
    <n v="6.97"/>
  </r>
  <r>
    <s v="MOV9278"/>
    <x v="1"/>
    <x v="3"/>
    <x v="566"/>
    <x v="1808"/>
    <x v="0"/>
    <x v="0"/>
    <x v="37"/>
    <n v="5"/>
    <x v="1755"/>
    <n v="102"/>
    <n v="36.94"/>
    <n v="62.58"/>
    <n v="150.5"/>
    <n v="2044"/>
    <s v="No"/>
    <x v="19"/>
    <n v="224910"/>
    <n v="98.13"/>
    <n v="52.37"/>
    <s v="Paramount"/>
    <n v="18.850000000000001"/>
  </r>
  <r>
    <s v="MOV7832"/>
    <x v="4"/>
    <x v="6"/>
    <x v="1071"/>
    <x v="1809"/>
    <x v="0"/>
    <x v="0"/>
    <x v="30"/>
    <n v="5"/>
    <x v="1756"/>
    <n v="172"/>
    <n v="7.57"/>
    <n v="18.190000000000001"/>
    <n v="60.22"/>
    <n v="2587"/>
    <s v="Yes"/>
    <x v="78"/>
    <n v="475389"/>
    <n v="42.92"/>
    <n v="17.3"/>
    <s v="Paramount"/>
    <n v="24.43"/>
  </r>
  <r>
    <s v="MOV4093"/>
    <x v="1"/>
    <x v="6"/>
    <x v="1072"/>
    <x v="1810"/>
    <x v="0"/>
    <x v="4"/>
    <x v="18"/>
    <n v="5"/>
    <x v="1757"/>
    <n v="107"/>
    <n v="25.47"/>
    <n v="71.83"/>
    <n v="424.12"/>
    <n v="835"/>
    <s v="Yes"/>
    <x v="46"/>
    <n v="285402"/>
    <n v="302.20999999999998"/>
    <n v="121.91"/>
    <s v="Sony Pictures"/>
    <n v="6.88"/>
  </r>
  <r>
    <s v="MOV3644"/>
    <x v="1"/>
    <x v="0"/>
    <x v="485"/>
    <x v="1811"/>
    <x v="0"/>
    <x v="0"/>
    <x v="16"/>
    <n v="5"/>
    <x v="1758"/>
    <n v="136"/>
    <n v="4.8499999999999996"/>
    <n v="10.87"/>
    <n v="100.73"/>
    <n v="4472"/>
    <s v="No"/>
    <x v="51"/>
    <n v="133447"/>
    <n v="63.69"/>
    <n v="37.04"/>
    <s v="Warner Bros"/>
    <n v="42.04"/>
  </r>
  <r>
    <s v="MOV5061"/>
    <x v="4"/>
    <x v="5"/>
    <x v="1073"/>
    <x v="1812"/>
    <x v="0"/>
    <x v="0"/>
    <x v="19"/>
    <n v="5"/>
    <x v="1759"/>
    <n v="150"/>
    <n v="35.450000000000003"/>
    <n v="100.46"/>
    <n v="402.93"/>
    <n v="826"/>
    <s v="No"/>
    <x v="14"/>
    <n v="6168"/>
    <n v="214.17"/>
    <n v="188.76"/>
    <s v="Paramount"/>
    <n v="65.02"/>
  </r>
  <r>
    <s v="MOV1575"/>
    <x v="8"/>
    <x v="1"/>
    <x v="1074"/>
    <x v="1813"/>
    <x v="0"/>
    <x v="0"/>
    <x v="45"/>
    <n v="5"/>
    <x v="1760"/>
    <n v="143"/>
    <n v="47.1"/>
    <n v="108.81"/>
    <n v="540.91"/>
    <n v="501"/>
    <s v="Yes"/>
    <x v="43"/>
    <n v="443359"/>
    <n v="417.98"/>
    <n v="122.93"/>
    <s v="Sony Pictures"/>
    <n v="48.39"/>
  </r>
  <r>
    <s v="MOV3778"/>
    <x v="7"/>
    <x v="2"/>
    <x v="1075"/>
    <x v="1814"/>
    <x v="0"/>
    <x v="0"/>
    <x v="14"/>
    <n v="5"/>
    <x v="1761"/>
    <n v="148"/>
    <n v="2.96"/>
    <n v="5.68"/>
    <n v="11.68"/>
    <n v="3029"/>
    <s v="Yes"/>
    <x v="61"/>
    <n v="75633"/>
    <n v="8.74"/>
    <n v="2.94"/>
    <s v="Sony Pictures"/>
    <n v="30.11"/>
  </r>
  <r>
    <s v="MOV9344"/>
    <x v="4"/>
    <x v="3"/>
    <x v="1076"/>
    <x v="1815"/>
    <x v="0"/>
    <x v="0"/>
    <x v="4"/>
    <n v="5"/>
    <x v="1762"/>
    <n v="125"/>
    <n v="7.62"/>
    <n v="16.63"/>
    <n v="103.96"/>
    <n v="1716"/>
    <s v="Yes"/>
    <x v="68"/>
    <n v="186007"/>
    <n v="74.92"/>
    <n v="29.04"/>
    <s v="Netflix"/>
    <n v="23.62"/>
  </r>
  <r>
    <s v="MOV9904"/>
    <x v="0"/>
    <x v="5"/>
    <x v="1006"/>
    <x v="1816"/>
    <x v="0"/>
    <x v="0"/>
    <x v="30"/>
    <n v="5"/>
    <x v="1763"/>
    <n v="157"/>
    <n v="44.43"/>
    <n v="119.12"/>
    <n v="570.67999999999995"/>
    <n v="4172"/>
    <s v="Yes"/>
    <x v="45"/>
    <n v="362876"/>
    <n v="424.19"/>
    <n v="146.49"/>
    <s v="Netflix"/>
    <n v="41.04"/>
  </r>
  <r>
    <s v="MOV8010"/>
    <x v="2"/>
    <x v="1"/>
    <x v="1077"/>
    <x v="1817"/>
    <x v="0"/>
    <x v="0"/>
    <x v="45"/>
    <n v="5"/>
    <x v="1764"/>
    <n v="109"/>
    <n v="1.84"/>
    <n v="4.2"/>
    <n v="33.520000000000003"/>
    <n v="4982"/>
    <s v="Yes"/>
    <x v="62"/>
    <n v="478092"/>
    <n v="21.21"/>
    <n v="12.31"/>
    <s v="Warner Bros"/>
    <n v="16.61"/>
  </r>
  <r>
    <s v="MOV2734"/>
    <x v="6"/>
    <x v="1"/>
    <x v="1078"/>
    <x v="1818"/>
    <x v="0"/>
    <x v="0"/>
    <x v="2"/>
    <n v="5"/>
    <x v="1765"/>
    <n v="149"/>
    <n v="30.73"/>
    <n v="72.05"/>
    <n v="547.46"/>
    <n v="3439"/>
    <s v="Yes"/>
    <x v="64"/>
    <n v="355714"/>
    <n v="287.25"/>
    <n v="260.20999999999998"/>
    <s v="Netflix"/>
    <n v="59.37"/>
  </r>
  <r>
    <s v="MOV1935"/>
    <x v="7"/>
    <x v="6"/>
    <x v="718"/>
    <x v="1819"/>
    <x v="0"/>
    <x v="0"/>
    <x v="5"/>
    <n v="4.9000000000000004"/>
    <x v="1766"/>
    <n v="163"/>
    <n v="47.15"/>
    <n v="106.18"/>
    <n v="797.81"/>
    <n v="3944"/>
    <s v="No"/>
    <x v="44"/>
    <n v="113991"/>
    <n v="544.05999999999995"/>
    <n v="253.75"/>
    <s v="Warner Bros"/>
    <n v="6"/>
  </r>
  <r>
    <s v="MOV7929"/>
    <x v="8"/>
    <x v="1"/>
    <x v="863"/>
    <x v="1820"/>
    <x v="0"/>
    <x v="21"/>
    <x v="49"/>
    <n v="4.9000000000000004"/>
    <x v="1767"/>
    <n v="179"/>
    <n v="39.35"/>
    <n v="63.83"/>
    <n v="214.13"/>
    <n v="705"/>
    <s v="No"/>
    <x v="18"/>
    <n v="388006"/>
    <n v="131.33000000000001"/>
    <n v="82.8"/>
    <s v="Sony Pictures"/>
    <n v="14.97"/>
  </r>
  <r>
    <s v="MOV7244"/>
    <x v="0"/>
    <x v="4"/>
    <x v="401"/>
    <x v="1821"/>
    <x v="0"/>
    <x v="0"/>
    <x v="3"/>
    <n v="4.9000000000000004"/>
    <x v="1768"/>
    <n v="165"/>
    <n v="13.75"/>
    <n v="39.119999999999997"/>
    <n v="93.91"/>
    <n v="1281"/>
    <s v="Yes"/>
    <x v="65"/>
    <n v="297697"/>
    <n v="71.989999999999995"/>
    <n v="21.92"/>
    <s v="Amazon Prime"/>
    <n v="116.45"/>
  </r>
  <r>
    <s v="MOV8273"/>
    <x v="2"/>
    <x v="0"/>
    <x v="1079"/>
    <x v="1822"/>
    <x v="0"/>
    <x v="0"/>
    <x v="13"/>
    <n v="4.9000000000000004"/>
    <x v="1769"/>
    <n v="108"/>
    <n v="12.2"/>
    <n v="33.78"/>
    <n v="185.04"/>
    <n v="2073"/>
    <s v="No"/>
    <x v="58"/>
    <n v="156305"/>
    <n v="136"/>
    <n v="49.04"/>
    <s v="Fox Studios"/>
    <n v="56.12"/>
  </r>
  <r>
    <s v="MOV6942"/>
    <x v="0"/>
    <x v="2"/>
    <x v="266"/>
    <x v="1823"/>
    <x v="0"/>
    <x v="0"/>
    <x v="35"/>
    <n v="4.9000000000000004"/>
    <x v="1770"/>
    <n v="156"/>
    <n v="28.49"/>
    <n v="68.38"/>
    <n v="658.31"/>
    <n v="3885"/>
    <s v="No"/>
    <x v="0"/>
    <n v="163548"/>
    <n v="432.23"/>
    <n v="226.08"/>
    <s v="Amazon Prime"/>
    <n v="73.08"/>
  </r>
  <r>
    <s v="MOV5687"/>
    <x v="2"/>
    <x v="4"/>
    <x v="1080"/>
    <x v="1824"/>
    <x v="0"/>
    <x v="15"/>
    <x v="4"/>
    <n v="4.9000000000000004"/>
    <x v="1771"/>
    <n v="87"/>
    <n v="20.91"/>
    <n v="62.42"/>
    <n v="223.15"/>
    <n v="1943"/>
    <s v="Yes"/>
    <x v="36"/>
    <n v="351959"/>
    <n v="118.96"/>
    <n v="104.19"/>
    <s v="Fox Studios"/>
    <n v="86.12"/>
  </r>
  <r>
    <s v="MOV3589"/>
    <x v="7"/>
    <x v="1"/>
    <x v="1081"/>
    <x v="1825"/>
    <x v="0"/>
    <x v="0"/>
    <x v="6"/>
    <n v="4.9000000000000004"/>
    <x v="1772"/>
    <n v="180"/>
    <n v="31.59"/>
    <n v="49.84"/>
    <n v="429.88"/>
    <n v="2816"/>
    <s v="Yes"/>
    <x v="30"/>
    <n v="49688"/>
    <n v="312.8"/>
    <n v="117.08"/>
    <s v="Amazon Prime"/>
    <n v="29.48"/>
  </r>
  <r>
    <s v="MOV8871"/>
    <x v="1"/>
    <x v="2"/>
    <x v="983"/>
    <x v="1826"/>
    <x v="0"/>
    <x v="0"/>
    <x v="18"/>
    <n v="4.9000000000000004"/>
    <x v="1773"/>
    <n v="113"/>
    <n v="36.08"/>
    <n v="76.22"/>
    <n v="292.64999999999998"/>
    <n v="2430"/>
    <s v="Yes"/>
    <x v="9"/>
    <n v="54259"/>
    <n v="212.33"/>
    <n v="80.319999999999993"/>
    <s v="Warner Bros"/>
    <n v="117.71"/>
  </r>
  <r>
    <s v="MOV2404"/>
    <x v="4"/>
    <x v="1"/>
    <x v="476"/>
    <x v="1827"/>
    <x v="0"/>
    <x v="0"/>
    <x v="30"/>
    <n v="4.9000000000000004"/>
    <x v="1774"/>
    <n v="114"/>
    <n v="46.07"/>
    <n v="99.99"/>
    <n v="497.65"/>
    <n v="4280"/>
    <s v="Yes"/>
    <x v="16"/>
    <n v="332771"/>
    <n v="264.22000000000003"/>
    <n v="233.43"/>
    <s v="Fox Studios"/>
    <n v="17.27"/>
  </r>
  <r>
    <s v="MOV4653"/>
    <x v="8"/>
    <x v="6"/>
    <x v="951"/>
    <x v="1828"/>
    <x v="0"/>
    <x v="0"/>
    <x v="18"/>
    <n v="4.9000000000000004"/>
    <x v="1775"/>
    <n v="94"/>
    <n v="42.35"/>
    <n v="119.48"/>
    <n v="447.59"/>
    <n v="1969"/>
    <s v="No"/>
    <x v="15"/>
    <n v="108035"/>
    <n v="283.74"/>
    <n v="163.85"/>
    <s v="Fox Studios"/>
    <n v="0.75"/>
  </r>
  <r>
    <s v="MOV2882"/>
    <x v="2"/>
    <x v="2"/>
    <x v="1082"/>
    <x v="1829"/>
    <x v="0"/>
    <x v="0"/>
    <x v="19"/>
    <n v="4.9000000000000004"/>
    <x v="1776"/>
    <n v="95"/>
    <n v="15.31"/>
    <n v="24.53"/>
    <n v="120.63"/>
    <n v="4721"/>
    <s v="Yes"/>
    <x v="44"/>
    <n v="341221"/>
    <n v="95.3"/>
    <n v="25.33"/>
    <s v="Paramount"/>
    <n v="35.520000000000003"/>
  </r>
  <r>
    <s v="MOV4738"/>
    <x v="5"/>
    <x v="2"/>
    <x v="1083"/>
    <x v="1830"/>
    <x v="0"/>
    <x v="0"/>
    <x v="12"/>
    <n v="4.9000000000000004"/>
    <x v="1777"/>
    <n v="135"/>
    <n v="48.48"/>
    <n v="79.86"/>
    <n v="562.61"/>
    <n v="4834"/>
    <s v="Yes"/>
    <x v="18"/>
    <n v="71975"/>
    <n v="340.06"/>
    <n v="222.55"/>
    <s v="Sony Pictures"/>
    <n v="104.93"/>
  </r>
  <r>
    <s v="MOV7200"/>
    <x v="6"/>
    <x v="0"/>
    <x v="1039"/>
    <x v="1831"/>
    <x v="0"/>
    <x v="0"/>
    <x v="20"/>
    <n v="4.9000000000000004"/>
    <x v="1778"/>
    <n v="180"/>
    <n v="49.21"/>
    <n v="93.41"/>
    <n v="350.36"/>
    <n v="2558"/>
    <s v="Yes"/>
    <x v="70"/>
    <n v="251963"/>
    <n v="279.04000000000002"/>
    <n v="71.319999999999993"/>
    <s v="Sony Pictures"/>
    <n v="56.49"/>
  </r>
  <r>
    <s v="MOV3942"/>
    <x v="1"/>
    <x v="4"/>
    <x v="338"/>
    <x v="1832"/>
    <x v="0"/>
    <x v="0"/>
    <x v="4"/>
    <n v="4.9000000000000004"/>
    <x v="1779"/>
    <n v="154"/>
    <n v="6.57"/>
    <n v="18.28"/>
    <n v="49.89"/>
    <n v="1770"/>
    <s v="No"/>
    <x v="72"/>
    <n v="191667"/>
    <n v="33.83"/>
    <n v="16.059999999999999"/>
    <s v="Fox Studios"/>
    <n v="47.38"/>
  </r>
  <r>
    <s v="MOV4133"/>
    <x v="3"/>
    <x v="1"/>
    <x v="1084"/>
    <x v="1833"/>
    <x v="0"/>
    <x v="0"/>
    <x v="51"/>
    <n v="4.9000000000000004"/>
    <x v="1780"/>
    <n v="145"/>
    <n v="14.42"/>
    <n v="30.82"/>
    <n v="278.67"/>
    <n v="2493"/>
    <s v="Yes"/>
    <x v="45"/>
    <n v="296436"/>
    <n v="197.72"/>
    <n v="80.95"/>
    <s v="Warner Bros"/>
    <n v="90.38"/>
  </r>
  <r>
    <s v="MOV3347"/>
    <x v="0"/>
    <x v="1"/>
    <x v="288"/>
    <x v="1834"/>
    <x v="0"/>
    <x v="0"/>
    <x v="3"/>
    <n v="4.9000000000000004"/>
    <x v="1781"/>
    <n v="124"/>
    <n v="31.29"/>
    <n v="79.02"/>
    <n v="386.72"/>
    <n v="3835"/>
    <s v="Yes"/>
    <x v="21"/>
    <n v="213660"/>
    <n v="269.16000000000003"/>
    <n v="117.56"/>
    <s v="Fox Studios"/>
    <n v="5.99"/>
  </r>
  <r>
    <s v="MOV9290"/>
    <x v="7"/>
    <x v="4"/>
    <x v="183"/>
    <x v="1835"/>
    <x v="0"/>
    <x v="0"/>
    <x v="30"/>
    <n v="4.9000000000000004"/>
    <x v="1782"/>
    <n v="125"/>
    <n v="1.98"/>
    <n v="3.06"/>
    <n v="6.41"/>
    <n v="3949"/>
    <s v="No"/>
    <x v="54"/>
    <n v="86652"/>
    <n v="4.93"/>
    <n v="1.48"/>
    <s v="Sony Pictures"/>
    <n v="68.900000000000006"/>
  </r>
  <r>
    <s v="MOV6361"/>
    <x v="5"/>
    <x v="6"/>
    <x v="466"/>
    <x v="1836"/>
    <x v="0"/>
    <x v="0"/>
    <x v="2"/>
    <n v="4.9000000000000004"/>
    <x v="1783"/>
    <n v="85"/>
    <n v="10.84"/>
    <n v="30.6"/>
    <n v="294.57"/>
    <n v="4961"/>
    <s v="No"/>
    <x v="70"/>
    <n v="379972"/>
    <n v="179.31"/>
    <n v="115.26"/>
    <s v="Fox Studios"/>
    <n v="79.47"/>
  </r>
  <r>
    <s v="MOV5428"/>
    <x v="7"/>
    <x v="5"/>
    <x v="863"/>
    <x v="1837"/>
    <x v="0"/>
    <x v="21"/>
    <x v="5"/>
    <n v="4.8"/>
    <x v="1784"/>
    <n v="86"/>
    <n v="20"/>
    <n v="35.85"/>
    <n v="184.71"/>
    <n v="3740"/>
    <s v="No"/>
    <x v="30"/>
    <n v="299097"/>
    <n v="109.05"/>
    <n v="75.66"/>
    <s v="Warner Bros"/>
    <n v="112.65"/>
  </r>
  <r>
    <s v="MOV8699"/>
    <x v="4"/>
    <x v="1"/>
    <x v="1085"/>
    <x v="1838"/>
    <x v="0"/>
    <x v="15"/>
    <x v="37"/>
    <n v="4.8"/>
    <x v="1785"/>
    <n v="96"/>
    <n v="16.29"/>
    <n v="30.3"/>
    <n v="127.83"/>
    <n v="1972"/>
    <s v="No"/>
    <x v="41"/>
    <n v="218007"/>
    <n v="84.68"/>
    <n v="43.15"/>
    <s v="Warner Bros"/>
    <n v="53.44"/>
  </r>
  <r>
    <s v="MOV6259"/>
    <x v="5"/>
    <x v="1"/>
    <x v="386"/>
    <x v="1839"/>
    <x v="0"/>
    <x v="0"/>
    <x v="2"/>
    <n v="4.8"/>
    <x v="1786"/>
    <n v="154"/>
    <n v="11.47"/>
    <n v="29.36"/>
    <n v="269.7"/>
    <n v="3188"/>
    <s v="No"/>
    <x v="55"/>
    <n v="410896"/>
    <n v="196.65"/>
    <n v="73.05"/>
    <s v="Netflix"/>
    <n v="112.1"/>
  </r>
  <r>
    <s v="MOV3151"/>
    <x v="7"/>
    <x v="1"/>
    <x v="900"/>
    <x v="1840"/>
    <x v="0"/>
    <x v="0"/>
    <x v="30"/>
    <n v="4.8"/>
    <x v="1787"/>
    <n v="120"/>
    <n v="43.84"/>
    <n v="100.61"/>
    <n v="529.95000000000005"/>
    <n v="3341"/>
    <s v="No"/>
    <x v="42"/>
    <n v="289307"/>
    <n v="423.76"/>
    <n v="106.19"/>
    <s v="Warner Bros"/>
    <n v="17.350000000000001"/>
  </r>
  <r>
    <s v="MOV7344"/>
    <x v="3"/>
    <x v="3"/>
    <x v="1086"/>
    <x v="1841"/>
    <x v="0"/>
    <x v="0"/>
    <x v="14"/>
    <n v="4.8"/>
    <x v="1788"/>
    <n v="177"/>
    <n v="35.909999999999997"/>
    <n v="64.95"/>
    <n v="178.94"/>
    <n v="2263"/>
    <s v="No"/>
    <x v="14"/>
    <n v="425117"/>
    <n v="92.15"/>
    <n v="86.79"/>
    <s v="Netflix"/>
    <n v="5.88"/>
  </r>
  <r>
    <s v="MOV2223"/>
    <x v="6"/>
    <x v="4"/>
    <x v="1087"/>
    <x v="1842"/>
    <x v="0"/>
    <x v="0"/>
    <x v="18"/>
    <n v="4.8"/>
    <x v="1789"/>
    <n v="141"/>
    <n v="17.64"/>
    <n v="52.37"/>
    <n v="184.66"/>
    <n v="1414"/>
    <s v="Yes"/>
    <x v="16"/>
    <n v="397597"/>
    <n v="101.06"/>
    <n v="83.6"/>
    <s v="Fox Studios"/>
    <n v="36.15"/>
  </r>
  <r>
    <s v="MOV7348"/>
    <x v="4"/>
    <x v="0"/>
    <x v="905"/>
    <x v="1843"/>
    <x v="0"/>
    <x v="0"/>
    <x v="35"/>
    <n v="4.8"/>
    <x v="1790"/>
    <n v="122"/>
    <n v="43.51"/>
    <n v="96.34"/>
    <n v="618.08000000000004"/>
    <n v="1352"/>
    <s v="No"/>
    <x v="19"/>
    <n v="461299"/>
    <n v="392.74"/>
    <n v="225.34"/>
    <s v="Netflix"/>
    <n v="3.84"/>
  </r>
  <r>
    <s v="MOV8541"/>
    <x v="6"/>
    <x v="5"/>
    <x v="1088"/>
    <x v="1844"/>
    <x v="23"/>
    <x v="0"/>
    <x v="64"/>
    <n v="4.8"/>
    <x v="1791"/>
    <n v="144"/>
    <n v="11.79"/>
    <n v="20.9"/>
    <n v="80.12"/>
    <n v="1879"/>
    <s v="No"/>
    <x v="68"/>
    <n v="458135"/>
    <n v="63.04"/>
    <n v="17.079999999999998"/>
    <s v="Paramount"/>
    <n v="23.87"/>
  </r>
  <r>
    <s v="MOV8043"/>
    <x v="5"/>
    <x v="3"/>
    <x v="1089"/>
    <x v="1845"/>
    <x v="0"/>
    <x v="0"/>
    <x v="18"/>
    <n v="4.8"/>
    <x v="1792"/>
    <n v="174"/>
    <n v="30.18"/>
    <n v="49.39"/>
    <n v="459.12"/>
    <n v="2706"/>
    <s v="No"/>
    <x v="56"/>
    <n v="57700"/>
    <n v="268.38"/>
    <n v="190.74"/>
    <s v="Paramount"/>
    <n v="43.91"/>
  </r>
  <r>
    <s v="MOV6172"/>
    <x v="6"/>
    <x v="4"/>
    <x v="1090"/>
    <x v="1846"/>
    <x v="0"/>
    <x v="0"/>
    <x v="18"/>
    <n v="4.8"/>
    <x v="1793"/>
    <n v="83"/>
    <n v="10.25"/>
    <n v="18.82"/>
    <n v="99.85"/>
    <n v="4141"/>
    <s v="No"/>
    <x v="76"/>
    <n v="355266"/>
    <n v="55.48"/>
    <n v="44.37"/>
    <s v="Fox Studios"/>
    <n v="26.18"/>
  </r>
  <r>
    <s v="MOV3042"/>
    <x v="2"/>
    <x v="6"/>
    <x v="220"/>
    <x v="1847"/>
    <x v="0"/>
    <x v="0"/>
    <x v="35"/>
    <n v="4.8"/>
    <x v="1794"/>
    <n v="176"/>
    <n v="22.23"/>
    <n v="33.659999999999997"/>
    <n v="228.13"/>
    <n v="3728"/>
    <s v="No"/>
    <x v="47"/>
    <n v="438832"/>
    <n v="163.33000000000001"/>
    <n v="64.8"/>
    <s v="Paramount"/>
    <n v="63.65"/>
  </r>
  <r>
    <s v="MOV2799"/>
    <x v="5"/>
    <x v="5"/>
    <x v="1091"/>
    <x v="1848"/>
    <x v="0"/>
    <x v="0"/>
    <x v="16"/>
    <n v="4.8"/>
    <x v="1795"/>
    <n v="178"/>
    <n v="7.76"/>
    <n v="17.670000000000002"/>
    <n v="45.05"/>
    <n v="4260"/>
    <s v="No"/>
    <x v="78"/>
    <n v="428875"/>
    <n v="28.05"/>
    <n v="17"/>
    <s v="Paramount"/>
    <n v="11.25"/>
  </r>
  <r>
    <s v="MOV7479"/>
    <x v="0"/>
    <x v="3"/>
    <x v="1092"/>
    <x v="1849"/>
    <x v="0"/>
    <x v="0"/>
    <x v="42"/>
    <n v="4.8"/>
    <x v="1796"/>
    <n v="152"/>
    <n v="5"/>
    <n v="12.21"/>
    <n v="77.819999999999993"/>
    <n v="4057"/>
    <s v="No"/>
    <x v="40"/>
    <n v="194964"/>
    <n v="51.27"/>
    <n v="26.55"/>
    <s v="Fox Studios"/>
    <n v="18.059999999999999"/>
  </r>
  <r>
    <s v="MOV6126"/>
    <x v="2"/>
    <x v="5"/>
    <x v="1093"/>
    <x v="1850"/>
    <x v="0"/>
    <x v="0"/>
    <x v="43"/>
    <n v="4.8"/>
    <x v="1797"/>
    <n v="143"/>
    <n v="4.1500000000000004"/>
    <n v="9.3800000000000008"/>
    <n v="73.930000000000007"/>
    <n v="4862"/>
    <s v="No"/>
    <x v="50"/>
    <n v="179653"/>
    <n v="58.04"/>
    <n v="15.89"/>
    <s v="Amazon Prime"/>
    <n v="34.380000000000003"/>
  </r>
  <r>
    <s v="MOV2873"/>
    <x v="7"/>
    <x v="5"/>
    <x v="1094"/>
    <x v="1851"/>
    <x v="0"/>
    <x v="0"/>
    <x v="6"/>
    <n v="4.8"/>
    <x v="1798"/>
    <n v="131"/>
    <n v="35.049999999999997"/>
    <n v="98.71"/>
    <n v="973.54"/>
    <n v="3936"/>
    <s v="No"/>
    <x v="32"/>
    <n v="497670"/>
    <n v="755.75"/>
    <n v="217.79"/>
    <s v="Netflix"/>
    <n v="110.17"/>
  </r>
  <r>
    <s v="MOV5766"/>
    <x v="4"/>
    <x v="6"/>
    <x v="1075"/>
    <x v="1852"/>
    <x v="0"/>
    <x v="0"/>
    <x v="13"/>
    <n v="4.8"/>
    <x v="1799"/>
    <n v="174"/>
    <n v="24.76"/>
    <n v="45.43"/>
    <n v="114.98"/>
    <n v="2459"/>
    <s v="No"/>
    <x v="6"/>
    <n v="386728"/>
    <n v="80.08"/>
    <n v="34.9"/>
    <s v="Sony Pictures"/>
    <n v="38.54"/>
  </r>
  <r>
    <s v="MOV4959"/>
    <x v="2"/>
    <x v="3"/>
    <x v="1002"/>
    <x v="1853"/>
    <x v="0"/>
    <x v="0"/>
    <x v="1"/>
    <n v="4.8"/>
    <x v="1800"/>
    <n v="125"/>
    <n v="45.19"/>
    <n v="90.17"/>
    <n v="622.07000000000005"/>
    <n v="3867"/>
    <s v="No"/>
    <x v="60"/>
    <n v="300920"/>
    <n v="484.25"/>
    <n v="137.82"/>
    <s v="Warner Bros"/>
    <n v="42.1"/>
  </r>
  <r>
    <s v="MOV9180"/>
    <x v="2"/>
    <x v="6"/>
    <x v="1095"/>
    <x v="1854"/>
    <x v="0"/>
    <x v="0"/>
    <x v="45"/>
    <n v="4.8"/>
    <x v="1801"/>
    <n v="178"/>
    <n v="44.44"/>
    <n v="92.98"/>
    <n v="768.11"/>
    <n v="3551"/>
    <s v="Yes"/>
    <x v="50"/>
    <n v="420251"/>
    <n v="438.42"/>
    <n v="329.69"/>
    <s v="Sony Pictures"/>
    <n v="89.88"/>
  </r>
  <r>
    <s v="MOV7131"/>
    <x v="6"/>
    <x v="5"/>
    <x v="1096"/>
    <x v="1855"/>
    <x v="0"/>
    <x v="0"/>
    <x v="42"/>
    <n v="4.7"/>
    <x v="1802"/>
    <n v="80"/>
    <n v="7.62"/>
    <n v="20.010000000000002"/>
    <n v="70.27"/>
    <n v="4876"/>
    <s v="Yes"/>
    <x v="76"/>
    <n v="306022"/>
    <n v="55.04"/>
    <n v="15.23"/>
    <s v="Sony Pictures"/>
    <n v="79.760000000000005"/>
  </r>
  <r>
    <s v="MOV2609"/>
    <x v="4"/>
    <x v="0"/>
    <x v="1097"/>
    <x v="1856"/>
    <x v="0"/>
    <x v="0"/>
    <x v="28"/>
    <n v="4.7"/>
    <x v="1803"/>
    <n v="92"/>
    <n v="40.29"/>
    <n v="99.91"/>
    <n v="865.28"/>
    <n v="870"/>
    <s v="Yes"/>
    <x v="17"/>
    <n v="208047"/>
    <n v="579.91"/>
    <n v="285.37"/>
    <s v="Paramount"/>
    <n v="6.73"/>
  </r>
  <r>
    <s v="MOV1781"/>
    <x v="1"/>
    <x v="1"/>
    <x v="1098"/>
    <x v="1857"/>
    <x v="0"/>
    <x v="0"/>
    <x v="18"/>
    <n v="4.7"/>
    <x v="1804"/>
    <n v="141"/>
    <n v="43.52"/>
    <n v="108.55"/>
    <n v="358.16"/>
    <n v="3591"/>
    <s v="Yes"/>
    <x v="24"/>
    <n v="239111"/>
    <n v="179.66"/>
    <n v="178.5"/>
    <s v="Paramount"/>
    <n v="13.39"/>
  </r>
  <r>
    <s v="MOV3799"/>
    <x v="7"/>
    <x v="3"/>
    <x v="175"/>
    <x v="1858"/>
    <x v="0"/>
    <x v="0"/>
    <x v="5"/>
    <n v="4.7"/>
    <x v="1319"/>
    <n v="167"/>
    <n v="48.08"/>
    <n v="138.21"/>
    <n v="693.01"/>
    <n v="918"/>
    <s v="No"/>
    <x v="79"/>
    <n v="41621"/>
    <n v="402.23"/>
    <n v="290.77999999999997"/>
    <s v="Amazon Prime"/>
    <n v="39.770000000000003"/>
  </r>
  <r>
    <s v="MOV9491"/>
    <x v="7"/>
    <x v="4"/>
    <x v="1099"/>
    <x v="1859"/>
    <x v="0"/>
    <x v="0"/>
    <x v="51"/>
    <n v="4.7"/>
    <x v="1805"/>
    <n v="144"/>
    <n v="9.24"/>
    <n v="23.56"/>
    <n v="232.78"/>
    <n v="895"/>
    <s v="Yes"/>
    <x v="33"/>
    <n v="489580"/>
    <n v="175.76"/>
    <n v="57.02"/>
    <s v="Netflix"/>
    <n v="83.75"/>
  </r>
  <r>
    <s v="MOV9946"/>
    <x v="5"/>
    <x v="5"/>
    <x v="1100"/>
    <x v="1860"/>
    <x v="0"/>
    <x v="0"/>
    <x v="14"/>
    <n v="4.7"/>
    <x v="1806"/>
    <n v="102"/>
    <n v="27.85"/>
    <n v="45.15"/>
    <n v="360.48"/>
    <n v="4005"/>
    <s v="No"/>
    <x v="5"/>
    <n v="80389"/>
    <n v="263.70999999999998"/>
    <n v="96.77"/>
    <s v="Netflix"/>
    <n v="7.43"/>
  </r>
  <r>
    <s v="MOV5675"/>
    <x v="8"/>
    <x v="5"/>
    <x v="1075"/>
    <x v="1861"/>
    <x v="0"/>
    <x v="0"/>
    <x v="45"/>
    <n v="4.7"/>
    <x v="1807"/>
    <n v="97"/>
    <n v="46.31"/>
    <n v="86.74"/>
    <n v="199.76"/>
    <n v="1100"/>
    <s v="No"/>
    <x v="73"/>
    <n v="242016"/>
    <n v="102.02"/>
    <n v="97.74"/>
    <s v="Netflix"/>
    <n v="23.74"/>
  </r>
  <r>
    <s v="MOV9783"/>
    <x v="3"/>
    <x v="3"/>
    <x v="884"/>
    <x v="1862"/>
    <x v="0"/>
    <x v="0"/>
    <x v="3"/>
    <n v="4.7"/>
    <x v="1808"/>
    <n v="81"/>
    <n v="9.68"/>
    <n v="16.09"/>
    <n v="89.45"/>
    <n v="1788"/>
    <s v="Yes"/>
    <x v="32"/>
    <n v="369877"/>
    <n v="66.84"/>
    <n v="22.61"/>
    <s v="Warner Bros"/>
    <n v="116.74"/>
  </r>
  <r>
    <s v="MOV2129"/>
    <x v="2"/>
    <x v="1"/>
    <x v="1101"/>
    <x v="1863"/>
    <x v="0"/>
    <x v="0"/>
    <x v="33"/>
    <n v="4.7"/>
    <x v="1809"/>
    <n v="82"/>
    <n v="43.13"/>
    <n v="73.53"/>
    <n v="439.42"/>
    <n v="3507"/>
    <s v="No"/>
    <x v="56"/>
    <n v="137878"/>
    <n v="227.1"/>
    <n v="212.32"/>
    <s v="Fox Studios"/>
    <n v="135.05000000000001"/>
  </r>
  <r>
    <s v="MOV9051"/>
    <x v="7"/>
    <x v="6"/>
    <x v="135"/>
    <x v="1864"/>
    <x v="0"/>
    <x v="0"/>
    <x v="6"/>
    <n v="4.7"/>
    <x v="1810"/>
    <n v="177"/>
    <n v="48.19"/>
    <n v="115.23"/>
    <n v="918.93"/>
    <n v="895"/>
    <s v="No"/>
    <x v="38"/>
    <n v="369752"/>
    <n v="655.24"/>
    <n v="263.69"/>
    <s v="Amazon Prime"/>
    <n v="6.85"/>
  </r>
  <r>
    <s v="MOV7715"/>
    <x v="8"/>
    <x v="2"/>
    <x v="1102"/>
    <x v="1865"/>
    <x v="0"/>
    <x v="3"/>
    <x v="18"/>
    <n v="4.7"/>
    <x v="1811"/>
    <n v="141"/>
    <n v="42.82"/>
    <n v="72.38"/>
    <n v="306.39999999999998"/>
    <n v="4358"/>
    <s v="Yes"/>
    <x v="31"/>
    <n v="445595"/>
    <n v="185.21"/>
    <n v="121.19"/>
    <s v="Netflix"/>
    <n v="80.11"/>
  </r>
  <r>
    <s v="MOV7659"/>
    <x v="1"/>
    <x v="4"/>
    <x v="921"/>
    <x v="1866"/>
    <x v="0"/>
    <x v="3"/>
    <x v="5"/>
    <n v="4.7"/>
    <x v="1812"/>
    <n v="95"/>
    <n v="43.63"/>
    <n v="121.49"/>
    <n v="973.2"/>
    <n v="2844"/>
    <s v="No"/>
    <x v="46"/>
    <n v="183477"/>
    <n v="769.56"/>
    <n v="203.64"/>
    <s v="Paramount"/>
    <n v="143.33000000000001"/>
  </r>
  <r>
    <s v="MOV2035"/>
    <x v="8"/>
    <x v="4"/>
    <x v="1103"/>
    <x v="1867"/>
    <x v="0"/>
    <x v="0"/>
    <x v="48"/>
    <n v="4.7"/>
    <x v="1813"/>
    <n v="131"/>
    <n v="47.51"/>
    <n v="123.22"/>
    <n v="662.49"/>
    <n v="1826"/>
    <s v="Yes"/>
    <x v="13"/>
    <n v="392141"/>
    <n v="443.8"/>
    <n v="218.69"/>
    <s v="Warner Bros"/>
    <n v="34.24"/>
  </r>
  <r>
    <s v="MOV4803"/>
    <x v="2"/>
    <x v="2"/>
    <x v="1060"/>
    <x v="1868"/>
    <x v="0"/>
    <x v="0"/>
    <x v="19"/>
    <n v="4.7"/>
    <x v="1814"/>
    <n v="133"/>
    <n v="28.88"/>
    <n v="65.849999999999994"/>
    <n v="150.94999999999999"/>
    <n v="2352"/>
    <s v="No"/>
    <x v="10"/>
    <n v="492595"/>
    <n v="101.97"/>
    <n v="48.98"/>
    <s v="Warner Bros"/>
    <n v="67.069999999999993"/>
  </r>
  <r>
    <s v="MOV2945"/>
    <x v="6"/>
    <x v="1"/>
    <x v="1104"/>
    <x v="1869"/>
    <x v="0"/>
    <x v="0"/>
    <x v="13"/>
    <n v="4.5999999999999996"/>
    <x v="1815"/>
    <n v="84"/>
    <n v="26.85"/>
    <n v="60.07"/>
    <n v="351.14"/>
    <n v="2489"/>
    <s v="Yes"/>
    <x v="1"/>
    <n v="398768"/>
    <n v="210.55"/>
    <n v="140.59"/>
    <s v="Fox Studios"/>
    <n v="4.9800000000000004"/>
  </r>
  <r>
    <s v="MOV5400"/>
    <x v="0"/>
    <x v="0"/>
    <x v="1105"/>
    <x v="1870"/>
    <x v="0"/>
    <x v="3"/>
    <x v="6"/>
    <n v="4.5999999999999996"/>
    <x v="1816"/>
    <n v="93"/>
    <n v="19.16"/>
    <n v="36.729999999999997"/>
    <n v="324.44"/>
    <n v="4446"/>
    <s v="Yes"/>
    <x v="34"/>
    <n v="449173"/>
    <n v="208.68"/>
    <n v="115.76"/>
    <s v="Netflix"/>
    <n v="36.14"/>
  </r>
  <r>
    <s v="MOV2709"/>
    <x v="1"/>
    <x v="2"/>
    <x v="1106"/>
    <x v="1871"/>
    <x v="0"/>
    <x v="0"/>
    <x v="11"/>
    <n v="4.5999999999999996"/>
    <x v="1817"/>
    <n v="148"/>
    <n v="3.52"/>
    <n v="5.3"/>
    <n v="28.03"/>
    <n v="4785"/>
    <s v="Yes"/>
    <x v="36"/>
    <n v="5419"/>
    <n v="16.010000000000002"/>
    <n v="12.02"/>
    <s v="Warner Bros"/>
    <n v="78.790000000000006"/>
  </r>
  <r>
    <s v="MOV9167"/>
    <x v="4"/>
    <x v="1"/>
    <x v="1107"/>
    <x v="1872"/>
    <x v="0"/>
    <x v="0"/>
    <x v="3"/>
    <n v="4.5999999999999996"/>
    <x v="986"/>
    <n v="142"/>
    <n v="20.83"/>
    <n v="43.75"/>
    <n v="304.19"/>
    <n v="1281"/>
    <s v="No"/>
    <x v="80"/>
    <n v="473820"/>
    <n v="227.17"/>
    <n v="77.02"/>
    <s v="Netflix"/>
    <n v="45.91"/>
  </r>
  <r>
    <s v="MOV8780"/>
    <x v="5"/>
    <x v="6"/>
    <x v="536"/>
    <x v="1873"/>
    <x v="0"/>
    <x v="0"/>
    <x v="2"/>
    <n v="4.5999999999999996"/>
    <x v="1818"/>
    <n v="85"/>
    <n v="47.79"/>
    <n v="142.93"/>
    <n v="341.57"/>
    <n v="2032"/>
    <s v="Yes"/>
    <x v="51"/>
    <n v="364036"/>
    <n v="177.51"/>
    <n v="164.06"/>
    <s v="Warner Bros"/>
    <n v="7.69"/>
  </r>
  <r>
    <s v="MOV9169"/>
    <x v="1"/>
    <x v="4"/>
    <x v="1108"/>
    <x v="1874"/>
    <x v="0"/>
    <x v="0"/>
    <x v="37"/>
    <n v="4.5999999999999996"/>
    <x v="1819"/>
    <n v="107"/>
    <n v="49.41"/>
    <n v="82.5"/>
    <n v="359.85"/>
    <n v="3100"/>
    <s v="Yes"/>
    <x v="28"/>
    <n v="386083"/>
    <n v="197.97"/>
    <n v="161.88"/>
    <s v="Warner Bros"/>
    <n v="8.36"/>
  </r>
  <r>
    <s v="MOV6273"/>
    <x v="3"/>
    <x v="0"/>
    <x v="1109"/>
    <x v="1875"/>
    <x v="0"/>
    <x v="0"/>
    <x v="4"/>
    <n v="4.5999999999999996"/>
    <x v="1820"/>
    <n v="113"/>
    <n v="16.82"/>
    <n v="47.74"/>
    <n v="363.84"/>
    <n v="4458"/>
    <s v="Yes"/>
    <x v="73"/>
    <n v="223453"/>
    <n v="200.75"/>
    <n v="163.09"/>
    <s v="Paramount"/>
    <n v="32.07"/>
  </r>
  <r>
    <s v="MOV3104"/>
    <x v="2"/>
    <x v="4"/>
    <x v="764"/>
    <x v="1876"/>
    <x v="0"/>
    <x v="0"/>
    <x v="33"/>
    <n v="4.5999999999999996"/>
    <x v="1821"/>
    <n v="174"/>
    <n v="49.14"/>
    <n v="120.47"/>
    <n v="442.8"/>
    <n v="3241"/>
    <s v="Yes"/>
    <x v="64"/>
    <n v="451183"/>
    <n v="271.95999999999998"/>
    <n v="170.84"/>
    <s v="Paramount"/>
    <n v="26.91"/>
  </r>
  <r>
    <s v="MOV9075"/>
    <x v="8"/>
    <x v="5"/>
    <x v="615"/>
    <x v="1877"/>
    <x v="0"/>
    <x v="0"/>
    <x v="18"/>
    <n v="4.5999999999999996"/>
    <x v="1822"/>
    <n v="141"/>
    <n v="25.61"/>
    <n v="62.44"/>
    <n v="506.7"/>
    <n v="2684"/>
    <s v="Yes"/>
    <x v="66"/>
    <n v="269030"/>
    <n v="395.61"/>
    <n v="111.09"/>
    <s v="Netflix"/>
    <n v="32.43"/>
  </r>
  <r>
    <s v="MOV2659"/>
    <x v="3"/>
    <x v="2"/>
    <x v="1110"/>
    <x v="1878"/>
    <x v="0"/>
    <x v="0"/>
    <x v="18"/>
    <n v="4.5999999999999996"/>
    <x v="1823"/>
    <n v="171"/>
    <n v="33.729999999999997"/>
    <n v="78.95"/>
    <n v="571.89"/>
    <n v="1591"/>
    <s v="No"/>
    <x v="41"/>
    <n v="10377"/>
    <n v="369.71"/>
    <n v="202.18"/>
    <s v="Fox Studios"/>
    <n v="126.81"/>
  </r>
  <r>
    <s v="MOV2577"/>
    <x v="3"/>
    <x v="4"/>
    <x v="269"/>
    <x v="1879"/>
    <x v="0"/>
    <x v="0"/>
    <x v="25"/>
    <n v="4.5999999999999996"/>
    <x v="1824"/>
    <n v="168"/>
    <n v="23.52"/>
    <n v="53.76"/>
    <n v="216.01"/>
    <n v="1891"/>
    <s v="No"/>
    <x v="48"/>
    <n v="475836"/>
    <n v="109.53"/>
    <n v="106.48"/>
    <s v="Netflix"/>
    <n v="77.66"/>
  </r>
  <r>
    <s v="MOV5311"/>
    <x v="7"/>
    <x v="6"/>
    <x v="1111"/>
    <x v="1880"/>
    <x v="0"/>
    <x v="3"/>
    <x v="35"/>
    <n v="4.5999999999999996"/>
    <x v="1825"/>
    <n v="139"/>
    <n v="45.48"/>
    <n v="103.19"/>
    <n v="1008.87"/>
    <n v="3884"/>
    <s v="Yes"/>
    <x v="66"/>
    <n v="84656"/>
    <n v="755.23"/>
    <n v="253.64"/>
    <s v="Paramount"/>
    <n v="62.82"/>
  </r>
  <r>
    <s v="MOV9457"/>
    <x v="2"/>
    <x v="1"/>
    <x v="1112"/>
    <x v="1881"/>
    <x v="0"/>
    <x v="0"/>
    <x v="3"/>
    <n v="4.5999999999999996"/>
    <x v="1826"/>
    <n v="94"/>
    <n v="3.02"/>
    <n v="8.49"/>
    <n v="18.760000000000002"/>
    <n v="3645"/>
    <s v="Yes"/>
    <x v="12"/>
    <n v="197163"/>
    <n v="11.22"/>
    <n v="7.54"/>
    <s v="Netflix"/>
    <n v="5.3"/>
  </r>
  <r>
    <s v="MOV6051"/>
    <x v="0"/>
    <x v="1"/>
    <x v="810"/>
    <x v="1882"/>
    <x v="0"/>
    <x v="0"/>
    <x v="30"/>
    <n v="4.5999999999999996"/>
    <x v="1827"/>
    <n v="174"/>
    <n v="48.79"/>
    <n v="110.24"/>
    <n v="879.75"/>
    <n v="741"/>
    <s v="No"/>
    <x v="59"/>
    <n v="412741"/>
    <n v="605.47"/>
    <n v="274.27999999999997"/>
    <s v="Netflix"/>
    <n v="3.87"/>
  </r>
  <r>
    <s v="MOV2399"/>
    <x v="7"/>
    <x v="4"/>
    <x v="276"/>
    <x v="1883"/>
    <x v="0"/>
    <x v="0"/>
    <x v="2"/>
    <n v="4.5999999999999996"/>
    <x v="1828"/>
    <n v="137"/>
    <n v="13.74"/>
    <n v="28.76"/>
    <n v="166.08"/>
    <n v="2626"/>
    <s v="Yes"/>
    <x v="5"/>
    <n v="123012"/>
    <n v="108.36"/>
    <n v="57.72"/>
    <s v="Netflix"/>
    <n v="52.55"/>
  </r>
  <r>
    <s v="MOV4309"/>
    <x v="6"/>
    <x v="6"/>
    <x v="1113"/>
    <x v="1884"/>
    <x v="0"/>
    <x v="0"/>
    <x v="54"/>
    <n v="4.5999999999999996"/>
    <x v="1829"/>
    <n v="129"/>
    <n v="31.69"/>
    <n v="68.13"/>
    <n v="173.1"/>
    <n v="3943"/>
    <s v="Yes"/>
    <x v="77"/>
    <n v="173690"/>
    <n v="92.1"/>
    <n v="81"/>
    <s v="Warner Bros"/>
    <n v="48.96"/>
  </r>
  <r>
    <s v="MOV6852"/>
    <x v="1"/>
    <x v="5"/>
    <x v="930"/>
    <x v="1885"/>
    <x v="0"/>
    <x v="4"/>
    <x v="12"/>
    <n v="4.5999999999999996"/>
    <x v="1830"/>
    <n v="94"/>
    <n v="40.630000000000003"/>
    <n v="72.88"/>
    <n v="485.01"/>
    <n v="2243"/>
    <s v="No"/>
    <x v="79"/>
    <n v="134815"/>
    <n v="248.97"/>
    <n v="236.04"/>
    <s v="Warner Bros"/>
    <n v="15.22"/>
  </r>
  <r>
    <s v="MOV4932"/>
    <x v="1"/>
    <x v="5"/>
    <x v="1002"/>
    <x v="1886"/>
    <x v="0"/>
    <x v="0"/>
    <x v="37"/>
    <n v="4.5999999999999996"/>
    <x v="1831"/>
    <n v="110"/>
    <n v="34.97"/>
    <n v="94.95"/>
    <n v="268.38"/>
    <n v="1239"/>
    <s v="No"/>
    <x v="32"/>
    <n v="377823"/>
    <n v="178.22"/>
    <n v="90.16"/>
    <s v="Fox Studios"/>
    <n v="13.96"/>
  </r>
  <r>
    <s v="MOV3729"/>
    <x v="5"/>
    <x v="4"/>
    <x v="378"/>
    <x v="1887"/>
    <x v="0"/>
    <x v="0"/>
    <x v="25"/>
    <n v="4.5"/>
    <x v="1832"/>
    <n v="161"/>
    <n v="39.5"/>
    <n v="105.77"/>
    <n v="378.19"/>
    <n v="4277"/>
    <s v="Yes"/>
    <x v="17"/>
    <n v="179400"/>
    <n v="257.77"/>
    <n v="120.42"/>
    <s v="Warner Bros"/>
    <n v="60.25"/>
  </r>
  <r>
    <s v="MOV8033"/>
    <x v="6"/>
    <x v="2"/>
    <x v="857"/>
    <x v="1888"/>
    <x v="0"/>
    <x v="0"/>
    <x v="51"/>
    <n v="4.5"/>
    <x v="1833"/>
    <n v="127"/>
    <n v="18.05"/>
    <n v="37.520000000000003"/>
    <n v="216.97"/>
    <n v="4614"/>
    <s v="Yes"/>
    <x v="40"/>
    <n v="480896"/>
    <n v="111.38"/>
    <n v="105.59"/>
    <s v="Fox Studios"/>
    <n v="15.86"/>
  </r>
  <r>
    <s v="MOV5190"/>
    <x v="1"/>
    <x v="5"/>
    <x v="1011"/>
    <x v="1889"/>
    <x v="0"/>
    <x v="0"/>
    <x v="30"/>
    <n v="4.5"/>
    <x v="1834"/>
    <n v="98"/>
    <n v="1.55"/>
    <n v="3.18"/>
    <n v="31.72"/>
    <n v="1735"/>
    <s v="Yes"/>
    <x v="29"/>
    <n v="458905"/>
    <n v="20.85"/>
    <n v="10.87"/>
    <s v="Sony Pictures"/>
    <n v="19.510000000000002"/>
  </r>
  <r>
    <s v="MOV3022"/>
    <x v="6"/>
    <x v="0"/>
    <x v="1114"/>
    <x v="1890"/>
    <x v="0"/>
    <x v="0"/>
    <x v="38"/>
    <n v="4.5"/>
    <x v="1835"/>
    <n v="159"/>
    <n v="33.049999999999997"/>
    <n v="88.31"/>
    <n v="491.53"/>
    <n v="4805"/>
    <s v="Yes"/>
    <x v="43"/>
    <n v="393295"/>
    <n v="349.07"/>
    <n v="142.46"/>
    <s v="Fox Studios"/>
    <n v="63.76"/>
  </r>
  <r>
    <s v="MOV5676"/>
    <x v="7"/>
    <x v="5"/>
    <x v="1115"/>
    <x v="1891"/>
    <x v="0"/>
    <x v="0"/>
    <x v="6"/>
    <n v="4.5"/>
    <x v="1836"/>
    <n v="105"/>
    <n v="4.7"/>
    <n v="8.06"/>
    <n v="70.760000000000005"/>
    <n v="3091"/>
    <s v="Yes"/>
    <x v="39"/>
    <n v="206400"/>
    <n v="46.88"/>
    <n v="23.88"/>
    <s v="Netflix"/>
    <n v="122.02"/>
  </r>
  <r>
    <s v="MOV5883"/>
    <x v="7"/>
    <x v="4"/>
    <x v="1116"/>
    <x v="1892"/>
    <x v="0"/>
    <x v="0"/>
    <x v="31"/>
    <n v="4.5"/>
    <x v="1837"/>
    <n v="81"/>
    <n v="43.24"/>
    <n v="104.16"/>
    <n v="603.95000000000005"/>
    <n v="4030"/>
    <s v="Yes"/>
    <x v="56"/>
    <n v="431823"/>
    <n v="371.04"/>
    <n v="232.91"/>
    <s v="Amazon Prime"/>
    <n v="63.27"/>
  </r>
  <r>
    <s v="MOV2416"/>
    <x v="8"/>
    <x v="2"/>
    <x v="1117"/>
    <x v="1893"/>
    <x v="0"/>
    <x v="0"/>
    <x v="14"/>
    <n v="4.5"/>
    <x v="1838"/>
    <n v="86"/>
    <n v="7.55"/>
    <n v="17.03"/>
    <n v="137.97"/>
    <n v="2566"/>
    <s v="Yes"/>
    <x v="78"/>
    <n v="377266"/>
    <n v="78.77"/>
    <n v="59.2"/>
    <s v="Paramount"/>
    <n v="15.33"/>
  </r>
  <r>
    <s v="MOV7014"/>
    <x v="4"/>
    <x v="5"/>
    <x v="234"/>
    <x v="1894"/>
    <x v="0"/>
    <x v="0"/>
    <x v="14"/>
    <n v="4.4000000000000004"/>
    <x v="1839"/>
    <n v="127"/>
    <n v="42.75"/>
    <n v="120.46"/>
    <n v="1063.05"/>
    <n v="2422"/>
    <s v="Yes"/>
    <x v="1"/>
    <n v="90602"/>
    <n v="658.61"/>
    <n v="404.44"/>
    <s v="Fox Studios"/>
    <n v="22.9"/>
  </r>
  <r>
    <s v="MOV7858"/>
    <x v="1"/>
    <x v="1"/>
    <x v="1069"/>
    <x v="1895"/>
    <x v="0"/>
    <x v="0"/>
    <x v="16"/>
    <n v="4.4000000000000004"/>
    <x v="1840"/>
    <n v="95"/>
    <n v="29.96"/>
    <n v="77.150000000000006"/>
    <n v="259.61"/>
    <n v="894"/>
    <s v="No"/>
    <x v="67"/>
    <n v="203584"/>
    <n v="179.51"/>
    <n v="80.099999999999994"/>
    <s v="Warner Bros"/>
    <n v="2.6"/>
  </r>
  <r>
    <s v="MOV1918"/>
    <x v="4"/>
    <x v="2"/>
    <x v="1118"/>
    <x v="1896"/>
    <x v="0"/>
    <x v="0"/>
    <x v="19"/>
    <n v="4.4000000000000004"/>
    <x v="1841"/>
    <n v="108"/>
    <n v="15.42"/>
    <n v="41.6"/>
    <n v="104.63"/>
    <n v="2939"/>
    <s v="Yes"/>
    <x v="2"/>
    <n v="105228"/>
    <n v="69.84"/>
    <n v="34.79"/>
    <s v="Paramount"/>
    <n v="92.94"/>
  </r>
  <r>
    <s v="MOV6403"/>
    <x v="4"/>
    <x v="1"/>
    <x v="1119"/>
    <x v="1897"/>
    <x v="0"/>
    <x v="0"/>
    <x v="45"/>
    <n v="4.4000000000000004"/>
    <x v="1842"/>
    <n v="122"/>
    <n v="8.16"/>
    <n v="19.16"/>
    <n v="142.71"/>
    <n v="4033"/>
    <s v="No"/>
    <x v="21"/>
    <n v="367115"/>
    <n v="83.42"/>
    <n v="59.29"/>
    <s v="Paramount"/>
    <n v="48.45"/>
  </r>
  <r>
    <s v="MOV5790"/>
    <x v="3"/>
    <x v="2"/>
    <x v="1120"/>
    <x v="1898"/>
    <x v="0"/>
    <x v="0"/>
    <x v="51"/>
    <n v="4.4000000000000004"/>
    <x v="1843"/>
    <n v="176"/>
    <n v="16.25"/>
    <n v="26.08"/>
    <n v="66.55"/>
    <n v="3916"/>
    <s v="Yes"/>
    <x v="43"/>
    <n v="48810"/>
    <n v="39.21"/>
    <n v="27.34"/>
    <s v="Amazon Prime"/>
    <n v="12.95"/>
  </r>
  <r>
    <s v="MOV7591"/>
    <x v="2"/>
    <x v="4"/>
    <x v="296"/>
    <x v="1899"/>
    <x v="0"/>
    <x v="0"/>
    <x v="49"/>
    <n v="4.4000000000000004"/>
    <x v="1708"/>
    <n v="96"/>
    <n v="33.99"/>
    <n v="60.41"/>
    <n v="193.54"/>
    <n v="4176"/>
    <s v="Yes"/>
    <x v="21"/>
    <n v="267730"/>
    <n v="109.32"/>
    <n v="84.22"/>
    <s v="Fox Studios"/>
    <n v="92.05"/>
  </r>
  <r>
    <s v="MOV1644"/>
    <x v="6"/>
    <x v="0"/>
    <x v="1121"/>
    <x v="1900"/>
    <x v="0"/>
    <x v="0"/>
    <x v="45"/>
    <n v="4.4000000000000004"/>
    <x v="1844"/>
    <n v="87"/>
    <n v="20.25"/>
    <n v="34.69"/>
    <n v="200.09"/>
    <n v="728"/>
    <s v="No"/>
    <x v="8"/>
    <n v="328759"/>
    <n v="126.24"/>
    <n v="73.849999999999994"/>
    <s v="Amazon Prime"/>
    <n v="77.95"/>
  </r>
  <r>
    <s v="MOV4110"/>
    <x v="3"/>
    <x v="6"/>
    <x v="1122"/>
    <x v="1901"/>
    <x v="0"/>
    <x v="0"/>
    <x v="1"/>
    <n v="4.4000000000000004"/>
    <x v="1845"/>
    <n v="131"/>
    <n v="33.81"/>
    <n v="81.680000000000007"/>
    <n v="278.04000000000002"/>
    <n v="2987"/>
    <s v="No"/>
    <x v="30"/>
    <n v="18898"/>
    <n v="197.63"/>
    <n v="80.41"/>
    <s v="Amazon Prime"/>
    <n v="30.17"/>
  </r>
  <r>
    <s v="MOV7493"/>
    <x v="4"/>
    <x v="3"/>
    <x v="1097"/>
    <x v="1902"/>
    <x v="0"/>
    <x v="0"/>
    <x v="3"/>
    <n v="4.4000000000000004"/>
    <x v="1846"/>
    <n v="125"/>
    <n v="22.85"/>
    <n v="38.31"/>
    <n v="350.32"/>
    <n v="4086"/>
    <s v="No"/>
    <x v="71"/>
    <n v="274747"/>
    <n v="232.44"/>
    <n v="117.88"/>
    <s v="Paramount"/>
    <n v="87.81"/>
  </r>
  <r>
    <s v="MOV6412"/>
    <x v="3"/>
    <x v="3"/>
    <x v="1123"/>
    <x v="1903"/>
    <x v="0"/>
    <x v="0"/>
    <x v="39"/>
    <n v="4.3"/>
    <x v="1847"/>
    <n v="142"/>
    <n v="12.53"/>
    <n v="25.2"/>
    <n v="62.13"/>
    <n v="3138"/>
    <s v="Yes"/>
    <x v="21"/>
    <n v="283700"/>
    <n v="33.68"/>
    <n v="28.45"/>
    <s v="Warner Bros"/>
    <n v="1.33"/>
  </r>
  <r>
    <s v="MOV7159"/>
    <x v="2"/>
    <x v="4"/>
    <x v="1124"/>
    <x v="1904"/>
    <x v="0"/>
    <x v="0"/>
    <x v="35"/>
    <n v="4.3"/>
    <x v="1848"/>
    <n v="124"/>
    <n v="9.1300000000000008"/>
    <n v="20.74"/>
    <n v="134.97999999999999"/>
    <n v="529"/>
    <s v="No"/>
    <x v="10"/>
    <n v="335518"/>
    <n v="105.71"/>
    <n v="29.27"/>
    <s v="Sony Pictures"/>
    <n v="44.49"/>
  </r>
  <r>
    <s v="MOV8275"/>
    <x v="6"/>
    <x v="3"/>
    <x v="383"/>
    <x v="1905"/>
    <x v="0"/>
    <x v="0"/>
    <x v="25"/>
    <n v="4.3"/>
    <x v="1849"/>
    <n v="158"/>
    <n v="31.85"/>
    <n v="53.51"/>
    <n v="491.99"/>
    <n v="3092"/>
    <s v="No"/>
    <x v="64"/>
    <n v="484803"/>
    <n v="387.76"/>
    <n v="104.23"/>
    <s v="Warner Bros"/>
    <n v="82.72"/>
  </r>
  <r>
    <s v="MOV7083"/>
    <x v="7"/>
    <x v="4"/>
    <x v="1125"/>
    <x v="1906"/>
    <x v="0"/>
    <x v="0"/>
    <x v="45"/>
    <n v="4.3"/>
    <x v="1850"/>
    <n v="86"/>
    <n v="46.97"/>
    <n v="136.72999999999999"/>
    <n v="805.1"/>
    <n v="3447"/>
    <s v="No"/>
    <x v="26"/>
    <n v="9981"/>
    <n v="506.42"/>
    <n v="298.68"/>
    <s v="Netflix"/>
    <n v="16.41"/>
  </r>
  <r>
    <s v="MOV9150"/>
    <x v="7"/>
    <x v="1"/>
    <x v="381"/>
    <x v="1907"/>
    <x v="0"/>
    <x v="0"/>
    <x v="37"/>
    <n v="4.3"/>
    <x v="1851"/>
    <n v="88"/>
    <n v="49.45"/>
    <n v="99.33"/>
    <n v="771.75"/>
    <n v="2586"/>
    <s v="Yes"/>
    <x v="0"/>
    <n v="159460"/>
    <n v="406.25"/>
    <n v="365.5"/>
    <s v="Paramount"/>
    <n v="37.67"/>
  </r>
  <r>
    <s v="MOV2339"/>
    <x v="3"/>
    <x v="2"/>
    <x v="1126"/>
    <x v="1908"/>
    <x v="0"/>
    <x v="0"/>
    <x v="4"/>
    <n v="4.3"/>
    <x v="1852"/>
    <n v="122"/>
    <n v="45.07"/>
    <n v="130.26"/>
    <n v="285.87"/>
    <n v="2133"/>
    <s v="Yes"/>
    <x v="27"/>
    <n v="264424"/>
    <n v="225.62"/>
    <n v="60.25"/>
    <s v="Netflix"/>
    <n v="44.54"/>
  </r>
  <r>
    <s v="MOV2293"/>
    <x v="2"/>
    <x v="1"/>
    <x v="536"/>
    <x v="1909"/>
    <x v="0"/>
    <x v="0"/>
    <x v="51"/>
    <n v="4.3"/>
    <x v="1853"/>
    <n v="142"/>
    <n v="33.130000000000003"/>
    <n v="55.5"/>
    <n v="251.81"/>
    <n v="2855"/>
    <s v="Yes"/>
    <x v="2"/>
    <n v="311997"/>
    <n v="194.66"/>
    <n v="57.15"/>
    <s v="Sony Pictures"/>
    <n v="55.27"/>
  </r>
  <r>
    <s v="MOV3216"/>
    <x v="0"/>
    <x v="3"/>
    <x v="498"/>
    <x v="1910"/>
    <x v="0"/>
    <x v="0"/>
    <x v="30"/>
    <n v="4.2"/>
    <x v="1854"/>
    <n v="116"/>
    <n v="17.16"/>
    <n v="49.6"/>
    <n v="274.20999999999998"/>
    <n v="4610"/>
    <s v="Yes"/>
    <x v="24"/>
    <n v="102270"/>
    <n v="187.9"/>
    <n v="86.31"/>
    <s v="Warner Bros"/>
    <n v="106.79"/>
  </r>
  <r>
    <s v="MOV3595"/>
    <x v="7"/>
    <x v="3"/>
    <x v="374"/>
    <x v="1911"/>
    <x v="0"/>
    <x v="0"/>
    <x v="19"/>
    <n v="4.2"/>
    <x v="1855"/>
    <n v="111"/>
    <n v="24.22"/>
    <n v="41.19"/>
    <n v="281.69"/>
    <n v="3037"/>
    <s v="No"/>
    <x v="38"/>
    <n v="349630"/>
    <n v="209.55"/>
    <n v="72.14"/>
    <s v="Paramount"/>
    <n v="51.98"/>
  </r>
  <r>
    <s v="MOV2613"/>
    <x v="8"/>
    <x v="4"/>
    <x v="846"/>
    <x v="1912"/>
    <x v="0"/>
    <x v="0"/>
    <x v="13"/>
    <n v="4.2"/>
    <x v="1856"/>
    <n v="138"/>
    <n v="41.97"/>
    <n v="114.05"/>
    <n v="1082.25"/>
    <n v="3679"/>
    <s v="Yes"/>
    <x v="63"/>
    <n v="313442"/>
    <n v="834.18"/>
    <n v="248.07"/>
    <s v="Warner Bros"/>
    <n v="45.33"/>
  </r>
  <r>
    <s v="MOV7559"/>
    <x v="0"/>
    <x v="1"/>
    <x v="774"/>
    <x v="1913"/>
    <x v="0"/>
    <x v="0"/>
    <x v="14"/>
    <n v="4.2"/>
    <x v="1857"/>
    <n v="106"/>
    <n v="23.78"/>
    <n v="40.31"/>
    <n v="245.83"/>
    <n v="1078"/>
    <s v="No"/>
    <x v="19"/>
    <n v="287305"/>
    <n v="139.55000000000001"/>
    <n v="106.28"/>
    <s v="Fox Studios"/>
    <n v="59.42"/>
  </r>
  <r>
    <s v="MOV3317"/>
    <x v="2"/>
    <x v="3"/>
    <x v="921"/>
    <x v="1914"/>
    <x v="0"/>
    <x v="5"/>
    <x v="37"/>
    <n v="4.2"/>
    <x v="1858"/>
    <n v="165"/>
    <n v="10.31"/>
    <n v="17.260000000000002"/>
    <n v="51.4"/>
    <n v="3689"/>
    <s v="No"/>
    <x v="9"/>
    <n v="318685"/>
    <n v="33.24"/>
    <n v="18.16"/>
    <s v="Paramount"/>
    <n v="86.64"/>
  </r>
  <r>
    <s v="MOV8771"/>
    <x v="6"/>
    <x v="4"/>
    <x v="635"/>
    <x v="1915"/>
    <x v="0"/>
    <x v="0"/>
    <x v="3"/>
    <n v="4.2"/>
    <x v="1859"/>
    <n v="120"/>
    <n v="49.49"/>
    <n v="99.72"/>
    <n v="216.62"/>
    <n v="4873"/>
    <s v="Yes"/>
    <x v="49"/>
    <n v="458485"/>
    <n v="129.57"/>
    <n v="87.05"/>
    <s v="Paramount"/>
    <n v="1.78"/>
  </r>
  <r>
    <s v="MOV1418"/>
    <x v="8"/>
    <x v="3"/>
    <x v="45"/>
    <x v="1916"/>
    <x v="0"/>
    <x v="0"/>
    <x v="3"/>
    <n v="4.2"/>
    <x v="1860"/>
    <n v="169"/>
    <n v="35.36"/>
    <n v="54.88"/>
    <n v="247.04"/>
    <n v="3069"/>
    <s v="No"/>
    <x v="3"/>
    <n v="373147"/>
    <n v="188.81"/>
    <n v="58.23"/>
    <s v="Netflix"/>
    <n v="57.81"/>
  </r>
  <r>
    <s v="MOV7906"/>
    <x v="4"/>
    <x v="2"/>
    <x v="1127"/>
    <x v="1917"/>
    <x v="0"/>
    <x v="5"/>
    <x v="14"/>
    <n v="4.2"/>
    <x v="1861"/>
    <n v="122"/>
    <n v="46.67"/>
    <n v="139.38999999999999"/>
    <n v="998"/>
    <n v="2877"/>
    <s v="No"/>
    <x v="6"/>
    <n v="1398"/>
    <n v="788.66"/>
    <n v="209.34"/>
    <s v="Sony Pictures"/>
    <n v="44.52"/>
  </r>
  <r>
    <s v="MOV4539"/>
    <x v="5"/>
    <x v="1"/>
    <x v="1128"/>
    <x v="1918"/>
    <x v="0"/>
    <x v="0"/>
    <x v="42"/>
    <n v="4.2"/>
    <x v="1862"/>
    <n v="179"/>
    <n v="3.34"/>
    <n v="5.97"/>
    <n v="44.4"/>
    <n v="4242"/>
    <s v="Yes"/>
    <x v="33"/>
    <n v="435102"/>
    <n v="26.62"/>
    <n v="17.78"/>
    <s v="Fox Studios"/>
    <n v="13.38"/>
  </r>
  <r>
    <s v="MOV8879"/>
    <x v="0"/>
    <x v="4"/>
    <x v="1037"/>
    <x v="1919"/>
    <x v="0"/>
    <x v="5"/>
    <x v="35"/>
    <n v="4.2"/>
    <x v="1863"/>
    <n v="151"/>
    <n v="11.98"/>
    <n v="21.34"/>
    <n v="207.13"/>
    <n v="3158"/>
    <s v="Yes"/>
    <x v="46"/>
    <n v="23209"/>
    <n v="151.91"/>
    <n v="55.22"/>
    <s v="Fox Studios"/>
    <n v="21.49"/>
  </r>
  <r>
    <s v="MOV2348"/>
    <x v="2"/>
    <x v="2"/>
    <x v="1129"/>
    <x v="1920"/>
    <x v="0"/>
    <x v="0"/>
    <x v="18"/>
    <n v="4.0999999999999996"/>
    <x v="1864"/>
    <n v="121"/>
    <n v="32.71"/>
    <n v="60.95"/>
    <n v="483.81"/>
    <n v="4165"/>
    <s v="No"/>
    <x v="13"/>
    <n v="360070"/>
    <n v="383.62"/>
    <n v="100.19"/>
    <s v="Sony Pictures"/>
    <n v="8.58"/>
  </r>
  <r>
    <s v="MOV3572"/>
    <x v="7"/>
    <x v="1"/>
    <x v="1130"/>
    <x v="1921"/>
    <x v="0"/>
    <x v="0"/>
    <x v="6"/>
    <n v="4.0999999999999996"/>
    <x v="1865"/>
    <n v="156"/>
    <n v="30.97"/>
    <n v="80.53"/>
    <n v="678.3"/>
    <n v="3723"/>
    <s v="Yes"/>
    <x v="72"/>
    <n v="110873"/>
    <n v="350.95"/>
    <n v="327.35000000000002"/>
    <s v="Amazon Prime"/>
    <n v="1.54"/>
  </r>
  <r>
    <s v="MOV1196"/>
    <x v="0"/>
    <x v="2"/>
    <x v="1075"/>
    <x v="1922"/>
    <x v="0"/>
    <x v="0"/>
    <x v="30"/>
    <n v="4.0999999999999996"/>
    <x v="806"/>
    <n v="180"/>
    <n v="26.24"/>
    <n v="75.14"/>
    <n v="704.9"/>
    <n v="1229"/>
    <s v="Yes"/>
    <x v="55"/>
    <n v="455532"/>
    <n v="470.41"/>
    <n v="234.49"/>
    <s v="Netflix"/>
    <n v="14.42"/>
  </r>
  <r>
    <s v="MOV8563"/>
    <x v="4"/>
    <x v="4"/>
    <x v="1131"/>
    <x v="1923"/>
    <x v="0"/>
    <x v="3"/>
    <x v="14"/>
    <n v="4.0999999999999996"/>
    <x v="1866"/>
    <n v="80"/>
    <n v="34.119999999999997"/>
    <n v="68.680000000000007"/>
    <n v="432.14"/>
    <n v="911"/>
    <s v="No"/>
    <x v="18"/>
    <n v="61875"/>
    <n v="250.77"/>
    <n v="181.37"/>
    <s v="Sony Pictures"/>
    <n v="78.7"/>
  </r>
  <r>
    <s v="MOV3924"/>
    <x v="7"/>
    <x v="1"/>
    <x v="1132"/>
    <x v="1924"/>
    <x v="0"/>
    <x v="0"/>
    <x v="4"/>
    <n v="4.0999999999999996"/>
    <x v="1867"/>
    <n v="166"/>
    <n v="12.11"/>
    <n v="22.59"/>
    <n v="109.84"/>
    <n v="2860"/>
    <s v="Yes"/>
    <x v="23"/>
    <n v="400247"/>
    <n v="58.23"/>
    <n v="51.61"/>
    <s v="Fox Studios"/>
    <n v="19.87"/>
  </r>
  <r>
    <s v="MOV3327"/>
    <x v="1"/>
    <x v="1"/>
    <x v="1133"/>
    <x v="1925"/>
    <x v="0"/>
    <x v="0"/>
    <x v="18"/>
    <n v="4.0999999999999996"/>
    <x v="1868"/>
    <n v="156"/>
    <n v="16.47"/>
    <n v="25.02"/>
    <n v="89.99"/>
    <n v="518"/>
    <s v="Yes"/>
    <x v="76"/>
    <n v="126439"/>
    <n v="59.21"/>
    <n v="30.78"/>
    <s v="Paramount"/>
    <n v="15.76"/>
  </r>
  <r>
    <s v="MOV1208"/>
    <x v="0"/>
    <x v="0"/>
    <x v="1134"/>
    <x v="1926"/>
    <x v="0"/>
    <x v="0"/>
    <x v="4"/>
    <n v="4.0999999999999996"/>
    <x v="1869"/>
    <n v="142"/>
    <n v="23.27"/>
    <n v="45.29"/>
    <n v="311.70999999999998"/>
    <n v="2537"/>
    <s v="Yes"/>
    <x v="12"/>
    <n v="354855"/>
    <n v="205.8"/>
    <n v="105.91"/>
    <s v="Netflix"/>
    <n v="11.59"/>
  </r>
  <r>
    <s v="MOV5897"/>
    <x v="1"/>
    <x v="0"/>
    <x v="1135"/>
    <x v="1927"/>
    <x v="0"/>
    <x v="0"/>
    <x v="25"/>
    <n v="4.0999999999999996"/>
    <x v="1870"/>
    <n v="180"/>
    <n v="37.159999999999997"/>
    <n v="97.93"/>
    <n v="794.45"/>
    <n v="1545"/>
    <s v="No"/>
    <x v="61"/>
    <n v="199233"/>
    <n v="536.75"/>
    <n v="257.7"/>
    <s v="Warner Bros"/>
    <n v="111.31"/>
  </r>
  <r>
    <s v="MOV4914"/>
    <x v="4"/>
    <x v="4"/>
    <x v="1136"/>
    <x v="1928"/>
    <x v="0"/>
    <x v="0"/>
    <x v="37"/>
    <n v="4.0999999999999996"/>
    <x v="1871"/>
    <n v="131"/>
    <n v="17.510000000000002"/>
    <n v="51.28"/>
    <n v="221.34"/>
    <n v="4859"/>
    <s v="No"/>
    <x v="49"/>
    <n v="352783"/>
    <n v="117.71"/>
    <n v="103.63"/>
    <s v="Sony Pictures"/>
    <n v="45.29"/>
  </r>
  <r>
    <s v="MOV6223"/>
    <x v="1"/>
    <x v="3"/>
    <x v="1137"/>
    <x v="1929"/>
    <x v="0"/>
    <x v="0"/>
    <x v="13"/>
    <n v="4.0999999999999996"/>
    <x v="1872"/>
    <n v="172"/>
    <n v="13.32"/>
    <n v="29.87"/>
    <n v="255.76"/>
    <n v="3777"/>
    <s v="No"/>
    <x v="9"/>
    <n v="7046"/>
    <n v="177.33"/>
    <n v="78.430000000000007"/>
    <s v="Sony Pictures"/>
    <n v="53.17"/>
  </r>
  <r>
    <s v="MOV8129"/>
    <x v="4"/>
    <x v="6"/>
    <x v="1138"/>
    <x v="1930"/>
    <x v="0"/>
    <x v="0"/>
    <x v="30"/>
    <n v="4.0999999999999996"/>
    <x v="1873"/>
    <n v="80"/>
    <n v="38.479999999999997"/>
    <n v="62.54"/>
    <n v="523.25"/>
    <n v="2332"/>
    <s v="Yes"/>
    <x v="2"/>
    <n v="322075"/>
    <n v="265.73"/>
    <n v="257.52"/>
    <s v="Sony Pictures"/>
    <n v="29.65"/>
  </r>
  <r>
    <s v="MOV2676"/>
    <x v="0"/>
    <x v="2"/>
    <x v="1131"/>
    <x v="1931"/>
    <x v="0"/>
    <x v="0"/>
    <x v="5"/>
    <n v="4.0999999999999996"/>
    <x v="1874"/>
    <n v="180"/>
    <n v="22.89"/>
    <n v="63.17"/>
    <n v="571.96"/>
    <n v="3278"/>
    <s v="Yes"/>
    <x v="0"/>
    <n v="421834"/>
    <n v="287.77"/>
    <n v="284.19"/>
    <s v="Paramount"/>
    <n v="14.16"/>
  </r>
  <r>
    <s v="MOV2384"/>
    <x v="6"/>
    <x v="4"/>
    <x v="1139"/>
    <x v="1932"/>
    <x v="0"/>
    <x v="0"/>
    <x v="19"/>
    <n v="4"/>
    <x v="1875"/>
    <n v="142"/>
    <n v="29.86"/>
    <n v="86.89"/>
    <n v="596.72"/>
    <n v="2749"/>
    <s v="No"/>
    <x v="68"/>
    <n v="241041"/>
    <n v="310.35000000000002"/>
    <n v="286.37"/>
    <s v="Amazon Prime"/>
    <n v="102.85"/>
  </r>
  <r>
    <s v="MOV8409"/>
    <x v="7"/>
    <x v="6"/>
    <x v="1140"/>
    <x v="1933"/>
    <x v="0"/>
    <x v="0"/>
    <x v="18"/>
    <n v="4"/>
    <x v="1876"/>
    <n v="97"/>
    <n v="6.57"/>
    <n v="13.58"/>
    <n v="134.88999999999999"/>
    <n v="2650"/>
    <s v="No"/>
    <x v="54"/>
    <n v="103622"/>
    <n v="80.17"/>
    <n v="54.72"/>
    <s v="Netflix"/>
    <n v="91.48"/>
  </r>
  <r>
    <s v="MOV1495"/>
    <x v="3"/>
    <x v="3"/>
    <x v="1141"/>
    <x v="1934"/>
    <x v="0"/>
    <x v="0"/>
    <x v="35"/>
    <n v="4"/>
    <x v="1877"/>
    <n v="129"/>
    <n v="3.92"/>
    <n v="11.26"/>
    <n v="79.08"/>
    <n v="1616"/>
    <s v="Yes"/>
    <x v="10"/>
    <n v="374521"/>
    <n v="50.65"/>
    <n v="28.43"/>
    <s v="Warner Bros"/>
    <n v="35.07"/>
  </r>
  <r>
    <s v="MOV3395"/>
    <x v="6"/>
    <x v="3"/>
    <x v="1142"/>
    <x v="1935"/>
    <x v="0"/>
    <x v="0"/>
    <x v="18"/>
    <n v="4"/>
    <x v="1878"/>
    <n v="173"/>
    <n v="18.149999999999999"/>
    <n v="46.37"/>
    <n v="413.25"/>
    <n v="2527"/>
    <s v="No"/>
    <x v="40"/>
    <n v="496824"/>
    <n v="219.35"/>
    <n v="193.9"/>
    <s v="Fox Studios"/>
    <n v="31.92"/>
  </r>
  <r>
    <s v="MOV2051"/>
    <x v="3"/>
    <x v="4"/>
    <x v="1143"/>
    <x v="1936"/>
    <x v="0"/>
    <x v="0"/>
    <x v="11"/>
    <n v="3.9"/>
    <x v="1879"/>
    <n v="119"/>
    <n v="48.93"/>
    <n v="104.82"/>
    <n v="671.59"/>
    <n v="1227"/>
    <s v="No"/>
    <x v="32"/>
    <n v="380454"/>
    <n v="427.33"/>
    <n v="244.26"/>
    <s v="Paramount"/>
    <n v="88.22"/>
  </r>
  <r>
    <s v="MOV3139"/>
    <x v="6"/>
    <x v="1"/>
    <x v="1144"/>
    <x v="1937"/>
    <x v="0"/>
    <x v="0"/>
    <x v="5"/>
    <n v="3.9"/>
    <x v="1880"/>
    <n v="161"/>
    <n v="31.13"/>
    <n v="49.02"/>
    <n v="345.63"/>
    <n v="1757"/>
    <s v="No"/>
    <x v="22"/>
    <n v="233116"/>
    <n v="201.86"/>
    <n v="143.77000000000001"/>
    <s v="Netflix"/>
    <n v="30.53"/>
  </r>
  <r>
    <s v="MOV6604"/>
    <x v="7"/>
    <x v="5"/>
    <x v="1145"/>
    <x v="1938"/>
    <x v="0"/>
    <x v="0"/>
    <x v="11"/>
    <n v="3.8"/>
    <x v="1881"/>
    <n v="114"/>
    <n v="42.28"/>
    <n v="77.77"/>
    <n v="652.77"/>
    <n v="1639"/>
    <s v="Yes"/>
    <x v="2"/>
    <n v="10260"/>
    <n v="439.21"/>
    <n v="213.56"/>
    <s v="Fox Studios"/>
    <n v="25.62"/>
  </r>
  <r>
    <s v="MOV9938"/>
    <x v="0"/>
    <x v="6"/>
    <x v="1146"/>
    <x v="1939"/>
    <x v="0"/>
    <x v="0"/>
    <x v="51"/>
    <n v="3.8"/>
    <x v="1882"/>
    <n v="97"/>
    <n v="10.07"/>
    <n v="26.49"/>
    <n v="118.99"/>
    <n v="3513"/>
    <s v="Yes"/>
    <x v="16"/>
    <n v="224048"/>
    <n v="83.32"/>
    <n v="35.67"/>
    <s v="Fox Studios"/>
    <n v="98.07"/>
  </r>
  <r>
    <s v="MOV6949"/>
    <x v="8"/>
    <x v="0"/>
    <x v="1147"/>
    <x v="1940"/>
    <x v="0"/>
    <x v="3"/>
    <x v="28"/>
    <n v="3.8"/>
    <x v="1883"/>
    <n v="126"/>
    <n v="34.28"/>
    <n v="59.89"/>
    <n v="503.69"/>
    <n v="4826"/>
    <s v="Yes"/>
    <x v="59"/>
    <n v="228027"/>
    <n v="377.36"/>
    <n v="126.33"/>
    <s v="Amazon Prime"/>
    <n v="65.06"/>
  </r>
  <r>
    <s v="MOV5213"/>
    <x v="7"/>
    <x v="5"/>
    <x v="1148"/>
    <x v="1941"/>
    <x v="0"/>
    <x v="0"/>
    <x v="2"/>
    <n v="3.8"/>
    <x v="1884"/>
    <n v="127"/>
    <n v="17.809999999999999"/>
    <n v="53.41"/>
    <n v="213.85"/>
    <n v="4431"/>
    <s v="Yes"/>
    <x v="6"/>
    <n v="290184"/>
    <n v="119.64"/>
    <n v="94.21"/>
    <s v="Fox Studios"/>
    <n v="27.93"/>
  </r>
  <r>
    <s v="MOV1600"/>
    <x v="5"/>
    <x v="0"/>
    <x v="338"/>
    <x v="1942"/>
    <x v="0"/>
    <x v="0"/>
    <x v="33"/>
    <n v="3.7"/>
    <x v="1885"/>
    <n v="130"/>
    <n v="37.54"/>
    <n v="69.83"/>
    <n v="222.37"/>
    <n v="2200"/>
    <s v="Yes"/>
    <x v="65"/>
    <n v="492262"/>
    <n v="132.26"/>
    <n v="90.11"/>
    <s v="Netflix"/>
    <n v="27.1"/>
  </r>
  <r>
    <s v="MOV1618"/>
    <x v="6"/>
    <x v="4"/>
    <x v="714"/>
    <x v="1943"/>
    <x v="0"/>
    <x v="0"/>
    <x v="33"/>
    <n v="3.7"/>
    <x v="1886"/>
    <n v="117"/>
    <n v="7.12"/>
    <n v="19.989999999999998"/>
    <n v="120.46"/>
    <n v="1281"/>
    <s v="Yes"/>
    <x v="76"/>
    <n v="93062"/>
    <n v="60.24"/>
    <n v="60.22"/>
    <s v="Sony Pictures"/>
    <n v="27.06"/>
  </r>
  <r>
    <s v="MOV8744"/>
    <x v="4"/>
    <x v="2"/>
    <x v="1149"/>
    <x v="1944"/>
    <x v="0"/>
    <x v="0"/>
    <x v="33"/>
    <n v="3.7"/>
    <x v="1887"/>
    <n v="83"/>
    <n v="15.07"/>
    <n v="41.32"/>
    <n v="217.66"/>
    <n v="3702"/>
    <s v="Yes"/>
    <x v="18"/>
    <n v="498659"/>
    <n v="144.61000000000001"/>
    <n v="73.05"/>
    <s v="Warner Bros"/>
    <n v="23.08"/>
  </r>
  <r>
    <s v="MOV5199"/>
    <x v="4"/>
    <x v="2"/>
    <x v="844"/>
    <x v="1945"/>
    <x v="0"/>
    <x v="15"/>
    <x v="30"/>
    <n v="3.7"/>
    <x v="1888"/>
    <n v="161"/>
    <n v="47.64"/>
    <n v="108.4"/>
    <n v="546.84"/>
    <n v="640"/>
    <s v="No"/>
    <x v="14"/>
    <n v="241046"/>
    <n v="396.96"/>
    <n v="149.88"/>
    <s v="Paramount"/>
    <n v="48.98"/>
  </r>
  <r>
    <s v="MOV1692"/>
    <x v="2"/>
    <x v="3"/>
    <x v="1150"/>
    <x v="1946"/>
    <x v="0"/>
    <x v="0"/>
    <x v="18"/>
    <n v="3.6"/>
    <x v="1889"/>
    <n v="105"/>
    <n v="49.98"/>
    <n v="107.81"/>
    <n v="653.27"/>
    <n v="2528"/>
    <s v="No"/>
    <x v="46"/>
    <n v="245041"/>
    <n v="507.2"/>
    <n v="146.07"/>
    <s v="Amazon Prime"/>
    <n v="43.02"/>
  </r>
  <r>
    <s v="MOV4527"/>
    <x v="3"/>
    <x v="1"/>
    <x v="1002"/>
    <x v="1947"/>
    <x v="0"/>
    <x v="0"/>
    <x v="18"/>
    <n v="3.6"/>
    <x v="1890"/>
    <n v="122"/>
    <n v="1.9"/>
    <n v="3.68"/>
    <n v="22.98"/>
    <n v="3554"/>
    <s v="No"/>
    <x v="59"/>
    <n v="325366"/>
    <n v="13.33"/>
    <n v="9.65"/>
    <s v="Netflix"/>
    <n v="10.94"/>
  </r>
  <r>
    <s v="MOV5922"/>
    <x v="7"/>
    <x v="3"/>
    <x v="41"/>
    <x v="1948"/>
    <x v="0"/>
    <x v="5"/>
    <x v="6"/>
    <n v="3.6"/>
    <x v="1891"/>
    <n v="129"/>
    <n v="1.98"/>
    <n v="4.17"/>
    <n v="26.31"/>
    <n v="1894"/>
    <s v="Yes"/>
    <x v="56"/>
    <n v="6880"/>
    <n v="20.34"/>
    <n v="5.97"/>
    <s v="Warner Bros"/>
    <n v="7.24"/>
  </r>
  <r>
    <s v="MOV8315"/>
    <x v="4"/>
    <x v="0"/>
    <x v="1151"/>
    <x v="1949"/>
    <x v="0"/>
    <x v="5"/>
    <x v="42"/>
    <n v="3.6"/>
    <x v="1892"/>
    <n v="141"/>
    <n v="31.25"/>
    <n v="48.38"/>
    <n v="443.93"/>
    <n v="2170"/>
    <s v="No"/>
    <x v="25"/>
    <n v="235362"/>
    <n v="353.52"/>
    <n v="90.41"/>
    <s v="Fox Studios"/>
    <n v="108.71"/>
  </r>
  <r>
    <s v="MOV8079"/>
    <x v="5"/>
    <x v="5"/>
    <x v="1152"/>
    <x v="1950"/>
    <x v="0"/>
    <x v="0"/>
    <x v="35"/>
    <n v="3.5"/>
    <x v="1893"/>
    <n v="122"/>
    <n v="20.63"/>
    <n v="46.02"/>
    <n v="119.39"/>
    <n v="2868"/>
    <s v="No"/>
    <x v="57"/>
    <n v="425223"/>
    <n v="67.27"/>
    <n v="52.12"/>
    <s v="Fox Studios"/>
    <n v="91.55"/>
  </r>
  <r>
    <s v="MOV5164"/>
    <x v="6"/>
    <x v="0"/>
    <x v="1153"/>
    <x v="1951"/>
    <x v="0"/>
    <x v="0"/>
    <x v="54"/>
    <n v="3.5"/>
    <x v="1894"/>
    <n v="104"/>
    <n v="14.11"/>
    <n v="34.659999999999997"/>
    <n v="196.36"/>
    <n v="4541"/>
    <s v="Yes"/>
    <x v="47"/>
    <n v="425607"/>
    <n v="155.09"/>
    <n v="41.27"/>
    <s v="Sony Pictures"/>
    <n v="9.76"/>
  </r>
  <r>
    <s v="MOV5075"/>
    <x v="2"/>
    <x v="5"/>
    <x v="183"/>
    <x v="1952"/>
    <x v="0"/>
    <x v="0"/>
    <x v="37"/>
    <n v="3.5"/>
    <x v="1895"/>
    <n v="87"/>
    <n v="13.32"/>
    <n v="21.14"/>
    <n v="96.25"/>
    <n v="4774"/>
    <s v="No"/>
    <x v="79"/>
    <n v="144621"/>
    <n v="67.650000000000006"/>
    <n v="28.6"/>
    <s v="Paramount"/>
    <n v="52.25"/>
  </r>
  <r>
    <s v="MOV9205"/>
    <x v="6"/>
    <x v="5"/>
    <x v="434"/>
    <x v="1953"/>
    <x v="0"/>
    <x v="0"/>
    <x v="16"/>
    <n v="3.4"/>
    <x v="1896"/>
    <n v="110"/>
    <n v="49.44"/>
    <n v="100.26"/>
    <n v="719.84"/>
    <n v="3692"/>
    <s v="No"/>
    <x v="52"/>
    <n v="31417"/>
    <n v="506.82"/>
    <n v="213.02"/>
    <s v="Fox Studios"/>
    <n v="91.22"/>
  </r>
  <r>
    <s v="MOV7602"/>
    <x v="8"/>
    <x v="2"/>
    <x v="1154"/>
    <x v="1954"/>
    <x v="0"/>
    <x v="0"/>
    <x v="2"/>
    <n v="3.4"/>
    <x v="1897"/>
    <n v="159"/>
    <n v="4.5199999999999996"/>
    <n v="8.43"/>
    <n v="80.94"/>
    <n v="1768"/>
    <s v="No"/>
    <x v="34"/>
    <n v="387865"/>
    <n v="47.5"/>
    <n v="33.44"/>
    <s v="Warner Bros"/>
    <n v="26.13"/>
  </r>
  <r>
    <s v="MOV2125"/>
    <x v="7"/>
    <x v="3"/>
    <x v="1155"/>
    <x v="1955"/>
    <x v="0"/>
    <x v="0"/>
    <x v="6"/>
    <n v="3.3"/>
    <x v="1898"/>
    <n v="133"/>
    <n v="35.69"/>
    <n v="94.22"/>
    <n v="271.05"/>
    <n v="1759"/>
    <s v="No"/>
    <x v="61"/>
    <n v="388853"/>
    <n v="141.36000000000001"/>
    <n v="129.69"/>
    <s v="Amazon Prime"/>
    <n v="3.38"/>
  </r>
  <r>
    <s v="MOV6061"/>
    <x v="2"/>
    <x v="6"/>
    <x v="1156"/>
    <x v="1956"/>
    <x v="0"/>
    <x v="0"/>
    <x v="16"/>
    <n v="3.3"/>
    <x v="1899"/>
    <n v="139"/>
    <n v="25.52"/>
    <n v="42.87"/>
    <n v="333.57"/>
    <n v="3476"/>
    <s v="Yes"/>
    <x v="45"/>
    <n v="135468"/>
    <n v="226.27"/>
    <n v="107.3"/>
    <s v="Fox Studios"/>
    <n v="32.57"/>
  </r>
  <r>
    <s v="MOV5315"/>
    <x v="8"/>
    <x v="3"/>
    <x v="1157"/>
    <x v="1957"/>
    <x v="0"/>
    <x v="6"/>
    <x v="37"/>
    <n v="3.3"/>
    <x v="1900"/>
    <n v="165"/>
    <n v="3.27"/>
    <n v="8.1"/>
    <n v="64.78"/>
    <n v="1740"/>
    <s v="Yes"/>
    <x v="64"/>
    <n v="492333"/>
    <n v="32.630000000000003"/>
    <n v="32.15"/>
    <s v="Fox Studios"/>
    <n v="113.23"/>
  </r>
  <r>
    <s v="MOV2588"/>
    <x v="6"/>
    <x v="3"/>
    <x v="1158"/>
    <x v="1958"/>
    <x v="0"/>
    <x v="3"/>
    <x v="35"/>
    <n v="3.3"/>
    <x v="1901"/>
    <n v="143"/>
    <n v="8.7899999999999991"/>
    <n v="16.239999999999998"/>
    <n v="99.98"/>
    <n v="2153"/>
    <s v="Yes"/>
    <x v="68"/>
    <n v="422275"/>
    <n v="59.14"/>
    <n v="40.840000000000003"/>
    <s v="Fox Studios"/>
    <n v="76.849999999999994"/>
  </r>
  <r>
    <s v="MOV8348"/>
    <x v="3"/>
    <x v="0"/>
    <x v="1159"/>
    <x v="1959"/>
    <x v="0"/>
    <x v="0"/>
    <x v="2"/>
    <n v="3.3"/>
    <x v="1902"/>
    <n v="96"/>
    <n v="15.34"/>
    <n v="25.78"/>
    <n v="161.97"/>
    <n v="1684"/>
    <s v="No"/>
    <x v="7"/>
    <n v="310733"/>
    <n v="102.27"/>
    <n v="59.7"/>
    <s v="Sony Pictures"/>
    <n v="121.13"/>
  </r>
  <r>
    <s v="MOV8895"/>
    <x v="7"/>
    <x v="0"/>
    <x v="1160"/>
    <x v="1960"/>
    <x v="0"/>
    <x v="0"/>
    <x v="14"/>
    <n v="3.1"/>
    <x v="1903"/>
    <n v="85"/>
    <n v="1.78"/>
    <n v="3.85"/>
    <n v="26.66"/>
    <n v="732"/>
    <s v="Yes"/>
    <x v="28"/>
    <n v="175621"/>
    <n v="15.6"/>
    <n v="11.06"/>
    <s v="Netflix"/>
    <n v="125.91"/>
  </r>
  <r>
    <s v="MOV2383"/>
    <x v="4"/>
    <x v="3"/>
    <x v="1161"/>
    <x v="1961"/>
    <x v="0"/>
    <x v="0"/>
    <x v="19"/>
    <n v="3.1"/>
    <x v="1904"/>
    <n v="110"/>
    <n v="3.39"/>
    <n v="5.68"/>
    <n v="30.63"/>
    <n v="837"/>
    <s v="Yes"/>
    <x v="59"/>
    <n v="308567"/>
    <n v="17.190000000000001"/>
    <n v="13.44"/>
    <s v="Paramount"/>
    <n v="19.87"/>
  </r>
  <r>
    <s v="MOV4990"/>
    <x v="6"/>
    <x v="4"/>
    <x v="1162"/>
    <x v="1962"/>
    <x v="0"/>
    <x v="0"/>
    <x v="51"/>
    <n v="3.1"/>
    <x v="1905"/>
    <n v="102"/>
    <n v="22.52"/>
    <n v="59.28"/>
    <n v="293.11"/>
    <n v="917"/>
    <s v="Yes"/>
    <x v="11"/>
    <n v="140117"/>
    <n v="196.53"/>
    <n v="96.58"/>
    <s v="Warner Bros"/>
    <n v="32.35"/>
  </r>
  <r>
    <s v="MOV3752"/>
    <x v="7"/>
    <x v="4"/>
    <x v="1163"/>
    <x v="1963"/>
    <x v="0"/>
    <x v="5"/>
    <x v="22"/>
    <n v="3"/>
    <x v="1906"/>
    <n v="173"/>
    <n v="13.03"/>
    <n v="25.98"/>
    <n v="127.59"/>
    <n v="4861"/>
    <s v="No"/>
    <x v="75"/>
    <n v="116609"/>
    <n v="73.2"/>
    <n v="54.39"/>
    <s v="Sony Pictures"/>
    <n v="34.450000000000003"/>
  </r>
  <r>
    <s v="MOV1809"/>
    <x v="4"/>
    <x v="2"/>
    <x v="1164"/>
    <x v="1964"/>
    <x v="0"/>
    <x v="0"/>
    <x v="14"/>
    <n v="3"/>
    <x v="1907"/>
    <n v="157"/>
    <n v="42.29"/>
    <n v="107.68"/>
    <n v="442.71"/>
    <n v="2015"/>
    <s v="No"/>
    <x v="2"/>
    <n v="148105"/>
    <n v="282.57"/>
    <n v="160.13999999999999"/>
    <s v="Amazon Prime"/>
    <n v="24.13"/>
  </r>
  <r>
    <s v="MOV6302"/>
    <x v="2"/>
    <x v="2"/>
    <x v="1165"/>
    <x v="1965"/>
    <x v="0"/>
    <x v="0"/>
    <x v="42"/>
    <n v="2.8"/>
    <x v="1908"/>
    <n v="108"/>
    <n v="22.47"/>
    <n v="65.53"/>
    <n v="641.41"/>
    <n v="3335"/>
    <s v="Yes"/>
    <x v="62"/>
    <n v="492417"/>
    <n v="342.15"/>
    <n v="299.26"/>
    <s v="Sony Pictures"/>
    <n v="24.25"/>
  </r>
  <r>
    <s v="MOV4007"/>
    <x v="8"/>
    <x v="1"/>
    <x v="1166"/>
    <x v="1966"/>
    <x v="0"/>
    <x v="0"/>
    <x v="14"/>
    <n v="2.8"/>
    <x v="1909"/>
    <n v="139"/>
    <n v="31.5"/>
    <n v="58.76"/>
    <n v="173.91"/>
    <n v="4354"/>
    <s v="Yes"/>
    <x v="0"/>
    <n v="273247"/>
    <n v="107.6"/>
    <n v="66.31"/>
    <s v="Netflix"/>
    <n v="47.95"/>
  </r>
  <r>
    <s v="MOV4566"/>
    <x v="3"/>
    <x v="6"/>
    <x v="1034"/>
    <x v="1967"/>
    <x v="0"/>
    <x v="0"/>
    <x v="2"/>
    <n v="2.8"/>
    <x v="1910"/>
    <n v="152"/>
    <n v="23.4"/>
    <n v="58.62"/>
    <n v="400.37"/>
    <n v="3954"/>
    <s v="Yes"/>
    <x v="44"/>
    <n v="416841"/>
    <n v="217.29"/>
    <n v="183.08"/>
    <s v="Warner Bros"/>
    <n v="94.87"/>
  </r>
  <r>
    <s v="MOV3251"/>
    <x v="2"/>
    <x v="5"/>
    <x v="1167"/>
    <x v="1968"/>
    <x v="0"/>
    <x v="0"/>
    <x v="33"/>
    <n v="2.8"/>
    <x v="1911"/>
    <n v="128"/>
    <n v="30.51"/>
    <n v="84.9"/>
    <n v="457.47"/>
    <n v="2960"/>
    <s v="No"/>
    <x v="22"/>
    <n v="487309"/>
    <n v="236.11"/>
    <n v="221.36"/>
    <s v="Netflix"/>
    <n v="71.48"/>
  </r>
  <r>
    <s v="MOV3547"/>
    <x v="5"/>
    <x v="6"/>
    <x v="1168"/>
    <x v="1969"/>
    <x v="0"/>
    <x v="0"/>
    <x v="2"/>
    <n v="2.7"/>
    <x v="1912"/>
    <n v="132"/>
    <n v="45.41"/>
    <n v="132.36000000000001"/>
    <n v="1153.25"/>
    <n v="978"/>
    <s v="Yes"/>
    <x v="47"/>
    <n v="390858"/>
    <n v="740.44"/>
    <n v="412.81"/>
    <s v="Warner Bros"/>
    <n v="27.05"/>
  </r>
  <r>
    <s v="MOV9681"/>
    <x v="8"/>
    <x v="4"/>
    <x v="593"/>
    <x v="1970"/>
    <x v="0"/>
    <x v="0"/>
    <x v="30"/>
    <n v="2.7"/>
    <x v="1913"/>
    <n v="82"/>
    <n v="39.69"/>
    <n v="104.07"/>
    <n v="626.88"/>
    <n v="3311"/>
    <s v="Yes"/>
    <x v="26"/>
    <n v="469941"/>
    <n v="414.22"/>
    <n v="212.66"/>
    <s v="Sony Pictures"/>
    <n v="83.69"/>
  </r>
  <r>
    <s v="MOV1792"/>
    <x v="5"/>
    <x v="5"/>
    <x v="1169"/>
    <x v="1971"/>
    <x v="0"/>
    <x v="0"/>
    <x v="14"/>
    <n v="2.7"/>
    <x v="1914"/>
    <n v="150"/>
    <n v="17.68"/>
    <n v="39.21"/>
    <n v="369"/>
    <n v="2424"/>
    <s v="No"/>
    <x v="35"/>
    <n v="215777"/>
    <n v="233.35"/>
    <n v="135.65"/>
    <s v="Fox Studios"/>
    <n v="54.94"/>
  </r>
  <r>
    <s v="MOV9077"/>
    <x v="4"/>
    <x v="1"/>
    <x v="1170"/>
    <x v="1972"/>
    <x v="0"/>
    <x v="0"/>
    <x v="51"/>
    <n v="2.7"/>
    <x v="1915"/>
    <n v="89"/>
    <n v="5.03"/>
    <n v="10.9"/>
    <n v="101.97"/>
    <n v="2223"/>
    <s v="Yes"/>
    <x v="65"/>
    <n v="300471"/>
    <n v="70.319999999999993"/>
    <n v="31.65"/>
    <s v="Warner Bros"/>
    <n v="2.38"/>
  </r>
  <r>
    <s v="MOV4682"/>
    <x v="4"/>
    <x v="5"/>
    <x v="398"/>
    <x v="1973"/>
    <x v="0"/>
    <x v="0"/>
    <x v="2"/>
    <n v="2.4"/>
    <x v="1916"/>
    <n v="88"/>
    <n v="8.7799999999999994"/>
    <n v="18.57"/>
    <n v="168.59"/>
    <n v="989"/>
    <s v="No"/>
    <x v="33"/>
    <n v="178224"/>
    <n v="107.39"/>
    <n v="61.2"/>
    <s v="Paramount"/>
    <n v="5.33"/>
  </r>
  <r>
    <s v="MOV3827"/>
    <x v="6"/>
    <x v="2"/>
    <x v="1171"/>
    <x v="1974"/>
    <x v="0"/>
    <x v="0"/>
    <x v="11"/>
    <n v="2.2999999999999998"/>
    <x v="1917"/>
    <n v="111"/>
    <n v="1.37"/>
    <n v="2.88"/>
    <n v="23.86"/>
    <n v="4660"/>
    <s v="No"/>
    <x v="44"/>
    <n v="33577"/>
    <n v="15.1"/>
    <n v="8.76"/>
    <s v="Paramount"/>
    <n v="34.020000000000003"/>
  </r>
  <r>
    <s v="MOV2289"/>
    <x v="6"/>
    <x v="0"/>
    <x v="1170"/>
    <x v="1975"/>
    <x v="0"/>
    <x v="0"/>
    <x v="28"/>
    <n v="2.2999999999999998"/>
    <x v="1918"/>
    <n v="145"/>
    <n v="28.44"/>
    <n v="78.47"/>
    <n v="446.41"/>
    <n v="2359"/>
    <s v="Yes"/>
    <x v="18"/>
    <n v="77628"/>
    <n v="301.3"/>
    <n v="145.11000000000001"/>
    <s v="Paramount"/>
    <n v="25.92"/>
  </r>
  <r>
    <s v="MOV4044"/>
    <x v="7"/>
    <x v="2"/>
    <x v="1035"/>
    <x v="1976"/>
    <x v="0"/>
    <x v="0"/>
    <x v="37"/>
    <n v="2.2000000000000002"/>
    <x v="1919"/>
    <n v="161"/>
    <n v="20.37"/>
    <n v="41.66"/>
    <n v="413"/>
    <n v="1080"/>
    <s v="No"/>
    <x v="34"/>
    <n v="86508"/>
    <n v="297.63"/>
    <n v="115.37"/>
    <s v="Netflix"/>
    <n v="127.87"/>
  </r>
  <r>
    <s v="MOV9017"/>
    <x v="0"/>
    <x v="4"/>
    <x v="1172"/>
    <x v="1977"/>
    <x v="0"/>
    <x v="0"/>
    <x v="5"/>
    <n v="2.1"/>
    <x v="1920"/>
    <n v="137"/>
    <n v="26.01"/>
    <n v="77.52"/>
    <n v="204.38"/>
    <n v="1219"/>
    <s v="Yes"/>
    <x v="77"/>
    <n v="304973"/>
    <n v="129.54"/>
    <n v="74.84"/>
    <s v="Fox Studios"/>
    <n v="79.16"/>
  </r>
  <r>
    <s v="MOV3324"/>
    <x v="0"/>
    <x v="4"/>
    <x v="820"/>
    <x v="1978"/>
    <x v="0"/>
    <x v="0"/>
    <x v="14"/>
    <n v="2.1"/>
    <x v="1921"/>
    <n v="82"/>
    <n v="9.8000000000000007"/>
    <n v="16.91"/>
    <n v="140.13"/>
    <n v="2269"/>
    <s v="Yes"/>
    <x v="40"/>
    <n v="425526"/>
    <n v="70.349999999999994"/>
    <n v="69.78"/>
    <s v="Sony Pictures"/>
    <n v="50.67"/>
  </r>
  <r>
    <s v="MOV2049"/>
    <x v="7"/>
    <x v="6"/>
    <x v="776"/>
    <x v="1979"/>
    <x v="0"/>
    <x v="3"/>
    <x v="35"/>
    <n v="1.9"/>
    <x v="1922"/>
    <n v="108"/>
    <n v="13.61"/>
    <n v="21.86"/>
    <n v="209.01"/>
    <n v="3326"/>
    <s v="Yes"/>
    <x v="74"/>
    <n v="82453"/>
    <n v="113.38"/>
    <n v="95.63"/>
    <s v="Paramount"/>
    <n v="28.76"/>
  </r>
  <r>
    <s v="MOV5227"/>
    <x v="0"/>
    <x v="2"/>
    <x v="1170"/>
    <x v="1980"/>
    <x v="0"/>
    <x v="0"/>
    <x v="51"/>
    <n v="1.9"/>
    <x v="1923"/>
    <n v="97"/>
    <n v="47.29"/>
    <n v="132.11000000000001"/>
    <n v="979.97"/>
    <n v="4082"/>
    <s v="No"/>
    <x v="15"/>
    <n v="330116"/>
    <n v="763.47"/>
    <n v="216.5"/>
    <s v="Sony Pictures"/>
    <n v="15.65"/>
  </r>
  <r>
    <s v="MOV2506"/>
    <x v="8"/>
    <x v="3"/>
    <x v="469"/>
    <x v="1981"/>
    <x v="0"/>
    <x v="0"/>
    <x v="16"/>
    <n v="1.6"/>
    <x v="1924"/>
    <n v="147"/>
    <n v="32.42"/>
    <n v="76.42"/>
    <n v="757.51"/>
    <n v="1172"/>
    <s v="Yes"/>
    <x v="33"/>
    <n v="181523"/>
    <n v="388.54"/>
    <n v="368.97"/>
    <s v="Paramount"/>
    <n v="17.8299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1">
  <r>
    <x v="0"/>
    <x v="0"/>
  </r>
  <r>
    <x v="0"/>
    <x v="1"/>
  </r>
  <r>
    <x v="0"/>
    <x v="2"/>
  </r>
  <r>
    <x v="0"/>
    <x v="3"/>
  </r>
  <r>
    <x v="0"/>
    <x v="4"/>
  </r>
  <r>
    <x v="1"/>
    <x v="5"/>
  </r>
  <r>
    <x v="0"/>
    <x v="6"/>
  </r>
  <r>
    <x v="0"/>
    <x v="3"/>
  </r>
  <r>
    <x v="0"/>
    <x v="7"/>
  </r>
  <r>
    <x v="0"/>
    <x v="8"/>
  </r>
  <r>
    <x v="2"/>
    <x v="9"/>
  </r>
  <r>
    <x v="0"/>
    <x v="10"/>
  </r>
  <r>
    <x v="0"/>
    <x v="11"/>
  </r>
  <r>
    <x v="0"/>
    <x v="12"/>
  </r>
  <r>
    <x v="2"/>
    <x v="13"/>
  </r>
  <r>
    <x v="0"/>
    <x v="14"/>
  </r>
  <r>
    <x v="0"/>
    <x v="15"/>
  </r>
  <r>
    <x v="0"/>
    <x v="16"/>
  </r>
  <r>
    <x v="0"/>
    <x v="17"/>
  </r>
  <r>
    <x v="0"/>
    <x v="18"/>
  </r>
  <r>
    <x v="3"/>
    <x v="19"/>
  </r>
  <r>
    <x v="0"/>
    <x v="20"/>
  </r>
  <r>
    <x v="0"/>
    <x v="21"/>
  </r>
  <r>
    <x v="0"/>
    <x v="22"/>
  </r>
  <r>
    <x v="0"/>
    <x v="23"/>
  </r>
  <r>
    <x v="0"/>
    <x v="24"/>
  </r>
  <r>
    <x v="0"/>
    <x v="19"/>
  </r>
  <r>
    <x v="0"/>
    <x v="25"/>
  </r>
  <r>
    <x v="4"/>
    <x v="23"/>
  </r>
  <r>
    <x v="0"/>
    <x v="26"/>
  </r>
  <r>
    <x v="0"/>
    <x v="27"/>
  </r>
  <r>
    <x v="5"/>
    <x v="28"/>
  </r>
  <r>
    <x v="0"/>
    <x v="29"/>
  </r>
  <r>
    <x v="0"/>
    <x v="30"/>
  </r>
  <r>
    <x v="6"/>
    <x v="21"/>
  </r>
  <r>
    <x v="0"/>
    <x v="31"/>
  </r>
  <r>
    <x v="0"/>
    <x v="32"/>
  </r>
  <r>
    <x v="0"/>
    <x v="33"/>
  </r>
  <r>
    <x v="0"/>
    <x v="30"/>
  </r>
  <r>
    <x v="5"/>
    <x v="34"/>
  </r>
  <r>
    <x v="0"/>
    <x v="12"/>
  </r>
  <r>
    <x v="5"/>
    <x v="33"/>
  </r>
  <r>
    <x v="0"/>
    <x v="35"/>
  </r>
  <r>
    <x v="0"/>
    <x v="36"/>
  </r>
  <r>
    <x v="0"/>
    <x v="37"/>
  </r>
  <r>
    <x v="0"/>
    <x v="38"/>
  </r>
  <r>
    <x v="0"/>
    <x v="24"/>
  </r>
  <r>
    <x v="0"/>
    <x v="39"/>
  </r>
  <r>
    <x v="0"/>
    <x v="40"/>
  </r>
  <r>
    <x v="7"/>
    <x v="18"/>
  </r>
  <r>
    <x v="0"/>
    <x v="10"/>
  </r>
  <r>
    <x v="0"/>
    <x v="35"/>
  </r>
  <r>
    <x v="0"/>
    <x v="37"/>
  </r>
  <r>
    <x v="5"/>
    <x v="41"/>
  </r>
  <r>
    <x v="0"/>
    <x v="42"/>
  </r>
  <r>
    <x v="0"/>
    <x v="17"/>
  </r>
  <r>
    <x v="2"/>
    <x v="43"/>
  </r>
  <r>
    <x v="5"/>
    <x v="44"/>
  </r>
  <r>
    <x v="0"/>
    <x v="45"/>
  </r>
  <r>
    <x v="0"/>
    <x v="46"/>
  </r>
  <r>
    <x v="2"/>
    <x v="40"/>
  </r>
  <r>
    <x v="0"/>
    <x v="15"/>
  </r>
  <r>
    <x v="0"/>
    <x v="47"/>
  </r>
  <r>
    <x v="0"/>
    <x v="46"/>
  </r>
  <r>
    <x v="8"/>
    <x v="33"/>
  </r>
  <r>
    <x v="0"/>
    <x v="6"/>
  </r>
  <r>
    <x v="0"/>
    <x v="47"/>
  </r>
  <r>
    <x v="5"/>
    <x v="48"/>
  </r>
  <r>
    <x v="5"/>
    <x v="20"/>
  </r>
  <r>
    <x v="0"/>
    <x v="25"/>
  </r>
  <r>
    <x v="0"/>
    <x v="34"/>
  </r>
  <r>
    <x v="0"/>
    <x v="5"/>
  </r>
  <r>
    <x v="0"/>
    <x v="35"/>
  </r>
  <r>
    <x v="0"/>
    <x v="47"/>
  </r>
  <r>
    <x v="9"/>
    <x v="29"/>
  </r>
  <r>
    <x v="0"/>
    <x v="33"/>
  </r>
  <r>
    <x v="0"/>
    <x v="49"/>
  </r>
  <r>
    <x v="5"/>
    <x v="44"/>
  </r>
  <r>
    <x v="0"/>
    <x v="9"/>
  </r>
  <r>
    <x v="5"/>
    <x v="4"/>
  </r>
  <r>
    <x v="0"/>
    <x v="50"/>
  </r>
  <r>
    <x v="0"/>
    <x v="2"/>
  </r>
  <r>
    <x v="10"/>
    <x v="13"/>
  </r>
  <r>
    <x v="11"/>
    <x v="51"/>
  </r>
  <r>
    <x v="0"/>
    <x v="19"/>
  </r>
  <r>
    <x v="0"/>
    <x v="52"/>
  </r>
  <r>
    <x v="5"/>
    <x v="28"/>
  </r>
  <r>
    <x v="5"/>
    <x v="22"/>
  </r>
  <r>
    <x v="4"/>
    <x v="48"/>
  </r>
  <r>
    <x v="0"/>
    <x v="53"/>
  </r>
  <r>
    <x v="5"/>
    <x v="45"/>
  </r>
  <r>
    <x v="0"/>
    <x v="40"/>
  </r>
  <r>
    <x v="5"/>
    <x v="28"/>
  </r>
  <r>
    <x v="0"/>
    <x v="53"/>
  </r>
  <r>
    <x v="0"/>
    <x v="40"/>
  </r>
  <r>
    <x v="0"/>
    <x v="42"/>
  </r>
  <r>
    <x v="0"/>
    <x v="54"/>
  </r>
  <r>
    <x v="0"/>
    <x v="11"/>
  </r>
  <r>
    <x v="0"/>
    <x v="45"/>
  </r>
  <r>
    <x v="0"/>
    <x v="2"/>
  </r>
  <r>
    <x v="3"/>
    <x v="8"/>
  </r>
  <r>
    <x v="0"/>
    <x v="45"/>
  </r>
  <r>
    <x v="0"/>
    <x v="25"/>
  </r>
  <r>
    <x v="4"/>
    <x v="39"/>
  </r>
  <r>
    <x v="9"/>
    <x v="2"/>
  </r>
  <r>
    <x v="0"/>
    <x v="55"/>
  </r>
  <r>
    <x v="5"/>
    <x v="13"/>
  </r>
  <r>
    <x v="0"/>
    <x v="0"/>
  </r>
  <r>
    <x v="5"/>
    <x v="41"/>
  </r>
  <r>
    <x v="0"/>
    <x v="56"/>
  </r>
  <r>
    <x v="0"/>
    <x v="57"/>
  </r>
  <r>
    <x v="0"/>
    <x v="21"/>
  </r>
  <r>
    <x v="0"/>
    <x v="4"/>
  </r>
  <r>
    <x v="4"/>
    <x v="46"/>
  </r>
  <r>
    <x v="5"/>
    <x v="33"/>
  </r>
  <r>
    <x v="5"/>
    <x v="32"/>
  </r>
  <r>
    <x v="0"/>
    <x v="2"/>
  </r>
  <r>
    <x v="6"/>
    <x v="13"/>
  </r>
  <r>
    <x v="0"/>
    <x v="23"/>
  </r>
  <r>
    <x v="0"/>
    <x v="57"/>
  </r>
  <r>
    <x v="0"/>
    <x v="58"/>
  </r>
  <r>
    <x v="0"/>
    <x v="45"/>
  </r>
  <r>
    <x v="0"/>
    <x v="21"/>
  </r>
  <r>
    <x v="0"/>
    <x v="36"/>
  </r>
  <r>
    <x v="0"/>
    <x v="0"/>
  </r>
  <r>
    <x v="12"/>
    <x v="22"/>
  </r>
  <r>
    <x v="10"/>
    <x v="59"/>
  </r>
  <r>
    <x v="4"/>
    <x v="15"/>
  </r>
  <r>
    <x v="13"/>
    <x v="52"/>
  </r>
  <r>
    <x v="0"/>
    <x v="17"/>
  </r>
  <r>
    <x v="3"/>
    <x v="33"/>
  </r>
  <r>
    <x v="0"/>
    <x v="47"/>
  </r>
  <r>
    <x v="0"/>
    <x v="43"/>
  </r>
  <r>
    <x v="0"/>
    <x v="51"/>
  </r>
  <r>
    <x v="0"/>
    <x v="57"/>
  </r>
  <r>
    <x v="0"/>
    <x v="53"/>
  </r>
  <r>
    <x v="1"/>
    <x v="45"/>
  </r>
  <r>
    <x v="0"/>
    <x v="2"/>
  </r>
  <r>
    <x v="0"/>
    <x v="15"/>
  </r>
  <r>
    <x v="0"/>
    <x v="24"/>
  </r>
  <r>
    <x v="7"/>
    <x v="50"/>
  </r>
  <r>
    <x v="5"/>
    <x v="32"/>
  </r>
  <r>
    <x v="0"/>
    <x v="60"/>
  </r>
  <r>
    <x v="0"/>
    <x v="6"/>
  </r>
  <r>
    <x v="0"/>
    <x v="13"/>
  </r>
  <r>
    <x v="4"/>
    <x v="14"/>
  </r>
  <r>
    <x v="0"/>
    <x v="36"/>
  </r>
  <r>
    <x v="0"/>
    <x v="44"/>
  </r>
  <r>
    <x v="5"/>
    <x v="18"/>
  </r>
  <r>
    <x v="0"/>
    <x v="13"/>
  </r>
  <r>
    <x v="0"/>
    <x v="49"/>
  </r>
  <r>
    <x v="0"/>
    <x v="2"/>
  </r>
  <r>
    <x v="0"/>
    <x v="49"/>
  </r>
  <r>
    <x v="0"/>
    <x v="23"/>
  </r>
  <r>
    <x v="3"/>
    <x v="49"/>
  </r>
  <r>
    <x v="0"/>
    <x v="44"/>
  </r>
  <r>
    <x v="0"/>
    <x v="13"/>
  </r>
  <r>
    <x v="0"/>
    <x v="26"/>
  </r>
  <r>
    <x v="0"/>
    <x v="5"/>
  </r>
  <r>
    <x v="0"/>
    <x v="38"/>
  </r>
  <r>
    <x v="0"/>
    <x v="45"/>
  </r>
  <r>
    <x v="4"/>
    <x v="39"/>
  </r>
  <r>
    <x v="0"/>
    <x v="31"/>
  </r>
  <r>
    <x v="0"/>
    <x v="5"/>
  </r>
  <r>
    <x v="5"/>
    <x v="28"/>
  </r>
  <r>
    <x v="4"/>
    <x v="49"/>
  </r>
  <r>
    <x v="0"/>
    <x v="24"/>
  </r>
  <r>
    <x v="3"/>
    <x v="4"/>
  </r>
  <r>
    <x v="5"/>
    <x v="61"/>
  </r>
  <r>
    <x v="14"/>
    <x v="44"/>
  </r>
  <r>
    <x v="11"/>
    <x v="56"/>
  </r>
  <r>
    <x v="0"/>
    <x v="55"/>
  </r>
  <r>
    <x v="4"/>
    <x v="25"/>
  </r>
  <r>
    <x v="0"/>
    <x v="26"/>
  </r>
  <r>
    <x v="0"/>
    <x v="56"/>
  </r>
  <r>
    <x v="0"/>
    <x v="6"/>
  </r>
  <r>
    <x v="5"/>
    <x v="37"/>
  </r>
  <r>
    <x v="0"/>
    <x v="20"/>
  </r>
  <r>
    <x v="0"/>
    <x v="47"/>
  </r>
  <r>
    <x v="0"/>
    <x v="25"/>
  </r>
  <r>
    <x v="0"/>
    <x v="4"/>
  </r>
  <r>
    <x v="0"/>
    <x v="55"/>
  </r>
  <r>
    <x v="5"/>
    <x v="47"/>
  </r>
  <r>
    <x v="6"/>
    <x v="56"/>
  </r>
  <r>
    <x v="0"/>
    <x v="25"/>
  </r>
  <r>
    <x v="0"/>
    <x v="58"/>
  </r>
  <r>
    <x v="0"/>
    <x v="1"/>
  </r>
  <r>
    <x v="0"/>
    <x v="28"/>
  </r>
  <r>
    <x v="0"/>
    <x v="55"/>
  </r>
  <r>
    <x v="0"/>
    <x v="11"/>
  </r>
  <r>
    <x v="15"/>
    <x v="30"/>
  </r>
  <r>
    <x v="15"/>
    <x v="16"/>
  </r>
  <r>
    <x v="4"/>
    <x v="41"/>
  </r>
  <r>
    <x v="0"/>
    <x v="57"/>
  </r>
  <r>
    <x v="0"/>
    <x v="17"/>
  </r>
  <r>
    <x v="0"/>
    <x v="22"/>
  </r>
  <r>
    <x v="16"/>
    <x v="5"/>
  </r>
  <r>
    <x v="0"/>
    <x v="46"/>
  </r>
  <r>
    <x v="11"/>
    <x v="0"/>
  </r>
  <r>
    <x v="4"/>
    <x v="47"/>
  </r>
  <r>
    <x v="3"/>
    <x v="19"/>
  </r>
  <r>
    <x v="5"/>
    <x v="11"/>
  </r>
  <r>
    <x v="4"/>
    <x v="36"/>
  </r>
  <r>
    <x v="0"/>
    <x v="14"/>
  </r>
  <r>
    <x v="0"/>
    <x v="14"/>
  </r>
  <r>
    <x v="0"/>
    <x v="2"/>
  </r>
  <r>
    <x v="5"/>
    <x v="52"/>
  </r>
  <r>
    <x v="0"/>
    <x v="28"/>
  </r>
  <r>
    <x v="0"/>
    <x v="62"/>
  </r>
  <r>
    <x v="0"/>
    <x v="34"/>
  </r>
  <r>
    <x v="5"/>
    <x v="30"/>
  </r>
  <r>
    <x v="0"/>
    <x v="21"/>
  </r>
  <r>
    <x v="5"/>
    <x v="7"/>
  </r>
  <r>
    <x v="5"/>
    <x v="3"/>
  </r>
  <r>
    <x v="5"/>
    <x v="59"/>
  </r>
  <r>
    <x v="0"/>
    <x v="23"/>
  </r>
  <r>
    <x v="0"/>
    <x v="37"/>
  </r>
  <r>
    <x v="0"/>
    <x v="58"/>
  </r>
  <r>
    <x v="15"/>
    <x v="50"/>
  </r>
  <r>
    <x v="0"/>
    <x v="40"/>
  </r>
  <r>
    <x v="0"/>
    <x v="28"/>
  </r>
  <r>
    <x v="0"/>
    <x v="63"/>
  </r>
  <r>
    <x v="0"/>
    <x v="54"/>
  </r>
  <r>
    <x v="0"/>
    <x v="46"/>
  </r>
  <r>
    <x v="0"/>
    <x v="39"/>
  </r>
  <r>
    <x v="5"/>
    <x v="0"/>
  </r>
  <r>
    <x v="2"/>
    <x v="16"/>
  </r>
  <r>
    <x v="0"/>
    <x v="53"/>
  </r>
  <r>
    <x v="0"/>
    <x v="13"/>
  </r>
  <r>
    <x v="0"/>
    <x v="11"/>
  </r>
  <r>
    <x v="0"/>
    <x v="16"/>
  </r>
  <r>
    <x v="0"/>
    <x v="63"/>
  </r>
  <r>
    <x v="17"/>
    <x v="63"/>
  </r>
  <r>
    <x v="0"/>
    <x v="8"/>
  </r>
  <r>
    <x v="0"/>
    <x v="39"/>
  </r>
  <r>
    <x v="0"/>
    <x v="20"/>
  </r>
  <r>
    <x v="0"/>
    <x v="53"/>
  </r>
  <r>
    <x v="0"/>
    <x v="24"/>
  </r>
  <r>
    <x v="0"/>
    <x v="25"/>
  </r>
  <r>
    <x v="0"/>
    <x v="35"/>
  </r>
  <r>
    <x v="18"/>
    <x v="13"/>
  </r>
  <r>
    <x v="0"/>
    <x v="4"/>
  </r>
  <r>
    <x v="5"/>
    <x v="50"/>
  </r>
  <r>
    <x v="0"/>
    <x v="64"/>
  </r>
  <r>
    <x v="16"/>
    <x v="57"/>
  </r>
  <r>
    <x v="0"/>
    <x v="59"/>
  </r>
  <r>
    <x v="0"/>
    <x v="26"/>
  </r>
  <r>
    <x v="0"/>
    <x v="28"/>
  </r>
  <r>
    <x v="0"/>
    <x v="56"/>
  </r>
  <r>
    <x v="0"/>
    <x v="10"/>
  </r>
  <r>
    <x v="0"/>
    <x v="61"/>
  </r>
  <r>
    <x v="0"/>
    <x v="46"/>
  </r>
  <r>
    <x v="0"/>
    <x v="0"/>
  </r>
  <r>
    <x v="0"/>
    <x v="8"/>
  </r>
  <r>
    <x v="5"/>
    <x v="11"/>
  </r>
  <r>
    <x v="0"/>
    <x v="15"/>
  </r>
  <r>
    <x v="0"/>
    <x v="5"/>
  </r>
  <r>
    <x v="0"/>
    <x v="3"/>
  </r>
  <r>
    <x v="0"/>
    <x v="9"/>
  </r>
  <r>
    <x v="0"/>
    <x v="56"/>
  </r>
  <r>
    <x v="0"/>
    <x v="9"/>
  </r>
  <r>
    <x v="5"/>
    <x v="30"/>
  </r>
  <r>
    <x v="0"/>
    <x v="33"/>
  </r>
  <r>
    <x v="5"/>
    <x v="30"/>
  </r>
  <r>
    <x v="0"/>
    <x v="12"/>
  </r>
  <r>
    <x v="0"/>
    <x v="40"/>
  </r>
  <r>
    <x v="0"/>
    <x v="60"/>
  </r>
  <r>
    <x v="0"/>
    <x v="41"/>
  </r>
  <r>
    <x v="0"/>
    <x v="12"/>
  </r>
  <r>
    <x v="0"/>
    <x v="56"/>
  </r>
  <r>
    <x v="0"/>
    <x v="63"/>
  </r>
  <r>
    <x v="19"/>
    <x v="42"/>
  </r>
  <r>
    <x v="0"/>
    <x v="6"/>
  </r>
  <r>
    <x v="0"/>
    <x v="52"/>
  </r>
  <r>
    <x v="0"/>
    <x v="29"/>
  </r>
  <r>
    <x v="0"/>
    <x v="64"/>
  </r>
  <r>
    <x v="0"/>
    <x v="49"/>
  </r>
  <r>
    <x v="0"/>
    <x v="17"/>
  </r>
  <r>
    <x v="0"/>
    <x v="28"/>
  </r>
  <r>
    <x v="0"/>
    <x v="17"/>
  </r>
  <r>
    <x v="0"/>
    <x v="7"/>
  </r>
  <r>
    <x v="5"/>
    <x v="1"/>
  </r>
  <r>
    <x v="0"/>
    <x v="17"/>
  </r>
  <r>
    <x v="0"/>
    <x v="33"/>
  </r>
  <r>
    <x v="0"/>
    <x v="64"/>
  </r>
  <r>
    <x v="0"/>
    <x v="50"/>
  </r>
  <r>
    <x v="0"/>
    <x v="26"/>
  </r>
  <r>
    <x v="0"/>
    <x v="64"/>
  </r>
  <r>
    <x v="0"/>
    <x v="18"/>
  </r>
  <r>
    <x v="0"/>
    <x v="48"/>
  </r>
  <r>
    <x v="3"/>
    <x v="23"/>
  </r>
  <r>
    <x v="20"/>
    <x v="29"/>
  </r>
  <r>
    <x v="5"/>
    <x v="38"/>
  </r>
  <r>
    <x v="2"/>
    <x v="60"/>
  </r>
  <r>
    <x v="0"/>
    <x v="5"/>
  </r>
  <r>
    <x v="0"/>
    <x v="26"/>
  </r>
  <r>
    <x v="5"/>
    <x v="59"/>
  </r>
  <r>
    <x v="5"/>
    <x v="35"/>
  </r>
  <r>
    <x v="0"/>
    <x v="6"/>
  </r>
  <r>
    <x v="3"/>
    <x v="24"/>
  </r>
  <r>
    <x v="0"/>
    <x v="53"/>
  </r>
  <r>
    <x v="18"/>
    <x v="57"/>
  </r>
  <r>
    <x v="0"/>
    <x v="4"/>
  </r>
  <r>
    <x v="0"/>
    <x v="65"/>
  </r>
  <r>
    <x v="5"/>
    <x v="13"/>
  </r>
  <r>
    <x v="0"/>
    <x v="37"/>
  </r>
  <r>
    <x v="0"/>
    <x v="29"/>
  </r>
  <r>
    <x v="5"/>
    <x v="5"/>
  </r>
  <r>
    <x v="0"/>
    <x v="45"/>
  </r>
  <r>
    <x v="0"/>
    <x v="24"/>
  </r>
  <r>
    <x v="0"/>
    <x v="7"/>
  </r>
  <r>
    <x v="0"/>
    <x v="52"/>
  </r>
  <r>
    <x v="0"/>
    <x v="43"/>
  </r>
  <r>
    <x v="5"/>
    <x v="3"/>
  </r>
  <r>
    <x v="0"/>
    <x v="65"/>
  </r>
  <r>
    <x v="0"/>
    <x v="57"/>
  </r>
  <r>
    <x v="0"/>
    <x v="16"/>
  </r>
  <r>
    <x v="0"/>
    <x v="42"/>
  </r>
  <r>
    <x v="0"/>
    <x v="19"/>
  </r>
  <r>
    <x v="0"/>
    <x v="60"/>
  </r>
  <r>
    <x v="0"/>
    <x v="43"/>
  </r>
  <r>
    <x v="0"/>
    <x v="13"/>
  </r>
  <r>
    <x v="0"/>
    <x v="26"/>
  </r>
  <r>
    <x v="0"/>
    <x v="3"/>
  </r>
  <r>
    <x v="3"/>
    <x v="2"/>
  </r>
  <r>
    <x v="19"/>
    <x v="56"/>
  </r>
  <r>
    <x v="0"/>
    <x v="59"/>
  </r>
  <r>
    <x v="0"/>
    <x v="42"/>
  </r>
  <r>
    <x v="0"/>
    <x v="12"/>
  </r>
  <r>
    <x v="5"/>
    <x v="44"/>
  </r>
  <r>
    <x v="0"/>
    <x v="32"/>
  </r>
  <r>
    <x v="0"/>
    <x v="39"/>
  </r>
  <r>
    <x v="0"/>
    <x v="43"/>
  </r>
  <r>
    <x v="0"/>
    <x v="7"/>
  </r>
  <r>
    <x v="0"/>
    <x v="32"/>
  </r>
  <r>
    <x v="0"/>
    <x v="33"/>
  </r>
  <r>
    <x v="0"/>
    <x v="49"/>
  </r>
  <r>
    <x v="0"/>
    <x v="28"/>
  </r>
  <r>
    <x v="0"/>
    <x v="46"/>
  </r>
  <r>
    <x v="8"/>
    <x v="59"/>
  </r>
  <r>
    <x v="15"/>
    <x v="27"/>
  </r>
  <r>
    <x v="5"/>
    <x v="29"/>
  </r>
  <r>
    <x v="0"/>
    <x v="2"/>
  </r>
  <r>
    <x v="0"/>
    <x v="42"/>
  </r>
  <r>
    <x v="0"/>
    <x v="64"/>
  </r>
  <r>
    <x v="0"/>
    <x v="21"/>
  </r>
  <r>
    <x v="0"/>
    <x v="35"/>
  </r>
  <r>
    <x v="0"/>
    <x v="7"/>
  </r>
  <r>
    <x v="0"/>
    <x v="57"/>
  </r>
  <r>
    <x v="0"/>
    <x v="17"/>
  </r>
  <r>
    <x v="0"/>
    <x v="5"/>
  </r>
  <r>
    <x v="0"/>
    <x v="51"/>
  </r>
  <r>
    <x v="0"/>
    <x v="19"/>
  </r>
  <r>
    <x v="0"/>
    <x v="26"/>
  </r>
  <r>
    <x v="0"/>
    <x v="44"/>
  </r>
  <r>
    <x v="0"/>
    <x v="52"/>
  </r>
  <r>
    <x v="0"/>
    <x v="3"/>
  </r>
  <r>
    <x v="5"/>
    <x v="40"/>
  </r>
  <r>
    <x v="5"/>
    <x v="9"/>
  </r>
  <r>
    <x v="5"/>
    <x v="47"/>
  </r>
  <r>
    <x v="2"/>
    <x v="34"/>
  </r>
  <r>
    <x v="0"/>
    <x v="21"/>
  </r>
  <r>
    <x v="21"/>
    <x v="5"/>
  </r>
  <r>
    <x v="0"/>
    <x v="53"/>
  </r>
  <r>
    <x v="0"/>
    <x v="39"/>
  </r>
  <r>
    <x v="5"/>
    <x v="25"/>
  </r>
  <r>
    <x v="5"/>
    <x v="24"/>
  </r>
  <r>
    <x v="0"/>
    <x v="22"/>
  </r>
  <r>
    <x v="0"/>
    <x v="21"/>
  </r>
  <r>
    <x v="0"/>
    <x v="53"/>
  </r>
  <r>
    <x v="18"/>
    <x v="48"/>
  </r>
  <r>
    <x v="12"/>
    <x v="7"/>
  </r>
  <r>
    <x v="0"/>
    <x v="41"/>
  </r>
  <r>
    <x v="4"/>
    <x v="4"/>
  </r>
  <r>
    <x v="0"/>
    <x v="47"/>
  </r>
  <r>
    <x v="0"/>
    <x v="38"/>
  </r>
  <r>
    <x v="0"/>
    <x v="13"/>
  </r>
  <r>
    <x v="0"/>
    <x v="43"/>
  </r>
  <r>
    <x v="5"/>
    <x v="64"/>
  </r>
  <r>
    <x v="4"/>
    <x v="34"/>
  </r>
  <r>
    <x v="5"/>
    <x v="43"/>
  </r>
  <r>
    <x v="0"/>
    <x v="20"/>
  </r>
  <r>
    <x v="0"/>
    <x v="47"/>
  </r>
  <r>
    <x v="5"/>
    <x v="53"/>
  </r>
  <r>
    <x v="17"/>
    <x v="2"/>
  </r>
  <r>
    <x v="0"/>
    <x v="14"/>
  </r>
  <r>
    <x v="0"/>
    <x v="18"/>
  </r>
  <r>
    <x v="0"/>
    <x v="1"/>
  </r>
  <r>
    <x v="4"/>
    <x v="47"/>
  </r>
  <r>
    <x v="0"/>
    <x v="23"/>
  </r>
  <r>
    <x v="0"/>
    <x v="18"/>
  </r>
  <r>
    <x v="0"/>
    <x v="37"/>
  </r>
  <r>
    <x v="0"/>
    <x v="45"/>
  </r>
  <r>
    <x v="0"/>
    <x v="25"/>
  </r>
  <r>
    <x v="0"/>
    <x v="33"/>
  </r>
  <r>
    <x v="0"/>
    <x v="58"/>
  </r>
  <r>
    <x v="4"/>
    <x v="52"/>
  </r>
  <r>
    <x v="0"/>
    <x v="28"/>
  </r>
  <r>
    <x v="0"/>
    <x v="1"/>
  </r>
  <r>
    <x v="0"/>
    <x v="4"/>
  </r>
  <r>
    <x v="0"/>
    <x v="62"/>
  </r>
  <r>
    <x v="0"/>
    <x v="32"/>
  </r>
  <r>
    <x v="0"/>
    <x v="65"/>
  </r>
  <r>
    <x v="0"/>
    <x v="9"/>
  </r>
  <r>
    <x v="5"/>
    <x v="36"/>
  </r>
  <r>
    <x v="0"/>
    <x v="31"/>
  </r>
  <r>
    <x v="0"/>
    <x v="13"/>
  </r>
  <r>
    <x v="0"/>
    <x v="61"/>
  </r>
  <r>
    <x v="5"/>
    <x v="27"/>
  </r>
  <r>
    <x v="5"/>
    <x v="44"/>
  </r>
  <r>
    <x v="0"/>
    <x v="0"/>
  </r>
  <r>
    <x v="5"/>
    <x v="28"/>
  </r>
  <r>
    <x v="0"/>
    <x v="31"/>
  </r>
  <r>
    <x v="0"/>
    <x v="52"/>
  </r>
  <r>
    <x v="4"/>
    <x v="2"/>
  </r>
  <r>
    <x v="0"/>
    <x v="30"/>
  </r>
  <r>
    <x v="0"/>
    <x v="62"/>
  </r>
  <r>
    <x v="0"/>
    <x v="50"/>
  </r>
  <r>
    <x v="0"/>
    <x v="10"/>
  </r>
  <r>
    <x v="0"/>
    <x v="33"/>
  </r>
  <r>
    <x v="0"/>
    <x v="9"/>
  </r>
  <r>
    <x v="0"/>
    <x v="54"/>
  </r>
  <r>
    <x v="0"/>
    <x v="4"/>
  </r>
  <r>
    <x v="0"/>
    <x v="41"/>
  </r>
  <r>
    <x v="5"/>
    <x v="39"/>
  </r>
  <r>
    <x v="0"/>
    <x v="23"/>
  </r>
  <r>
    <x v="5"/>
    <x v="19"/>
  </r>
  <r>
    <x v="0"/>
    <x v="32"/>
  </r>
  <r>
    <x v="0"/>
    <x v="12"/>
  </r>
  <r>
    <x v="5"/>
    <x v="0"/>
  </r>
  <r>
    <x v="0"/>
    <x v="51"/>
  </r>
  <r>
    <x v="0"/>
    <x v="17"/>
  </r>
  <r>
    <x v="5"/>
    <x v="38"/>
  </r>
  <r>
    <x v="5"/>
    <x v="14"/>
  </r>
  <r>
    <x v="0"/>
    <x v="61"/>
  </r>
  <r>
    <x v="5"/>
    <x v="40"/>
  </r>
  <r>
    <x v="0"/>
    <x v="39"/>
  </r>
  <r>
    <x v="0"/>
    <x v="29"/>
  </r>
  <r>
    <x v="21"/>
    <x v="59"/>
  </r>
  <r>
    <x v="0"/>
    <x v="42"/>
  </r>
  <r>
    <x v="0"/>
    <x v="55"/>
  </r>
  <r>
    <x v="21"/>
    <x v="3"/>
  </r>
  <r>
    <x v="0"/>
    <x v="64"/>
  </r>
  <r>
    <x v="0"/>
    <x v="64"/>
  </r>
  <r>
    <x v="0"/>
    <x v="11"/>
  </r>
  <r>
    <x v="0"/>
    <x v="30"/>
  </r>
  <r>
    <x v="0"/>
    <x v="26"/>
  </r>
  <r>
    <x v="0"/>
    <x v="17"/>
  </r>
  <r>
    <x v="0"/>
    <x v="55"/>
  </r>
  <r>
    <x v="4"/>
    <x v="18"/>
  </r>
  <r>
    <x v="0"/>
    <x v="33"/>
  </r>
  <r>
    <x v="1"/>
    <x v="8"/>
  </r>
  <r>
    <x v="0"/>
    <x v="16"/>
  </r>
  <r>
    <x v="0"/>
    <x v="24"/>
  </r>
  <r>
    <x v="0"/>
    <x v="51"/>
  </r>
  <r>
    <x v="0"/>
    <x v="65"/>
  </r>
  <r>
    <x v="15"/>
    <x v="57"/>
  </r>
  <r>
    <x v="0"/>
    <x v="46"/>
  </r>
  <r>
    <x v="0"/>
    <x v="34"/>
  </r>
  <r>
    <x v="0"/>
    <x v="3"/>
  </r>
  <r>
    <x v="0"/>
    <x v="47"/>
  </r>
  <r>
    <x v="0"/>
    <x v="12"/>
  </r>
  <r>
    <x v="5"/>
    <x v="19"/>
  </r>
  <r>
    <x v="5"/>
    <x v="62"/>
  </r>
  <r>
    <x v="0"/>
    <x v="58"/>
  </r>
  <r>
    <x v="0"/>
    <x v="58"/>
  </r>
  <r>
    <x v="5"/>
    <x v="22"/>
  </r>
  <r>
    <x v="0"/>
    <x v="14"/>
  </r>
  <r>
    <x v="0"/>
    <x v="40"/>
  </r>
  <r>
    <x v="5"/>
    <x v="52"/>
  </r>
  <r>
    <x v="5"/>
    <x v="15"/>
  </r>
  <r>
    <x v="0"/>
    <x v="11"/>
  </r>
  <r>
    <x v="0"/>
    <x v="36"/>
  </r>
  <r>
    <x v="0"/>
    <x v="47"/>
  </r>
  <r>
    <x v="0"/>
    <x v="23"/>
  </r>
  <r>
    <x v="0"/>
    <x v="30"/>
  </r>
  <r>
    <x v="16"/>
    <x v="39"/>
  </r>
  <r>
    <x v="0"/>
    <x v="0"/>
  </r>
  <r>
    <x v="0"/>
    <x v="17"/>
  </r>
  <r>
    <x v="0"/>
    <x v="26"/>
  </r>
  <r>
    <x v="0"/>
    <x v="32"/>
  </r>
  <r>
    <x v="0"/>
    <x v="63"/>
  </r>
  <r>
    <x v="0"/>
    <x v="43"/>
  </r>
  <r>
    <x v="0"/>
    <x v="24"/>
  </r>
  <r>
    <x v="0"/>
    <x v="6"/>
  </r>
  <r>
    <x v="0"/>
    <x v="15"/>
  </r>
  <r>
    <x v="0"/>
    <x v="37"/>
  </r>
  <r>
    <x v="0"/>
    <x v="2"/>
  </r>
  <r>
    <x v="5"/>
    <x v="12"/>
  </r>
  <r>
    <x v="0"/>
    <x v="53"/>
  </r>
  <r>
    <x v="0"/>
    <x v="21"/>
  </r>
  <r>
    <x v="22"/>
    <x v="58"/>
  </r>
  <r>
    <x v="0"/>
    <x v="47"/>
  </r>
  <r>
    <x v="5"/>
    <x v="5"/>
  </r>
  <r>
    <x v="0"/>
    <x v="55"/>
  </r>
  <r>
    <x v="0"/>
    <x v="40"/>
  </r>
  <r>
    <x v="0"/>
    <x v="15"/>
  </r>
  <r>
    <x v="0"/>
    <x v="46"/>
  </r>
  <r>
    <x v="0"/>
    <x v="11"/>
  </r>
  <r>
    <x v="4"/>
    <x v="55"/>
  </r>
  <r>
    <x v="0"/>
    <x v="0"/>
  </r>
  <r>
    <x v="0"/>
    <x v="36"/>
  </r>
  <r>
    <x v="0"/>
    <x v="23"/>
  </r>
  <r>
    <x v="0"/>
    <x v="20"/>
  </r>
  <r>
    <x v="0"/>
    <x v="30"/>
  </r>
  <r>
    <x v="0"/>
    <x v="50"/>
  </r>
  <r>
    <x v="4"/>
    <x v="53"/>
  </r>
  <r>
    <x v="0"/>
    <x v="43"/>
  </r>
  <r>
    <x v="0"/>
    <x v="57"/>
  </r>
  <r>
    <x v="16"/>
    <x v="61"/>
  </r>
  <r>
    <x v="0"/>
    <x v="4"/>
  </r>
  <r>
    <x v="0"/>
    <x v="29"/>
  </r>
  <r>
    <x v="0"/>
    <x v="60"/>
  </r>
  <r>
    <x v="0"/>
    <x v="0"/>
  </r>
  <r>
    <x v="4"/>
    <x v="26"/>
  </r>
  <r>
    <x v="0"/>
    <x v="44"/>
  </r>
  <r>
    <x v="0"/>
    <x v="21"/>
  </r>
  <r>
    <x v="5"/>
    <x v="64"/>
  </r>
  <r>
    <x v="4"/>
    <x v="48"/>
  </r>
  <r>
    <x v="0"/>
    <x v="52"/>
  </r>
  <r>
    <x v="0"/>
    <x v="50"/>
  </r>
  <r>
    <x v="0"/>
    <x v="4"/>
  </r>
  <r>
    <x v="0"/>
    <x v="33"/>
  </r>
  <r>
    <x v="0"/>
    <x v="14"/>
  </r>
  <r>
    <x v="5"/>
    <x v="43"/>
  </r>
  <r>
    <x v="0"/>
    <x v="34"/>
  </r>
  <r>
    <x v="0"/>
    <x v="34"/>
  </r>
  <r>
    <x v="0"/>
    <x v="0"/>
  </r>
  <r>
    <x v="0"/>
    <x v="50"/>
  </r>
  <r>
    <x v="0"/>
    <x v="20"/>
  </r>
  <r>
    <x v="0"/>
    <x v="54"/>
  </r>
  <r>
    <x v="0"/>
    <x v="23"/>
  </r>
  <r>
    <x v="0"/>
    <x v="32"/>
  </r>
  <r>
    <x v="4"/>
    <x v="39"/>
  </r>
  <r>
    <x v="5"/>
    <x v="52"/>
  </r>
  <r>
    <x v="0"/>
    <x v="26"/>
  </r>
  <r>
    <x v="0"/>
    <x v="37"/>
  </r>
  <r>
    <x v="0"/>
    <x v="53"/>
  </r>
  <r>
    <x v="0"/>
    <x v="29"/>
  </r>
  <r>
    <x v="5"/>
    <x v="36"/>
  </r>
  <r>
    <x v="5"/>
    <x v="59"/>
  </r>
  <r>
    <x v="23"/>
    <x v="21"/>
  </r>
  <r>
    <x v="0"/>
    <x v="3"/>
  </r>
  <r>
    <x v="0"/>
    <x v="34"/>
  </r>
  <r>
    <x v="0"/>
    <x v="18"/>
  </r>
  <r>
    <x v="0"/>
    <x v="15"/>
  </r>
  <r>
    <x v="5"/>
    <x v="56"/>
  </r>
  <r>
    <x v="0"/>
    <x v="19"/>
  </r>
  <r>
    <x v="0"/>
    <x v="45"/>
  </r>
  <r>
    <x v="0"/>
    <x v="46"/>
  </r>
  <r>
    <x v="0"/>
    <x v="45"/>
  </r>
  <r>
    <x v="21"/>
    <x v="48"/>
  </r>
  <r>
    <x v="0"/>
    <x v="42"/>
  </r>
  <r>
    <x v="0"/>
    <x v="19"/>
  </r>
  <r>
    <x v="5"/>
    <x v="10"/>
  </r>
  <r>
    <x v="5"/>
    <x v="54"/>
  </r>
  <r>
    <x v="0"/>
    <x v="27"/>
  </r>
  <r>
    <x v="0"/>
    <x v="4"/>
  </r>
  <r>
    <x v="0"/>
    <x v="10"/>
  </r>
  <r>
    <x v="0"/>
    <x v="45"/>
  </r>
  <r>
    <x v="5"/>
    <x v="50"/>
  </r>
  <r>
    <x v="4"/>
    <x v="11"/>
  </r>
  <r>
    <x v="0"/>
    <x v="62"/>
  </r>
  <r>
    <x v="24"/>
    <x v="40"/>
  </r>
  <r>
    <x v="0"/>
    <x v="18"/>
  </r>
  <r>
    <x v="5"/>
    <x v="58"/>
  </r>
  <r>
    <x v="0"/>
    <x v="28"/>
  </r>
  <r>
    <x v="0"/>
    <x v="36"/>
  </r>
  <r>
    <x v="0"/>
    <x v="1"/>
  </r>
  <r>
    <x v="0"/>
    <x v="34"/>
  </r>
  <r>
    <x v="0"/>
    <x v="24"/>
  </r>
  <r>
    <x v="0"/>
    <x v="57"/>
  </r>
  <r>
    <x v="9"/>
    <x v="42"/>
  </r>
  <r>
    <x v="0"/>
    <x v="15"/>
  </r>
  <r>
    <x v="0"/>
    <x v="28"/>
  </r>
  <r>
    <x v="0"/>
    <x v="22"/>
  </r>
  <r>
    <x v="0"/>
    <x v="27"/>
  </r>
  <r>
    <x v="0"/>
    <x v="61"/>
  </r>
  <r>
    <x v="18"/>
    <x v="40"/>
  </r>
  <r>
    <x v="0"/>
    <x v="40"/>
  </r>
  <r>
    <x v="0"/>
    <x v="3"/>
  </r>
  <r>
    <x v="0"/>
    <x v="44"/>
  </r>
  <r>
    <x v="0"/>
    <x v="42"/>
  </r>
  <r>
    <x v="0"/>
    <x v="20"/>
  </r>
  <r>
    <x v="0"/>
    <x v="8"/>
  </r>
  <r>
    <x v="0"/>
    <x v="28"/>
  </r>
  <r>
    <x v="0"/>
    <x v="50"/>
  </r>
  <r>
    <x v="0"/>
    <x v="23"/>
  </r>
  <r>
    <x v="0"/>
    <x v="58"/>
  </r>
  <r>
    <x v="0"/>
    <x v="6"/>
  </r>
  <r>
    <x v="5"/>
    <x v="50"/>
  </r>
  <r>
    <x v="25"/>
    <x v="33"/>
  </r>
  <r>
    <x v="0"/>
    <x v="0"/>
  </r>
  <r>
    <x v="4"/>
    <x v="30"/>
  </r>
  <r>
    <x v="0"/>
    <x v="48"/>
  </r>
  <r>
    <x v="0"/>
    <x v="17"/>
  </r>
  <r>
    <x v="5"/>
    <x v="6"/>
  </r>
  <r>
    <x v="0"/>
    <x v="17"/>
  </r>
  <r>
    <x v="0"/>
    <x v="17"/>
  </r>
  <r>
    <x v="0"/>
    <x v="43"/>
  </r>
  <r>
    <x v="0"/>
    <x v="51"/>
  </r>
  <r>
    <x v="3"/>
    <x v="39"/>
  </r>
  <r>
    <x v="0"/>
    <x v="46"/>
  </r>
  <r>
    <x v="0"/>
    <x v="12"/>
  </r>
  <r>
    <x v="0"/>
    <x v="46"/>
  </r>
  <r>
    <x v="5"/>
    <x v="26"/>
  </r>
  <r>
    <x v="0"/>
    <x v="10"/>
  </r>
  <r>
    <x v="5"/>
    <x v="45"/>
  </r>
  <r>
    <x v="0"/>
    <x v="55"/>
  </r>
  <r>
    <x v="0"/>
    <x v="1"/>
  </r>
  <r>
    <x v="0"/>
    <x v="52"/>
  </r>
  <r>
    <x v="0"/>
    <x v="50"/>
  </r>
  <r>
    <x v="0"/>
    <x v="12"/>
  </r>
  <r>
    <x v="0"/>
    <x v="63"/>
  </r>
  <r>
    <x v="0"/>
    <x v="47"/>
  </r>
  <r>
    <x v="0"/>
    <x v="15"/>
  </r>
  <r>
    <x v="0"/>
    <x v="9"/>
  </r>
  <r>
    <x v="0"/>
    <x v="5"/>
  </r>
  <r>
    <x v="16"/>
    <x v="0"/>
  </r>
  <r>
    <x v="15"/>
    <x v="1"/>
  </r>
  <r>
    <x v="0"/>
    <x v="7"/>
  </r>
  <r>
    <x v="4"/>
    <x v="43"/>
  </r>
  <r>
    <x v="0"/>
    <x v="9"/>
  </r>
  <r>
    <x v="5"/>
    <x v="51"/>
  </r>
  <r>
    <x v="0"/>
    <x v="16"/>
  </r>
  <r>
    <x v="0"/>
    <x v="3"/>
  </r>
  <r>
    <x v="0"/>
    <x v="39"/>
  </r>
  <r>
    <x v="0"/>
    <x v="18"/>
  </r>
  <r>
    <x v="0"/>
    <x v="25"/>
  </r>
  <r>
    <x v="0"/>
    <x v="34"/>
  </r>
  <r>
    <x v="0"/>
    <x v="19"/>
  </r>
  <r>
    <x v="0"/>
    <x v="15"/>
  </r>
  <r>
    <x v="0"/>
    <x v="3"/>
  </r>
  <r>
    <x v="0"/>
    <x v="34"/>
  </r>
  <r>
    <x v="0"/>
    <x v="33"/>
  </r>
  <r>
    <x v="0"/>
    <x v="47"/>
  </r>
  <r>
    <x v="0"/>
    <x v="30"/>
  </r>
  <r>
    <x v="3"/>
    <x v="31"/>
  </r>
  <r>
    <x v="0"/>
    <x v="40"/>
  </r>
  <r>
    <x v="0"/>
    <x v="6"/>
  </r>
  <r>
    <x v="0"/>
    <x v="17"/>
  </r>
  <r>
    <x v="0"/>
    <x v="51"/>
  </r>
  <r>
    <x v="0"/>
    <x v="56"/>
  </r>
  <r>
    <x v="26"/>
    <x v="55"/>
  </r>
  <r>
    <x v="0"/>
    <x v="58"/>
  </r>
  <r>
    <x v="5"/>
    <x v="21"/>
  </r>
  <r>
    <x v="0"/>
    <x v="8"/>
  </r>
  <r>
    <x v="0"/>
    <x v="50"/>
  </r>
  <r>
    <x v="0"/>
    <x v="8"/>
  </r>
  <r>
    <x v="0"/>
    <x v="63"/>
  </r>
  <r>
    <x v="0"/>
    <x v="39"/>
  </r>
  <r>
    <x v="0"/>
    <x v="58"/>
  </r>
  <r>
    <x v="0"/>
    <x v="43"/>
  </r>
  <r>
    <x v="5"/>
    <x v="55"/>
  </r>
  <r>
    <x v="0"/>
    <x v="32"/>
  </r>
  <r>
    <x v="0"/>
    <x v="39"/>
  </r>
  <r>
    <x v="0"/>
    <x v="61"/>
  </r>
  <r>
    <x v="0"/>
    <x v="14"/>
  </r>
  <r>
    <x v="0"/>
    <x v="21"/>
  </r>
  <r>
    <x v="0"/>
    <x v="44"/>
  </r>
  <r>
    <x v="0"/>
    <x v="31"/>
  </r>
  <r>
    <x v="0"/>
    <x v="34"/>
  </r>
  <r>
    <x v="0"/>
    <x v="11"/>
  </r>
  <r>
    <x v="0"/>
    <x v="23"/>
  </r>
  <r>
    <x v="0"/>
    <x v="45"/>
  </r>
  <r>
    <x v="0"/>
    <x v="33"/>
  </r>
  <r>
    <x v="0"/>
    <x v="50"/>
  </r>
  <r>
    <x v="0"/>
    <x v="57"/>
  </r>
  <r>
    <x v="0"/>
    <x v="60"/>
  </r>
  <r>
    <x v="0"/>
    <x v="48"/>
  </r>
  <r>
    <x v="5"/>
    <x v="61"/>
  </r>
  <r>
    <x v="0"/>
    <x v="22"/>
  </r>
  <r>
    <x v="0"/>
    <x v="56"/>
  </r>
  <r>
    <x v="5"/>
    <x v="59"/>
  </r>
  <r>
    <x v="0"/>
    <x v="53"/>
  </r>
  <r>
    <x v="3"/>
    <x v="20"/>
  </r>
  <r>
    <x v="5"/>
    <x v="26"/>
  </r>
  <r>
    <x v="0"/>
    <x v="33"/>
  </r>
  <r>
    <x v="11"/>
    <x v="0"/>
  </r>
  <r>
    <x v="0"/>
    <x v="27"/>
  </r>
  <r>
    <x v="0"/>
    <x v="45"/>
  </r>
  <r>
    <x v="6"/>
    <x v="55"/>
  </r>
  <r>
    <x v="4"/>
    <x v="30"/>
  </r>
  <r>
    <x v="0"/>
    <x v="11"/>
  </r>
  <r>
    <x v="0"/>
    <x v="55"/>
  </r>
  <r>
    <x v="11"/>
    <x v="11"/>
  </r>
  <r>
    <x v="0"/>
    <x v="1"/>
  </r>
  <r>
    <x v="0"/>
    <x v="7"/>
  </r>
  <r>
    <x v="0"/>
    <x v="29"/>
  </r>
  <r>
    <x v="0"/>
    <x v="3"/>
  </r>
  <r>
    <x v="0"/>
    <x v="25"/>
  </r>
  <r>
    <x v="0"/>
    <x v="36"/>
  </r>
  <r>
    <x v="27"/>
    <x v="0"/>
  </r>
  <r>
    <x v="0"/>
    <x v="5"/>
  </r>
  <r>
    <x v="0"/>
    <x v="8"/>
  </r>
  <r>
    <x v="0"/>
    <x v="23"/>
  </r>
  <r>
    <x v="0"/>
    <x v="49"/>
  </r>
  <r>
    <x v="0"/>
    <x v="48"/>
  </r>
  <r>
    <x v="5"/>
    <x v="20"/>
  </r>
  <r>
    <x v="5"/>
    <x v="34"/>
  </r>
  <r>
    <x v="5"/>
    <x v="53"/>
  </r>
  <r>
    <x v="5"/>
    <x v="37"/>
  </r>
  <r>
    <x v="0"/>
    <x v="10"/>
  </r>
  <r>
    <x v="27"/>
    <x v="2"/>
  </r>
  <r>
    <x v="0"/>
    <x v="13"/>
  </r>
  <r>
    <x v="0"/>
    <x v="28"/>
  </r>
  <r>
    <x v="4"/>
    <x v="32"/>
  </r>
  <r>
    <x v="0"/>
    <x v="30"/>
  </r>
  <r>
    <x v="0"/>
    <x v="6"/>
  </r>
  <r>
    <x v="5"/>
    <x v="18"/>
  </r>
  <r>
    <x v="0"/>
    <x v="31"/>
  </r>
  <r>
    <x v="0"/>
    <x v="27"/>
  </r>
  <r>
    <x v="5"/>
    <x v="23"/>
  </r>
  <r>
    <x v="0"/>
    <x v="5"/>
  </r>
  <r>
    <x v="0"/>
    <x v="10"/>
  </r>
  <r>
    <x v="0"/>
    <x v="25"/>
  </r>
  <r>
    <x v="0"/>
    <x v="21"/>
  </r>
  <r>
    <x v="4"/>
    <x v="48"/>
  </r>
  <r>
    <x v="5"/>
    <x v="55"/>
  </r>
  <r>
    <x v="0"/>
    <x v="49"/>
  </r>
  <r>
    <x v="4"/>
    <x v="48"/>
  </r>
  <r>
    <x v="2"/>
    <x v="15"/>
  </r>
  <r>
    <x v="0"/>
    <x v="4"/>
  </r>
  <r>
    <x v="0"/>
    <x v="58"/>
  </r>
  <r>
    <x v="0"/>
    <x v="11"/>
  </r>
  <r>
    <x v="0"/>
    <x v="53"/>
  </r>
  <r>
    <x v="0"/>
    <x v="5"/>
  </r>
  <r>
    <x v="0"/>
    <x v="1"/>
  </r>
  <r>
    <x v="0"/>
    <x v="35"/>
  </r>
  <r>
    <x v="0"/>
    <x v="52"/>
  </r>
  <r>
    <x v="0"/>
    <x v="37"/>
  </r>
  <r>
    <x v="0"/>
    <x v="46"/>
  </r>
  <r>
    <x v="0"/>
    <x v="38"/>
  </r>
  <r>
    <x v="0"/>
    <x v="57"/>
  </r>
  <r>
    <x v="0"/>
    <x v="2"/>
  </r>
  <r>
    <x v="0"/>
    <x v="7"/>
  </r>
  <r>
    <x v="0"/>
    <x v="31"/>
  </r>
  <r>
    <x v="0"/>
    <x v="55"/>
  </r>
  <r>
    <x v="0"/>
    <x v="20"/>
  </r>
  <r>
    <x v="0"/>
    <x v="63"/>
  </r>
  <r>
    <x v="0"/>
    <x v="6"/>
  </r>
  <r>
    <x v="0"/>
    <x v="7"/>
  </r>
  <r>
    <x v="0"/>
    <x v="46"/>
  </r>
  <r>
    <x v="5"/>
    <x v="4"/>
  </r>
  <r>
    <x v="0"/>
    <x v="3"/>
  </r>
  <r>
    <x v="0"/>
    <x v="3"/>
  </r>
  <r>
    <x v="17"/>
    <x v="17"/>
  </r>
  <r>
    <x v="0"/>
    <x v="7"/>
  </r>
  <r>
    <x v="15"/>
    <x v="30"/>
  </r>
  <r>
    <x v="0"/>
    <x v="58"/>
  </r>
  <r>
    <x v="8"/>
    <x v="39"/>
  </r>
  <r>
    <x v="15"/>
    <x v="21"/>
  </r>
  <r>
    <x v="0"/>
    <x v="31"/>
  </r>
  <r>
    <x v="0"/>
    <x v="32"/>
  </r>
  <r>
    <x v="0"/>
    <x v="37"/>
  </r>
  <r>
    <x v="0"/>
    <x v="7"/>
  </r>
  <r>
    <x v="0"/>
    <x v="59"/>
  </r>
  <r>
    <x v="0"/>
    <x v="56"/>
  </r>
  <r>
    <x v="0"/>
    <x v="30"/>
  </r>
  <r>
    <x v="0"/>
    <x v="23"/>
  </r>
  <r>
    <x v="0"/>
    <x v="20"/>
  </r>
  <r>
    <x v="5"/>
    <x v="46"/>
  </r>
  <r>
    <x v="0"/>
    <x v="43"/>
  </r>
  <r>
    <x v="0"/>
    <x v="5"/>
  </r>
  <r>
    <x v="0"/>
    <x v="61"/>
  </r>
  <r>
    <x v="0"/>
    <x v="2"/>
  </r>
  <r>
    <x v="0"/>
    <x v="29"/>
  </r>
  <r>
    <x v="0"/>
    <x v="57"/>
  </r>
  <r>
    <x v="0"/>
    <x v="46"/>
  </r>
  <r>
    <x v="21"/>
    <x v="15"/>
  </r>
  <r>
    <x v="0"/>
    <x v="19"/>
  </r>
  <r>
    <x v="0"/>
    <x v="27"/>
  </r>
  <r>
    <x v="0"/>
    <x v="42"/>
  </r>
  <r>
    <x v="0"/>
    <x v="32"/>
  </r>
  <r>
    <x v="0"/>
    <x v="30"/>
  </r>
  <r>
    <x v="0"/>
    <x v="37"/>
  </r>
  <r>
    <x v="0"/>
    <x v="9"/>
  </r>
  <r>
    <x v="0"/>
    <x v="3"/>
  </r>
  <r>
    <x v="0"/>
    <x v="19"/>
  </r>
  <r>
    <x v="12"/>
    <x v="0"/>
  </r>
  <r>
    <x v="0"/>
    <x v="24"/>
  </r>
  <r>
    <x v="5"/>
    <x v="13"/>
  </r>
  <r>
    <x v="0"/>
    <x v="0"/>
  </r>
  <r>
    <x v="0"/>
    <x v="56"/>
  </r>
  <r>
    <x v="0"/>
    <x v="3"/>
  </r>
  <r>
    <x v="0"/>
    <x v="44"/>
  </r>
  <r>
    <x v="0"/>
    <x v="61"/>
  </r>
  <r>
    <x v="5"/>
    <x v="5"/>
  </r>
  <r>
    <x v="0"/>
    <x v="42"/>
  </r>
  <r>
    <x v="5"/>
    <x v="23"/>
  </r>
  <r>
    <x v="0"/>
    <x v="5"/>
  </r>
  <r>
    <x v="3"/>
    <x v="39"/>
  </r>
  <r>
    <x v="0"/>
    <x v="18"/>
  </r>
  <r>
    <x v="0"/>
    <x v="52"/>
  </r>
  <r>
    <x v="0"/>
    <x v="58"/>
  </r>
  <r>
    <x v="0"/>
    <x v="38"/>
  </r>
  <r>
    <x v="0"/>
    <x v="16"/>
  </r>
  <r>
    <x v="0"/>
    <x v="40"/>
  </r>
  <r>
    <x v="0"/>
    <x v="54"/>
  </r>
  <r>
    <x v="0"/>
    <x v="9"/>
  </r>
  <r>
    <x v="0"/>
    <x v="14"/>
  </r>
  <r>
    <x v="0"/>
    <x v="51"/>
  </r>
  <r>
    <x v="0"/>
    <x v="18"/>
  </r>
  <r>
    <x v="5"/>
    <x v="64"/>
  </r>
  <r>
    <x v="5"/>
    <x v="52"/>
  </r>
  <r>
    <x v="0"/>
    <x v="23"/>
  </r>
  <r>
    <x v="0"/>
    <x v="23"/>
  </r>
  <r>
    <x v="0"/>
    <x v="40"/>
  </r>
  <r>
    <x v="2"/>
    <x v="48"/>
  </r>
  <r>
    <x v="0"/>
    <x v="29"/>
  </r>
  <r>
    <x v="0"/>
    <x v="6"/>
  </r>
  <r>
    <x v="0"/>
    <x v="58"/>
  </r>
  <r>
    <x v="15"/>
    <x v="12"/>
  </r>
  <r>
    <x v="0"/>
    <x v="60"/>
  </r>
  <r>
    <x v="0"/>
    <x v="22"/>
  </r>
  <r>
    <x v="0"/>
    <x v="54"/>
  </r>
  <r>
    <x v="0"/>
    <x v="32"/>
  </r>
  <r>
    <x v="0"/>
    <x v="10"/>
  </r>
  <r>
    <x v="0"/>
    <x v="18"/>
  </r>
  <r>
    <x v="0"/>
    <x v="25"/>
  </r>
  <r>
    <x v="0"/>
    <x v="54"/>
  </r>
  <r>
    <x v="0"/>
    <x v="36"/>
  </r>
  <r>
    <x v="0"/>
    <x v="54"/>
  </r>
  <r>
    <x v="0"/>
    <x v="38"/>
  </r>
  <r>
    <x v="4"/>
    <x v="18"/>
  </r>
  <r>
    <x v="0"/>
    <x v="17"/>
  </r>
  <r>
    <x v="0"/>
    <x v="45"/>
  </r>
  <r>
    <x v="0"/>
    <x v="48"/>
  </r>
  <r>
    <x v="0"/>
    <x v="46"/>
  </r>
  <r>
    <x v="0"/>
    <x v="35"/>
  </r>
  <r>
    <x v="0"/>
    <x v="45"/>
  </r>
  <r>
    <x v="0"/>
    <x v="35"/>
  </r>
  <r>
    <x v="5"/>
    <x v="59"/>
  </r>
  <r>
    <x v="0"/>
    <x v="21"/>
  </r>
  <r>
    <x v="4"/>
    <x v="17"/>
  </r>
  <r>
    <x v="0"/>
    <x v="65"/>
  </r>
  <r>
    <x v="0"/>
    <x v="41"/>
  </r>
  <r>
    <x v="0"/>
    <x v="33"/>
  </r>
  <r>
    <x v="0"/>
    <x v="52"/>
  </r>
  <r>
    <x v="0"/>
    <x v="17"/>
  </r>
  <r>
    <x v="0"/>
    <x v="10"/>
  </r>
  <r>
    <x v="0"/>
    <x v="51"/>
  </r>
  <r>
    <x v="0"/>
    <x v="3"/>
  </r>
  <r>
    <x v="16"/>
    <x v="44"/>
  </r>
  <r>
    <x v="5"/>
    <x v="10"/>
  </r>
  <r>
    <x v="0"/>
    <x v="65"/>
  </r>
  <r>
    <x v="15"/>
    <x v="39"/>
  </r>
  <r>
    <x v="0"/>
    <x v="11"/>
  </r>
  <r>
    <x v="0"/>
    <x v="58"/>
  </r>
  <r>
    <x v="0"/>
    <x v="43"/>
  </r>
  <r>
    <x v="0"/>
    <x v="52"/>
  </r>
  <r>
    <x v="5"/>
    <x v="21"/>
  </r>
  <r>
    <x v="0"/>
    <x v="0"/>
  </r>
  <r>
    <x v="0"/>
    <x v="64"/>
  </r>
  <r>
    <x v="3"/>
    <x v="33"/>
  </r>
  <r>
    <x v="0"/>
    <x v="44"/>
  </r>
  <r>
    <x v="5"/>
    <x v="52"/>
  </r>
  <r>
    <x v="0"/>
    <x v="2"/>
  </r>
  <r>
    <x v="0"/>
    <x v="14"/>
  </r>
  <r>
    <x v="0"/>
    <x v="63"/>
  </r>
  <r>
    <x v="0"/>
    <x v="54"/>
  </r>
  <r>
    <x v="7"/>
    <x v="50"/>
  </r>
  <r>
    <x v="4"/>
    <x v="6"/>
  </r>
  <r>
    <x v="0"/>
    <x v="12"/>
  </r>
  <r>
    <x v="0"/>
    <x v="24"/>
  </r>
  <r>
    <x v="0"/>
    <x v="32"/>
  </r>
  <r>
    <x v="0"/>
    <x v="47"/>
  </r>
  <r>
    <x v="0"/>
    <x v="17"/>
  </r>
  <r>
    <x v="0"/>
    <x v="13"/>
  </r>
  <r>
    <x v="21"/>
    <x v="14"/>
  </r>
  <r>
    <x v="0"/>
    <x v="4"/>
  </r>
  <r>
    <x v="0"/>
    <x v="12"/>
  </r>
  <r>
    <x v="0"/>
    <x v="31"/>
  </r>
  <r>
    <x v="0"/>
    <x v="23"/>
  </r>
  <r>
    <x v="0"/>
    <x v="2"/>
  </r>
  <r>
    <x v="0"/>
    <x v="15"/>
  </r>
  <r>
    <x v="28"/>
    <x v="30"/>
  </r>
  <r>
    <x v="0"/>
    <x v="58"/>
  </r>
  <r>
    <x v="0"/>
    <x v="54"/>
  </r>
  <r>
    <x v="0"/>
    <x v="32"/>
  </r>
  <r>
    <x v="0"/>
    <x v="36"/>
  </r>
  <r>
    <x v="0"/>
    <x v="54"/>
  </r>
  <r>
    <x v="0"/>
    <x v="12"/>
  </r>
  <r>
    <x v="0"/>
    <x v="1"/>
  </r>
  <r>
    <x v="5"/>
    <x v="30"/>
  </r>
  <r>
    <x v="0"/>
    <x v="64"/>
  </r>
  <r>
    <x v="0"/>
    <x v="59"/>
  </r>
  <r>
    <x v="0"/>
    <x v="35"/>
  </r>
  <r>
    <x v="5"/>
    <x v="50"/>
  </r>
  <r>
    <x v="0"/>
    <x v="16"/>
  </r>
  <r>
    <x v="0"/>
    <x v="14"/>
  </r>
  <r>
    <x v="0"/>
    <x v="22"/>
  </r>
  <r>
    <x v="0"/>
    <x v="57"/>
  </r>
  <r>
    <x v="5"/>
    <x v="30"/>
  </r>
  <r>
    <x v="5"/>
    <x v="10"/>
  </r>
  <r>
    <x v="0"/>
    <x v="0"/>
  </r>
  <r>
    <x v="0"/>
    <x v="65"/>
  </r>
  <r>
    <x v="5"/>
    <x v="19"/>
  </r>
  <r>
    <x v="0"/>
    <x v="33"/>
  </r>
  <r>
    <x v="0"/>
    <x v="49"/>
  </r>
  <r>
    <x v="0"/>
    <x v="43"/>
  </r>
  <r>
    <x v="0"/>
    <x v="46"/>
  </r>
  <r>
    <x v="0"/>
    <x v="2"/>
  </r>
  <r>
    <x v="0"/>
    <x v="52"/>
  </r>
  <r>
    <x v="0"/>
    <x v="4"/>
  </r>
  <r>
    <x v="0"/>
    <x v="29"/>
  </r>
  <r>
    <x v="0"/>
    <x v="52"/>
  </r>
  <r>
    <x v="0"/>
    <x v="39"/>
  </r>
  <r>
    <x v="0"/>
    <x v="35"/>
  </r>
  <r>
    <x v="0"/>
    <x v="63"/>
  </r>
  <r>
    <x v="0"/>
    <x v="25"/>
  </r>
  <r>
    <x v="0"/>
    <x v="5"/>
  </r>
  <r>
    <x v="0"/>
    <x v="49"/>
  </r>
  <r>
    <x v="0"/>
    <x v="42"/>
  </r>
  <r>
    <x v="4"/>
    <x v="52"/>
  </r>
  <r>
    <x v="5"/>
    <x v="44"/>
  </r>
  <r>
    <x v="0"/>
    <x v="1"/>
  </r>
  <r>
    <x v="0"/>
    <x v="33"/>
  </r>
  <r>
    <x v="0"/>
    <x v="0"/>
  </r>
  <r>
    <x v="0"/>
    <x v="46"/>
  </r>
  <r>
    <x v="0"/>
    <x v="10"/>
  </r>
  <r>
    <x v="0"/>
    <x v="44"/>
  </r>
  <r>
    <x v="0"/>
    <x v="42"/>
  </r>
  <r>
    <x v="0"/>
    <x v="14"/>
  </r>
  <r>
    <x v="0"/>
    <x v="12"/>
  </r>
  <r>
    <x v="0"/>
    <x v="62"/>
  </r>
  <r>
    <x v="0"/>
    <x v="60"/>
  </r>
  <r>
    <x v="21"/>
    <x v="60"/>
  </r>
  <r>
    <x v="0"/>
    <x v="15"/>
  </r>
  <r>
    <x v="0"/>
    <x v="20"/>
  </r>
  <r>
    <x v="0"/>
    <x v="0"/>
  </r>
  <r>
    <x v="0"/>
    <x v="15"/>
  </r>
  <r>
    <x v="0"/>
    <x v="34"/>
  </r>
  <r>
    <x v="0"/>
    <x v="0"/>
  </r>
  <r>
    <x v="3"/>
    <x v="17"/>
  </r>
  <r>
    <x v="0"/>
    <x v="21"/>
  </r>
  <r>
    <x v="0"/>
    <x v="44"/>
  </r>
  <r>
    <x v="0"/>
    <x v="30"/>
  </r>
  <r>
    <x v="5"/>
    <x v="40"/>
  </r>
  <r>
    <x v="0"/>
    <x v="59"/>
  </r>
  <r>
    <x v="4"/>
    <x v="39"/>
  </r>
  <r>
    <x v="0"/>
    <x v="38"/>
  </r>
  <r>
    <x v="0"/>
    <x v="61"/>
  </r>
  <r>
    <x v="0"/>
    <x v="35"/>
  </r>
  <r>
    <x v="0"/>
    <x v="62"/>
  </r>
  <r>
    <x v="0"/>
    <x v="63"/>
  </r>
  <r>
    <x v="0"/>
    <x v="65"/>
  </r>
  <r>
    <x v="0"/>
    <x v="61"/>
  </r>
  <r>
    <x v="0"/>
    <x v="57"/>
  </r>
  <r>
    <x v="0"/>
    <x v="64"/>
  </r>
  <r>
    <x v="0"/>
    <x v="61"/>
  </r>
  <r>
    <x v="0"/>
    <x v="57"/>
  </r>
  <r>
    <x v="0"/>
    <x v="52"/>
  </r>
  <r>
    <x v="15"/>
    <x v="15"/>
  </r>
  <r>
    <x v="0"/>
    <x v="18"/>
  </r>
  <r>
    <x v="0"/>
    <x v="65"/>
  </r>
  <r>
    <x v="0"/>
    <x v="23"/>
  </r>
  <r>
    <x v="0"/>
    <x v="2"/>
  </r>
  <r>
    <x v="0"/>
    <x v="40"/>
  </r>
  <r>
    <x v="0"/>
    <x v="36"/>
  </r>
  <r>
    <x v="0"/>
    <x v="20"/>
  </r>
  <r>
    <x v="21"/>
    <x v="23"/>
  </r>
  <r>
    <x v="0"/>
    <x v="19"/>
  </r>
  <r>
    <x v="0"/>
    <x v="47"/>
  </r>
  <r>
    <x v="4"/>
    <x v="9"/>
  </r>
  <r>
    <x v="0"/>
    <x v="23"/>
  </r>
  <r>
    <x v="4"/>
    <x v="41"/>
  </r>
  <r>
    <x v="0"/>
    <x v="1"/>
  </r>
  <r>
    <x v="0"/>
    <x v="34"/>
  </r>
  <r>
    <x v="0"/>
    <x v="37"/>
  </r>
  <r>
    <x v="0"/>
    <x v="31"/>
  </r>
  <r>
    <x v="0"/>
    <x v="16"/>
  </r>
  <r>
    <x v="0"/>
    <x v="62"/>
  </r>
  <r>
    <x v="25"/>
    <x v="47"/>
  </r>
  <r>
    <x v="0"/>
    <x v="29"/>
  </r>
  <r>
    <x v="0"/>
    <x v="48"/>
  </r>
  <r>
    <x v="0"/>
    <x v="24"/>
  </r>
  <r>
    <x v="5"/>
    <x v="28"/>
  </r>
  <r>
    <x v="4"/>
    <x v="55"/>
  </r>
  <r>
    <x v="0"/>
    <x v="57"/>
  </r>
  <r>
    <x v="0"/>
    <x v="28"/>
  </r>
  <r>
    <x v="4"/>
    <x v="58"/>
  </r>
  <r>
    <x v="0"/>
    <x v="59"/>
  </r>
  <r>
    <x v="0"/>
    <x v="22"/>
  </r>
  <r>
    <x v="0"/>
    <x v="45"/>
  </r>
  <r>
    <x v="0"/>
    <x v="4"/>
  </r>
  <r>
    <x v="5"/>
    <x v="4"/>
  </r>
  <r>
    <x v="0"/>
    <x v="47"/>
  </r>
  <r>
    <x v="5"/>
    <x v="26"/>
  </r>
  <r>
    <x v="5"/>
    <x v="5"/>
  </r>
  <r>
    <x v="0"/>
    <x v="10"/>
  </r>
  <r>
    <x v="0"/>
    <x v="15"/>
  </r>
  <r>
    <x v="0"/>
    <x v="30"/>
  </r>
  <r>
    <x v="0"/>
    <x v="25"/>
  </r>
  <r>
    <x v="0"/>
    <x v="24"/>
  </r>
  <r>
    <x v="0"/>
    <x v="54"/>
  </r>
  <r>
    <x v="0"/>
    <x v="57"/>
  </r>
  <r>
    <x v="0"/>
    <x v="9"/>
  </r>
  <r>
    <x v="0"/>
    <x v="42"/>
  </r>
  <r>
    <x v="0"/>
    <x v="35"/>
  </r>
  <r>
    <x v="0"/>
    <x v="7"/>
  </r>
  <r>
    <x v="0"/>
    <x v="58"/>
  </r>
  <r>
    <x v="0"/>
    <x v="52"/>
  </r>
  <r>
    <x v="0"/>
    <x v="50"/>
  </r>
  <r>
    <x v="4"/>
    <x v="53"/>
  </r>
  <r>
    <x v="0"/>
    <x v="61"/>
  </r>
  <r>
    <x v="0"/>
    <x v="25"/>
  </r>
  <r>
    <x v="0"/>
    <x v="41"/>
  </r>
  <r>
    <x v="0"/>
    <x v="53"/>
  </r>
  <r>
    <x v="0"/>
    <x v="4"/>
  </r>
  <r>
    <x v="0"/>
    <x v="20"/>
  </r>
  <r>
    <x v="0"/>
    <x v="63"/>
  </r>
  <r>
    <x v="0"/>
    <x v="50"/>
  </r>
  <r>
    <x v="4"/>
    <x v="26"/>
  </r>
  <r>
    <x v="15"/>
    <x v="45"/>
  </r>
  <r>
    <x v="0"/>
    <x v="10"/>
  </r>
  <r>
    <x v="0"/>
    <x v="16"/>
  </r>
  <r>
    <x v="0"/>
    <x v="53"/>
  </r>
  <r>
    <x v="0"/>
    <x v="63"/>
  </r>
  <r>
    <x v="0"/>
    <x v="22"/>
  </r>
  <r>
    <x v="11"/>
    <x v="33"/>
  </r>
  <r>
    <x v="4"/>
    <x v="54"/>
  </r>
  <r>
    <x v="0"/>
    <x v="2"/>
  </r>
  <r>
    <x v="0"/>
    <x v="36"/>
  </r>
  <r>
    <x v="0"/>
    <x v="53"/>
  </r>
  <r>
    <x v="0"/>
    <x v="56"/>
  </r>
  <r>
    <x v="0"/>
    <x v="12"/>
  </r>
  <r>
    <x v="0"/>
    <x v="59"/>
  </r>
  <r>
    <x v="0"/>
    <x v="53"/>
  </r>
  <r>
    <x v="0"/>
    <x v="14"/>
  </r>
  <r>
    <x v="0"/>
    <x v="14"/>
  </r>
  <r>
    <x v="0"/>
    <x v="37"/>
  </r>
  <r>
    <x v="0"/>
    <x v="10"/>
  </r>
  <r>
    <x v="0"/>
    <x v="37"/>
  </r>
  <r>
    <x v="0"/>
    <x v="25"/>
  </r>
  <r>
    <x v="0"/>
    <x v="4"/>
  </r>
  <r>
    <x v="0"/>
    <x v="51"/>
  </r>
  <r>
    <x v="0"/>
    <x v="21"/>
  </r>
  <r>
    <x v="0"/>
    <x v="47"/>
  </r>
  <r>
    <x v="0"/>
    <x v="20"/>
  </r>
  <r>
    <x v="0"/>
    <x v="61"/>
  </r>
  <r>
    <x v="0"/>
    <x v="27"/>
  </r>
  <r>
    <x v="5"/>
    <x v="61"/>
  </r>
  <r>
    <x v="0"/>
    <x v="65"/>
  </r>
  <r>
    <x v="0"/>
    <x v="44"/>
  </r>
  <r>
    <x v="0"/>
    <x v="11"/>
  </r>
  <r>
    <x v="0"/>
    <x v="43"/>
  </r>
  <r>
    <x v="0"/>
    <x v="23"/>
  </r>
  <r>
    <x v="0"/>
    <x v="39"/>
  </r>
  <r>
    <x v="0"/>
    <x v="13"/>
  </r>
  <r>
    <x v="0"/>
    <x v="24"/>
  </r>
  <r>
    <x v="0"/>
    <x v="23"/>
  </r>
  <r>
    <x v="4"/>
    <x v="48"/>
  </r>
  <r>
    <x v="0"/>
    <x v="51"/>
  </r>
  <r>
    <x v="0"/>
    <x v="10"/>
  </r>
  <r>
    <x v="0"/>
    <x v="52"/>
  </r>
  <r>
    <x v="0"/>
    <x v="43"/>
  </r>
  <r>
    <x v="0"/>
    <x v="38"/>
  </r>
  <r>
    <x v="0"/>
    <x v="46"/>
  </r>
  <r>
    <x v="0"/>
    <x v="4"/>
  </r>
  <r>
    <x v="0"/>
    <x v="48"/>
  </r>
  <r>
    <x v="0"/>
    <x v="8"/>
  </r>
  <r>
    <x v="14"/>
    <x v="0"/>
  </r>
  <r>
    <x v="5"/>
    <x v="8"/>
  </r>
  <r>
    <x v="0"/>
    <x v="50"/>
  </r>
  <r>
    <x v="0"/>
    <x v="53"/>
  </r>
  <r>
    <x v="0"/>
    <x v="21"/>
  </r>
  <r>
    <x v="0"/>
    <x v="61"/>
  </r>
  <r>
    <x v="0"/>
    <x v="46"/>
  </r>
  <r>
    <x v="0"/>
    <x v="15"/>
  </r>
  <r>
    <x v="0"/>
    <x v="48"/>
  </r>
  <r>
    <x v="0"/>
    <x v="52"/>
  </r>
  <r>
    <x v="0"/>
    <x v="12"/>
  </r>
  <r>
    <x v="0"/>
    <x v="46"/>
  </r>
  <r>
    <x v="0"/>
    <x v="55"/>
  </r>
  <r>
    <x v="0"/>
    <x v="44"/>
  </r>
  <r>
    <x v="0"/>
    <x v="30"/>
  </r>
  <r>
    <x v="0"/>
    <x v="35"/>
  </r>
  <r>
    <x v="0"/>
    <x v="39"/>
  </r>
  <r>
    <x v="0"/>
    <x v="37"/>
  </r>
  <r>
    <x v="0"/>
    <x v="6"/>
  </r>
  <r>
    <x v="0"/>
    <x v="61"/>
  </r>
  <r>
    <x v="0"/>
    <x v="64"/>
  </r>
  <r>
    <x v="0"/>
    <x v="18"/>
  </r>
  <r>
    <x v="0"/>
    <x v="42"/>
  </r>
  <r>
    <x v="0"/>
    <x v="4"/>
  </r>
  <r>
    <x v="5"/>
    <x v="59"/>
  </r>
  <r>
    <x v="4"/>
    <x v="38"/>
  </r>
  <r>
    <x v="15"/>
    <x v="31"/>
  </r>
  <r>
    <x v="0"/>
    <x v="50"/>
  </r>
  <r>
    <x v="0"/>
    <x v="58"/>
  </r>
  <r>
    <x v="0"/>
    <x v="55"/>
  </r>
  <r>
    <x v="5"/>
    <x v="49"/>
  </r>
  <r>
    <x v="0"/>
    <x v="18"/>
  </r>
  <r>
    <x v="0"/>
    <x v="21"/>
  </r>
  <r>
    <x v="5"/>
    <x v="23"/>
  </r>
  <r>
    <x v="21"/>
    <x v="1"/>
  </r>
  <r>
    <x v="5"/>
    <x v="36"/>
  </r>
  <r>
    <x v="0"/>
    <x v="15"/>
  </r>
  <r>
    <x v="0"/>
    <x v="28"/>
  </r>
  <r>
    <x v="0"/>
    <x v="51"/>
  </r>
  <r>
    <x v="0"/>
    <x v="15"/>
  </r>
  <r>
    <x v="0"/>
    <x v="1"/>
  </r>
  <r>
    <x v="0"/>
    <x v="51"/>
  </r>
  <r>
    <x v="0"/>
    <x v="30"/>
  </r>
  <r>
    <x v="0"/>
    <x v="56"/>
  </r>
  <r>
    <x v="0"/>
    <x v="37"/>
  </r>
  <r>
    <x v="0"/>
    <x v="19"/>
  </r>
  <r>
    <x v="0"/>
    <x v="38"/>
  </r>
  <r>
    <x v="0"/>
    <x v="3"/>
  </r>
  <r>
    <x v="0"/>
    <x v="12"/>
  </r>
  <r>
    <x v="0"/>
    <x v="54"/>
  </r>
  <r>
    <x v="5"/>
    <x v="19"/>
  </r>
  <r>
    <x v="0"/>
    <x v="49"/>
  </r>
  <r>
    <x v="0"/>
    <x v="5"/>
  </r>
  <r>
    <x v="0"/>
    <x v="64"/>
  </r>
  <r>
    <x v="0"/>
    <x v="35"/>
  </r>
  <r>
    <x v="0"/>
    <x v="52"/>
  </r>
  <r>
    <x v="0"/>
    <x v="6"/>
  </r>
  <r>
    <x v="9"/>
    <x v="51"/>
  </r>
  <r>
    <x v="0"/>
    <x v="62"/>
  </r>
  <r>
    <x v="21"/>
    <x v="43"/>
  </r>
  <r>
    <x v="0"/>
    <x v="52"/>
  </r>
  <r>
    <x v="4"/>
    <x v="58"/>
  </r>
  <r>
    <x v="0"/>
    <x v="33"/>
  </r>
  <r>
    <x v="0"/>
    <x v="35"/>
  </r>
  <r>
    <x v="0"/>
    <x v="37"/>
  </r>
  <r>
    <x v="0"/>
    <x v="6"/>
  </r>
  <r>
    <x v="0"/>
    <x v="64"/>
  </r>
  <r>
    <x v="0"/>
    <x v="13"/>
  </r>
  <r>
    <x v="0"/>
    <x v="9"/>
  </r>
  <r>
    <x v="5"/>
    <x v="12"/>
  </r>
  <r>
    <x v="0"/>
    <x v="49"/>
  </r>
  <r>
    <x v="0"/>
    <x v="39"/>
  </r>
  <r>
    <x v="0"/>
    <x v="49"/>
  </r>
  <r>
    <x v="0"/>
    <x v="22"/>
  </r>
  <r>
    <x v="0"/>
    <x v="26"/>
  </r>
  <r>
    <x v="5"/>
    <x v="39"/>
  </r>
  <r>
    <x v="0"/>
    <x v="5"/>
  </r>
  <r>
    <x v="0"/>
    <x v="5"/>
  </r>
  <r>
    <x v="0"/>
    <x v="24"/>
  </r>
  <r>
    <x v="0"/>
    <x v="14"/>
  </r>
  <r>
    <x v="0"/>
    <x v="25"/>
  </r>
  <r>
    <x v="0"/>
    <x v="30"/>
  </r>
  <r>
    <x v="0"/>
    <x v="24"/>
  </r>
  <r>
    <x v="0"/>
    <x v="52"/>
  </r>
  <r>
    <x v="0"/>
    <x v="18"/>
  </r>
  <r>
    <x v="0"/>
    <x v="34"/>
  </r>
  <r>
    <x v="0"/>
    <x v="0"/>
  </r>
  <r>
    <x v="15"/>
    <x v="18"/>
  </r>
  <r>
    <x v="0"/>
    <x v="65"/>
  </r>
  <r>
    <x v="0"/>
    <x v="7"/>
  </r>
  <r>
    <x v="0"/>
    <x v="43"/>
  </r>
  <r>
    <x v="0"/>
    <x v="63"/>
  </r>
  <r>
    <x v="0"/>
    <x v="44"/>
  </r>
  <r>
    <x v="2"/>
    <x v="34"/>
  </r>
  <r>
    <x v="3"/>
    <x v="24"/>
  </r>
  <r>
    <x v="0"/>
    <x v="61"/>
  </r>
  <r>
    <x v="0"/>
    <x v="30"/>
  </r>
  <r>
    <x v="0"/>
    <x v="29"/>
  </r>
  <r>
    <x v="0"/>
    <x v="7"/>
  </r>
  <r>
    <x v="5"/>
    <x v="22"/>
  </r>
  <r>
    <x v="4"/>
    <x v="12"/>
  </r>
  <r>
    <x v="0"/>
    <x v="30"/>
  </r>
  <r>
    <x v="5"/>
    <x v="23"/>
  </r>
  <r>
    <x v="0"/>
    <x v="25"/>
  </r>
  <r>
    <x v="0"/>
    <x v="64"/>
  </r>
  <r>
    <x v="0"/>
    <x v="0"/>
  </r>
  <r>
    <x v="0"/>
    <x v="11"/>
  </r>
  <r>
    <x v="0"/>
    <x v="52"/>
  </r>
  <r>
    <x v="0"/>
    <x v="5"/>
  </r>
  <r>
    <x v="0"/>
    <x v="31"/>
  </r>
  <r>
    <x v="0"/>
    <x v="3"/>
  </r>
  <r>
    <x v="18"/>
    <x v="34"/>
  </r>
  <r>
    <x v="4"/>
    <x v="37"/>
  </r>
  <r>
    <x v="0"/>
    <x v="13"/>
  </r>
  <r>
    <x v="0"/>
    <x v="59"/>
  </r>
  <r>
    <x v="0"/>
    <x v="26"/>
  </r>
  <r>
    <x v="0"/>
    <x v="61"/>
  </r>
  <r>
    <x v="0"/>
    <x v="19"/>
  </r>
  <r>
    <x v="0"/>
    <x v="0"/>
  </r>
  <r>
    <x v="0"/>
    <x v="54"/>
  </r>
  <r>
    <x v="0"/>
    <x v="31"/>
  </r>
  <r>
    <x v="0"/>
    <x v="60"/>
  </r>
  <r>
    <x v="5"/>
    <x v="36"/>
  </r>
  <r>
    <x v="5"/>
    <x v="65"/>
  </r>
  <r>
    <x v="0"/>
    <x v="21"/>
  </r>
  <r>
    <x v="0"/>
    <x v="54"/>
  </r>
  <r>
    <x v="0"/>
    <x v="54"/>
  </r>
  <r>
    <x v="0"/>
    <x v="49"/>
  </r>
  <r>
    <x v="5"/>
    <x v="11"/>
  </r>
  <r>
    <x v="0"/>
    <x v="22"/>
  </r>
  <r>
    <x v="0"/>
    <x v="57"/>
  </r>
  <r>
    <x v="23"/>
    <x v="15"/>
  </r>
  <r>
    <x v="0"/>
    <x v="9"/>
  </r>
  <r>
    <x v="0"/>
    <x v="36"/>
  </r>
  <r>
    <x v="0"/>
    <x v="58"/>
  </r>
  <r>
    <x v="0"/>
    <x v="50"/>
  </r>
  <r>
    <x v="0"/>
    <x v="65"/>
  </r>
  <r>
    <x v="0"/>
    <x v="2"/>
  </r>
  <r>
    <x v="0"/>
    <x v="0"/>
  </r>
  <r>
    <x v="0"/>
    <x v="9"/>
  </r>
  <r>
    <x v="0"/>
    <x v="38"/>
  </r>
  <r>
    <x v="0"/>
    <x v="27"/>
  </r>
  <r>
    <x v="4"/>
    <x v="63"/>
  </r>
  <r>
    <x v="0"/>
    <x v="46"/>
  </r>
  <r>
    <x v="4"/>
    <x v="38"/>
  </r>
  <r>
    <x v="0"/>
    <x v="51"/>
  </r>
  <r>
    <x v="5"/>
    <x v="0"/>
  </r>
  <r>
    <x v="0"/>
    <x v="17"/>
  </r>
  <r>
    <x v="0"/>
    <x v="4"/>
  </r>
  <r>
    <x v="1"/>
    <x v="1"/>
  </r>
  <r>
    <x v="0"/>
    <x v="22"/>
  </r>
  <r>
    <x v="0"/>
    <x v="11"/>
  </r>
  <r>
    <x v="0"/>
    <x v="64"/>
  </r>
  <r>
    <x v="5"/>
    <x v="59"/>
  </r>
  <r>
    <x v="0"/>
    <x v="56"/>
  </r>
  <r>
    <x v="0"/>
    <x v="60"/>
  </r>
  <r>
    <x v="0"/>
    <x v="42"/>
  </r>
  <r>
    <x v="0"/>
    <x v="65"/>
  </r>
  <r>
    <x v="0"/>
    <x v="58"/>
  </r>
  <r>
    <x v="5"/>
    <x v="38"/>
  </r>
  <r>
    <x v="0"/>
    <x v="27"/>
  </r>
  <r>
    <x v="0"/>
    <x v="26"/>
  </r>
  <r>
    <x v="5"/>
    <x v="46"/>
  </r>
  <r>
    <x v="0"/>
    <x v="65"/>
  </r>
  <r>
    <x v="0"/>
    <x v="5"/>
  </r>
  <r>
    <x v="0"/>
    <x v="57"/>
  </r>
  <r>
    <x v="0"/>
    <x v="48"/>
  </r>
  <r>
    <x v="5"/>
    <x v="38"/>
  </r>
  <r>
    <x v="0"/>
    <x v="22"/>
  </r>
  <r>
    <x v="0"/>
    <x v="1"/>
  </r>
  <r>
    <x v="0"/>
    <x v="65"/>
  </r>
  <r>
    <x v="0"/>
    <x v="40"/>
  </r>
  <r>
    <x v="0"/>
    <x v="6"/>
  </r>
  <r>
    <x v="0"/>
    <x v="7"/>
  </r>
  <r>
    <x v="0"/>
    <x v="39"/>
  </r>
  <r>
    <x v="21"/>
    <x v="51"/>
  </r>
  <r>
    <x v="0"/>
    <x v="15"/>
  </r>
  <r>
    <x v="0"/>
    <x v="21"/>
  </r>
  <r>
    <x v="0"/>
    <x v="29"/>
  </r>
  <r>
    <x v="0"/>
    <x v="50"/>
  </r>
  <r>
    <x v="0"/>
    <x v="45"/>
  </r>
  <r>
    <x v="0"/>
    <x v="45"/>
  </r>
  <r>
    <x v="0"/>
    <x v="10"/>
  </r>
  <r>
    <x v="0"/>
    <x v="25"/>
  </r>
  <r>
    <x v="0"/>
    <x v="53"/>
  </r>
  <r>
    <x v="0"/>
    <x v="33"/>
  </r>
  <r>
    <x v="0"/>
    <x v="31"/>
  </r>
  <r>
    <x v="16"/>
    <x v="65"/>
  </r>
  <r>
    <x v="0"/>
    <x v="60"/>
  </r>
  <r>
    <x v="0"/>
    <x v="64"/>
  </r>
  <r>
    <x v="0"/>
    <x v="22"/>
  </r>
  <r>
    <x v="15"/>
    <x v="59"/>
  </r>
  <r>
    <x v="0"/>
    <x v="50"/>
  </r>
  <r>
    <x v="5"/>
    <x v="20"/>
  </r>
  <r>
    <x v="5"/>
    <x v="1"/>
  </r>
  <r>
    <x v="0"/>
    <x v="3"/>
  </r>
  <r>
    <x v="0"/>
    <x v="20"/>
  </r>
  <r>
    <x v="0"/>
    <x v="38"/>
  </r>
  <r>
    <x v="0"/>
    <x v="2"/>
  </r>
  <r>
    <x v="0"/>
    <x v="11"/>
  </r>
  <r>
    <x v="0"/>
    <x v="46"/>
  </r>
  <r>
    <x v="4"/>
    <x v="49"/>
  </r>
  <r>
    <x v="0"/>
    <x v="24"/>
  </r>
  <r>
    <x v="0"/>
    <x v="28"/>
  </r>
  <r>
    <x v="0"/>
    <x v="35"/>
  </r>
  <r>
    <x v="0"/>
    <x v="26"/>
  </r>
  <r>
    <x v="0"/>
    <x v="48"/>
  </r>
  <r>
    <x v="0"/>
    <x v="29"/>
  </r>
  <r>
    <x v="0"/>
    <x v="37"/>
  </r>
  <r>
    <x v="0"/>
    <x v="3"/>
  </r>
  <r>
    <x v="0"/>
    <x v="64"/>
  </r>
  <r>
    <x v="0"/>
    <x v="28"/>
  </r>
  <r>
    <x v="0"/>
    <x v="49"/>
  </r>
  <r>
    <x v="0"/>
    <x v="5"/>
  </r>
  <r>
    <x v="0"/>
    <x v="14"/>
  </r>
  <r>
    <x v="6"/>
    <x v="60"/>
  </r>
  <r>
    <x v="0"/>
    <x v="30"/>
  </r>
  <r>
    <x v="0"/>
    <x v="62"/>
  </r>
  <r>
    <x v="0"/>
    <x v="10"/>
  </r>
  <r>
    <x v="0"/>
    <x v="39"/>
  </r>
  <r>
    <x v="0"/>
    <x v="45"/>
  </r>
  <r>
    <x v="0"/>
    <x v="30"/>
  </r>
  <r>
    <x v="0"/>
    <x v="2"/>
  </r>
  <r>
    <x v="0"/>
    <x v="2"/>
  </r>
  <r>
    <x v="0"/>
    <x v="1"/>
  </r>
  <r>
    <x v="0"/>
    <x v="53"/>
  </r>
  <r>
    <x v="5"/>
    <x v="27"/>
  </r>
  <r>
    <x v="5"/>
    <x v="33"/>
  </r>
  <r>
    <x v="5"/>
    <x v="37"/>
  </r>
  <r>
    <x v="0"/>
    <x v="13"/>
  </r>
  <r>
    <x v="21"/>
    <x v="25"/>
  </r>
  <r>
    <x v="0"/>
    <x v="11"/>
  </r>
  <r>
    <x v="0"/>
    <x v="30"/>
  </r>
  <r>
    <x v="0"/>
    <x v="46"/>
  </r>
  <r>
    <x v="0"/>
    <x v="46"/>
  </r>
  <r>
    <x v="15"/>
    <x v="11"/>
  </r>
  <r>
    <x v="3"/>
    <x v="33"/>
  </r>
  <r>
    <x v="0"/>
    <x v="50"/>
  </r>
  <r>
    <x v="0"/>
    <x v="17"/>
  </r>
  <r>
    <x v="0"/>
    <x v="11"/>
  </r>
  <r>
    <x v="0"/>
    <x v="46"/>
  </r>
  <r>
    <x v="0"/>
    <x v="14"/>
  </r>
  <r>
    <x v="0"/>
    <x v="7"/>
  </r>
  <r>
    <x v="15"/>
    <x v="39"/>
  </r>
  <r>
    <x v="0"/>
    <x v="26"/>
  </r>
  <r>
    <x v="0"/>
    <x v="44"/>
  </r>
  <r>
    <x v="5"/>
    <x v="47"/>
  </r>
  <r>
    <x v="0"/>
    <x v="60"/>
  </r>
  <r>
    <x v="0"/>
    <x v="34"/>
  </r>
  <r>
    <x v="0"/>
    <x v="51"/>
  </r>
  <r>
    <x v="19"/>
    <x v="32"/>
  </r>
  <r>
    <x v="0"/>
    <x v="39"/>
  </r>
  <r>
    <x v="0"/>
    <x v="26"/>
  </r>
  <r>
    <x v="3"/>
    <x v="31"/>
  </r>
  <r>
    <x v="0"/>
    <x v="6"/>
  </r>
  <r>
    <x v="0"/>
    <x v="36"/>
  </r>
  <r>
    <x v="0"/>
    <x v="11"/>
  </r>
  <r>
    <x v="0"/>
    <x v="3"/>
  </r>
  <r>
    <x v="0"/>
    <x v="54"/>
  </r>
  <r>
    <x v="0"/>
    <x v="45"/>
  </r>
  <r>
    <x v="5"/>
    <x v="50"/>
  </r>
  <r>
    <x v="0"/>
    <x v="3"/>
  </r>
  <r>
    <x v="0"/>
    <x v="26"/>
  </r>
  <r>
    <x v="0"/>
    <x v="31"/>
  </r>
  <r>
    <x v="0"/>
    <x v="51"/>
  </r>
  <r>
    <x v="0"/>
    <x v="1"/>
  </r>
  <r>
    <x v="0"/>
    <x v="2"/>
  </r>
  <r>
    <x v="3"/>
    <x v="63"/>
  </r>
  <r>
    <x v="0"/>
    <x v="11"/>
  </r>
  <r>
    <x v="5"/>
    <x v="51"/>
  </r>
  <r>
    <x v="0"/>
    <x v="21"/>
  </r>
  <r>
    <x v="0"/>
    <x v="16"/>
  </r>
  <r>
    <x v="0"/>
    <x v="50"/>
  </r>
  <r>
    <x v="0"/>
    <x v="7"/>
  </r>
  <r>
    <x v="0"/>
    <x v="8"/>
  </r>
  <r>
    <x v="0"/>
    <x v="39"/>
  </r>
  <r>
    <x v="0"/>
    <x v="8"/>
  </r>
  <r>
    <x v="0"/>
    <x v="27"/>
  </r>
  <r>
    <x v="0"/>
    <x v="45"/>
  </r>
  <r>
    <x v="5"/>
    <x v="8"/>
  </r>
  <r>
    <x v="0"/>
    <x v="53"/>
  </r>
  <r>
    <x v="0"/>
    <x v="11"/>
  </r>
  <r>
    <x v="0"/>
    <x v="31"/>
  </r>
  <r>
    <x v="0"/>
    <x v="56"/>
  </r>
  <r>
    <x v="0"/>
    <x v="29"/>
  </r>
  <r>
    <x v="0"/>
    <x v="39"/>
  </r>
  <r>
    <x v="0"/>
    <x v="49"/>
  </r>
  <r>
    <x v="5"/>
    <x v="55"/>
  </r>
  <r>
    <x v="11"/>
    <x v="58"/>
  </r>
  <r>
    <x v="0"/>
    <x v="45"/>
  </r>
  <r>
    <x v="0"/>
    <x v="4"/>
  </r>
  <r>
    <x v="0"/>
    <x v="35"/>
  </r>
  <r>
    <x v="0"/>
    <x v="42"/>
  </r>
  <r>
    <x v="0"/>
    <x v="45"/>
  </r>
  <r>
    <x v="5"/>
    <x v="37"/>
  </r>
  <r>
    <x v="0"/>
    <x v="10"/>
  </r>
  <r>
    <x v="0"/>
    <x v="61"/>
  </r>
  <r>
    <x v="15"/>
    <x v="61"/>
  </r>
  <r>
    <x v="0"/>
    <x v="44"/>
  </r>
  <r>
    <x v="19"/>
    <x v="52"/>
  </r>
  <r>
    <x v="0"/>
    <x v="42"/>
  </r>
  <r>
    <x v="3"/>
    <x v="28"/>
  </r>
  <r>
    <x v="0"/>
    <x v="56"/>
  </r>
  <r>
    <x v="0"/>
    <x v="10"/>
  </r>
  <r>
    <x v="4"/>
    <x v="1"/>
  </r>
  <r>
    <x v="0"/>
    <x v="51"/>
  </r>
  <r>
    <x v="0"/>
    <x v="57"/>
  </r>
  <r>
    <x v="0"/>
    <x v="26"/>
  </r>
  <r>
    <x v="3"/>
    <x v="22"/>
  </r>
  <r>
    <x v="0"/>
    <x v="58"/>
  </r>
  <r>
    <x v="16"/>
    <x v="4"/>
  </r>
  <r>
    <x v="0"/>
    <x v="60"/>
  </r>
  <r>
    <x v="0"/>
    <x v="47"/>
  </r>
  <r>
    <x v="4"/>
    <x v="52"/>
  </r>
  <r>
    <x v="0"/>
    <x v="23"/>
  </r>
  <r>
    <x v="5"/>
    <x v="46"/>
  </r>
  <r>
    <x v="0"/>
    <x v="44"/>
  </r>
  <r>
    <x v="0"/>
    <x v="23"/>
  </r>
  <r>
    <x v="0"/>
    <x v="33"/>
  </r>
  <r>
    <x v="0"/>
    <x v="54"/>
  </r>
  <r>
    <x v="0"/>
    <x v="48"/>
  </r>
  <r>
    <x v="0"/>
    <x v="35"/>
  </r>
  <r>
    <x v="21"/>
    <x v="40"/>
  </r>
  <r>
    <x v="0"/>
    <x v="47"/>
  </r>
  <r>
    <x v="0"/>
    <x v="16"/>
  </r>
  <r>
    <x v="0"/>
    <x v="19"/>
  </r>
  <r>
    <x v="0"/>
    <x v="42"/>
  </r>
  <r>
    <x v="0"/>
    <x v="27"/>
  </r>
  <r>
    <x v="0"/>
    <x v="51"/>
  </r>
  <r>
    <x v="0"/>
    <x v="50"/>
  </r>
  <r>
    <x v="0"/>
    <x v="3"/>
  </r>
  <r>
    <x v="0"/>
    <x v="16"/>
  </r>
  <r>
    <x v="0"/>
    <x v="55"/>
  </r>
  <r>
    <x v="0"/>
    <x v="12"/>
  </r>
  <r>
    <x v="0"/>
    <x v="11"/>
  </r>
  <r>
    <x v="0"/>
    <x v="58"/>
  </r>
  <r>
    <x v="4"/>
    <x v="2"/>
  </r>
  <r>
    <x v="0"/>
    <x v="12"/>
  </r>
  <r>
    <x v="5"/>
    <x v="53"/>
  </r>
  <r>
    <x v="0"/>
    <x v="37"/>
  </r>
  <r>
    <x v="0"/>
    <x v="65"/>
  </r>
  <r>
    <x v="0"/>
    <x v="63"/>
  </r>
  <r>
    <x v="5"/>
    <x v="8"/>
  </r>
  <r>
    <x v="0"/>
    <x v="40"/>
  </r>
  <r>
    <x v="0"/>
    <x v="16"/>
  </r>
  <r>
    <x v="5"/>
    <x v="27"/>
  </r>
  <r>
    <x v="0"/>
    <x v="34"/>
  </r>
  <r>
    <x v="0"/>
    <x v="55"/>
  </r>
  <r>
    <x v="0"/>
    <x v="61"/>
  </r>
  <r>
    <x v="0"/>
    <x v="48"/>
  </r>
  <r>
    <x v="6"/>
    <x v="58"/>
  </r>
  <r>
    <x v="0"/>
    <x v="9"/>
  </r>
  <r>
    <x v="0"/>
    <x v="64"/>
  </r>
  <r>
    <x v="0"/>
    <x v="52"/>
  </r>
  <r>
    <x v="0"/>
    <x v="45"/>
  </r>
  <r>
    <x v="4"/>
    <x v="29"/>
  </r>
  <r>
    <x v="0"/>
    <x v="11"/>
  </r>
  <r>
    <x v="0"/>
    <x v="44"/>
  </r>
  <r>
    <x v="0"/>
    <x v="18"/>
  </r>
  <r>
    <x v="0"/>
    <x v="37"/>
  </r>
  <r>
    <x v="0"/>
    <x v="29"/>
  </r>
  <r>
    <x v="0"/>
    <x v="58"/>
  </r>
  <r>
    <x v="0"/>
    <x v="61"/>
  </r>
  <r>
    <x v="0"/>
    <x v="60"/>
  </r>
  <r>
    <x v="0"/>
    <x v="34"/>
  </r>
  <r>
    <x v="0"/>
    <x v="29"/>
  </r>
  <r>
    <x v="0"/>
    <x v="34"/>
  </r>
  <r>
    <x v="0"/>
    <x v="30"/>
  </r>
  <r>
    <x v="0"/>
    <x v="40"/>
  </r>
  <r>
    <x v="4"/>
    <x v="36"/>
  </r>
  <r>
    <x v="4"/>
    <x v="39"/>
  </r>
  <r>
    <x v="5"/>
    <x v="42"/>
  </r>
  <r>
    <x v="0"/>
    <x v="59"/>
  </r>
  <r>
    <x v="0"/>
    <x v="5"/>
  </r>
  <r>
    <x v="0"/>
    <x v="57"/>
  </r>
  <r>
    <x v="0"/>
    <x v="43"/>
  </r>
  <r>
    <x v="0"/>
    <x v="31"/>
  </r>
  <r>
    <x v="6"/>
    <x v="13"/>
  </r>
  <r>
    <x v="0"/>
    <x v="6"/>
  </r>
  <r>
    <x v="0"/>
    <x v="43"/>
  </r>
  <r>
    <x v="0"/>
    <x v="15"/>
  </r>
  <r>
    <x v="0"/>
    <x v="14"/>
  </r>
  <r>
    <x v="0"/>
    <x v="56"/>
  </r>
  <r>
    <x v="0"/>
    <x v="60"/>
  </r>
  <r>
    <x v="0"/>
    <x v="0"/>
  </r>
  <r>
    <x v="16"/>
    <x v="58"/>
  </r>
  <r>
    <x v="0"/>
    <x v="8"/>
  </r>
  <r>
    <x v="0"/>
    <x v="44"/>
  </r>
  <r>
    <x v="0"/>
    <x v="52"/>
  </r>
  <r>
    <x v="0"/>
    <x v="5"/>
  </r>
  <r>
    <x v="0"/>
    <x v="27"/>
  </r>
  <r>
    <x v="0"/>
    <x v="14"/>
  </r>
  <r>
    <x v="0"/>
    <x v="48"/>
  </r>
  <r>
    <x v="0"/>
    <x v="54"/>
  </r>
  <r>
    <x v="0"/>
    <x v="63"/>
  </r>
  <r>
    <x v="0"/>
    <x v="57"/>
  </r>
  <r>
    <x v="0"/>
    <x v="49"/>
  </r>
  <r>
    <x v="0"/>
    <x v="13"/>
  </r>
  <r>
    <x v="3"/>
    <x v="12"/>
  </r>
  <r>
    <x v="5"/>
    <x v="37"/>
  </r>
  <r>
    <x v="0"/>
    <x v="55"/>
  </r>
  <r>
    <x v="0"/>
    <x v="12"/>
  </r>
  <r>
    <x v="0"/>
    <x v="42"/>
  </r>
  <r>
    <x v="0"/>
    <x v="36"/>
  </r>
  <r>
    <x v="0"/>
    <x v="53"/>
  </r>
  <r>
    <x v="0"/>
    <x v="48"/>
  </r>
  <r>
    <x v="0"/>
    <x v="44"/>
  </r>
  <r>
    <x v="0"/>
    <x v="51"/>
  </r>
  <r>
    <x v="0"/>
    <x v="15"/>
  </r>
  <r>
    <x v="0"/>
    <x v="11"/>
  </r>
  <r>
    <x v="0"/>
    <x v="45"/>
  </r>
  <r>
    <x v="0"/>
    <x v="49"/>
  </r>
  <r>
    <x v="0"/>
    <x v="19"/>
  </r>
  <r>
    <x v="0"/>
    <x v="54"/>
  </r>
  <r>
    <x v="5"/>
    <x v="17"/>
  </r>
  <r>
    <x v="0"/>
    <x v="63"/>
  </r>
  <r>
    <x v="0"/>
    <x v="54"/>
  </r>
  <r>
    <x v="0"/>
    <x v="52"/>
  </r>
  <r>
    <x v="0"/>
    <x v="31"/>
  </r>
  <r>
    <x v="0"/>
    <x v="11"/>
  </r>
  <r>
    <x v="0"/>
    <x v="8"/>
  </r>
  <r>
    <x v="0"/>
    <x v="35"/>
  </r>
  <r>
    <x v="0"/>
    <x v="45"/>
  </r>
  <r>
    <x v="0"/>
    <x v="3"/>
  </r>
  <r>
    <x v="0"/>
    <x v="51"/>
  </r>
  <r>
    <x v="0"/>
    <x v="5"/>
  </r>
  <r>
    <x v="0"/>
    <x v="33"/>
  </r>
  <r>
    <x v="0"/>
    <x v="29"/>
  </r>
  <r>
    <x v="0"/>
    <x v="29"/>
  </r>
  <r>
    <x v="0"/>
    <x v="37"/>
  </r>
  <r>
    <x v="0"/>
    <x v="10"/>
  </r>
  <r>
    <x v="0"/>
    <x v="25"/>
  </r>
  <r>
    <x v="0"/>
    <x v="33"/>
  </r>
  <r>
    <x v="0"/>
    <x v="63"/>
  </r>
  <r>
    <x v="0"/>
    <x v="62"/>
  </r>
  <r>
    <x v="0"/>
    <x v="53"/>
  </r>
  <r>
    <x v="0"/>
    <x v="55"/>
  </r>
  <r>
    <x v="0"/>
    <x v="9"/>
  </r>
  <r>
    <x v="0"/>
    <x v="62"/>
  </r>
  <r>
    <x v="0"/>
    <x v="1"/>
  </r>
  <r>
    <x v="3"/>
    <x v="53"/>
  </r>
  <r>
    <x v="0"/>
    <x v="60"/>
  </r>
  <r>
    <x v="0"/>
    <x v="40"/>
  </r>
  <r>
    <x v="0"/>
    <x v="43"/>
  </r>
  <r>
    <x v="0"/>
    <x v="44"/>
  </r>
  <r>
    <x v="0"/>
    <x v="18"/>
  </r>
  <r>
    <x v="0"/>
    <x v="29"/>
  </r>
  <r>
    <x v="0"/>
    <x v="58"/>
  </r>
  <r>
    <x v="0"/>
    <x v="4"/>
  </r>
  <r>
    <x v="0"/>
    <x v="25"/>
  </r>
  <r>
    <x v="0"/>
    <x v="64"/>
  </r>
  <r>
    <x v="0"/>
    <x v="56"/>
  </r>
  <r>
    <x v="0"/>
    <x v="49"/>
  </r>
  <r>
    <x v="0"/>
    <x v="4"/>
  </r>
  <r>
    <x v="0"/>
    <x v="57"/>
  </r>
  <r>
    <x v="0"/>
    <x v="57"/>
  </r>
  <r>
    <x v="15"/>
    <x v="1"/>
  </r>
  <r>
    <x v="0"/>
    <x v="18"/>
  </r>
  <r>
    <x v="0"/>
    <x v="28"/>
  </r>
  <r>
    <x v="0"/>
    <x v="0"/>
  </r>
  <r>
    <x v="0"/>
    <x v="41"/>
  </r>
  <r>
    <x v="0"/>
    <x v="46"/>
  </r>
  <r>
    <x v="0"/>
    <x v="48"/>
  </r>
  <r>
    <x v="0"/>
    <x v="11"/>
  </r>
  <r>
    <x v="0"/>
    <x v="60"/>
  </r>
  <r>
    <x v="0"/>
    <x v="52"/>
  </r>
  <r>
    <x v="0"/>
    <x v="2"/>
  </r>
  <r>
    <x v="0"/>
    <x v="37"/>
  </r>
  <r>
    <x v="0"/>
    <x v="11"/>
  </r>
  <r>
    <x v="0"/>
    <x v="58"/>
  </r>
  <r>
    <x v="0"/>
    <x v="5"/>
  </r>
  <r>
    <x v="0"/>
    <x v="8"/>
  </r>
  <r>
    <x v="0"/>
    <x v="9"/>
  </r>
  <r>
    <x v="4"/>
    <x v="29"/>
  </r>
  <r>
    <x v="0"/>
    <x v="53"/>
  </r>
  <r>
    <x v="0"/>
    <x v="26"/>
  </r>
  <r>
    <x v="12"/>
    <x v="23"/>
  </r>
  <r>
    <x v="0"/>
    <x v="34"/>
  </r>
  <r>
    <x v="0"/>
    <x v="49"/>
  </r>
  <r>
    <x v="0"/>
    <x v="50"/>
  </r>
  <r>
    <x v="0"/>
    <x v="3"/>
  </r>
  <r>
    <x v="3"/>
    <x v="14"/>
  </r>
  <r>
    <x v="0"/>
    <x v="17"/>
  </r>
  <r>
    <x v="0"/>
    <x v="30"/>
  </r>
  <r>
    <x v="0"/>
    <x v="28"/>
  </r>
  <r>
    <x v="0"/>
    <x v="38"/>
  </r>
  <r>
    <x v="0"/>
    <x v="34"/>
  </r>
  <r>
    <x v="4"/>
    <x v="14"/>
  </r>
  <r>
    <x v="0"/>
    <x v="29"/>
  </r>
  <r>
    <x v="15"/>
    <x v="31"/>
  </r>
  <r>
    <x v="0"/>
    <x v="5"/>
  </r>
  <r>
    <x v="0"/>
    <x v="59"/>
  </r>
  <r>
    <x v="0"/>
    <x v="37"/>
  </r>
  <r>
    <x v="0"/>
    <x v="39"/>
  </r>
  <r>
    <x v="0"/>
    <x v="10"/>
  </r>
  <r>
    <x v="0"/>
    <x v="1"/>
  </r>
  <r>
    <x v="0"/>
    <x v="53"/>
  </r>
  <r>
    <x v="3"/>
    <x v="33"/>
  </r>
  <r>
    <x v="0"/>
    <x v="35"/>
  </r>
  <r>
    <x v="0"/>
    <x v="7"/>
  </r>
  <r>
    <x v="0"/>
    <x v="39"/>
  </r>
  <r>
    <x v="0"/>
    <x v="47"/>
  </r>
  <r>
    <x v="0"/>
    <x v="4"/>
  </r>
  <r>
    <x v="0"/>
    <x v="56"/>
  </r>
  <r>
    <x v="0"/>
    <x v="22"/>
  </r>
  <r>
    <x v="0"/>
    <x v="32"/>
  </r>
  <r>
    <x v="0"/>
    <x v="3"/>
  </r>
  <r>
    <x v="4"/>
    <x v="61"/>
  </r>
  <r>
    <x v="0"/>
    <x v="9"/>
  </r>
  <r>
    <x v="0"/>
    <x v="65"/>
  </r>
  <r>
    <x v="0"/>
    <x v="58"/>
  </r>
  <r>
    <x v="0"/>
    <x v="5"/>
  </r>
  <r>
    <x v="0"/>
    <x v="57"/>
  </r>
  <r>
    <x v="0"/>
    <x v="57"/>
  </r>
  <r>
    <x v="0"/>
    <x v="42"/>
  </r>
  <r>
    <x v="0"/>
    <x v="9"/>
  </r>
  <r>
    <x v="3"/>
    <x v="62"/>
  </r>
  <r>
    <x v="0"/>
    <x v="51"/>
  </r>
  <r>
    <x v="0"/>
    <x v="30"/>
  </r>
  <r>
    <x v="0"/>
    <x v="19"/>
  </r>
  <r>
    <x v="0"/>
    <x v="54"/>
  </r>
  <r>
    <x v="0"/>
    <x v="27"/>
  </r>
  <r>
    <x v="0"/>
    <x v="8"/>
  </r>
  <r>
    <x v="0"/>
    <x v="28"/>
  </r>
  <r>
    <x v="0"/>
    <x v="22"/>
  </r>
  <r>
    <x v="0"/>
    <x v="42"/>
  </r>
  <r>
    <x v="0"/>
    <x v="26"/>
  </r>
  <r>
    <x v="0"/>
    <x v="43"/>
  </r>
  <r>
    <x v="9"/>
    <x v="5"/>
  </r>
  <r>
    <x v="0"/>
    <x v="41"/>
  </r>
  <r>
    <x v="0"/>
    <x v="23"/>
  </r>
  <r>
    <x v="0"/>
    <x v="30"/>
  </r>
  <r>
    <x v="0"/>
    <x v="17"/>
  </r>
  <r>
    <x v="0"/>
    <x v="59"/>
  </r>
  <r>
    <x v="0"/>
    <x v="51"/>
  </r>
  <r>
    <x v="0"/>
    <x v="38"/>
  </r>
  <r>
    <x v="0"/>
    <x v="34"/>
  </r>
  <r>
    <x v="0"/>
    <x v="49"/>
  </r>
  <r>
    <x v="0"/>
    <x v="1"/>
  </r>
  <r>
    <x v="3"/>
    <x v="57"/>
  </r>
  <r>
    <x v="0"/>
    <x v="39"/>
  </r>
  <r>
    <x v="0"/>
    <x v="18"/>
  </r>
  <r>
    <x v="0"/>
    <x v="47"/>
  </r>
  <r>
    <x v="0"/>
    <x v="40"/>
  </r>
  <r>
    <x v="0"/>
    <x v="0"/>
  </r>
  <r>
    <x v="0"/>
    <x v="32"/>
  </r>
  <r>
    <x v="0"/>
    <x v="2"/>
  </r>
  <r>
    <x v="0"/>
    <x v="4"/>
  </r>
  <r>
    <x v="15"/>
    <x v="10"/>
  </r>
  <r>
    <x v="0"/>
    <x v="24"/>
  </r>
  <r>
    <x v="0"/>
    <x v="56"/>
  </r>
  <r>
    <x v="3"/>
    <x v="59"/>
  </r>
  <r>
    <x v="0"/>
    <x v="15"/>
  </r>
  <r>
    <x v="0"/>
    <x v="47"/>
  </r>
  <r>
    <x v="4"/>
    <x v="29"/>
  </r>
  <r>
    <x v="0"/>
    <x v="12"/>
  </r>
  <r>
    <x v="0"/>
    <x v="35"/>
  </r>
  <r>
    <x v="0"/>
    <x v="50"/>
  </r>
  <r>
    <x v="0"/>
    <x v="59"/>
  </r>
  <r>
    <x v="0"/>
    <x v="24"/>
  </r>
  <r>
    <x v="0"/>
    <x v="2"/>
  </r>
  <r>
    <x v="0"/>
    <x v="0"/>
  </r>
  <r>
    <x v="0"/>
    <x v="18"/>
  </r>
  <r>
    <x v="0"/>
    <x v="23"/>
  </r>
  <r>
    <x v="0"/>
    <x v="39"/>
  </r>
  <r>
    <x v="0"/>
    <x v="59"/>
  </r>
  <r>
    <x v="0"/>
    <x v="19"/>
  </r>
  <r>
    <x v="0"/>
    <x v="24"/>
  </r>
  <r>
    <x v="0"/>
    <x v="13"/>
  </r>
  <r>
    <x v="0"/>
    <x v="54"/>
  </r>
  <r>
    <x v="0"/>
    <x v="35"/>
  </r>
  <r>
    <x v="0"/>
    <x v="38"/>
  </r>
  <r>
    <x v="0"/>
    <x v="65"/>
  </r>
  <r>
    <x v="0"/>
    <x v="30"/>
  </r>
  <r>
    <x v="0"/>
    <x v="3"/>
  </r>
  <r>
    <x v="15"/>
    <x v="29"/>
  </r>
  <r>
    <x v="0"/>
    <x v="57"/>
  </r>
  <r>
    <x v="0"/>
    <x v="3"/>
  </r>
  <r>
    <x v="0"/>
    <x v="6"/>
  </r>
  <r>
    <x v="0"/>
    <x v="62"/>
  </r>
  <r>
    <x v="0"/>
    <x v="7"/>
  </r>
  <r>
    <x v="0"/>
    <x v="38"/>
  </r>
  <r>
    <x v="3"/>
    <x v="24"/>
  </r>
  <r>
    <x v="0"/>
    <x v="35"/>
  </r>
  <r>
    <x v="0"/>
    <x v="58"/>
  </r>
  <r>
    <x v="0"/>
    <x v="55"/>
  </r>
  <r>
    <x v="0"/>
    <x v="37"/>
  </r>
  <r>
    <x v="0"/>
    <x v="23"/>
  </r>
  <r>
    <x v="4"/>
    <x v="31"/>
  </r>
  <r>
    <x v="0"/>
    <x v="14"/>
  </r>
  <r>
    <x v="0"/>
    <x v="26"/>
  </r>
  <r>
    <x v="0"/>
    <x v="20"/>
  </r>
  <r>
    <x v="0"/>
    <x v="44"/>
  </r>
  <r>
    <x v="15"/>
    <x v="46"/>
  </r>
  <r>
    <x v="0"/>
    <x v="13"/>
  </r>
  <r>
    <x v="0"/>
    <x v="1"/>
  </r>
  <r>
    <x v="0"/>
    <x v="27"/>
  </r>
  <r>
    <x v="0"/>
    <x v="1"/>
  </r>
  <r>
    <x v="0"/>
    <x v="25"/>
  </r>
  <r>
    <x v="0"/>
    <x v="53"/>
  </r>
  <r>
    <x v="0"/>
    <x v="39"/>
  </r>
  <r>
    <x v="5"/>
    <x v="14"/>
  </r>
  <r>
    <x v="0"/>
    <x v="31"/>
  </r>
  <r>
    <x v="0"/>
    <x v="51"/>
  </r>
  <r>
    <x v="0"/>
    <x v="51"/>
  </r>
  <r>
    <x v="0"/>
    <x v="24"/>
  </r>
  <r>
    <x v="0"/>
    <x v="61"/>
  </r>
  <r>
    <x v="0"/>
    <x v="60"/>
  </r>
  <r>
    <x v="3"/>
    <x v="47"/>
  </r>
  <r>
    <x v="4"/>
    <x v="36"/>
  </r>
  <r>
    <x v="3"/>
    <x v="18"/>
  </r>
  <r>
    <x v="0"/>
    <x v="48"/>
  </r>
  <r>
    <x v="3"/>
    <x v="20"/>
  </r>
  <r>
    <x v="0"/>
    <x v="58"/>
  </r>
  <r>
    <x v="0"/>
    <x v="65"/>
  </r>
  <r>
    <x v="0"/>
    <x v="25"/>
  </r>
  <r>
    <x v="0"/>
    <x v="31"/>
  </r>
  <r>
    <x v="0"/>
    <x v="17"/>
  </r>
  <r>
    <x v="0"/>
    <x v="16"/>
  </r>
  <r>
    <x v="0"/>
    <x v="10"/>
  </r>
  <r>
    <x v="0"/>
    <x v="16"/>
  </r>
  <r>
    <x v="0"/>
    <x v="2"/>
  </r>
  <r>
    <x v="0"/>
    <x v="12"/>
  </r>
  <r>
    <x v="0"/>
    <x v="26"/>
  </r>
  <r>
    <x v="0"/>
    <x v="60"/>
  </r>
  <r>
    <x v="0"/>
    <x v="60"/>
  </r>
  <r>
    <x v="0"/>
    <x v="4"/>
  </r>
  <r>
    <x v="0"/>
    <x v="57"/>
  </r>
  <r>
    <x v="0"/>
    <x v="26"/>
  </r>
  <r>
    <x v="0"/>
    <x v="43"/>
  </r>
  <r>
    <x v="0"/>
    <x v="41"/>
  </r>
  <r>
    <x v="5"/>
    <x v="28"/>
  </r>
  <r>
    <x v="0"/>
    <x v="54"/>
  </r>
  <r>
    <x v="0"/>
    <x v="63"/>
  </r>
  <r>
    <x v="0"/>
    <x v="41"/>
  </r>
  <r>
    <x v="0"/>
    <x v="37"/>
  </r>
  <r>
    <x v="0"/>
    <x v="23"/>
  </r>
  <r>
    <x v="0"/>
    <x v="11"/>
  </r>
  <r>
    <x v="0"/>
    <x v="41"/>
  </r>
  <r>
    <x v="0"/>
    <x v="41"/>
  </r>
  <r>
    <x v="0"/>
    <x v="37"/>
  </r>
  <r>
    <x v="0"/>
    <x v="51"/>
  </r>
  <r>
    <x v="0"/>
    <x v="36"/>
  </r>
  <r>
    <x v="0"/>
    <x v="30"/>
  </r>
  <r>
    <x v="0"/>
    <x v="18"/>
  </r>
  <r>
    <x v="5"/>
    <x v="48"/>
  </r>
  <r>
    <x v="0"/>
    <x v="61"/>
  </r>
  <r>
    <x v="0"/>
    <x v="17"/>
  </r>
  <r>
    <x v="0"/>
    <x v="14"/>
  </r>
  <r>
    <x v="0"/>
    <x v="62"/>
  </r>
  <r>
    <x v="0"/>
    <x v="31"/>
  </r>
  <r>
    <x v="0"/>
    <x v="56"/>
  </r>
  <r>
    <x v="0"/>
    <x v="22"/>
  </r>
  <r>
    <x v="0"/>
    <x v="28"/>
  </r>
  <r>
    <x v="0"/>
    <x v="14"/>
  </r>
  <r>
    <x v="0"/>
    <x v="13"/>
  </r>
  <r>
    <x v="0"/>
    <x v="29"/>
  </r>
  <r>
    <x v="0"/>
    <x v="57"/>
  </r>
  <r>
    <x v="0"/>
    <x v="56"/>
  </r>
  <r>
    <x v="0"/>
    <x v="63"/>
  </r>
  <r>
    <x v="0"/>
    <x v="44"/>
  </r>
  <r>
    <x v="0"/>
    <x v="25"/>
  </r>
  <r>
    <x v="0"/>
    <x v="41"/>
  </r>
  <r>
    <x v="0"/>
    <x v="47"/>
  </r>
  <r>
    <x v="0"/>
    <x v="14"/>
  </r>
  <r>
    <x v="0"/>
    <x v="58"/>
  </r>
  <r>
    <x v="0"/>
    <x v="20"/>
  </r>
  <r>
    <x v="0"/>
    <x v="52"/>
  </r>
  <r>
    <x v="0"/>
    <x v="38"/>
  </r>
  <r>
    <x v="0"/>
    <x v="13"/>
  </r>
  <r>
    <x v="0"/>
    <x v="32"/>
  </r>
  <r>
    <x v="0"/>
    <x v="47"/>
  </r>
  <r>
    <x v="0"/>
    <x v="1"/>
  </r>
  <r>
    <x v="0"/>
    <x v="42"/>
  </r>
  <r>
    <x v="0"/>
    <x v="7"/>
  </r>
  <r>
    <x v="0"/>
    <x v="60"/>
  </r>
  <r>
    <x v="0"/>
    <x v="21"/>
  </r>
  <r>
    <x v="0"/>
    <x v="47"/>
  </r>
  <r>
    <x v="0"/>
    <x v="27"/>
  </r>
  <r>
    <x v="0"/>
    <x v="14"/>
  </r>
  <r>
    <x v="0"/>
    <x v="23"/>
  </r>
  <r>
    <x v="0"/>
    <x v="46"/>
  </r>
  <r>
    <x v="0"/>
    <x v="20"/>
  </r>
  <r>
    <x v="0"/>
    <x v="59"/>
  </r>
  <r>
    <x v="0"/>
    <x v="8"/>
  </r>
  <r>
    <x v="0"/>
    <x v="16"/>
  </r>
  <r>
    <x v="0"/>
    <x v="43"/>
  </r>
  <r>
    <x v="0"/>
    <x v="54"/>
  </r>
  <r>
    <x v="0"/>
    <x v="55"/>
  </r>
  <r>
    <x v="0"/>
    <x v="58"/>
  </r>
  <r>
    <x v="0"/>
    <x v="37"/>
  </r>
  <r>
    <x v="0"/>
    <x v="46"/>
  </r>
  <r>
    <x v="15"/>
    <x v="30"/>
  </r>
  <r>
    <x v="0"/>
    <x v="38"/>
  </r>
  <r>
    <x v="15"/>
    <x v="42"/>
  </r>
  <r>
    <x v="0"/>
    <x v="51"/>
  </r>
  <r>
    <x v="15"/>
    <x v="9"/>
  </r>
  <r>
    <x v="0"/>
    <x v="47"/>
  </r>
  <r>
    <x v="0"/>
    <x v="48"/>
  </r>
  <r>
    <x v="0"/>
    <x v="35"/>
  </r>
  <r>
    <x v="0"/>
    <x v="7"/>
  </r>
  <r>
    <x v="0"/>
    <x v="56"/>
  </r>
  <r>
    <x v="3"/>
    <x v="55"/>
  </r>
  <r>
    <x v="0"/>
    <x v="27"/>
  </r>
  <r>
    <x v="0"/>
    <x v="1"/>
  </r>
  <r>
    <x v="0"/>
    <x v="37"/>
  </r>
  <r>
    <x v="0"/>
    <x v="8"/>
  </r>
  <r>
    <x v="0"/>
    <x v="40"/>
  </r>
  <r>
    <x v="0"/>
    <x v="15"/>
  </r>
  <r>
    <x v="0"/>
    <x v="41"/>
  </r>
  <r>
    <x v="0"/>
    <x v="13"/>
  </r>
  <r>
    <x v="0"/>
    <x v="62"/>
  </r>
  <r>
    <x v="0"/>
    <x v="34"/>
  </r>
  <r>
    <x v="0"/>
    <x v="43"/>
  </r>
  <r>
    <x v="0"/>
    <x v="47"/>
  </r>
  <r>
    <x v="0"/>
    <x v="33"/>
  </r>
  <r>
    <x v="0"/>
    <x v="6"/>
  </r>
  <r>
    <x v="0"/>
    <x v="33"/>
  </r>
  <r>
    <x v="0"/>
    <x v="64"/>
  </r>
  <r>
    <x v="15"/>
    <x v="53"/>
  </r>
  <r>
    <x v="0"/>
    <x v="55"/>
  </r>
  <r>
    <x v="0"/>
    <x v="32"/>
  </r>
  <r>
    <x v="0"/>
    <x v="61"/>
  </r>
  <r>
    <x v="0"/>
    <x v="47"/>
  </r>
  <r>
    <x v="5"/>
    <x v="26"/>
  </r>
  <r>
    <x v="0"/>
    <x v="15"/>
  </r>
  <r>
    <x v="0"/>
    <x v="40"/>
  </r>
  <r>
    <x v="0"/>
    <x v="51"/>
  </r>
  <r>
    <x v="3"/>
    <x v="28"/>
  </r>
  <r>
    <x v="0"/>
    <x v="10"/>
  </r>
  <r>
    <x v="0"/>
    <x v="54"/>
  </r>
  <r>
    <x v="0"/>
    <x v="15"/>
  </r>
  <r>
    <x v="0"/>
    <x v="64"/>
  </r>
  <r>
    <x v="0"/>
    <x v="46"/>
  </r>
  <r>
    <x v="0"/>
    <x v="17"/>
  </r>
  <r>
    <x v="0"/>
    <x v="32"/>
  </r>
  <r>
    <x v="0"/>
    <x v="47"/>
  </r>
  <r>
    <x v="0"/>
    <x v="43"/>
  </r>
  <r>
    <x v="0"/>
    <x v="6"/>
  </r>
  <r>
    <x v="4"/>
    <x v="51"/>
  </r>
  <r>
    <x v="0"/>
    <x v="64"/>
  </r>
  <r>
    <x v="0"/>
    <x v="65"/>
  </r>
  <r>
    <x v="0"/>
    <x v="44"/>
  </r>
  <r>
    <x v="0"/>
    <x v="44"/>
  </r>
  <r>
    <x v="0"/>
    <x v="50"/>
  </r>
  <r>
    <x v="0"/>
    <x v="47"/>
  </r>
  <r>
    <x v="0"/>
    <x v="2"/>
  </r>
  <r>
    <x v="0"/>
    <x v="10"/>
  </r>
  <r>
    <x v="0"/>
    <x v="3"/>
  </r>
  <r>
    <x v="0"/>
    <x v="38"/>
  </r>
  <r>
    <x v="0"/>
    <x v="13"/>
  </r>
  <r>
    <x v="3"/>
    <x v="1"/>
  </r>
  <r>
    <x v="0"/>
    <x v="6"/>
  </r>
  <r>
    <x v="21"/>
    <x v="7"/>
  </r>
  <r>
    <x v="0"/>
    <x v="46"/>
  </r>
  <r>
    <x v="0"/>
    <x v="58"/>
  </r>
  <r>
    <x v="0"/>
    <x v="20"/>
  </r>
  <r>
    <x v="0"/>
    <x v="38"/>
  </r>
  <r>
    <x v="0"/>
    <x v="32"/>
  </r>
  <r>
    <x v="0"/>
    <x v="2"/>
  </r>
  <r>
    <x v="0"/>
    <x v="14"/>
  </r>
  <r>
    <x v="0"/>
    <x v="27"/>
  </r>
  <r>
    <x v="0"/>
    <x v="0"/>
  </r>
  <r>
    <x v="8"/>
    <x v="2"/>
  </r>
  <r>
    <x v="0"/>
    <x v="15"/>
  </r>
  <r>
    <x v="0"/>
    <x v="3"/>
  </r>
  <r>
    <x v="4"/>
    <x v="29"/>
  </r>
  <r>
    <x v="0"/>
    <x v="16"/>
  </r>
  <r>
    <x v="0"/>
    <x v="52"/>
  </r>
  <r>
    <x v="0"/>
    <x v="57"/>
  </r>
  <r>
    <x v="0"/>
    <x v="40"/>
  </r>
  <r>
    <x v="0"/>
    <x v="10"/>
  </r>
  <r>
    <x v="0"/>
    <x v="13"/>
  </r>
  <r>
    <x v="0"/>
    <x v="23"/>
  </r>
  <r>
    <x v="0"/>
    <x v="51"/>
  </r>
  <r>
    <x v="0"/>
    <x v="17"/>
  </r>
  <r>
    <x v="21"/>
    <x v="5"/>
  </r>
  <r>
    <x v="0"/>
    <x v="14"/>
  </r>
  <r>
    <x v="0"/>
    <x v="56"/>
  </r>
  <r>
    <x v="0"/>
    <x v="57"/>
  </r>
  <r>
    <x v="15"/>
    <x v="54"/>
  </r>
  <r>
    <x v="0"/>
    <x v="40"/>
  </r>
  <r>
    <x v="0"/>
    <x v="40"/>
  </r>
  <r>
    <x v="0"/>
    <x v="8"/>
  </r>
  <r>
    <x v="0"/>
    <x v="22"/>
  </r>
  <r>
    <x v="0"/>
    <x v="8"/>
  </r>
  <r>
    <x v="0"/>
    <x v="60"/>
  </r>
  <r>
    <x v="0"/>
    <x v="29"/>
  </r>
  <r>
    <x v="0"/>
    <x v="36"/>
  </r>
  <r>
    <x v="0"/>
    <x v="42"/>
  </r>
  <r>
    <x v="0"/>
    <x v="27"/>
  </r>
  <r>
    <x v="0"/>
    <x v="16"/>
  </r>
  <r>
    <x v="0"/>
    <x v="9"/>
  </r>
  <r>
    <x v="21"/>
    <x v="46"/>
  </r>
  <r>
    <x v="15"/>
    <x v="47"/>
  </r>
  <r>
    <x v="0"/>
    <x v="9"/>
  </r>
  <r>
    <x v="0"/>
    <x v="20"/>
  </r>
  <r>
    <x v="0"/>
    <x v="55"/>
  </r>
  <r>
    <x v="0"/>
    <x v="18"/>
  </r>
  <r>
    <x v="0"/>
    <x v="43"/>
  </r>
  <r>
    <x v="0"/>
    <x v="58"/>
  </r>
  <r>
    <x v="0"/>
    <x v="19"/>
  </r>
  <r>
    <x v="0"/>
    <x v="32"/>
  </r>
  <r>
    <x v="0"/>
    <x v="40"/>
  </r>
  <r>
    <x v="0"/>
    <x v="55"/>
  </r>
  <r>
    <x v="0"/>
    <x v="45"/>
  </r>
  <r>
    <x v="0"/>
    <x v="11"/>
  </r>
  <r>
    <x v="0"/>
    <x v="6"/>
  </r>
  <r>
    <x v="0"/>
    <x v="22"/>
  </r>
  <r>
    <x v="0"/>
    <x v="14"/>
  </r>
  <r>
    <x v="0"/>
    <x v="0"/>
  </r>
  <r>
    <x v="0"/>
    <x v="52"/>
  </r>
  <r>
    <x v="0"/>
    <x v="58"/>
  </r>
  <r>
    <x v="0"/>
    <x v="44"/>
  </r>
  <r>
    <x v="0"/>
    <x v="10"/>
  </r>
  <r>
    <x v="0"/>
    <x v="18"/>
  </r>
  <r>
    <x v="0"/>
    <x v="24"/>
  </r>
  <r>
    <x v="0"/>
    <x v="62"/>
  </r>
  <r>
    <x v="0"/>
    <x v="54"/>
  </r>
  <r>
    <x v="0"/>
    <x v="39"/>
  </r>
  <r>
    <x v="0"/>
    <x v="5"/>
  </r>
  <r>
    <x v="3"/>
    <x v="23"/>
  </r>
  <r>
    <x v="3"/>
    <x v="0"/>
  </r>
  <r>
    <x v="0"/>
    <x v="5"/>
  </r>
  <r>
    <x v="0"/>
    <x v="18"/>
  </r>
  <r>
    <x v="0"/>
    <x v="41"/>
  </r>
  <r>
    <x v="3"/>
    <x v="41"/>
  </r>
  <r>
    <x v="0"/>
    <x v="15"/>
  </r>
  <r>
    <x v="0"/>
    <x v="18"/>
  </r>
  <r>
    <x v="0"/>
    <x v="32"/>
  </r>
  <r>
    <x v="0"/>
    <x v="8"/>
  </r>
  <r>
    <x v="0"/>
    <x v="16"/>
  </r>
  <r>
    <x v="0"/>
    <x v="15"/>
  </r>
  <r>
    <x v="0"/>
    <x v="28"/>
  </r>
  <r>
    <x v="0"/>
    <x v="38"/>
  </r>
  <r>
    <x v="0"/>
    <x v="36"/>
  </r>
  <r>
    <x v="3"/>
    <x v="10"/>
  </r>
  <r>
    <x v="0"/>
    <x v="37"/>
  </r>
  <r>
    <x v="0"/>
    <x v="21"/>
  </r>
  <r>
    <x v="0"/>
    <x v="29"/>
  </r>
  <r>
    <x v="0"/>
    <x v="50"/>
  </r>
  <r>
    <x v="4"/>
    <x v="43"/>
  </r>
  <r>
    <x v="0"/>
    <x v="13"/>
  </r>
  <r>
    <x v="0"/>
    <x v="36"/>
  </r>
  <r>
    <x v="0"/>
    <x v="40"/>
  </r>
  <r>
    <x v="0"/>
    <x v="55"/>
  </r>
  <r>
    <x v="0"/>
    <x v="29"/>
  </r>
  <r>
    <x v="0"/>
    <x v="49"/>
  </r>
  <r>
    <x v="0"/>
    <x v="1"/>
  </r>
  <r>
    <x v="0"/>
    <x v="12"/>
  </r>
  <r>
    <x v="0"/>
    <x v="23"/>
  </r>
  <r>
    <x v="0"/>
    <x v="32"/>
  </r>
  <r>
    <x v="0"/>
    <x v="31"/>
  </r>
  <r>
    <x v="0"/>
    <x v="32"/>
  </r>
  <r>
    <x v="0"/>
    <x v="55"/>
  </r>
  <r>
    <x v="0"/>
    <x v="47"/>
  </r>
  <r>
    <x v="0"/>
    <x v="48"/>
  </r>
  <r>
    <x v="0"/>
    <x v="25"/>
  </r>
  <r>
    <x v="0"/>
    <x v="53"/>
  </r>
  <r>
    <x v="0"/>
    <x v="5"/>
  </r>
  <r>
    <x v="0"/>
    <x v="52"/>
  </r>
  <r>
    <x v="0"/>
    <x v="12"/>
  </r>
  <r>
    <x v="0"/>
    <x v="28"/>
  </r>
  <r>
    <x v="0"/>
    <x v="2"/>
  </r>
  <r>
    <x v="0"/>
    <x v="61"/>
  </r>
  <r>
    <x v="0"/>
    <x v="57"/>
  </r>
  <r>
    <x v="0"/>
    <x v="31"/>
  </r>
  <r>
    <x v="0"/>
    <x v="38"/>
  </r>
  <r>
    <x v="0"/>
    <x v="31"/>
  </r>
  <r>
    <x v="0"/>
    <x v="35"/>
  </r>
  <r>
    <x v="5"/>
    <x v="46"/>
  </r>
  <r>
    <x v="0"/>
    <x v="52"/>
  </r>
  <r>
    <x v="0"/>
    <x v="2"/>
  </r>
  <r>
    <x v="5"/>
    <x v="63"/>
  </r>
  <r>
    <x v="0"/>
    <x v="55"/>
  </r>
  <r>
    <x v="5"/>
    <x v="31"/>
  </r>
  <r>
    <x v="0"/>
    <x v="13"/>
  </r>
  <r>
    <x v="0"/>
    <x v="29"/>
  </r>
  <r>
    <x v="0"/>
    <x v="50"/>
  </r>
  <r>
    <x v="3"/>
    <x v="59"/>
  </r>
  <r>
    <x v="0"/>
    <x v="1"/>
  </r>
  <r>
    <x v="0"/>
    <x v="5"/>
  </r>
  <r>
    <x v="0"/>
    <x v="1"/>
  </r>
  <r>
    <x v="0"/>
    <x v="20"/>
  </r>
  <r>
    <x v="0"/>
    <x v="19"/>
  </r>
  <r>
    <x v="0"/>
    <x v="15"/>
  </r>
  <r>
    <x v="0"/>
    <x v="41"/>
  </r>
  <r>
    <x v="0"/>
    <x v="47"/>
  </r>
  <r>
    <x v="0"/>
    <x v="18"/>
  </r>
  <r>
    <x v="0"/>
    <x v="42"/>
  </r>
  <r>
    <x v="0"/>
    <x v="30"/>
  </r>
  <r>
    <x v="0"/>
    <x v="24"/>
  </r>
  <r>
    <x v="0"/>
    <x v="23"/>
  </r>
  <r>
    <x v="0"/>
    <x v="35"/>
  </r>
  <r>
    <x v="0"/>
    <x v="0"/>
  </r>
  <r>
    <x v="0"/>
    <x v="11"/>
  </r>
  <r>
    <x v="3"/>
    <x v="19"/>
  </r>
  <r>
    <x v="0"/>
    <x v="48"/>
  </r>
  <r>
    <x v="0"/>
    <x v="8"/>
  </r>
  <r>
    <x v="0"/>
    <x v="25"/>
  </r>
  <r>
    <x v="0"/>
    <x v="26"/>
  </r>
  <r>
    <x v="15"/>
    <x v="62"/>
  </r>
  <r>
    <x v="0"/>
    <x v="40"/>
  </r>
  <r>
    <x v="0"/>
    <x v="8"/>
  </r>
  <r>
    <x v="5"/>
    <x v="32"/>
  </r>
  <r>
    <x v="5"/>
    <x v="63"/>
  </r>
  <r>
    <x v="0"/>
    <x v="54"/>
  </r>
  <r>
    <x v="0"/>
    <x v="38"/>
  </r>
  <r>
    <x v="0"/>
    <x v="4"/>
  </r>
  <r>
    <x v="0"/>
    <x v="47"/>
  </r>
  <r>
    <x v="0"/>
    <x v="52"/>
  </r>
  <r>
    <x v="0"/>
    <x v="12"/>
  </r>
  <r>
    <x v="0"/>
    <x v="54"/>
  </r>
  <r>
    <x v="6"/>
    <x v="57"/>
  </r>
  <r>
    <x v="3"/>
    <x v="21"/>
  </r>
  <r>
    <x v="0"/>
    <x v="20"/>
  </r>
  <r>
    <x v="0"/>
    <x v="46"/>
  </r>
  <r>
    <x v="0"/>
    <x v="5"/>
  </r>
  <r>
    <x v="0"/>
    <x v="59"/>
  </r>
  <r>
    <x v="5"/>
    <x v="12"/>
  </r>
  <r>
    <x v="0"/>
    <x v="12"/>
  </r>
  <r>
    <x v="0"/>
    <x v="10"/>
  </r>
  <r>
    <x v="0"/>
    <x v="11"/>
  </r>
  <r>
    <x v="0"/>
    <x v="44"/>
  </r>
  <r>
    <x v="0"/>
    <x v="26"/>
  </r>
  <r>
    <x v="0"/>
    <x v="22"/>
  </r>
  <r>
    <x v="0"/>
    <x v="51"/>
  </r>
  <r>
    <x v="0"/>
    <x v="44"/>
  </r>
  <r>
    <x v="0"/>
    <x v="35"/>
  </r>
  <r>
    <x v="0"/>
    <x v="41"/>
  </r>
  <r>
    <x v="0"/>
    <x v="62"/>
  </r>
  <r>
    <x v="0"/>
    <x v="32"/>
  </r>
  <r>
    <x v="0"/>
    <x v="0"/>
  </r>
  <r>
    <x v="0"/>
    <x v="34"/>
  </r>
  <r>
    <x v="0"/>
    <x v="55"/>
  </r>
  <r>
    <x v="3"/>
    <x v="29"/>
  </r>
  <r>
    <x v="0"/>
    <x v="36"/>
  </r>
  <r>
    <x v="0"/>
    <x v="51"/>
  </r>
  <r>
    <x v="29"/>
    <x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E16735-6FCD-40C1-A41E-7CD2EFB3F644}" name="PivotTabl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Y7:BA14" firstHeaderRow="0" firstDataRow="1" firstDataCol="1"/>
  <pivotFields count="16">
    <pivotField showAll="0">
      <items count="117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0"/>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t="default"/>
      </items>
    </pivotField>
    <pivotField showAll="0">
      <items count="1983">
        <item x="344"/>
        <item x="598"/>
        <item x="1020"/>
        <item x="1557"/>
        <item x="570"/>
        <item x="861"/>
        <item x="898"/>
        <item x="124"/>
        <item x="1715"/>
        <item x="1607"/>
        <item x="990"/>
        <item x="32"/>
        <item x="1425"/>
        <item x="1554"/>
        <item x="1424"/>
        <item x="1711"/>
        <item x="95"/>
        <item x="354"/>
        <item x="1181"/>
        <item x="458"/>
        <item x="725"/>
        <item x="437"/>
        <item x="1090"/>
        <item x="1413"/>
        <item x="943"/>
        <item x="1120"/>
        <item x="1130"/>
        <item x="1876"/>
        <item x="328"/>
        <item x="527"/>
        <item x="916"/>
        <item x="1673"/>
        <item x="1223"/>
        <item x="866"/>
        <item x="1142"/>
        <item x="382"/>
        <item x="1668"/>
        <item x="1513"/>
        <item x="268"/>
        <item x="1496"/>
        <item x="1229"/>
        <item x="1228"/>
        <item x="380"/>
        <item x="205"/>
        <item x="998"/>
        <item x="1910"/>
        <item x="514"/>
        <item x="112"/>
        <item x="848"/>
        <item x="691"/>
        <item x="297"/>
        <item x="1943"/>
        <item x="400"/>
        <item x="422"/>
        <item x="719"/>
        <item x="1226"/>
        <item x="1401"/>
        <item x="1158"/>
        <item x="777"/>
        <item x="855"/>
        <item x="1891"/>
        <item x="14"/>
        <item x="899"/>
        <item x="44"/>
        <item x="1474"/>
        <item x="310"/>
        <item x="1880"/>
        <item x="1755"/>
        <item x="981"/>
        <item x="1251"/>
        <item x="324"/>
        <item x="1374"/>
        <item x="99"/>
        <item x="195"/>
        <item x="640"/>
        <item x="31"/>
        <item x="1959"/>
        <item x="997"/>
        <item x="1034"/>
        <item x="1525"/>
        <item x="582"/>
        <item x="1241"/>
        <item x="1328"/>
        <item x="256"/>
        <item x="304"/>
        <item x="1837"/>
        <item x="701"/>
        <item x="775"/>
        <item x="312"/>
        <item x="703"/>
        <item x="1014"/>
        <item x="687"/>
        <item x="1249"/>
        <item x="161"/>
        <item x="234"/>
        <item x="502"/>
        <item x="1077"/>
        <item x="860"/>
        <item x="156"/>
        <item x="776"/>
        <item x="1263"/>
        <item x="318"/>
        <item x="1433"/>
        <item x="1373"/>
        <item x="1510"/>
        <item x="1892"/>
        <item x="1637"/>
        <item x="1083"/>
        <item x="686"/>
        <item x="921"/>
        <item x="820"/>
        <item x="33"/>
        <item x="1207"/>
        <item x="429"/>
        <item x="130"/>
        <item x="1061"/>
        <item x="460"/>
        <item x="1716"/>
        <item x="1949"/>
        <item x="1605"/>
        <item x="1422"/>
        <item x="1966"/>
        <item x="1934"/>
        <item x="531"/>
        <item x="607"/>
        <item x="545"/>
        <item x="212"/>
        <item x="145"/>
        <item x="1140"/>
        <item x="1646"/>
        <item x="846"/>
        <item x="723"/>
        <item x="1475"/>
        <item x="765"/>
        <item x="376"/>
        <item x="676"/>
        <item x="813"/>
        <item x="1043"/>
        <item x="906"/>
        <item x="763"/>
        <item x="760"/>
        <item x="759"/>
        <item x="142"/>
        <item x="1360"/>
        <item x="972"/>
        <item x="1638"/>
        <item x="1635"/>
        <item x="272"/>
        <item x="895"/>
        <item x="1219"/>
        <item x="1171"/>
        <item x="1344"/>
        <item x="1085"/>
        <item x="1577"/>
        <item x="829"/>
        <item x="785"/>
        <item x="1935"/>
        <item x="922"/>
        <item x="1823"/>
        <item x="695"/>
        <item x="745"/>
        <item x="385"/>
        <item x="360"/>
        <item x="1026"/>
        <item x="1200"/>
        <item x="830"/>
        <item x="827"/>
        <item x="1832"/>
        <item x="1980"/>
        <item x="944"/>
        <item x="154"/>
        <item x="1235"/>
        <item x="347"/>
        <item x="1248"/>
        <item x="1931"/>
        <item x="11"/>
        <item x="1619"/>
        <item x="1501"/>
        <item x="835"/>
        <item x="884"/>
        <item x="1705"/>
        <item x="809"/>
        <item x="1582"/>
        <item x="287"/>
        <item x="986"/>
        <item x="1897"/>
        <item x="865"/>
        <item x="1156"/>
        <item x="603"/>
        <item x="1033"/>
        <item x="1626"/>
        <item x="262"/>
        <item x="445"/>
        <item x="1835"/>
        <item x="1677"/>
        <item x="1002"/>
        <item x="1444"/>
        <item x="907"/>
        <item x="842"/>
        <item x="136"/>
        <item x="1395"/>
        <item x="1733"/>
        <item x="939"/>
        <item x="797"/>
        <item x="1516"/>
        <item x="1654"/>
        <item x="991"/>
        <item x="1244"/>
        <item x="320"/>
        <item x="417"/>
        <item x="967"/>
        <item x="670"/>
        <item x="518"/>
        <item x="487"/>
        <item x="1808"/>
        <item x="623"/>
        <item x="1355"/>
        <item x="1810"/>
        <item x="1965"/>
        <item x="1759"/>
        <item x="788"/>
        <item x="1082"/>
        <item x="1273"/>
        <item x="1317"/>
        <item x="228"/>
        <item x="774"/>
        <item x="808"/>
        <item x="1458"/>
        <item x="1055"/>
        <item x="1939"/>
        <item x="1451"/>
        <item x="1500"/>
        <item x="1552"/>
        <item x="1053"/>
        <item x="1186"/>
        <item x="1820"/>
        <item x="953"/>
        <item x="24"/>
        <item x="626"/>
        <item x="1617"/>
        <item x="1352"/>
        <item x="144"/>
        <item x="1482"/>
        <item x="702"/>
        <item x="13"/>
        <item x="1163"/>
        <item x="83"/>
        <item x="941"/>
        <item x="911"/>
        <item x="1203"/>
        <item x="106"/>
        <item x="1801"/>
        <item x="802"/>
        <item x="1861"/>
        <item x="1922"/>
        <item x="1929"/>
        <item x="1588"/>
        <item x="1738"/>
        <item x="737"/>
        <item x="90"/>
        <item x="363"/>
        <item x="1279"/>
        <item x="152"/>
        <item x="1356"/>
        <item x="790"/>
        <item x="1275"/>
        <item x="867"/>
        <item x="1157"/>
        <item x="184"/>
        <item x="1576"/>
        <item x="1778"/>
        <item x="139"/>
        <item x="1068"/>
        <item x="904"/>
        <item x="413"/>
        <item x="1294"/>
        <item x="709"/>
        <item x="449"/>
        <item x="43"/>
        <item x="1292"/>
        <item x="666"/>
        <item x="1836"/>
        <item x="1260"/>
        <item x="1182"/>
        <item x="76"/>
        <item x="1190"/>
        <item x="480"/>
        <item x="1680"/>
        <item x="1529"/>
        <item x="1409"/>
        <item x="47"/>
        <item x="1869"/>
        <item x="668"/>
        <item x="121"/>
        <item x="1060"/>
        <item x="300"/>
        <item x="969"/>
        <item x="1612"/>
        <item x="643"/>
        <item x="1457"/>
        <item x="183"/>
        <item x="1092"/>
        <item x="384"/>
        <item x="1329"/>
        <item x="963"/>
        <item x="1028"/>
        <item x="541"/>
        <item x="938"/>
        <item x="1775"/>
        <item x="311"/>
        <item x="1173"/>
        <item x="1828"/>
        <item x="100"/>
        <item x="1231"/>
        <item x="103"/>
        <item x="832"/>
        <item x="495"/>
        <item x="326"/>
        <item x="1693"/>
        <item x="882"/>
        <item x="1408"/>
        <item x="1653"/>
        <item x="713"/>
        <item x="1477"/>
        <item x="125"/>
        <item x="639"/>
        <item x="1032"/>
        <item x="18"/>
        <item x="657"/>
        <item x="91"/>
        <item x="74"/>
        <item x="1846"/>
        <item x="1137"/>
        <item x="1136"/>
        <item x="1357"/>
        <item x="1655"/>
        <item x="114"/>
        <item x="605"/>
        <item x="902"/>
        <item x="118"/>
        <item x="1896"/>
        <item x="1697"/>
        <item x="1706"/>
        <item x="1436"/>
        <item x="87"/>
        <item x="1175"/>
        <item x="758"/>
        <item x="88"/>
        <item x="1744"/>
        <item x="1664"/>
        <item x="769"/>
        <item x="1058"/>
        <item x="1016"/>
        <item x="1724"/>
        <item x="1595"/>
        <item x="1833"/>
        <item x="754"/>
        <item x="2"/>
        <item x="1683"/>
        <item x="1236"/>
        <item x="1981"/>
        <item x="1522"/>
        <item x="1894"/>
        <item x="1498"/>
        <item x="22"/>
        <item x="1675"/>
        <item x="1419"/>
        <item x="1845"/>
        <item x="1062"/>
        <item x="1581"/>
        <item x="1370"/>
        <item x="356"/>
        <item x="1115"/>
        <item x="1658"/>
        <item x="1004"/>
        <item x="677"/>
        <item x="1271"/>
        <item x="1566"/>
        <item x="36"/>
        <item x="1587"/>
        <item x="1243"/>
        <item x="1253"/>
        <item x="1660"/>
        <item x="847"/>
        <item x="1172"/>
        <item x="632"/>
        <item x="1830"/>
        <item x="1930"/>
        <item x="1651"/>
        <item x="1464"/>
        <item x="879"/>
        <item x="132"/>
        <item x="501"/>
        <item x="341"/>
        <item x="170"/>
        <item x="747"/>
        <item x="331"/>
        <item x="1282"/>
        <item x="1440"/>
        <item x="315"/>
        <item x="155"/>
        <item x="1031"/>
        <item x="254"/>
        <item x="768"/>
        <item x="642"/>
        <item x="1902"/>
        <item x="959"/>
        <item x="1257"/>
        <item x="1489"/>
        <item x="1908"/>
        <item x="369"/>
        <item x="73"/>
        <item x="1291"/>
        <item x="1508"/>
        <item x="219"/>
        <item x="590"/>
        <item x="887"/>
        <item x="1179"/>
        <item x="395"/>
        <item x="278"/>
        <item x="1811"/>
        <item x="1343"/>
        <item x="569"/>
        <item x="349"/>
        <item x="735"/>
        <item x="1879"/>
        <item x="1527"/>
        <item x="1176"/>
        <item x="803"/>
        <item x="520"/>
        <item x="1071"/>
        <item x="854"/>
        <item x="504"/>
        <item x="1384"/>
        <item x="893"/>
        <item x="220"/>
        <item x="1300"/>
        <item x="359"/>
        <item x="223"/>
        <item x="246"/>
        <item x="1393"/>
        <item x="1907"/>
        <item x="402"/>
        <item x="358"/>
        <item x="1022"/>
        <item x="589"/>
        <item x="1774"/>
        <item x="329"/>
        <item x="371"/>
        <item x="336"/>
        <item x="381"/>
        <item x="1839"/>
        <item x="544"/>
        <item x="493"/>
        <item x="241"/>
        <item x="1561"/>
        <item x="1521"/>
        <item x="957"/>
        <item x="1686"/>
        <item x="1687"/>
        <item x="237"/>
        <item x="1888"/>
        <item x="1400"/>
        <item x="801"/>
        <item x="374"/>
        <item x="574"/>
        <item x="1672"/>
        <item x="766"/>
        <item x="1903"/>
        <item x="1191"/>
        <item x="914"/>
        <item x="133"/>
        <item x="748"/>
        <item x="275"/>
        <item x="1047"/>
        <item x="1768"/>
        <item x="1713"/>
        <item x="841"/>
        <item x="233"/>
        <item x="57"/>
        <item x="1234"/>
        <item x="1878"/>
        <item x="1368"/>
        <item x="1042"/>
        <item x="342"/>
        <item x="1648"/>
        <item x="912"/>
        <item x="72"/>
        <item x="1512"/>
        <item x="1722"/>
        <item x="1717"/>
        <item x="1205"/>
        <item x="38"/>
        <item x="1863"/>
        <item x="471"/>
        <item x="1359"/>
        <item x="506"/>
        <item x="1036"/>
        <item x="699"/>
        <item x="970"/>
        <item x="1938"/>
        <item x="1853"/>
        <item x="1045"/>
        <item x="985"/>
        <item x="597"/>
        <item x="1048"/>
        <item x="1819"/>
        <item x="1314"/>
        <item x="60"/>
        <item x="1649"/>
        <item x="388"/>
        <item x="482"/>
        <item x="1974"/>
        <item x="1764"/>
        <item x="736"/>
        <item x="659"/>
        <item x="631"/>
        <item x="1116"/>
        <item x="308"/>
        <item x="1134"/>
        <item x="1502"/>
        <item x="794"/>
        <item x="1037"/>
        <item x="307"/>
        <item x="1114"/>
        <item x="828"/>
        <item x="1218"/>
        <item x="881"/>
        <item x="883"/>
        <item x="1580"/>
        <item x="1571"/>
        <item x="25"/>
        <item x="377"/>
        <item x="372"/>
        <item x="80"/>
        <item x="658"/>
        <item x="286"/>
        <item x="1618"/>
        <item x="896"/>
        <item x="52"/>
        <item x="1259"/>
        <item x="1838"/>
        <item x="651"/>
        <item x="1149"/>
        <item x="1442"/>
        <item x="805"/>
        <item x="1493"/>
        <item x="1418"/>
        <item x="618"/>
        <item x="1752"/>
        <item x="1749"/>
        <item x="834"/>
        <item x="361"/>
        <item x="512"/>
        <item x="1948"/>
        <item x="1812"/>
        <item x="260"/>
        <item x="1631"/>
        <item x="1767"/>
        <item x="968"/>
        <item x="433"/>
        <item x="1208"/>
        <item x="977"/>
        <item x="924"/>
        <item x="435"/>
        <item x="1135"/>
        <item x="1161"/>
        <item x="1621"/>
        <item x="1445"/>
        <item x="1976"/>
        <item x="629"/>
        <item x="1736"/>
        <item x="507"/>
        <item x="1710"/>
        <item x="1804"/>
        <item x="1887"/>
        <item x="1415"/>
        <item x="319"/>
        <item x="664"/>
        <item x="1145"/>
        <item x="1739"/>
        <item x="397"/>
        <item x="1824"/>
        <item x="1353"/>
        <item x="1538"/>
        <item x="1153"/>
        <item x="1517"/>
        <item x="1035"/>
        <item x="1926"/>
        <item x="488"/>
        <item x="469"/>
        <item x="1614"/>
        <item x="39"/>
        <item x="1280"/>
        <item x="1919"/>
        <item x="864"/>
        <item x="1957"/>
        <item x="1132"/>
        <item x="587"/>
        <item x="630"/>
        <item x="1917"/>
        <item x="1166"/>
        <item x="1528"/>
        <item x="1544"/>
        <item x="430"/>
        <item x="1448"/>
        <item x="815"/>
        <item x="814"/>
        <item x="1423"/>
        <item x="1565"/>
        <item x="585"/>
        <item x="644"/>
        <item x="441"/>
        <item x="444"/>
        <item x="715"/>
        <item x="1027"/>
        <item x="496"/>
        <item x="673"/>
        <item x="509"/>
        <item x="1802"/>
        <item x="1632"/>
        <item x="462"/>
        <item x="175"/>
        <item x="1542"/>
        <item x="1886"/>
        <item x="840"/>
        <item x="1509"/>
        <item x="812"/>
        <item x="67"/>
        <item x="455"/>
        <item x="823"/>
        <item x="1391"/>
        <item x="1889"/>
        <item x="1350"/>
        <item x="821"/>
        <item x="443"/>
        <item x="1133"/>
        <item x="420"/>
        <item x="913"/>
        <item x="1698"/>
        <item x="218"/>
        <item x="346"/>
        <item x="426"/>
        <item x="425"/>
        <item x="373"/>
        <item x="617"/>
        <item x="294"/>
        <item x="1771"/>
        <item x="1712"/>
        <item x="1152"/>
        <item x="405"/>
        <item x="1453"/>
        <item x="1202"/>
        <item x="1758"/>
        <item x="625"/>
        <item x="624"/>
        <item x="196"/>
        <item x="540"/>
        <item x="818"/>
        <item x="888"/>
        <item x="240"/>
        <item x="1726"/>
        <item x="1187"/>
        <item x="1627"/>
        <item x="472"/>
        <item x="1969"/>
        <item x="746"/>
        <item x="357"/>
        <item x="1365"/>
        <item x="266"/>
        <item x="807"/>
        <item x="378"/>
        <item x="1843"/>
        <item x="562"/>
        <item x="159"/>
        <item x="1246"/>
        <item x="316"/>
        <item x="1779"/>
        <item x="525"/>
        <item x="390"/>
        <item x="1663"/>
        <item x="1669"/>
        <item x="521"/>
        <item x="491"/>
        <item x="484"/>
        <item x="96"/>
        <item x="1757"/>
        <item x="1815"/>
        <item x="581"/>
        <item x="580"/>
        <item x="1973"/>
        <item x="1955"/>
        <item x="591"/>
        <item x="722"/>
        <item x="793"/>
        <item x="466"/>
        <item x="1545"/>
        <item x="431"/>
        <item x="648"/>
        <item x="1213"/>
        <item x="1270"/>
        <item x="537"/>
        <item x="330"/>
        <item x="1909"/>
        <item x="667"/>
        <item x="1217"/>
        <item x="409"/>
        <item x="606"/>
        <item x="265"/>
        <item x="5"/>
        <item x="157"/>
        <item x="1765"/>
        <item x="355"/>
        <item x="1455"/>
        <item x="1793"/>
        <item x="276"/>
        <item x="1747"/>
        <item x="243"/>
        <item x="227"/>
        <item x="340"/>
        <item x="1318"/>
        <item x="989"/>
        <item x="563"/>
        <item x="550"/>
        <item x="1159"/>
        <item x="1376"/>
        <item x="217"/>
        <item x="1613"/>
        <item x="1915"/>
        <item x="419"/>
        <item x="292"/>
        <item x="1604"/>
        <item x="1601"/>
        <item x="1785"/>
        <item x="1787"/>
        <item x="1783"/>
        <item x="1620"/>
        <item x="517"/>
        <item x="508"/>
        <item x="1381"/>
        <item x="396"/>
        <item x="927"/>
        <item x="1572"/>
        <item x="1281"/>
        <item x="1287"/>
        <item x="901"/>
        <item x="1763"/>
        <item x="1848"/>
        <item x="1548"/>
        <item x="1484"/>
        <item x="1674"/>
        <item x="919"/>
        <item x="490"/>
        <item x="415"/>
        <item x="1714"/>
        <item x="92"/>
        <item x="1972"/>
        <item x="442"/>
        <item x="291"/>
        <item x="1006"/>
        <item x="225"/>
        <item x="784"/>
        <item x="1954"/>
        <item x="1407"/>
        <item x="578"/>
        <item x="1354"/>
        <item x="6"/>
        <item x="1874"/>
        <item x="368"/>
        <item x="1781"/>
        <item x="965"/>
        <item x="1921"/>
        <item x="1920"/>
        <item x="718"/>
        <item x="236"/>
        <item x="309"/>
        <item x="1030"/>
        <item x="49"/>
        <item x="1456"/>
        <item x="439"/>
        <item x="393"/>
        <item x="1299"/>
        <item x="1321"/>
        <item x="285"/>
        <item x="806"/>
        <item x="1256"/>
        <item x="281"/>
        <item x="1852"/>
        <item x="751"/>
        <item x="1782"/>
        <item x="314"/>
        <item x="744"/>
        <item x="1684"/>
        <item x="771"/>
        <item x="923"/>
        <item x="795"/>
        <item x="995"/>
        <item x="988"/>
        <item x="1267"/>
        <item x="338"/>
        <item x="1385"/>
        <item x="1084"/>
        <item x="786"/>
        <item x="1177"/>
        <item x="792"/>
        <item x="1057"/>
        <item x="1439"/>
        <item x="149"/>
        <item x="1553"/>
        <item x="62"/>
        <item x="1591"/>
        <item x="683"/>
        <item x="1405"/>
        <item x="1511"/>
        <item x="126"/>
        <item x="271"/>
        <item x="230"/>
        <item x="561"/>
        <item x="1340"/>
        <item x="115"/>
        <item x="726"/>
        <item x="979"/>
        <item x="40"/>
        <item x="674"/>
        <item x="1162"/>
        <item x="1138"/>
        <item x="1754"/>
        <item x="992"/>
        <item x="1099"/>
        <item x="752"/>
        <item x="1107"/>
        <item x="543"/>
        <item x="249"/>
        <item x="1750"/>
        <item x="1289"/>
        <item x="185"/>
        <item x="1695"/>
        <item x="1867"/>
        <item x="1904"/>
        <item x="877"/>
        <item x="928"/>
        <item x="229"/>
        <item x="231"/>
        <item x="515"/>
        <item x="401"/>
        <item x="19"/>
        <item x="1247"/>
        <item x="1074"/>
        <item x="1916"/>
        <item x="680"/>
        <item x="253"/>
        <item x="207"/>
        <item x="1947"/>
        <item x="1662"/>
        <item x="772"/>
        <item x="773"/>
        <item x="1476"/>
        <item x="1480"/>
        <item x="1100"/>
        <item x="407"/>
        <item x="571"/>
        <item x="856"/>
        <item x="678"/>
        <item x="1732"/>
        <item x="386"/>
        <item x="894"/>
        <item x="432"/>
        <item x="1786"/>
        <item x="1301"/>
        <item x="35"/>
        <item x="1851"/>
        <item x="1375"/>
        <item x="934"/>
        <item x="1761"/>
        <item x="600"/>
        <item x="1079"/>
        <item x="1492"/>
        <item x="579"/>
        <item x="634"/>
        <item x="728"/>
        <item x="672"/>
        <item x="891"/>
        <item x="1386"/>
        <item x="1742"/>
        <item x="817"/>
        <item x="1465"/>
        <item x="69"/>
        <item x="53"/>
        <item x="1701"/>
        <item x="742"/>
        <item x="602"/>
        <item x="489"/>
        <item x="494"/>
        <item x="186"/>
        <item x="1826"/>
        <item x="780"/>
        <item x="796"/>
        <item x="1389"/>
        <item x="1312"/>
        <item x="327"/>
        <item x="1094"/>
        <item x="955"/>
        <item x="317"/>
        <item x="594"/>
        <item x="499"/>
        <item x="500"/>
        <item x="1306"/>
        <item x="1912"/>
        <item x="1911"/>
        <item x="1361"/>
        <item x="1933"/>
        <item x="1642"/>
        <item x="1709"/>
        <item x="1574"/>
        <item x="908"/>
        <item x="641"/>
        <item x="56"/>
        <item x="0"/>
        <item x="1431"/>
        <item x="1979"/>
        <item x="1729"/>
        <item x="135"/>
        <item x="1901"/>
        <item x="1264"/>
        <item x="727"/>
        <item x="984"/>
        <item x="456"/>
        <item x="1472"/>
        <item x="1010"/>
        <item x="1700"/>
        <item x="1450"/>
        <item x="391"/>
        <item x="1862"/>
        <item x="1573"/>
        <item x="1725"/>
        <item x="1961"/>
        <item x="720"/>
        <item x="1841"/>
        <item x="1519"/>
        <item x="1097"/>
        <item x="1307"/>
        <item x="1499"/>
        <item x="1268"/>
        <item x="176"/>
        <item x="1148"/>
        <item x="1154"/>
        <item x="762"/>
        <item x="749"/>
        <item x="638"/>
        <item x="216"/>
        <item x="1059"/>
        <item x="1531"/>
        <item x="137"/>
        <item x="138"/>
        <item x="596"/>
        <item x="28"/>
        <item x="920"/>
        <item x="1946"/>
        <item x="1549"/>
        <item x="1285"/>
        <item x="123"/>
        <item x="1962"/>
        <item x="782"/>
        <item x="321"/>
        <item x="1462"/>
        <item x="1789"/>
        <item x="576"/>
        <item x="1339"/>
        <item x="465"/>
        <item x="1977"/>
        <item x="201"/>
        <item x="179"/>
        <item x="290"/>
        <item x="909"/>
        <item x="689"/>
        <item x="528"/>
        <item x="1708"/>
        <item x="1065"/>
        <item x="65"/>
        <item x="194"/>
        <item x="964"/>
        <item x="151"/>
        <item x="656"/>
        <item x="599"/>
        <item x="1348"/>
        <item x="1555"/>
        <item x="1117"/>
        <item x="343"/>
        <item x="556"/>
        <item x="1822"/>
        <item x="475"/>
        <item x="1087"/>
        <item x="1937"/>
        <item x="1597"/>
        <item x="1369"/>
        <item x="889"/>
        <item x="399"/>
        <item x="1589"/>
        <item x="143"/>
        <item x="492"/>
        <item x="257"/>
        <item x="1740"/>
        <item x="1762"/>
        <item x="1728"/>
        <item x="1535"/>
        <item x="1151"/>
        <item x="264"/>
        <item x="1008"/>
        <item x="781"/>
        <item x="1890"/>
        <item x="645"/>
        <item x="1072"/>
        <item x="127"/>
        <item x="652"/>
        <item x="660"/>
        <item x="1333"/>
        <item x="1041"/>
        <item x="831"/>
        <item x="1342"/>
        <item x="427"/>
        <item x="764"/>
        <item x="1414"/>
        <item x="662"/>
        <item x="679"/>
        <item x="221"/>
        <item x="1473"/>
        <item x="681"/>
        <item x="761"/>
        <item x="464"/>
        <item x="1416"/>
        <item x="1794"/>
        <item x="1040"/>
        <item x="743"/>
        <item x="929"/>
        <item x="119"/>
        <item x="1296"/>
        <item x="1295"/>
        <item x="503"/>
        <item x="675"/>
        <item x="932"/>
        <item x="440"/>
        <item x="485"/>
        <item x="153"/>
        <item x="1743"/>
        <item x="178"/>
        <item x="473"/>
        <item x="1682"/>
        <item x="1678"/>
        <item x="339"/>
        <item x="516"/>
        <item x="1530"/>
        <item x="729"/>
        <item x="251"/>
        <item x="1641"/>
        <item x="1666"/>
        <item x="1308"/>
        <item x="1222"/>
        <item x="826"/>
        <item x="1483"/>
        <item x="1756"/>
        <item x="925"/>
        <item x="1290"/>
        <item x="961"/>
        <item x="1770"/>
        <item x="1769"/>
        <item x="693"/>
        <item x="1968"/>
        <item x="150"/>
        <item x="1001"/>
        <item x="1858"/>
        <item x="245"/>
        <item x="110"/>
        <item x="1766"/>
        <item x="1410"/>
        <item x="1351"/>
        <item x="1563"/>
        <item x="836"/>
        <item x="1284"/>
        <item x="1265"/>
        <item x="980"/>
        <item x="1052"/>
        <item x="1335"/>
        <item x="239"/>
        <item x="1304"/>
        <item x="1688"/>
        <item x="1390"/>
        <item x="859"/>
        <item x="1559"/>
        <item x="1204"/>
        <item x="601"/>
        <item x="173"/>
        <item x="1792"/>
        <item x="1507"/>
        <item x="190"/>
        <item x="1958"/>
        <item x="1842"/>
        <item x="646"/>
        <item x="1491"/>
        <item x="1644"/>
        <item x="1494"/>
        <item x="822"/>
        <item x="280"/>
        <item x="389"/>
        <item x="1349"/>
        <item x="698"/>
        <item x="1850"/>
        <item x="654"/>
        <item x="1332"/>
        <item x="288"/>
        <item x="1330"/>
        <item x="1807"/>
        <item x="615"/>
        <item x="206"/>
        <item x="647"/>
        <item x="1194"/>
        <item x="1847"/>
        <item x="535"/>
        <item x="498"/>
        <item x="345"/>
        <item x="263"/>
        <item x="1881"/>
        <item x="1923"/>
        <item x="1170"/>
        <item x="461"/>
        <item x="1310"/>
        <item x="935"/>
        <item x="1727"/>
        <item x="1394"/>
        <item x="905"/>
        <item x="1313"/>
        <item x="612"/>
        <item x="609"/>
        <item x="608"/>
        <item x="1834"/>
        <item x="1327"/>
        <item x="555"/>
        <item x="900"/>
        <item x="505"/>
        <item x="671"/>
        <item x="481"/>
        <item x="568"/>
        <item x="1849"/>
        <item x="1371"/>
        <item x="649"/>
        <item x="547"/>
        <item x="167"/>
        <item x="1960"/>
        <item x="1918"/>
        <item x="622"/>
        <item x="1073"/>
        <item x="1309"/>
        <item x="1745"/>
        <item x="398"/>
        <item x="1262"/>
        <item x="438"/>
        <item x="663"/>
        <item x="628"/>
        <item x="1805"/>
        <item x="48"/>
        <item x="1216"/>
        <item x="1438"/>
        <item x="804"/>
        <item x="1362"/>
        <item x="1088"/>
        <item x="1258"/>
        <item x="269"/>
        <item x="845"/>
        <item x="478"/>
        <item x="1487"/>
        <item x="1569"/>
        <item x="77"/>
        <item x="1164"/>
        <item x="1780"/>
        <item x="203"/>
        <item x="1417"/>
        <item x="1796"/>
        <item x="1025"/>
        <item x="791"/>
        <item x="1809"/>
        <item x="215"/>
        <item x="1681"/>
        <item x="1338"/>
        <item x="298"/>
        <item x="434"/>
        <item x="247"/>
        <item x="101"/>
        <item x="1570"/>
        <item x="404"/>
        <item x="1245"/>
        <item x="1056"/>
        <item x="50"/>
        <item x="554"/>
        <item x="166"/>
        <item x="1377"/>
        <item x="283"/>
        <item x="573"/>
        <item x="1546"/>
        <item x="365"/>
        <item x="1366"/>
        <item x="45"/>
        <item x="1583"/>
        <item x="1639"/>
        <item x="1503"/>
        <item x="82"/>
        <item x="1378"/>
        <item x="242"/>
        <item x="1411"/>
        <item x="1624"/>
        <item x="1023"/>
        <item x="4"/>
        <item x="1855"/>
        <item x="1311"/>
        <item x="1518"/>
        <item x="956"/>
        <item x="697"/>
        <item x="15"/>
        <item x="1731"/>
        <item x="633"/>
        <item x="853"/>
        <item x="1221"/>
        <item x="424"/>
        <item x="140"/>
        <item x="75"/>
        <item x="851"/>
        <item x="926"/>
        <item x="844"/>
        <item x="1791"/>
        <item x="755"/>
        <item x="1882"/>
        <item x="559"/>
        <item x="181"/>
        <item x="192"/>
        <item x="1936"/>
        <item x="302"/>
        <item x="375"/>
        <item x="1063"/>
        <item x="348"/>
        <item x="165"/>
        <item x="188"/>
        <item x="1610"/>
        <item x="1871"/>
        <item x="1322"/>
        <item x="198"/>
        <item x="870"/>
        <item x="1784"/>
        <item x="446"/>
        <item x="1018"/>
        <item x="366"/>
        <item x="367"/>
        <item x="394"/>
        <item x="685"/>
        <item x="199"/>
        <item x="1707"/>
        <item x="1856"/>
        <item x="1944"/>
        <item x="1942"/>
        <item x="1945"/>
        <item x="1479"/>
        <item x="1844"/>
        <item x="1454"/>
        <item x="619"/>
        <item x="84"/>
        <item x="1392"/>
        <item x="973"/>
        <item x="903"/>
        <item x="511"/>
        <item x="1160"/>
        <item x="20"/>
        <item x="1667"/>
        <item x="948"/>
        <item x="334"/>
        <item x="479"/>
        <item x="1471"/>
        <item x="897"/>
        <item x="872"/>
        <item x="171"/>
        <item x="1748"/>
        <item x="1864"/>
        <item x="800"/>
        <item x="162"/>
        <item x="635"/>
        <item x="1066"/>
        <item x="1551"/>
        <item x="799"/>
        <item x="78"/>
        <item x="958"/>
        <item x="1568"/>
        <item x="1364"/>
        <item x="58"/>
        <item x="1255"/>
        <item x="270"/>
        <item x="1772"/>
        <item x="1070"/>
        <item x="1146"/>
        <item x="1147"/>
        <item x="546"/>
        <item x="299"/>
        <item x="1656"/>
        <item x="682"/>
        <item x="1012"/>
        <item x="1254"/>
        <item x="1640"/>
        <item x="313"/>
        <item x="453"/>
        <item x="41"/>
        <item x="134"/>
        <item x="819"/>
        <item x="160"/>
        <item x="352"/>
        <item x="816"/>
        <item x="1019"/>
        <item x="158"/>
        <item x="811"/>
        <item x="202"/>
        <item x="412"/>
        <item x="1467"/>
        <item x="267"/>
        <item x="1932"/>
        <item x="1372"/>
        <item x="210"/>
        <item x="163"/>
        <item x="1102"/>
        <item x="1276"/>
        <item x="1703"/>
        <item x="295"/>
        <item x="1067"/>
        <item x="993"/>
        <item x="1927"/>
        <item x="1790"/>
        <item x="1718"/>
        <item x="1905"/>
        <item x="1488"/>
        <item x="111"/>
        <item x="306"/>
        <item x="1185"/>
        <item x="1345"/>
        <item x="721"/>
        <item x="1636"/>
        <item x="1128"/>
        <item x="637"/>
        <item x="739"/>
        <item x="1049"/>
        <item x="740"/>
        <item x="131"/>
        <item x="551"/>
        <item x="379"/>
        <item x="1643"/>
        <item x="1647"/>
        <item x="650"/>
        <item x="1611"/>
        <item x="1925"/>
        <item x="1872"/>
        <item x="1899"/>
        <item x="1562"/>
        <item x="1825"/>
        <item x="690"/>
        <item x="593"/>
        <item x="592"/>
        <item x="1504"/>
        <item x="1951"/>
        <item x="1526"/>
        <item x="996"/>
        <item x="1009"/>
        <item x="8"/>
        <item x="1661"/>
        <item x="98"/>
        <item x="1623"/>
        <item x="1486"/>
        <item x="1382"/>
        <item x="1799"/>
        <item x="325"/>
        <item x="1602"/>
        <item x="1038"/>
        <item x="1178"/>
        <item x="513"/>
        <item x="1118"/>
        <item x="1584"/>
        <item x="71"/>
        <item x="1536"/>
        <item x="174"/>
        <item x="51"/>
        <item x="1122"/>
        <item x="284"/>
        <item x="890"/>
        <item x="688"/>
        <item x="1272"/>
        <item x="714"/>
        <item x="168"/>
        <item x="616"/>
        <item x="323"/>
        <item x="1495"/>
        <item x="1689"/>
        <item x="1481"/>
        <item x="1928"/>
        <item x="1634"/>
        <item x="583"/>
        <item x="79"/>
        <item x="1336"/>
        <item x="1188"/>
        <item x="636"/>
        <item x="971"/>
        <item x="459"/>
        <item x="1206"/>
        <item x="783"/>
        <item x="1331"/>
        <item x="86"/>
        <item x="1629"/>
        <item x="1324"/>
        <item x="146"/>
        <item x="244"/>
        <item x="1441"/>
        <item x="529"/>
        <item x="933"/>
        <item x="37"/>
        <item x="539"/>
        <item x="1906"/>
        <item x="107"/>
        <item x="1671"/>
        <item x="1670"/>
        <item x="945"/>
        <item x="370"/>
        <item x="707"/>
        <item x="952"/>
        <item x="27"/>
        <item x="871"/>
        <item x="1751"/>
        <item x="1865"/>
        <item x="1866"/>
        <item x="878"/>
        <item x="976"/>
        <item x="684"/>
        <item x="1600"/>
        <item x="704"/>
        <item x="1737"/>
        <item x="452"/>
        <item x="1567"/>
        <item x="1121"/>
        <item x="1540"/>
        <item x="113"/>
        <item x="64"/>
        <item x="305"/>
        <item x="833"/>
        <item x="1854"/>
        <item x="282"/>
        <item x="1237"/>
        <item x="63"/>
        <item x="1447"/>
        <item x="974"/>
        <item x="169"/>
        <item x="1594"/>
        <item x="448"/>
        <item x="1622"/>
        <item x="1469"/>
        <item x="353"/>
        <item x="653"/>
        <item x="1210"/>
        <item x="604"/>
        <item x="1956"/>
        <item x="1096"/>
        <item x="584"/>
        <item x="9"/>
        <item x="1013"/>
        <item x="987"/>
        <item x="200"/>
        <item x="1429"/>
        <item x="29"/>
        <item x="566"/>
        <item x="81"/>
        <item x="470"/>
        <item x="1490"/>
        <item x="613"/>
        <item x="1952"/>
        <item x="1446"/>
        <item x="1466"/>
        <item x="1818"/>
        <item x="486"/>
        <item x="565"/>
        <item x="147"/>
        <item x="164"/>
        <item x="222"/>
        <item x="1829"/>
        <item x="59"/>
        <item x="1193"/>
        <item x="423"/>
        <item x="117"/>
        <item x="694"/>
        <item x="1232"/>
        <item x="1201"/>
        <item x="1111"/>
        <item x="1124"/>
        <item x="1167"/>
        <item x="1776"/>
        <item x="732"/>
        <item x="731"/>
        <item x="1558"/>
        <item x="1585"/>
        <item x="915"/>
        <item x="712"/>
        <item x="533"/>
        <item x="1514"/>
        <item x="1461"/>
        <item x="66"/>
        <item x="1039"/>
        <item x="1288"/>
        <item x="1044"/>
        <item x="1964"/>
        <item x="293"/>
        <item x="1659"/>
        <item x="1914"/>
        <item x="1165"/>
        <item x="1950"/>
        <item x="392"/>
        <item x="1806"/>
        <item x="1076"/>
        <item x="1543"/>
        <item x="1126"/>
        <item x="1054"/>
        <item x="1323"/>
        <item x="116"/>
        <item x="1131"/>
        <item x="104"/>
        <item x="109"/>
        <item x="1657"/>
        <item x="1341"/>
        <item x="1676"/>
        <item x="406"/>
        <item x="1564"/>
        <item x="1827"/>
        <item x="1523"/>
        <item x="1095"/>
        <item x="408"/>
        <item x="411"/>
        <item x="669"/>
        <item x="1817"/>
        <item x="214"/>
        <item x="211"/>
        <item x="839"/>
        <item x="1533"/>
        <item x="753"/>
        <item x="364"/>
        <item x="187"/>
        <item x="61"/>
        <item x="3"/>
        <item x="1625"/>
        <item x="1694"/>
        <item x="1101"/>
        <item x="387"/>
        <item x="1430"/>
        <item x="350"/>
        <item x="858"/>
        <item x="534"/>
        <item x="530"/>
        <item x="279"/>
        <item x="332"/>
        <item x="696"/>
        <item x="1283"/>
        <item x="778"/>
        <item x="1334"/>
        <item x="141"/>
        <item x="843"/>
        <item x="810"/>
        <item x="1800"/>
        <item x="880"/>
        <item x="97"/>
        <item x="1432"/>
        <item x="252"/>
        <item x="1857"/>
        <item x="1859"/>
        <item x="1437"/>
        <item x="1534"/>
        <item x="1240"/>
        <item x="741"/>
        <item x="942"/>
        <item x="1803"/>
        <item x="1168"/>
        <item x="46"/>
        <item x="1293"/>
        <item x="560"/>
        <item x="1277"/>
        <item x="1098"/>
        <item x="1560"/>
        <item x="1893"/>
        <item x="1720"/>
        <item x="552"/>
        <item x="825"/>
        <item x="567"/>
        <item x="876"/>
        <item x="1315"/>
        <item x="85"/>
        <item x="588"/>
        <item x="1821"/>
        <item x="1274"/>
        <item x="1320"/>
        <item x="1169"/>
        <item x="463"/>
        <item x="1125"/>
        <item x="182"/>
        <item x="1214"/>
        <item x="1685"/>
        <item x="1797"/>
        <item x="850"/>
        <item x="1197"/>
        <item x="873"/>
        <item x="451"/>
        <item x="383"/>
        <item x="1760"/>
        <item x="918"/>
        <item x="852"/>
        <item x="930"/>
        <item x="1089"/>
        <item x="1387"/>
        <item x="1870"/>
        <item x="1875"/>
        <item x="1459"/>
        <item x="30"/>
        <item x="1105"/>
        <item x="1586"/>
        <item x="1227"/>
        <item x="351"/>
        <item x="447"/>
        <item x="1021"/>
        <item x="468"/>
        <item x="1215"/>
        <item x="1212"/>
        <item x="779"/>
        <item x="1211"/>
        <item x="191"/>
        <item x="259"/>
        <item x="1463"/>
        <item x="258"/>
        <item x="1773"/>
        <item x="1590"/>
        <item x="1139"/>
        <item x="1913"/>
        <item x="523"/>
        <item x="857"/>
        <item x="1704"/>
        <item x="1460"/>
        <item x="1412"/>
        <item x="1404"/>
        <item x="1403"/>
        <item x="1402"/>
        <item x="1798"/>
        <item x="1406"/>
        <item x="1520"/>
        <item x="553"/>
        <item x="542"/>
        <item x="1633"/>
        <item x="1081"/>
        <item x="936"/>
        <item x="1155"/>
        <item x="296"/>
        <item x="1379"/>
        <item x="1363"/>
        <item x="1050"/>
        <item x="1051"/>
        <item x="1940"/>
        <item x="614"/>
        <item x="1225"/>
        <item x="1093"/>
        <item x="610"/>
        <item x="1630"/>
        <item x="1730"/>
        <item x="1840"/>
        <item x="129"/>
        <item x="586"/>
        <item x="1524"/>
        <item x="209"/>
        <item x="700"/>
        <item x="1398"/>
        <item x="428"/>
        <item x="1238"/>
        <item x="1497"/>
        <item x="892"/>
        <item x="1358"/>
        <item x="1346"/>
        <item x="1297"/>
        <item x="1877"/>
        <item x="734"/>
        <item x="1174"/>
        <item x="1220"/>
        <item x="208"/>
        <item x="1127"/>
        <item x="7"/>
        <item x="1269"/>
        <item x="1298"/>
        <item x="1652"/>
        <item x="536"/>
        <item x="1"/>
        <item x="16"/>
        <item x="1603"/>
        <item x="1746"/>
        <item x="23"/>
        <item x="1953"/>
        <item x="1303"/>
        <item x="1141"/>
        <item x="1719"/>
        <item x="1696"/>
        <item x="1679"/>
        <item x="1924"/>
        <item x="450"/>
        <item x="1665"/>
        <item x="1578"/>
        <item x="1319"/>
        <item x="189"/>
        <item x="128"/>
        <item x="1505"/>
        <item x="1609"/>
        <item x="1541"/>
        <item x="558"/>
        <item x="557"/>
        <item x="621"/>
        <item x="94"/>
        <item x="862"/>
        <item x="1434"/>
        <item x="940"/>
        <item x="711"/>
        <item x="710"/>
        <item x="1723"/>
        <item x="1645"/>
        <item x="1428"/>
        <item x="954"/>
        <item x="532"/>
        <item x="1721"/>
        <item x="1506"/>
        <item x="1735"/>
        <item x="526"/>
        <item x="717"/>
        <item x="108"/>
        <item x="34"/>
        <item x="1426"/>
        <item x="1242"/>
        <item x="655"/>
        <item x="1199"/>
        <item x="1388"/>
        <item x="1143"/>
        <item x="1592"/>
        <item x="886"/>
        <item x="1608"/>
        <item x="1941"/>
        <item x="549"/>
        <item x="93"/>
        <item x="975"/>
        <item x="1970"/>
        <item x="148"/>
        <item x="1885"/>
        <item x="301"/>
        <item x="1628"/>
        <item x="757"/>
        <item x="418"/>
        <item x="1000"/>
        <item x="1003"/>
        <item x="1108"/>
        <item x="42"/>
        <item x="1443"/>
        <item x="824"/>
        <item x="457"/>
        <item x="931"/>
        <item x="1575"/>
        <item x="403"/>
        <item x="322"/>
        <item x="1150"/>
        <item x="1734"/>
        <item x="213"/>
        <item x="1086"/>
        <item x="1316"/>
        <item x="1873"/>
        <item x="548"/>
        <item x="595"/>
        <item x="1537"/>
        <item x="1302"/>
        <item x="1596"/>
        <item x="303"/>
        <item x="966"/>
        <item x="1900"/>
        <item x="982"/>
        <item x="706"/>
        <item x="946"/>
        <item x="1813"/>
        <item x="875"/>
        <item x="1367"/>
        <item x="983"/>
        <item x="1692"/>
        <item x="522"/>
        <item x="238"/>
        <item x="1814"/>
        <item x="1420"/>
        <item x="1017"/>
        <item x="421"/>
        <item x="277"/>
        <item x="416"/>
        <item x="204"/>
        <item x="226"/>
        <item x="1109"/>
        <item x="1702"/>
        <item x="665"/>
        <item x="1106"/>
        <item x="1427"/>
        <item x="1579"/>
        <item x="1397"/>
        <item x="1699"/>
        <item x="21"/>
        <item x="289"/>
        <item x="611"/>
        <item x="12"/>
        <item x="70"/>
        <item x="716"/>
        <item x="1209"/>
        <item x="949"/>
        <item x="661"/>
        <item x="1337"/>
        <item x="1690"/>
        <item x="733"/>
        <item x="454"/>
        <item x="1192"/>
        <item x="483"/>
        <item x="1593"/>
        <item x="261"/>
        <item x="524"/>
        <item x="172"/>
        <item x="838"/>
        <item x="1550"/>
        <item x="564"/>
        <item x="1795"/>
        <item x="1868"/>
        <item x="798"/>
        <item x="1435"/>
        <item x="978"/>
        <item x="1011"/>
        <item x="510"/>
        <item x="1007"/>
        <item x="26"/>
        <item x="410"/>
        <item x="337"/>
        <item x="1252"/>
        <item x="787"/>
        <item x="937"/>
        <item x="1816"/>
        <item x="1468"/>
        <item x="250"/>
        <item x="1399"/>
        <item x="1478"/>
        <item x="1884"/>
        <item x="1080"/>
        <item x="705"/>
        <item x="627"/>
        <item x="1963"/>
        <item x="197"/>
        <item x="620"/>
        <item x="1599"/>
        <item x="180"/>
        <item x="1898"/>
        <item x="1144"/>
        <item x="1250"/>
        <item x="1485"/>
        <item x="960"/>
        <item x="193"/>
        <item x="869"/>
        <item x="868"/>
        <item x="477"/>
        <item x="1196"/>
        <item x="1198"/>
        <item x="1195"/>
        <item x="1091"/>
        <item x="177"/>
        <item x="1741"/>
        <item x="1598"/>
        <item x="1615"/>
        <item x="863"/>
        <item x="1233"/>
        <item x="55"/>
        <item x="962"/>
        <item x="1895"/>
        <item x="575"/>
        <item x="1547"/>
        <item x="1029"/>
        <item x="248"/>
        <item x="1224"/>
        <item x="767"/>
        <item x="1129"/>
        <item x="362"/>
        <item x="1119"/>
        <item x="951"/>
        <item x="1046"/>
        <item x="89"/>
        <item x="122"/>
        <item x="1123"/>
        <item x="1112"/>
        <item x="1078"/>
        <item x="1110"/>
        <item x="1347"/>
        <item x="1005"/>
        <item x="1189"/>
        <item x="756"/>
        <item x="1380"/>
        <item x="738"/>
        <item x="885"/>
        <item x="730"/>
        <item x="849"/>
        <item x="1831"/>
        <item x="837"/>
        <item x="235"/>
        <item x="1266"/>
        <item x="1383"/>
        <item x="1971"/>
        <item x="1239"/>
        <item x="1532"/>
        <item x="17"/>
        <item x="724"/>
        <item x="1305"/>
        <item x="1015"/>
        <item x="1326"/>
        <item x="1777"/>
        <item x="1788"/>
        <item x="476"/>
        <item x="1753"/>
        <item x="102"/>
        <item x="577"/>
        <item x="1616"/>
        <item x="1978"/>
        <item x="538"/>
        <item x="1024"/>
        <item x="1183"/>
        <item x="1180"/>
        <item x="1104"/>
        <item x="1452"/>
        <item x="68"/>
        <item x="1113"/>
        <item x="105"/>
        <item x="467"/>
        <item x="1860"/>
        <item x="1286"/>
        <item x="789"/>
        <item x="1883"/>
        <item x="1261"/>
        <item x="1278"/>
        <item x="414"/>
        <item x="1064"/>
        <item x="1650"/>
        <item x="54"/>
        <item x="1539"/>
        <item x="232"/>
        <item x="120"/>
        <item x="474"/>
        <item x="335"/>
        <item x="999"/>
        <item x="1449"/>
        <item x="1606"/>
        <item x="1515"/>
        <item x="273"/>
        <item x="950"/>
        <item x="874"/>
        <item x="770"/>
        <item x="1556"/>
        <item x="910"/>
        <item x="692"/>
        <item x="10"/>
        <item x="436"/>
        <item x="1975"/>
        <item x="255"/>
        <item x="1691"/>
        <item x="519"/>
        <item x="708"/>
        <item x="333"/>
        <item x="1230"/>
        <item x="1325"/>
        <item x="947"/>
        <item x="1470"/>
        <item x="1069"/>
        <item x="572"/>
        <item x="224"/>
        <item x="1075"/>
        <item x="1421"/>
        <item x="497"/>
        <item x="274"/>
        <item x="1967"/>
        <item x="750"/>
        <item x="1184"/>
        <item x="1103"/>
        <item x="917"/>
        <item x="994"/>
        <item x="1396"/>
        <item t="default"/>
      </items>
    </pivotField>
    <pivotField showAll="0"/>
    <pivotField showAll="0">
      <items count="30">
        <item x="21"/>
        <item x="12"/>
        <item x="24"/>
        <item x="11"/>
        <item x="0"/>
        <item x="19"/>
        <item x="15"/>
        <item x="4"/>
        <item x="9"/>
        <item x="3"/>
        <item x="23"/>
        <item x="18"/>
        <item x="26"/>
        <item x="14"/>
        <item x="13"/>
        <item x="22"/>
        <item x="25"/>
        <item x="20"/>
        <item x="5"/>
        <item x="6"/>
        <item x="27"/>
        <item x="8"/>
        <item x="28"/>
        <item x="16"/>
        <item x="1"/>
        <item x="10"/>
        <item x="17"/>
        <item x="7"/>
        <item x="2"/>
        <item t="default"/>
      </items>
    </pivotField>
    <pivotField showAll="0"/>
    <pivotField showAll="0"/>
    <pivotField showAll="0"/>
    <pivotField showAll="0"/>
    <pivotField showAll="0"/>
    <pivotField dataField="1" showAll="0"/>
    <pivotField dataField="1" showAll="0"/>
    <pivotField axis="axisRow" showAll="0">
      <items count="7">
        <item x="0"/>
        <item x="1"/>
        <item x="4"/>
        <item x="2"/>
        <item x="5"/>
        <item x="3"/>
        <item t="default"/>
      </items>
    </pivotField>
    <pivotField showAll="0"/>
    <pivotField showAll="0"/>
    <pivotField dragToRow="0" dragToCol="0" dragToPage="0" showAll="0" defaultSubtotal="0"/>
    <pivotField dragToRow="0" dragToCol="0" dragToPage="0" showAll="0" defaultSubtotal="0"/>
  </pivotFields>
  <rowFields count="1">
    <field x="11"/>
  </rowFields>
  <rowItems count="7">
    <i>
      <x/>
    </i>
    <i>
      <x v="1"/>
    </i>
    <i>
      <x v="2"/>
    </i>
    <i>
      <x v="3"/>
    </i>
    <i>
      <x v="4"/>
    </i>
    <i>
      <x v="5"/>
    </i>
    <i t="grand">
      <x/>
    </i>
  </rowItems>
  <colFields count="1">
    <field x="-2"/>
  </colFields>
  <colItems count="2">
    <i>
      <x/>
    </i>
    <i i="1">
      <x v="1"/>
    </i>
  </colItems>
  <dataFields count="2">
    <dataField name="Sum of International Collection (M USD)" fld="10" baseField="0" baseItem="0"/>
    <dataField name="Sum of Domestic Collection (M US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C23E9A-79A9-4EC0-BD1D-3B1CAA783A41}"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B7:AD13" firstHeaderRow="0" firstDataRow="1" firstDataCol="1"/>
  <pivotFields count="16">
    <pivotField showAll="0">
      <items count="117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0"/>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t="default"/>
      </items>
    </pivotField>
    <pivotField showAll="0">
      <items count="1983">
        <item x="344"/>
        <item x="598"/>
        <item x="1020"/>
        <item x="1557"/>
        <item x="570"/>
        <item x="861"/>
        <item x="898"/>
        <item x="124"/>
        <item x="1715"/>
        <item x="1607"/>
        <item x="990"/>
        <item x="32"/>
        <item x="1425"/>
        <item x="1554"/>
        <item x="1424"/>
        <item x="1711"/>
        <item x="95"/>
        <item x="354"/>
        <item x="1181"/>
        <item x="458"/>
        <item x="725"/>
        <item x="437"/>
        <item x="1090"/>
        <item x="1413"/>
        <item x="943"/>
        <item x="1120"/>
        <item x="1130"/>
        <item x="1876"/>
        <item x="328"/>
        <item x="527"/>
        <item x="916"/>
        <item x="1673"/>
        <item x="1223"/>
        <item x="866"/>
        <item x="1142"/>
        <item x="382"/>
        <item x="1668"/>
        <item x="1513"/>
        <item x="268"/>
        <item x="1496"/>
        <item x="1229"/>
        <item x="1228"/>
        <item x="380"/>
        <item x="205"/>
        <item x="998"/>
        <item x="1910"/>
        <item x="514"/>
        <item x="112"/>
        <item x="848"/>
        <item x="691"/>
        <item x="297"/>
        <item x="1943"/>
        <item x="400"/>
        <item x="422"/>
        <item x="719"/>
        <item x="1226"/>
        <item x="1401"/>
        <item x="1158"/>
        <item x="777"/>
        <item x="855"/>
        <item x="1891"/>
        <item x="14"/>
        <item x="899"/>
        <item x="44"/>
        <item x="1474"/>
        <item x="310"/>
        <item x="1880"/>
        <item x="1755"/>
        <item x="981"/>
        <item x="1251"/>
        <item x="324"/>
        <item x="1374"/>
        <item x="99"/>
        <item x="195"/>
        <item x="640"/>
        <item x="31"/>
        <item x="1959"/>
        <item x="997"/>
        <item x="1034"/>
        <item x="1525"/>
        <item x="582"/>
        <item x="1241"/>
        <item x="1328"/>
        <item x="256"/>
        <item x="304"/>
        <item x="1837"/>
        <item x="701"/>
        <item x="775"/>
        <item x="312"/>
        <item x="703"/>
        <item x="1014"/>
        <item x="687"/>
        <item x="1249"/>
        <item x="161"/>
        <item x="234"/>
        <item x="502"/>
        <item x="1077"/>
        <item x="860"/>
        <item x="156"/>
        <item x="776"/>
        <item x="1263"/>
        <item x="318"/>
        <item x="1433"/>
        <item x="1373"/>
        <item x="1510"/>
        <item x="1892"/>
        <item x="1637"/>
        <item x="1083"/>
        <item x="686"/>
        <item x="921"/>
        <item x="820"/>
        <item x="33"/>
        <item x="1207"/>
        <item x="429"/>
        <item x="130"/>
        <item x="1061"/>
        <item x="460"/>
        <item x="1716"/>
        <item x="1949"/>
        <item x="1605"/>
        <item x="1422"/>
        <item x="1966"/>
        <item x="1934"/>
        <item x="531"/>
        <item x="607"/>
        <item x="545"/>
        <item x="212"/>
        <item x="145"/>
        <item x="1140"/>
        <item x="1646"/>
        <item x="846"/>
        <item x="723"/>
        <item x="1475"/>
        <item x="765"/>
        <item x="376"/>
        <item x="676"/>
        <item x="813"/>
        <item x="1043"/>
        <item x="906"/>
        <item x="763"/>
        <item x="760"/>
        <item x="759"/>
        <item x="142"/>
        <item x="1360"/>
        <item x="972"/>
        <item x="1638"/>
        <item x="1635"/>
        <item x="272"/>
        <item x="895"/>
        <item x="1219"/>
        <item x="1171"/>
        <item x="1344"/>
        <item x="1085"/>
        <item x="1577"/>
        <item x="829"/>
        <item x="785"/>
        <item x="1935"/>
        <item x="922"/>
        <item x="1823"/>
        <item x="695"/>
        <item x="745"/>
        <item x="385"/>
        <item x="360"/>
        <item x="1026"/>
        <item x="1200"/>
        <item x="830"/>
        <item x="827"/>
        <item x="1832"/>
        <item x="1980"/>
        <item x="944"/>
        <item x="154"/>
        <item x="1235"/>
        <item x="347"/>
        <item x="1248"/>
        <item x="1931"/>
        <item x="11"/>
        <item x="1619"/>
        <item x="1501"/>
        <item x="835"/>
        <item x="884"/>
        <item x="1705"/>
        <item x="809"/>
        <item x="1582"/>
        <item x="287"/>
        <item x="986"/>
        <item x="1897"/>
        <item x="865"/>
        <item x="1156"/>
        <item x="603"/>
        <item x="1033"/>
        <item x="1626"/>
        <item x="262"/>
        <item x="445"/>
        <item x="1835"/>
        <item x="1677"/>
        <item x="1002"/>
        <item x="1444"/>
        <item x="907"/>
        <item x="842"/>
        <item x="136"/>
        <item x="1395"/>
        <item x="1733"/>
        <item x="939"/>
        <item x="797"/>
        <item x="1516"/>
        <item x="1654"/>
        <item x="991"/>
        <item x="1244"/>
        <item x="320"/>
        <item x="417"/>
        <item x="967"/>
        <item x="670"/>
        <item x="518"/>
        <item x="487"/>
        <item x="1808"/>
        <item x="623"/>
        <item x="1355"/>
        <item x="1810"/>
        <item x="1965"/>
        <item x="1759"/>
        <item x="788"/>
        <item x="1082"/>
        <item x="1273"/>
        <item x="1317"/>
        <item x="228"/>
        <item x="774"/>
        <item x="808"/>
        <item x="1458"/>
        <item x="1055"/>
        <item x="1939"/>
        <item x="1451"/>
        <item x="1500"/>
        <item x="1552"/>
        <item x="1053"/>
        <item x="1186"/>
        <item x="1820"/>
        <item x="953"/>
        <item x="24"/>
        <item x="626"/>
        <item x="1617"/>
        <item x="1352"/>
        <item x="144"/>
        <item x="1482"/>
        <item x="702"/>
        <item x="13"/>
        <item x="1163"/>
        <item x="83"/>
        <item x="941"/>
        <item x="911"/>
        <item x="1203"/>
        <item x="106"/>
        <item x="1801"/>
        <item x="802"/>
        <item x="1861"/>
        <item x="1922"/>
        <item x="1929"/>
        <item x="1588"/>
        <item x="1738"/>
        <item x="737"/>
        <item x="90"/>
        <item x="363"/>
        <item x="1279"/>
        <item x="152"/>
        <item x="1356"/>
        <item x="790"/>
        <item x="1275"/>
        <item x="867"/>
        <item x="1157"/>
        <item x="184"/>
        <item x="1576"/>
        <item x="1778"/>
        <item x="139"/>
        <item x="1068"/>
        <item x="904"/>
        <item x="413"/>
        <item x="1294"/>
        <item x="709"/>
        <item x="449"/>
        <item x="43"/>
        <item x="1292"/>
        <item x="666"/>
        <item x="1836"/>
        <item x="1260"/>
        <item x="1182"/>
        <item x="76"/>
        <item x="1190"/>
        <item x="480"/>
        <item x="1680"/>
        <item x="1529"/>
        <item x="1409"/>
        <item x="47"/>
        <item x="1869"/>
        <item x="668"/>
        <item x="121"/>
        <item x="1060"/>
        <item x="300"/>
        <item x="969"/>
        <item x="1612"/>
        <item x="643"/>
        <item x="1457"/>
        <item x="183"/>
        <item x="1092"/>
        <item x="384"/>
        <item x="1329"/>
        <item x="963"/>
        <item x="1028"/>
        <item x="541"/>
        <item x="938"/>
        <item x="1775"/>
        <item x="311"/>
        <item x="1173"/>
        <item x="1828"/>
        <item x="100"/>
        <item x="1231"/>
        <item x="103"/>
        <item x="832"/>
        <item x="495"/>
        <item x="326"/>
        <item x="1693"/>
        <item x="882"/>
        <item x="1408"/>
        <item x="1653"/>
        <item x="713"/>
        <item x="1477"/>
        <item x="125"/>
        <item x="639"/>
        <item x="1032"/>
        <item x="18"/>
        <item x="657"/>
        <item x="91"/>
        <item x="74"/>
        <item x="1846"/>
        <item x="1137"/>
        <item x="1136"/>
        <item x="1357"/>
        <item x="1655"/>
        <item x="114"/>
        <item x="605"/>
        <item x="902"/>
        <item x="118"/>
        <item x="1896"/>
        <item x="1697"/>
        <item x="1706"/>
        <item x="1436"/>
        <item x="87"/>
        <item x="1175"/>
        <item x="758"/>
        <item x="88"/>
        <item x="1744"/>
        <item x="1664"/>
        <item x="769"/>
        <item x="1058"/>
        <item x="1016"/>
        <item x="1724"/>
        <item x="1595"/>
        <item x="1833"/>
        <item x="754"/>
        <item x="2"/>
        <item x="1683"/>
        <item x="1236"/>
        <item x="1981"/>
        <item x="1522"/>
        <item x="1894"/>
        <item x="1498"/>
        <item x="22"/>
        <item x="1675"/>
        <item x="1419"/>
        <item x="1845"/>
        <item x="1062"/>
        <item x="1581"/>
        <item x="1370"/>
        <item x="356"/>
        <item x="1115"/>
        <item x="1658"/>
        <item x="1004"/>
        <item x="677"/>
        <item x="1271"/>
        <item x="1566"/>
        <item x="36"/>
        <item x="1587"/>
        <item x="1243"/>
        <item x="1253"/>
        <item x="1660"/>
        <item x="847"/>
        <item x="1172"/>
        <item x="632"/>
        <item x="1830"/>
        <item x="1930"/>
        <item x="1651"/>
        <item x="1464"/>
        <item x="879"/>
        <item x="132"/>
        <item x="501"/>
        <item x="341"/>
        <item x="170"/>
        <item x="747"/>
        <item x="331"/>
        <item x="1282"/>
        <item x="1440"/>
        <item x="315"/>
        <item x="155"/>
        <item x="1031"/>
        <item x="254"/>
        <item x="768"/>
        <item x="642"/>
        <item x="1902"/>
        <item x="959"/>
        <item x="1257"/>
        <item x="1489"/>
        <item x="1908"/>
        <item x="369"/>
        <item x="73"/>
        <item x="1291"/>
        <item x="1508"/>
        <item x="219"/>
        <item x="590"/>
        <item x="887"/>
        <item x="1179"/>
        <item x="395"/>
        <item x="278"/>
        <item x="1811"/>
        <item x="1343"/>
        <item x="569"/>
        <item x="349"/>
        <item x="735"/>
        <item x="1879"/>
        <item x="1527"/>
        <item x="1176"/>
        <item x="803"/>
        <item x="520"/>
        <item x="1071"/>
        <item x="854"/>
        <item x="504"/>
        <item x="1384"/>
        <item x="893"/>
        <item x="220"/>
        <item x="1300"/>
        <item x="359"/>
        <item x="223"/>
        <item x="246"/>
        <item x="1393"/>
        <item x="1907"/>
        <item x="402"/>
        <item x="358"/>
        <item x="1022"/>
        <item x="589"/>
        <item x="1774"/>
        <item x="329"/>
        <item x="371"/>
        <item x="336"/>
        <item x="381"/>
        <item x="1839"/>
        <item x="544"/>
        <item x="493"/>
        <item x="241"/>
        <item x="1561"/>
        <item x="1521"/>
        <item x="957"/>
        <item x="1686"/>
        <item x="1687"/>
        <item x="237"/>
        <item x="1888"/>
        <item x="1400"/>
        <item x="801"/>
        <item x="374"/>
        <item x="574"/>
        <item x="1672"/>
        <item x="766"/>
        <item x="1903"/>
        <item x="1191"/>
        <item x="914"/>
        <item x="133"/>
        <item x="748"/>
        <item x="275"/>
        <item x="1047"/>
        <item x="1768"/>
        <item x="1713"/>
        <item x="841"/>
        <item x="233"/>
        <item x="57"/>
        <item x="1234"/>
        <item x="1878"/>
        <item x="1368"/>
        <item x="1042"/>
        <item x="342"/>
        <item x="1648"/>
        <item x="912"/>
        <item x="72"/>
        <item x="1512"/>
        <item x="1722"/>
        <item x="1717"/>
        <item x="1205"/>
        <item x="38"/>
        <item x="1863"/>
        <item x="471"/>
        <item x="1359"/>
        <item x="506"/>
        <item x="1036"/>
        <item x="699"/>
        <item x="970"/>
        <item x="1938"/>
        <item x="1853"/>
        <item x="1045"/>
        <item x="985"/>
        <item x="597"/>
        <item x="1048"/>
        <item x="1819"/>
        <item x="1314"/>
        <item x="60"/>
        <item x="1649"/>
        <item x="388"/>
        <item x="482"/>
        <item x="1974"/>
        <item x="1764"/>
        <item x="736"/>
        <item x="659"/>
        <item x="631"/>
        <item x="1116"/>
        <item x="308"/>
        <item x="1134"/>
        <item x="1502"/>
        <item x="794"/>
        <item x="1037"/>
        <item x="307"/>
        <item x="1114"/>
        <item x="828"/>
        <item x="1218"/>
        <item x="881"/>
        <item x="883"/>
        <item x="1580"/>
        <item x="1571"/>
        <item x="25"/>
        <item x="377"/>
        <item x="372"/>
        <item x="80"/>
        <item x="658"/>
        <item x="286"/>
        <item x="1618"/>
        <item x="896"/>
        <item x="52"/>
        <item x="1259"/>
        <item x="1838"/>
        <item x="651"/>
        <item x="1149"/>
        <item x="1442"/>
        <item x="805"/>
        <item x="1493"/>
        <item x="1418"/>
        <item x="618"/>
        <item x="1752"/>
        <item x="1749"/>
        <item x="834"/>
        <item x="361"/>
        <item x="512"/>
        <item x="1948"/>
        <item x="1812"/>
        <item x="260"/>
        <item x="1631"/>
        <item x="1767"/>
        <item x="968"/>
        <item x="433"/>
        <item x="1208"/>
        <item x="977"/>
        <item x="924"/>
        <item x="435"/>
        <item x="1135"/>
        <item x="1161"/>
        <item x="1621"/>
        <item x="1445"/>
        <item x="1976"/>
        <item x="629"/>
        <item x="1736"/>
        <item x="507"/>
        <item x="1710"/>
        <item x="1804"/>
        <item x="1887"/>
        <item x="1415"/>
        <item x="319"/>
        <item x="664"/>
        <item x="1145"/>
        <item x="1739"/>
        <item x="397"/>
        <item x="1824"/>
        <item x="1353"/>
        <item x="1538"/>
        <item x="1153"/>
        <item x="1517"/>
        <item x="1035"/>
        <item x="1926"/>
        <item x="488"/>
        <item x="469"/>
        <item x="1614"/>
        <item x="39"/>
        <item x="1280"/>
        <item x="1919"/>
        <item x="864"/>
        <item x="1957"/>
        <item x="1132"/>
        <item x="587"/>
        <item x="630"/>
        <item x="1917"/>
        <item x="1166"/>
        <item x="1528"/>
        <item x="1544"/>
        <item x="430"/>
        <item x="1448"/>
        <item x="815"/>
        <item x="814"/>
        <item x="1423"/>
        <item x="1565"/>
        <item x="585"/>
        <item x="644"/>
        <item x="441"/>
        <item x="444"/>
        <item x="715"/>
        <item x="1027"/>
        <item x="496"/>
        <item x="673"/>
        <item x="509"/>
        <item x="1802"/>
        <item x="1632"/>
        <item x="462"/>
        <item x="175"/>
        <item x="1542"/>
        <item x="1886"/>
        <item x="840"/>
        <item x="1509"/>
        <item x="812"/>
        <item x="67"/>
        <item x="455"/>
        <item x="823"/>
        <item x="1391"/>
        <item x="1889"/>
        <item x="1350"/>
        <item x="821"/>
        <item x="443"/>
        <item x="1133"/>
        <item x="420"/>
        <item x="913"/>
        <item x="1698"/>
        <item x="218"/>
        <item x="346"/>
        <item x="426"/>
        <item x="425"/>
        <item x="373"/>
        <item x="617"/>
        <item x="294"/>
        <item x="1771"/>
        <item x="1712"/>
        <item x="1152"/>
        <item x="405"/>
        <item x="1453"/>
        <item x="1202"/>
        <item x="1758"/>
        <item x="625"/>
        <item x="624"/>
        <item x="196"/>
        <item x="540"/>
        <item x="818"/>
        <item x="888"/>
        <item x="240"/>
        <item x="1726"/>
        <item x="1187"/>
        <item x="1627"/>
        <item x="472"/>
        <item x="1969"/>
        <item x="746"/>
        <item x="357"/>
        <item x="1365"/>
        <item x="266"/>
        <item x="807"/>
        <item x="378"/>
        <item x="1843"/>
        <item x="562"/>
        <item x="159"/>
        <item x="1246"/>
        <item x="316"/>
        <item x="1779"/>
        <item x="525"/>
        <item x="390"/>
        <item x="1663"/>
        <item x="1669"/>
        <item x="521"/>
        <item x="491"/>
        <item x="484"/>
        <item x="96"/>
        <item x="1757"/>
        <item x="1815"/>
        <item x="581"/>
        <item x="580"/>
        <item x="1973"/>
        <item x="1955"/>
        <item x="591"/>
        <item x="722"/>
        <item x="793"/>
        <item x="466"/>
        <item x="1545"/>
        <item x="431"/>
        <item x="648"/>
        <item x="1213"/>
        <item x="1270"/>
        <item x="537"/>
        <item x="330"/>
        <item x="1909"/>
        <item x="667"/>
        <item x="1217"/>
        <item x="409"/>
        <item x="606"/>
        <item x="265"/>
        <item x="5"/>
        <item x="157"/>
        <item x="1765"/>
        <item x="355"/>
        <item x="1455"/>
        <item x="1793"/>
        <item x="276"/>
        <item x="1747"/>
        <item x="243"/>
        <item x="227"/>
        <item x="340"/>
        <item x="1318"/>
        <item x="989"/>
        <item x="563"/>
        <item x="550"/>
        <item x="1159"/>
        <item x="1376"/>
        <item x="217"/>
        <item x="1613"/>
        <item x="1915"/>
        <item x="419"/>
        <item x="292"/>
        <item x="1604"/>
        <item x="1601"/>
        <item x="1785"/>
        <item x="1787"/>
        <item x="1783"/>
        <item x="1620"/>
        <item x="517"/>
        <item x="508"/>
        <item x="1381"/>
        <item x="396"/>
        <item x="927"/>
        <item x="1572"/>
        <item x="1281"/>
        <item x="1287"/>
        <item x="901"/>
        <item x="1763"/>
        <item x="1848"/>
        <item x="1548"/>
        <item x="1484"/>
        <item x="1674"/>
        <item x="919"/>
        <item x="490"/>
        <item x="415"/>
        <item x="1714"/>
        <item x="92"/>
        <item x="1972"/>
        <item x="442"/>
        <item x="291"/>
        <item x="1006"/>
        <item x="225"/>
        <item x="784"/>
        <item x="1954"/>
        <item x="1407"/>
        <item x="578"/>
        <item x="1354"/>
        <item x="6"/>
        <item x="1874"/>
        <item x="368"/>
        <item x="1781"/>
        <item x="965"/>
        <item x="1921"/>
        <item x="1920"/>
        <item x="718"/>
        <item x="236"/>
        <item x="309"/>
        <item x="1030"/>
        <item x="49"/>
        <item x="1456"/>
        <item x="439"/>
        <item x="393"/>
        <item x="1299"/>
        <item x="1321"/>
        <item x="285"/>
        <item x="806"/>
        <item x="1256"/>
        <item x="281"/>
        <item x="1852"/>
        <item x="751"/>
        <item x="1782"/>
        <item x="314"/>
        <item x="744"/>
        <item x="1684"/>
        <item x="771"/>
        <item x="923"/>
        <item x="795"/>
        <item x="995"/>
        <item x="988"/>
        <item x="1267"/>
        <item x="338"/>
        <item x="1385"/>
        <item x="1084"/>
        <item x="786"/>
        <item x="1177"/>
        <item x="792"/>
        <item x="1057"/>
        <item x="1439"/>
        <item x="149"/>
        <item x="1553"/>
        <item x="62"/>
        <item x="1591"/>
        <item x="683"/>
        <item x="1405"/>
        <item x="1511"/>
        <item x="126"/>
        <item x="271"/>
        <item x="230"/>
        <item x="561"/>
        <item x="1340"/>
        <item x="115"/>
        <item x="726"/>
        <item x="979"/>
        <item x="40"/>
        <item x="674"/>
        <item x="1162"/>
        <item x="1138"/>
        <item x="1754"/>
        <item x="992"/>
        <item x="1099"/>
        <item x="752"/>
        <item x="1107"/>
        <item x="543"/>
        <item x="249"/>
        <item x="1750"/>
        <item x="1289"/>
        <item x="185"/>
        <item x="1695"/>
        <item x="1867"/>
        <item x="1904"/>
        <item x="877"/>
        <item x="928"/>
        <item x="229"/>
        <item x="231"/>
        <item x="515"/>
        <item x="401"/>
        <item x="19"/>
        <item x="1247"/>
        <item x="1074"/>
        <item x="1916"/>
        <item x="680"/>
        <item x="253"/>
        <item x="207"/>
        <item x="1947"/>
        <item x="1662"/>
        <item x="772"/>
        <item x="773"/>
        <item x="1476"/>
        <item x="1480"/>
        <item x="1100"/>
        <item x="407"/>
        <item x="571"/>
        <item x="856"/>
        <item x="678"/>
        <item x="1732"/>
        <item x="386"/>
        <item x="894"/>
        <item x="432"/>
        <item x="1786"/>
        <item x="1301"/>
        <item x="35"/>
        <item x="1851"/>
        <item x="1375"/>
        <item x="934"/>
        <item x="1761"/>
        <item x="600"/>
        <item x="1079"/>
        <item x="1492"/>
        <item x="579"/>
        <item x="634"/>
        <item x="728"/>
        <item x="672"/>
        <item x="891"/>
        <item x="1386"/>
        <item x="1742"/>
        <item x="817"/>
        <item x="1465"/>
        <item x="69"/>
        <item x="53"/>
        <item x="1701"/>
        <item x="742"/>
        <item x="602"/>
        <item x="489"/>
        <item x="494"/>
        <item x="186"/>
        <item x="1826"/>
        <item x="780"/>
        <item x="796"/>
        <item x="1389"/>
        <item x="1312"/>
        <item x="327"/>
        <item x="1094"/>
        <item x="955"/>
        <item x="317"/>
        <item x="594"/>
        <item x="499"/>
        <item x="500"/>
        <item x="1306"/>
        <item x="1912"/>
        <item x="1911"/>
        <item x="1361"/>
        <item x="1933"/>
        <item x="1642"/>
        <item x="1709"/>
        <item x="1574"/>
        <item x="908"/>
        <item x="641"/>
        <item x="56"/>
        <item x="0"/>
        <item x="1431"/>
        <item x="1979"/>
        <item x="1729"/>
        <item x="135"/>
        <item x="1901"/>
        <item x="1264"/>
        <item x="727"/>
        <item x="984"/>
        <item x="456"/>
        <item x="1472"/>
        <item x="1010"/>
        <item x="1700"/>
        <item x="1450"/>
        <item x="391"/>
        <item x="1862"/>
        <item x="1573"/>
        <item x="1725"/>
        <item x="1961"/>
        <item x="720"/>
        <item x="1841"/>
        <item x="1519"/>
        <item x="1097"/>
        <item x="1307"/>
        <item x="1499"/>
        <item x="1268"/>
        <item x="176"/>
        <item x="1148"/>
        <item x="1154"/>
        <item x="762"/>
        <item x="749"/>
        <item x="638"/>
        <item x="216"/>
        <item x="1059"/>
        <item x="1531"/>
        <item x="137"/>
        <item x="138"/>
        <item x="596"/>
        <item x="28"/>
        <item x="920"/>
        <item x="1946"/>
        <item x="1549"/>
        <item x="1285"/>
        <item x="123"/>
        <item x="1962"/>
        <item x="782"/>
        <item x="321"/>
        <item x="1462"/>
        <item x="1789"/>
        <item x="576"/>
        <item x="1339"/>
        <item x="465"/>
        <item x="1977"/>
        <item x="201"/>
        <item x="179"/>
        <item x="290"/>
        <item x="909"/>
        <item x="689"/>
        <item x="528"/>
        <item x="1708"/>
        <item x="1065"/>
        <item x="65"/>
        <item x="194"/>
        <item x="964"/>
        <item x="151"/>
        <item x="656"/>
        <item x="599"/>
        <item x="1348"/>
        <item x="1555"/>
        <item x="1117"/>
        <item x="343"/>
        <item x="556"/>
        <item x="1822"/>
        <item x="475"/>
        <item x="1087"/>
        <item x="1937"/>
        <item x="1597"/>
        <item x="1369"/>
        <item x="889"/>
        <item x="399"/>
        <item x="1589"/>
        <item x="143"/>
        <item x="492"/>
        <item x="257"/>
        <item x="1740"/>
        <item x="1762"/>
        <item x="1728"/>
        <item x="1535"/>
        <item x="1151"/>
        <item x="264"/>
        <item x="1008"/>
        <item x="781"/>
        <item x="1890"/>
        <item x="645"/>
        <item x="1072"/>
        <item x="127"/>
        <item x="652"/>
        <item x="660"/>
        <item x="1333"/>
        <item x="1041"/>
        <item x="831"/>
        <item x="1342"/>
        <item x="427"/>
        <item x="764"/>
        <item x="1414"/>
        <item x="662"/>
        <item x="679"/>
        <item x="221"/>
        <item x="1473"/>
        <item x="681"/>
        <item x="761"/>
        <item x="464"/>
        <item x="1416"/>
        <item x="1794"/>
        <item x="1040"/>
        <item x="743"/>
        <item x="929"/>
        <item x="119"/>
        <item x="1296"/>
        <item x="1295"/>
        <item x="503"/>
        <item x="675"/>
        <item x="932"/>
        <item x="440"/>
        <item x="485"/>
        <item x="153"/>
        <item x="1743"/>
        <item x="178"/>
        <item x="473"/>
        <item x="1682"/>
        <item x="1678"/>
        <item x="339"/>
        <item x="516"/>
        <item x="1530"/>
        <item x="729"/>
        <item x="251"/>
        <item x="1641"/>
        <item x="1666"/>
        <item x="1308"/>
        <item x="1222"/>
        <item x="826"/>
        <item x="1483"/>
        <item x="1756"/>
        <item x="925"/>
        <item x="1290"/>
        <item x="961"/>
        <item x="1770"/>
        <item x="1769"/>
        <item x="693"/>
        <item x="1968"/>
        <item x="150"/>
        <item x="1001"/>
        <item x="1858"/>
        <item x="245"/>
        <item x="110"/>
        <item x="1766"/>
        <item x="1410"/>
        <item x="1351"/>
        <item x="1563"/>
        <item x="836"/>
        <item x="1284"/>
        <item x="1265"/>
        <item x="980"/>
        <item x="1052"/>
        <item x="1335"/>
        <item x="239"/>
        <item x="1304"/>
        <item x="1688"/>
        <item x="1390"/>
        <item x="859"/>
        <item x="1559"/>
        <item x="1204"/>
        <item x="601"/>
        <item x="173"/>
        <item x="1792"/>
        <item x="1507"/>
        <item x="190"/>
        <item x="1958"/>
        <item x="1842"/>
        <item x="646"/>
        <item x="1491"/>
        <item x="1644"/>
        <item x="1494"/>
        <item x="822"/>
        <item x="280"/>
        <item x="389"/>
        <item x="1349"/>
        <item x="698"/>
        <item x="1850"/>
        <item x="654"/>
        <item x="1332"/>
        <item x="288"/>
        <item x="1330"/>
        <item x="1807"/>
        <item x="615"/>
        <item x="206"/>
        <item x="647"/>
        <item x="1194"/>
        <item x="1847"/>
        <item x="535"/>
        <item x="498"/>
        <item x="345"/>
        <item x="263"/>
        <item x="1881"/>
        <item x="1923"/>
        <item x="1170"/>
        <item x="461"/>
        <item x="1310"/>
        <item x="935"/>
        <item x="1727"/>
        <item x="1394"/>
        <item x="905"/>
        <item x="1313"/>
        <item x="612"/>
        <item x="609"/>
        <item x="608"/>
        <item x="1834"/>
        <item x="1327"/>
        <item x="555"/>
        <item x="900"/>
        <item x="505"/>
        <item x="671"/>
        <item x="481"/>
        <item x="568"/>
        <item x="1849"/>
        <item x="1371"/>
        <item x="649"/>
        <item x="547"/>
        <item x="167"/>
        <item x="1960"/>
        <item x="1918"/>
        <item x="622"/>
        <item x="1073"/>
        <item x="1309"/>
        <item x="1745"/>
        <item x="398"/>
        <item x="1262"/>
        <item x="438"/>
        <item x="663"/>
        <item x="628"/>
        <item x="1805"/>
        <item x="48"/>
        <item x="1216"/>
        <item x="1438"/>
        <item x="804"/>
        <item x="1362"/>
        <item x="1088"/>
        <item x="1258"/>
        <item x="269"/>
        <item x="845"/>
        <item x="478"/>
        <item x="1487"/>
        <item x="1569"/>
        <item x="77"/>
        <item x="1164"/>
        <item x="1780"/>
        <item x="203"/>
        <item x="1417"/>
        <item x="1796"/>
        <item x="1025"/>
        <item x="791"/>
        <item x="1809"/>
        <item x="215"/>
        <item x="1681"/>
        <item x="1338"/>
        <item x="298"/>
        <item x="434"/>
        <item x="247"/>
        <item x="101"/>
        <item x="1570"/>
        <item x="404"/>
        <item x="1245"/>
        <item x="1056"/>
        <item x="50"/>
        <item x="554"/>
        <item x="166"/>
        <item x="1377"/>
        <item x="283"/>
        <item x="573"/>
        <item x="1546"/>
        <item x="365"/>
        <item x="1366"/>
        <item x="45"/>
        <item x="1583"/>
        <item x="1639"/>
        <item x="1503"/>
        <item x="82"/>
        <item x="1378"/>
        <item x="242"/>
        <item x="1411"/>
        <item x="1624"/>
        <item x="1023"/>
        <item x="4"/>
        <item x="1855"/>
        <item x="1311"/>
        <item x="1518"/>
        <item x="956"/>
        <item x="697"/>
        <item x="15"/>
        <item x="1731"/>
        <item x="633"/>
        <item x="853"/>
        <item x="1221"/>
        <item x="424"/>
        <item x="140"/>
        <item x="75"/>
        <item x="851"/>
        <item x="926"/>
        <item x="844"/>
        <item x="1791"/>
        <item x="755"/>
        <item x="1882"/>
        <item x="559"/>
        <item x="181"/>
        <item x="192"/>
        <item x="1936"/>
        <item x="302"/>
        <item x="375"/>
        <item x="1063"/>
        <item x="348"/>
        <item x="165"/>
        <item x="188"/>
        <item x="1610"/>
        <item x="1871"/>
        <item x="1322"/>
        <item x="198"/>
        <item x="870"/>
        <item x="1784"/>
        <item x="446"/>
        <item x="1018"/>
        <item x="366"/>
        <item x="367"/>
        <item x="394"/>
        <item x="685"/>
        <item x="199"/>
        <item x="1707"/>
        <item x="1856"/>
        <item x="1944"/>
        <item x="1942"/>
        <item x="1945"/>
        <item x="1479"/>
        <item x="1844"/>
        <item x="1454"/>
        <item x="619"/>
        <item x="84"/>
        <item x="1392"/>
        <item x="973"/>
        <item x="903"/>
        <item x="511"/>
        <item x="1160"/>
        <item x="20"/>
        <item x="1667"/>
        <item x="948"/>
        <item x="334"/>
        <item x="479"/>
        <item x="1471"/>
        <item x="897"/>
        <item x="872"/>
        <item x="171"/>
        <item x="1748"/>
        <item x="1864"/>
        <item x="800"/>
        <item x="162"/>
        <item x="635"/>
        <item x="1066"/>
        <item x="1551"/>
        <item x="799"/>
        <item x="78"/>
        <item x="958"/>
        <item x="1568"/>
        <item x="1364"/>
        <item x="58"/>
        <item x="1255"/>
        <item x="270"/>
        <item x="1772"/>
        <item x="1070"/>
        <item x="1146"/>
        <item x="1147"/>
        <item x="546"/>
        <item x="299"/>
        <item x="1656"/>
        <item x="682"/>
        <item x="1012"/>
        <item x="1254"/>
        <item x="1640"/>
        <item x="313"/>
        <item x="453"/>
        <item x="41"/>
        <item x="134"/>
        <item x="819"/>
        <item x="160"/>
        <item x="352"/>
        <item x="816"/>
        <item x="1019"/>
        <item x="158"/>
        <item x="811"/>
        <item x="202"/>
        <item x="412"/>
        <item x="1467"/>
        <item x="267"/>
        <item x="1932"/>
        <item x="1372"/>
        <item x="210"/>
        <item x="163"/>
        <item x="1102"/>
        <item x="1276"/>
        <item x="1703"/>
        <item x="295"/>
        <item x="1067"/>
        <item x="993"/>
        <item x="1927"/>
        <item x="1790"/>
        <item x="1718"/>
        <item x="1905"/>
        <item x="1488"/>
        <item x="111"/>
        <item x="306"/>
        <item x="1185"/>
        <item x="1345"/>
        <item x="721"/>
        <item x="1636"/>
        <item x="1128"/>
        <item x="637"/>
        <item x="739"/>
        <item x="1049"/>
        <item x="740"/>
        <item x="131"/>
        <item x="551"/>
        <item x="379"/>
        <item x="1643"/>
        <item x="1647"/>
        <item x="650"/>
        <item x="1611"/>
        <item x="1925"/>
        <item x="1872"/>
        <item x="1899"/>
        <item x="1562"/>
        <item x="1825"/>
        <item x="690"/>
        <item x="593"/>
        <item x="592"/>
        <item x="1504"/>
        <item x="1951"/>
        <item x="1526"/>
        <item x="996"/>
        <item x="1009"/>
        <item x="8"/>
        <item x="1661"/>
        <item x="98"/>
        <item x="1623"/>
        <item x="1486"/>
        <item x="1382"/>
        <item x="1799"/>
        <item x="325"/>
        <item x="1602"/>
        <item x="1038"/>
        <item x="1178"/>
        <item x="513"/>
        <item x="1118"/>
        <item x="1584"/>
        <item x="71"/>
        <item x="1536"/>
        <item x="174"/>
        <item x="51"/>
        <item x="1122"/>
        <item x="284"/>
        <item x="890"/>
        <item x="688"/>
        <item x="1272"/>
        <item x="714"/>
        <item x="168"/>
        <item x="616"/>
        <item x="323"/>
        <item x="1495"/>
        <item x="1689"/>
        <item x="1481"/>
        <item x="1928"/>
        <item x="1634"/>
        <item x="583"/>
        <item x="79"/>
        <item x="1336"/>
        <item x="1188"/>
        <item x="636"/>
        <item x="971"/>
        <item x="459"/>
        <item x="1206"/>
        <item x="783"/>
        <item x="1331"/>
        <item x="86"/>
        <item x="1629"/>
        <item x="1324"/>
        <item x="146"/>
        <item x="244"/>
        <item x="1441"/>
        <item x="529"/>
        <item x="933"/>
        <item x="37"/>
        <item x="539"/>
        <item x="1906"/>
        <item x="107"/>
        <item x="1671"/>
        <item x="1670"/>
        <item x="945"/>
        <item x="370"/>
        <item x="707"/>
        <item x="952"/>
        <item x="27"/>
        <item x="871"/>
        <item x="1751"/>
        <item x="1865"/>
        <item x="1866"/>
        <item x="878"/>
        <item x="976"/>
        <item x="684"/>
        <item x="1600"/>
        <item x="704"/>
        <item x="1737"/>
        <item x="452"/>
        <item x="1567"/>
        <item x="1121"/>
        <item x="1540"/>
        <item x="113"/>
        <item x="64"/>
        <item x="305"/>
        <item x="833"/>
        <item x="1854"/>
        <item x="282"/>
        <item x="1237"/>
        <item x="63"/>
        <item x="1447"/>
        <item x="974"/>
        <item x="169"/>
        <item x="1594"/>
        <item x="448"/>
        <item x="1622"/>
        <item x="1469"/>
        <item x="353"/>
        <item x="653"/>
        <item x="1210"/>
        <item x="604"/>
        <item x="1956"/>
        <item x="1096"/>
        <item x="584"/>
        <item x="9"/>
        <item x="1013"/>
        <item x="987"/>
        <item x="200"/>
        <item x="1429"/>
        <item x="29"/>
        <item x="566"/>
        <item x="81"/>
        <item x="470"/>
        <item x="1490"/>
        <item x="613"/>
        <item x="1952"/>
        <item x="1446"/>
        <item x="1466"/>
        <item x="1818"/>
        <item x="486"/>
        <item x="565"/>
        <item x="147"/>
        <item x="164"/>
        <item x="222"/>
        <item x="1829"/>
        <item x="59"/>
        <item x="1193"/>
        <item x="423"/>
        <item x="117"/>
        <item x="694"/>
        <item x="1232"/>
        <item x="1201"/>
        <item x="1111"/>
        <item x="1124"/>
        <item x="1167"/>
        <item x="1776"/>
        <item x="732"/>
        <item x="731"/>
        <item x="1558"/>
        <item x="1585"/>
        <item x="915"/>
        <item x="712"/>
        <item x="533"/>
        <item x="1514"/>
        <item x="1461"/>
        <item x="66"/>
        <item x="1039"/>
        <item x="1288"/>
        <item x="1044"/>
        <item x="1964"/>
        <item x="293"/>
        <item x="1659"/>
        <item x="1914"/>
        <item x="1165"/>
        <item x="1950"/>
        <item x="392"/>
        <item x="1806"/>
        <item x="1076"/>
        <item x="1543"/>
        <item x="1126"/>
        <item x="1054"/>
        <item x="1323"/>
        <item x="116"/>
        <item x="1131"/>
        <item x="104"/>
        <item x="109"/>
        <item x="1657"/>
        <item x="1341"/>
        <item x="1676"/>
        <item x="406"/>
        <item x="1564"/>
        <item x="1827"/>
        <item x="1523"/>
        <item x="1095"/>
        <item x="408"/>
        <item x="411"/>
        <item x="669"/>
        <item x="1817"/>
        <item x="214"/>
        <item x="211"/>
        <item x="839"/>
        <item x="1533"/>
        <item x="753"/>
        <item x="364"/>
        <item x="187"/>
        <item x="61"/>
        <item x="3"/>
        <item x="1625"/>
        <item x="1694"/>
        <item x="1101"/>
        <item x="387"/>
        <item x="1430"/>
        <item x="350"/>
        <item x="858"/>
        <item x="534"/>
        <item x="530"/>
        <item x="279"/>
        <item x="332"/>
        <item x="696"/>
        <item x="1283"/>
        <item x="778"/>
        <item x="1334"/>
        <item x="141"/>
        <item x="843"/>
        <item x="810"/>
        <item x="1800"/>
        <item x="880"/>
        <item x="97"/>
        <item x="1432"/>
        <item x="252"/>
        <item x="1857"/>
        <item x="1859"/>
        <item x="1437"/>
        <item x="1534"/>
        <item x="1240"/>
        <item x="741"/>
        <item x="942"/>
        <item x="1803"/>
        <item x="1168"/>
        <item x="46"/>
        <item x="1293"/>
        <item x="560"/>
        <item x="1277"/>
        <item x="1098"/>
        <item x="1560"/>
        <item x="1893"/>
        <item x="1720"/>
        <item x="552"/>
        <item x="825"/>
        <item x="567"/>
        <item x="876"/>
        <item x="1315"/>
        <item x="85"/>
        <item x="588"/>
        <item x="1821"/>
        <item x="1274"/>
        <item x="1320"/>
        <item x="1169"/>
        <item x="463"/>
        <item x="1125"/>
        <item x="182"/>
        <item x="1214"/>
        <item x="1685"/>
        <item x="1797"/>
        <item x="850"/>
        <item x="1197"/>
        <item x="873"/>
        <item x="451"/>
        <item x="383"/>
        <item x="1760"/>
        <item x="918"/>
        <item x="852"/>
        <item x="930"/>
        <item x="1089"/>
        <item x="1387"/>
        <item x="1870"/>
        <item x="1875"/>
        <item x="1459"/>
        <item x="30"/>
        <item x="1105"/>
        <item x="1586"/>
        <item x="1227"/>
        <item x="351"/>
        <item x="447"/>
        <item x="1021"/>
        <item x="468"/>
        <item x="1215"/>
        <item x="1212"/>
        <item x="779"/>
        <item x="1211"/>
        <item x="191"/>
        <item x="259"/>
        <item x="1463"/>
        <item x="258"/>
        <item x="1773"/>
        <item x="1590"/>
        <item x="1139"/>
        <item x="1913"/>
        <item x="523"/>
        <item x="857"/>
        <item x="1704"/>
        <item x="1460"/>
        <item x="1412"/>
        <item x="1404"/>
        <item x="1403"/>
        <item x="1402"/>
        <item x="1798"/>
        <item x="1406"/>
        <item x="1520"/>
        <item x="553"/>
        <item x="542"/>
        <item x="1633"/>
        <item x="1081"/>
        <item x="936"/>
        <item x="1155"/>
        <item x="296"/>
        <item x="1379"/>
        <item x="1363"/>
        <item x="1050"/>
        <item x="1051"/>
        <item x="1940"/>
        <item x="614"/>
        <item x="1225"/>
        <item x="1093"/>
        <item x="610"/>
        <item x="1630"/>
        <item x="1730"/>
        <item x="1840"/>
        <item x="129"/>
        <item x="586"/>
        <item x="1524"/>
        <item x="209"/>
        <item x="700"/>
        <item x="1398"/>
        <item x="428"/>
        <item x="1238"/>
        <item x="1497"/>
        <item x="892"/>
        <item x="1358"/>
        <item x="1346"/>
        <item x="1297"/>
        <item x="1877"/>
        <item x="734"/>
        <item x="1174"/>
        <item x="1220"/>
        <item x="208"/>
        <item x="1127"/>
        <item x="7"/>
        <item x="1269"/>
        <item x="1298"/>
        <item x="1652"/>
        <item x="536"/>
        <item x="1"/>
        <item x="16"/>
        <item x="1603"/>
        <item x="1746"/>
        <item x="23"/>
        <item x="1953"/>
        <item x="1303"/>
        <item x="1141"/>
        <item x="1719"/>
        <item x="1696"/>
        <item x="1679"/>
        <item x="1924"/>
        <item x="450"/>
        <item x="1665"/>
        <item x="1578"/>
        <item x="1319"/>
        <item x="189"/>
        <item x="128"/>
        <item x="1505"/>
        <item x="1609"/>
        <item x="1541"/>
        <item x="558"/>
        <item x="557"/>
        <item x="621"/>
        <item x="94"/>
        <item x="862"/>
        <item x="1434"/>
        <item x="940"/>
        <item x="711"/>
        <item x="710"/>
        <item x="1723"/>
        <item x="1645"/>
        <item x="1428"/>
        <item x="954"/>
        <item x="532"/>
        <item x="1721"/>
        <item x="1506"/>
        <item x="1735"/>
        <item x="526"/>
        <item x="717"/>
        <item x="108"/>
        <item x="34"/>
        <item x="1426"/>
        <item x="1242"/>
        <item x="655"/>
        <item x="1199"/>
        <item x="1388"/>
        <item x="1143"/>
        <item x="1592"/>
        <item x="886"/>
        <item x="1608"/>
        <item x="1941"/>
        <item x="549"/>
        <item x="93"/>
        <item x="975"/>
        <item x="1970"/>
        <item x="148"/>
        <item x="1885"/>
        <item x="301"/>
        <item x="1628"/>
        <item x="757"/>
        <item x="418"/>
        <item x="1000"/>
        <item x="1003"/>
        <item x="1108"/>
        <item x="42"/>
        <item x="1443"/>
        <item x="824"/>
        <item x="457"/>
        <item x="931"/>
        <item x="1575"/>
        <item x="403"/>
        <item x="322"/>
        <item x="1150"/>
        <item x="1734"/>
        <item x="213"/>
        <item x="1086"/>
        <item x="1316"/>
        <item x="1873"/>
        <item x="548"/>
        <item x="595"/>
        <item x="1537"/>
        <item x="1302"/>
        <item x="1596"/>
        <item x="303"/>
        <item x="966"/>
        <item x="1900"/>
        <item x="982"/>
        <item x="706"/>
        <item x="946"/>
        <item x="1813"/>
        <item x="875"/>
        <item x="1367"/>
        <item x="983"/>
        <item x="1692"/>
        <item x="522"/>
        <item x="238"/>
        <item x="1814"/>
        <item x="1420"/>
        <item x="1017"/>
        <item x="421"/>
        <item x="277"/>
        <item x="416"/>
        <item x="204"/>
        <item x="226"/>
        <item x="1109"/>
        <item x="1702"/>
        <item x="665"/>
        <item x="1106"/>
        <item x="1427"/>
        <item x="1579"/>
        <item x="1397"/>
        <item x="1699"/>
        <item x="21"/>
        <item x="289"/>
        <item x="611"/>
        <item x="12"/>
        <item x="70"/>
        <item x="716"/>
        <item x="1209"/>
        <item x="949"/>
        <item x="661"/>
        <item x="1337"/>
        <item x="1690"/>
        <item x="733"/>
        <item x="454"/>
        <item x="1192"/>
        <item x="483"/>
        <item x="1593"/>
        <item x="261"/>
        <item x="524"/>
        <item x="172"/>
        <item x="838"/>
        <item x="1550"/>
        <item x="564"/>
        <item x="1795"/>
        <item x="1868"/>
        <item x="798"/>
        <item x="1435"/>
        <item x="978"/>
        <item x="1011"/>
        <item x="510"/>
        <item x="1007"/>
        <item x="26"/>
        <item x="410"/>
        <item x="337"/>
        <item x="1252"/>
        <item x="787"/>
        <item x="937"/>
        <item x="1816"/>
        <item x="1468"/>
        <item x="250"/>
        <item x="1399"/>
        <item x="1478"/>
        <item x="1884"/>
        <item x="1080"/>
        <item x="705"/>
        <item x="627"/>
        <item x="1963"/>
        <item x="197"/>
        <item x="620"/>
        <item x="1599"/>
        <item x="180"/>
        <item x="1898"/>
        <item x="1144"/>
        <item x="1250"/>
        <item x="1485"/>
        <item x="960"/>
        <item x="193"/>
        <item x="869"/>
        <item x="868"/>
        <item x="477"/>
        <item x="1196"/>
        <item x="1198"/>
        <item x="1195"/>
        <item x="1091"/>
        <item x="177"/>
        <item x="1741"/>
        <item x="1598"/>
        <item x="1615"/>
        <item x="863"/>
        <item x="1233"/>
        <item x="55"/>
        <item x="962"/>
        <item x="1895"/>
        <item x="575"/>
        <item x="1547"/>
        <item x="1029"/>
        <item x="248"/>
        <item x="1224"/>
        <item x="767"/>
        <item x="1129"/>
        <item x="362"/>
        <item x="1119"/>
        <item x="951"/>
        <item x="1046"/>
        <item x="89"/>
        <item x="122"/>
        <item x="1123"/>
        <item x="1112"/>
        <item x="1078"/>
        <item x="1110"/>
        <item x="1347"/>
        <item x="1005"/>
        <item x="1189"/>
        <item x="756"/>
        <item x="1380"/>
        <item x="738"/>
        <item x="885"/>
        <item x="730"/>
        <item x="849"/>
        <item x="1831"/>
        <item x="837"/>
        <item x="235"/>
        <item x="1266"/>
        <item x="1383"/>
        <item x="1971"/>
        <item x="1239"/>
        <item x="1532"/>
        <item x="17"/>
        <item x="724"/>
        <item x="1305"/>
        <item x="1015"/>
        <item x="1326"/>
        <item x="1777"/>
        <item x="1788"/>
        <item x="476"/>
        <item x="1753"/>
        <item x="102"/>
        <item x="577"/>
        <item x="1616"/>
        <item x="1978"/>
        <item x="538"/>
        <item x="1024"/>
        <item x="1183"/>
        <item x="1180"/>
        <item x="1104"/>
        <item x="1452"/>
        <item x="68"/>
        <item x="1113"/>
        <item x="105"/>
        <item x="467"/>
        <item x="1860"/>
        <item x="1286"/>
        <item x="789"/>
        <item x="1883"/>
        <item x="1261"/>
        <item x="1278"/>
        <item x="414"/>
        <item x="1064"/>
        <item x="1650"/>
        <item x="54"/>
        <item x="1539"/>
        <item x="232"/>
        <item x="120"/>
        <item x="474"/>
        <item x="335"/>
        <item x="999"/>
        <item x="1449"/>
        <item x="1606"/>
        <item x="1515"/>
        <item x="273"/>
        <item x="950"/>
        <item x="874"/>
        <item x="770"/>
        <item x="1556"/>
        <item x="910"/>
        <item x="692"/>
        <item x="10"/>
        <item x="436"/>
        <item x="1975"/>
        <item x="255"/>
        <item x="1691"/>
        <item x="519"/>
        <item x="708"/>
        <item x="333"/>
        <item x="1230"/>
        <item x="1325"/>
        <item x="947"/>
        <item x="1470"/>
        <item x="1069"/>
        <item x="572"/>
        <item x="224"/>
        <item x="1075"/>
        <item x="1421"/>
        <item x="497"/>
        <item x="274"/>
        <item x="1967"/>
        <item x="750"/>
        <item x="1184"/>
        <item x="1103"/>
        <item x="917"/>
        <item x="994"/>
        <item x="1396"/>
        <item t="default"/>
      </items>
    </pivotField>
    <pivotField showAll="0"/>
    <pivotField axis="axisRow" showAll="0" measureFilter="1">
      <items count="30">
        <item x="21"/>
        <item x="12"/>
        <item x="24"/>
        <item x="11"/>
        <item x="0"/>
        <item x="19"/>
        <item x="15"/>
        <item x="4"/>
        <item x="9"/>
        <item x="3"/>
        <item x="23"/>
        <item x="18"/>
        <item x="26"/>
        <item x="14"/>
        <item x="13"/>
        <item x="22"/>
        <item x="25"/>
        <item x="20"/>
        <item x="5"/>
        <item x="6"/>
        <item x="27"/>
        <item x="8"/>
        <item x="28"/>
        <item x="16"/>
        <item x="1"/>
        <item x="10"/>
        <item x="17"/>
        <item x="7"/>
        <item x="2"/>
        <item t="default"/>
      </items>
    </pivotField>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3"/>
  </rowFields>
  <rowItems count="6">
    <i>
      <x v="4"/>
    </i>
    <i>
      <x v="8"/>
    </i>
    <i>
      <x v="9"/>
    </i>
    <i>
      <x v="27"/>
    </i>
    <i>
      <x v="28"/>
    </i>
    <i t="grand">
      <x/>
    </i>
  </rowItems>
  <colFields count="1">
    <field x="-2"/>
  </colFields>
  <colItems count="2">
    <i>
      <x/>
    </i>
    <i i="1">
      <x v="1"/>
    </i>
  </colItems>
  <dataFields count="2">
    <dataField name="Sum of Budget (M USD)" fld="6" baseField="0" baseItem="0"/>
    <dataField name="Sum of Profit" fld="15" baseField="0" baseItem="0"/>
  </dataFields>
  <pivotTableStyleInfo name="PivotStyleLight16" showRowHeaders="1" showColHeaders="1" showRowStripes="0" showColStripes="0" showLastColumn="1"/>
  <filters count="1">
    <filter fld="3" type="count" evalOrder="-1" id="8"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44873D-F80D-4307-8B6B-7D32FFB4B1A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7:P18" firstHeaderRow="0" firstDataRow="1" firstDataCol="1"/>
  <pivotFields count="16">
    <pivotField showAll="0" measureFilter="1">
      <items count="117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0"/>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t="default"/>
      </items>
    </pivotField>
    <pivotField axis="axisRow" showAll="0" measureFilter="1">
      <items count="1983">
        <item x="344"/>
        <item x="598"/>
        <item x="1020"/>
        <item x="1557"/>
        <item x="570"/>
        <item x="861"/>
        <item x="898"/>
        <item x="124"/>
        <item x="1715"/>
        <item x="1607"/>
        <item x="990"/>
        <item x="32"/>
        <item x="1425"/>
        <item x="1554"/>
        <item x="1424"/>
        <item x="1711"/>
        <item x="95"/>
        <item x="354"/>
        <item x="1181"/>
        <item x="458"/>
        <item x="725"/>
        <item x="437"/>
        <item x="1090"/>
        <item x="1413"/>
        <item x="943"/>
        <item x="1120"/>
        <item x="1130"/>
        <item x="1876"/>
        <item x="328"/>
        <item x="527"/>
        <item x="916"/>
        <item x="1673"/>
        <item x="1223"/>
        <item x="866"/>
        <item x="1142"/>
        <item x="382"/>
        <item x="1668"/>
        <item x="1513"/>
        <item x="268"/>
        <item x="1496"/>
        <item x="1229"/>
        <item x="1228"/>
        <item x="380"/>
        <item x="205"/>
        <item x="998"/>
        <item x="1910"/>
        <item x="514"/>
        <item x="112"/>
        <item x="848"/>
        <item x="691"/>
        <item x="297"/>
        <item x="1943"/>
        <item x="400"/>
        <item x="422"/>
        <item x="719"/>
        <item x="1226"/>
        <item x="1401"/>
        <item x="1158"/>
        <item x="777"/>
        <item x="855"/>
        <item x="1891"/>
        <item x="14"/>
        <item x="899"/>
        <item x="44"/>
        <item x="1474"/>
        <item x="310"/>
        <item x="1880"/>
        <item x="1755"/>
        <item x="981"/>
        <item x="1251"/>
        <item x="324"/>
        <item x="1374"/>
        <item x="99"/>
        <item x="195"/>
        <item x="640"/>
        <item x="31"/>
        <item x="1959"/>
        <item x="997"/>
        <item x="1034"/>
        <item x="1525"/>
        <item x="582"/>
        <item x="1241"/>
        <item x="1328"/>
        <item x="256"/>
        <item x="304"/>
        <item x="1837"/>
        <item x="701"/>
        <item x="775"/>
        <item x="312"/>
        <item x="703"/>
        <item x="1014"/>
        <item x="687"/>
        <item x="1249"/>
        <item x="161"/>
        <item x="234"/>
        <item x="502"/>
        <item x="1077"/>
        <item x="860"/>
        <item x="156"/>
        <item x="776"/>
        <item x="1263"/>
        <item x="318"/>
        <item x="1433"/>
        <item x="1373"/>
        <item x="1510"/>
        <item x="1892"/>
        <item x="1637"/>
        <item x="1083"/>
        <item x="686"/>
        <item x="921"/>
        <item x="820"/>
        <item x="33"/>
        <item x="1207"/>
        <item x="429"/>
        <item x="130"/>
        <item x="1061"/>
        <item x="460"/>
        <item x="1716"/>
        <item x="1949"/>
        <item x="1605"/>
        <item x="1422"/>
        <item x="1966"/>
        <item x="1934"/>
        <item x="531"/>
        <item x="607"/>
        <item x="545"/>
        <item x="212"/>
        <item x="145"/>
        <item x="1140"/>
        <item x="1646"/>
        <item x="846"/>
        <item x="723"/>
        <item x="1475"/>
        <item x="765"/>
        <item x="376"/>
        <item x="676"/>
        <item x="813"/>
        <item x="1043"/>
        <item x="906"/>
        <item x="763"/>
        <item x="760"/>
        <item x="759"/>
        <item x="142"/>
        <item x="1360"/>
        <item x="972"/>
        <item x="1638"/>
        <item x="1635"/>
        <item x="272"/>
        <item x="895"/>
        <item x="1219"/>
        <item x="1171"/>
        <item x="1344"/>
        <item x="1085"/>
        <item x="1577"/>
        <item x="829"/>
        <item x="785"/>
        <item x="1935"/>
        <item x="922"/>
        <item x="1823"/>
        <item x="695"/>
        <item x="745"/>
        <item x="385"/>
        <item x="360"/>
        <item x="1026"/>
        <item x="1200"/>
        <item x="830"/>
        <item x="827"/>
        <item x="1832"/>
        <item x="1980"/>
        <item x="944"/>
        <item x="154"/>
        <item x="1235"/>
        <item x="347"/>
        <item x="1248"/>
        <item x="1931"/>
        <item x="11"/>
        <item x="1619"/>
        <item x="1501"/>
        <item x="835"/>
        <item x="884"/>
        <item x="1705"/>
        <item x="809"/>
        <item x="1582"/>
        <item x="287"/>
        <item x="986"/>
        <item x="1897"/>
        <item x="865"/>
        <item x="1156"/>
        <item x="603"/>
        <item x="1033"/>
        <item x="1626"/>
        <item x="262"/>
        <item x="445"/>
        <item x="1835"/>
        <item x="1677"/>
        <item x="1002"/>
        <item x="1444"/>
        <item x="907"/>
        <item x="842"/>
        <item x="136"/>
        <item x="1395"/>
        <item x="1733"/>
        <item x="939"/>
        <item x="797"/>
        <item x="1516"/>
        <item x="1654"/>
        <item x="991"/>
        <item x="1244"/>
        <item x="320"/>
        <item x="417"/>
        <item x="967"/>
        <item x="670"/>
        <item x="518"/>
        <item x="487"/>
        <item x="1808"/>
        <item x="623"/>
        <item x="1355"/>
        <item x="1810"/>
        <item x="1965"/>
        <item x="1759"/>
        <item x="788"/>
        <item x="1082"/>
        <item x="1273"/>
        <item x="1317"/>
        <item x="228"/>
        <item x="774"/>
        <item x="808"/>
        <item x="1458"/>
        <item x="1055"/>
        <item x="1939"/>
        <item x="1451"/>
        <item x="1500"/>
        <item x="1552"/>
        <item x="1053"/>
        <item x="1186"/>
        <item x="1820"/>
        <item x="953"/>
        <item x="24"/>
        <item x="626"/>
        <item x="1617"/>
        <item x="1352"/>
        <item x="144"/>
        <item x="1482"/>
        <item x="702"/>
        <item x="13"/>
        <item x="1163"/>
        <item x="83"/>
        <item x="941"/>
        <item x="911"/>
        <item x="1203"/>
        <item x="106"/>
        <item x="1801"/>
        <item x="802"/>
        <item x="1861"/>
        <item x="1922"/>
        <item x="1929"/>
        <item x="1588"/>
        <item x="1738"/>
        <item x="737"/>
        <item x="90"/>
        <item x="363"/>
        <item x="1279"/>
        <item x="152"/>
        <item x="1356"/>
        <item x="790"/>
        <item x="1275"/>
        <item x="867"/>
        <item x="1157"/>
        <item x="184"/>
        <item x="1576"/>
        <item x="1778"/>
        <item x="139"/>
        <item x="1068"/>
        <item x="904"/>
        <item x="413"/>
        <item x="1294"/>
        <item x="709"/>
        <item x="449"/>
        <item x="43"/>
        <item x="1292"/>
        <item x="666"/>
        <item x="1836"/>
        <item x="1260"/>
        <item x="1182"/>
        <item x="76"/>
        <item x="1190"/>
        <item x="480"/>
        <item x="1680"/>
        <item x="1529"/>
        <item x="1409"/>
        <item x="47"/>
        <item x="1869"/>
        <item x="668"/>
        <item x="121"/>
        <item x="1060"/>
        <item x="300"/>
        <item x="969"/>
        <item x="1612"/>
        <item x="643"/>
        <item x="1457"/>
        <item x="183"/>
        <item x="1092"/>
        <item x="384"/>
        <item x="1329"/>
        <item x="963"/>
        <item x="1028"/>
        <item x="541"/>
        <item x="938"/>
        <item x="1775"/>
        <item x="311"/>
        <item x="1173"/>
        <item x="1828"/>
        <item x="100"/>
        <item x="1231"/>
        <item x="103"/>
        <item x="832"/>
        <item x="495"/>
        <item x="326"/>
        <item x="1693"/>
        <item x="882"/>
        <item x="1408"/>
        <item x="1653"/>
        <item x="713"/>
        <item x="1477"/>
        <item x="125"/>
        <item x="639"/>
        <item x="1032"/>
        <item x="18"/>
        <item x="657"/>
        <item x="91"/>
        <item x="74"/>
        <item x="1846"/>
        <item x="1137"/>
        <item x="1136"/>
        <item x="1357"/>
        <item x="1655"/>
        <item x="114"/>
        <item x="605"/>
        <item x="902"/>
        <item x="118"/>
        <item x="1896"/>
        <item x="1697"/>
        <item x="1706"/>
        <item x="1436"/>
        <item x="87"/>
        <item x="1175"/>
        <item x="758"/>
        <item x="88"/>
        <item x="1744"/>
        <item x="1664"/>
        <item x="769"/>
        <item x="1058"/>
        <item x="1016"/>
        <item x="1724"/>
        <item x="1595"/>
        <item x="1833"/>
        <item x="754"/>
        <item x="2"/>
        <item x="1683"/>
        <item x="1236"/>
        <item x="1981"/>
        <item x="1522"/>
        <item x="1894"/>
        <item x="1498"/>
        <item x="22"/>
        <item x="1675"/>
        <item x="1419"/>
        <item x="1845"/>
        <item x="1062"/>
        <item x="1581"/>
        <item x="1370"/>
        <item x="356"/>
        <item x="1115"/>
        <item x="1658"/>
        <item x="1004"/>
        <item x="677"/>
        <item x="1271"/>
        <item x="1566"/>
        <item x="36"/>
        <item x="1587"/>
        <item x="1243"/>
        <item x="1253"/>
        <item x="1660"/>
        <item x="847"/>
        <item x="1172"/>
        <item x="632"/>
        <item x="1830"/>
        <item x="1930"/>
        <item x="1651"/>
        <item x="1464"/>
        <item x="879"/>
        <item x="132"/>
        <item x="501"/>
        <item x="341"/>
        <item x="170"/>
        <item x="747"/>
        <item x="331"/>
        <item x="1282"/>
        <item x="1440"/>
        <item x="315"/>
        <item x="155"/>
        <item x="1031"/>
        <item x="254"/>
        <item x="768"/>
        <item x="642"/>
        <item x="1902"/>
        <item x="959"/>
        <item x="1257"/>
        <item x="1489"/>
        <item x="1908"/>
        <item x="369"/>
        <item x="73"/>
        <item x="1291"/>
        <item x="1508"/>
        <item x="219"/>
        <item x="590"/>
        <item x="887"/>
        <item x="1179"/>
        <item x="395"/>
        <item x="278"/>
        <item x="1811"/>
        <item x="1343"/>
        <item x="569"/>
        <item x="349"/>
        <item x="735"/>
        <item x="1879"/>
        <item x="1527"/>
        <item x="1176"/>
        <item x="803"/>
        <item x="520"/>
        <item x="1071"/>
        <item x="854"/>
        <item x="504"/>
        <item x="1384"/>
        <item x="893"/>
        <item x="220"/>
        <item x="1300"/>
        <item x="359"/>
        <item x="223"/>
        <item x="246"/>
        <item x="1393"/>
        <item x="1907"/>
        <item x="402"/>
        <item x="358"/>
        <item x="1022"/>
        <item x="589"/>
        <item x="1774"/>
        <item x="329"/>
        <item x="371"/>
        <item x="336"/>
        <item x="381"/>
        <item x="1839"/>
        <item x="544"/>
        <item x="493"/>
        <item x="241"/>
        <item x="1561"/>
        <item x="1521"/>
        <item x="957"/>
        <item x="1686"/>
        <item x="1687"/>
        <item x="237"/>
        <item x="1888"/>
        <item x="1400"/>
        <item x="801"/>
        <item x="374"/>
        <item x="574"/>
        <item x="1672"/>
        <item x="766"/>
        <item x="1903"/>
        <item x="1191"/>
        <item x="914"/>
        <item x="133"/>
        <item x="748"/>
        <item x="275"/>
        <item x="1047"/>
        <item x="1768"/>
        <item x="1713"/>
        <item x="841"/>
        <item x="233"/>
        <item x="57"/>
        <item x="1234"/>
        <item x="1878"/>
        <item x="1368"/>
        <item x="1042"/>
        <item x="342"/>
        <item x="1648"/>
        <item x="912"/>
        <item x="72"/>
        <item x="1512"/>
        <item x="1722"/>
        <item x="1717"/>
        <item x="1205"/>
        <item x="38"/>
        <item x="1863"/>
        <item x="471"/>
        <item x="1359"/>
        <item x="506"/>
        <item x="1036"/>
        <item x="699"/>
        <item x="970"/>
        <item x="1938"/>
        <item x="1853"/>
        <item x="1045"/>
        <item x="985"/>
        <item x="597"/>
        <item x="1048"/>
        <item x="1819"/>
        <item x="1314"/>
        <item x="60"/>
        <item x="1649"/>
        <item x="388"/>
        <item x="482"/>
        <item x="1974"/>
        <item x="1764"/>
        <item x="736"/>
        <item x="659"/>
        <item x="631"/>
        <item x="1116"/>
        <item x="308"/>
        <item x="1134"/>
        <item x="1502"/>
        <item x="794"/>
        <item x="1037"/>
        <item x="307"/>
        <item x="1114"/>
        <item x="828"/>
        <item x="1218"/>
        <item x="881"/>
        <item x="883"/>
        <item x="1580"/>
        <item x="1571"/>
        <item x="25"/>
        <item x="377"/>
        <item x="372"/>
        <item x="80"/>
        <item x="658"/>
        <item x="286"/>
        <item x="1618"/>
        <item x="896"/>
        <item x="52"/>
        <item x="1259"/>
        <item x="1838"/>
        <item x="651"/>
        <item x="1149"/>
        <item x="1442"/>
        <item x="805"/>
        <item x="1493"/>
        <item x="1418"/>
        <item x="618"/>
        <item x="1752"/>
        <item x="1749"/>
        <item x="834"/>
        <item x="361"/>
        <item x="512"/>
        <item x="1948"/>
        <item x="1812"/>
        <item x="260"/>
        <item x="1631"/>
        <item x="1767"/>
        <item x="968"/>
        <item x="433"/>
        <item x="1208"/>
        <item x="977"/>
        <item x="924"/>
        <item x="435"/>
        <item x="1135"/>
        <item x="1161"/>
        <item x="1621"/>
        <item x="1445"/>
        <item x="1976"/>
        <item x="629"/>
        <item x="1736"/>
        <item x="507"/>
        <item x="1710"/>
        <item x="1804"/>
        <item x="1887"/>
        <item x="1415"/>
        <item x="319"/>
        <item x="664"/>
        <item x="1145"/>
        <item x="1739"/>
        <item x="397"/>
        <item x="1824"/>
        <item x="1353"/>
        <item x="1538"/>
        <item x="1153"/>
        <item x="1517"/>
        <item x="1035"/>
        <item x="1926"/>
        <item x="488"/>
        <item x="469"/>
        <item x="1614"/>
        <item x="39"/>
        <item x="1280"/>
        <item x="1919"/>
        <item x="864"/>
        <item x="1957"/>
        <item x="1132"/>
        <item x="587"/>
        <item x="630"/>
        <item x="1917"/>
        <item x="1166"/>
        <item x="1528"/>
        <item x="1544"/>
        <item x="430"/>
        <item x="1448"/>
        <item x="815"/>
        <item x="814"/>
        <item x="1423"/>
        <item x="1565"/>
        <item x="585"/>
        <item x="644"/>
        <item x="441"/>
        <item x="444"/>
        <item x="715"/>
        <item x="1027"/>
        <item x="496"/>
        <item x="673"/>
        <item x="509"/>
        <item x="1802"/>
        <item x="1632"/>
        <item x="462"/>
        <item x="175"/>
        <item x="1542"/>
        <item x="1886"/>
        <item x="840"/>
        <item x="1509"/>
        <item x="812"/>
        <item x="67"/>
        <item x="455"/>
        <item x="823"/>
        <item x="1391"/>
        <item x="1889"/>
        <item x="1350"/>
        <item x="821"/>
        <item x="443"/>
        <item x="1133"/>
        <item x="420"/>
        <item x="913"/>
        <item x="1698"/>
        <item x="218"/>
        <item x="346"/>
        <item x="426"/>
        <item x="425"/>
        <item x="373"/>
        <item x="617"/>
        <item x="294"/>
        <item x="1771"/>
        <item x="1712"/>
        <item x="1152"/>
        <item x="405"/>
        <item x="1453"/>
        <item x="1202"/>
        <item x="1758"/>
        <item x="625"/>
        <item x="624"/>
        <item x="196"/>
        <item x="540"/>
        <item x="818"/>
        <item x="888"/>
        <item x="240"/>
        <item x="1726"/>
        <item x="1187"/>
        <item x="1627"/>
        <item x="472"/>
        <item x="1969"/>
        <item x="746"/>
        <item x="357"/>
        <item x="1365"/>
        <item x="266"/>
        <item x="807"/>
        <item x="378"/>
        <item x="1843"/>
        <item x="562"/>
        <item x="159"/>
        <item x="1246"/>
        <item x="316"/>
        <item x="1779"/>
        <item x="525"/>
        <item x="390"/>
        <item x="1663"/>
        <item x="1669"/>
        <item x="521"/>
        <item x="491"/>
        <item x="484"/>
        <item x="96"/>
        <item x="1757"/>
        <item x="1815"/>
        <item x="581"/>
        <item x="580"/>
        <item x="1973"/>
        <item x="1955"/>
        <item x="591"/>
        <item x="722"/>
        <item x="793"/>
        <item x="466"/>
        <item x="1545"/>
        <item x="431"/>
        <item x="648"/>
        <item x="1213"/>
        <item x="1270"/>
        <item x="537"/>
        <item x="330"/>
        <item x="1909"/>
        <item x="667"/>
        <item x="1217"/>
        <item x="409"/>
        <item x="606"/>
        <item x="265"/>
        <item x="5"/>
        <item x="157"/>
        <item x="1765"/>
        <item x="355"/>
        <item x="1455"/>
        <item x="1793"/>
        <item x="276"/>
        <item x="1747"/>
        <item x="243"/>
        <item x="227"/>
        <item x="340"/>
        <item x="1318"/>
        <item x="989"/>
        <item x="563"/>
        <item x="550"/>
        <item x="1159"/>
        <item x="1376"/>
        <item x="217"/>
        <item x="1613"/>
        <item x="1915"/>
        <item x="419"/>
        <item x="292"/>
        <item x="1604"/>
        <item x="1601"/>
        <item x="1785"/>
        <item x="1787"/>
        <item x="1783"/>
        <item x="1620"/>
        <item x="517"/>
        <item x="508"/>
        <item x="1381"/>
        <item x="396"/>
        <item x="927"/>
        <item x="1572"/>
        <item x="1281"/>
        <item x="1287"/>
        <item x="901"/>
        <item x="1763"/>
        <item x="1848"/>
        <item x="1548"/>
        <item x="1484"/>
        <item x="1674"/>
        <item x="919"/>
        <item x="490"/>
        <item x="415"/>
        <item x="1714"/>
        <item x="92"/>
        <item x="1972"/>
        <item x="442"/>
        <item x="291"/>
        <item x="1006"/>
        <item x="225"/>
        <item x="784"/>
        <item x="1954"/>
        <item x="1407"/>
        <item x="578"/>
        <item x="1354"/>
        <item x="6"/>
        <item x="1874"/>
        <item x="368"/>
        <item x="1781"/>
        <item x="965"/>
        <item x="1921"/>
        <item x="1920"/>
        <item x="718"/>
        <item x="236"/>
        <item x="309"/>
        <item x="1030"/>
        <item x="49"/>
        <item x="1456"/>
        <item x="439"/>
        <item x="393"/>
        <item x="1299"/>
        <item x="1321"/>
        <item x="285"/>
        <item x="806"/>
        <item x="1256"/>
        <item x="281"/>
        <item x="1852"/>
        <item x="751"/>
        <item x="1782"/>
        <item x="314"/>
        <item x="744"/>
        <item x="1684"/>
        <item x="771"/>
        <item x="923"/>
        <item x="795"/>
        <item x="995"/>
        <item x="988"/>
        <item x="1267"/>
        <item x="338"/>
        <item x="1385"/>
        <item x="1084"/>
        <item x="786"/>
        <item x="1177"/>
        <item x="792"/>
        <item x="1057"/>
        <item x="1439"/>
        <item x="149"/>
        <item x="1553"/>
        <item x="62"/>
        <item x="1591"/>
        <item x="683"/>
        <item x="1405"/>
        <item x="1511"/>
        <item x="126"/>
        <item x="271"/>
        <item x="230"/>
        <item x="561"/>
        <item x="1340"/>
        <item x="115"/>
        <item x="726"/>
        <item x="979"/>
        <item x="40"/>
        <item x="674"/>
        <item x="1162"/>
        <item x="1138"/>
        <item x="1754"/>
        <item x="992"/>
        <item x="1099"/>
        <item x="752"/>
        <item x="1107"/>
        <item x="543"/>
        <item x="249"/>
        <item x="1750"/>
        <item x="1289"/>
        <item x="185"/>
        <item x="1695"/>
        <item x="1867"/>
        <item x="1904"/>
        <item x="877"/>
        <item x="928"/>
        <item x="229"/>
        <item x="231"/>
        <item x="515"/>
        <item x="401"/>
        <item x="19"/>
        <item x="1247"/>
        <item x="1074"/>
        <item x="1916"/>
        <item x="680"/>
        <item x="253"/>
        <item x="207"/>
        <item x="1947"/>
        <item x="1662"/>
        <item x="772"/>
        <item x="773"/>
        <item x="1476"/>
        <item x="1480"/>
        <item x="1100"/>
        <item x="407"/>
        <item x="571"/>
        <item x="856"/>
        <item x="678"/>
        <item x="1732"/>
        <item x="386"/>
        <item x="894"/>
        <item x="432"/>
        <item x="1786"/>
        <item x="1301"/>
        <item x="35"/>
        <item x="1851"/>
        <item x="1375"/>
        <item x="934"/>
        <item x="1761"/>
        <item x="600"/>
        <item x="1079"/>
        <item x="1492"/>
        <item x="579"/>
        <item x="634"/>
        <item x="728"/>
        <item x="672"/>
        <item x="891"/>
        <item x="1386"/>
        <item x="1742"/>
        <item x="817"/>
        <item x="1465"/>
        <item x="69"/>
        <item x="53"/>
        <item x="1701"/>
        <item x="742"/>
        <item x="602"/>
        <item x="489"/>
        <item x="494"/>
        <item x="186"/>
        <item x="1826"/>
        <item x="780"/>
        <item x="796"/>
        <item x="1389"/>
        <item x="1312"/>
        <item x="327"/>
        <item x="1094"/>
        <item x="955"/>
        <item x="317"/>
        <item x="594"/>
        <item x="499"/>
        <item x="500"/>
        <item x="1306"/>
        <item x="1912"/>
        <item x="1911"/>
        <item x="1361"/>
        <item x="1933"/>
        <item x="1642"/>
        <item x="1709"/>
        <item x="1574"/>
        <item x="908"/>
        <item x="641"/>
        <item x="56"/>
        <item x="0"/>
        <item x="1431"/>
        <item x="1979"/>
        <item x="1729"/>
        <item x="135"/>
        <item x="1901"/>
        <item x="1264"/>
        <item x="727"/>
        <item x="984"/>
        <item x="456"/>
        <item x="1472"/>
        <item x="1010"/>
        <item x="1700"/>
        <item x="1450"/>
        <item x="391"/>
        <item x="1862"/>
        <item x="1573"/>
        <item x="1725"/>
        <item x="1961"/>
        <item x="720"/>
        <item x="1841"/>
        <item x="1519"/>
        <item x="1097"/>
        <item x="1307"/>
        <item x="1499"/>
        <item x="1268"/>
        <item x="176"/>
        <item x="1148"/>
        <item x="1154"/>
        <item x="762"/>
        <item x="749"/>
        <item x="638"/>
        <item x="216"/>
        <item x="1059"/>
        <item x="1531"/>
        <item x="137"/>
        <item x="138"/>
        <item x="596"/>
        <item x="28"/>
        <item x="920"/>
        <item x="1946"/>
        <item x="1549"/>
        <item x="1285"/>
        <item x="123"/>
        <item x="1962"/>
        <item x="782"/>
        <item x="321"/>
        <item x="1462"/>
        <item x="1789"/>
        <item x="576"/>
        <item x="1339"/>
        <item x="465"/>
        <item x="1977"/>
        <item x="201"/>
        <item x="179"/>
        <item x="290"/>
        <item x="909"/>
        <item x="689"/>
        <item x="528"/>
        <item x="1708"/>
        <item x="1065"/>
        <item x="65"/>
        <item x="194"/>
        <item x="964"/>
        <item x="151"/>
        <item x="656"/>
        <item x="599"/>
        <item x="1348"/>
        <item x="1555"/>
        <item x="1117"/>
        <item x="343"/>
        <item x="556"/>
        <item x="1822"/>
        <item x="475"/>
        <item x="1087"/>
        <item x="1937"/>
        <item x="1597"/>
        <item x="1369"/>
        <item x="889"/>
        <item x="399"/>
        <item x="1589"/>
        <item x="143"/>
        <item x="492"/>
        <item x="257"/>
        <item x="1740"/>
        <item x="1762"/>
        <item x="1728"/>
        <item x="1535"/>
        <item x="1151"/>
        <item x="264"/>
        <item x="1008"/>
        <item x="781"/>
        <item x="1890"/>
        <item x="645"/>
        <item x="1072"/>
        <item x="127"/>
        <item x="652"/>
        <item x="660"/>
        <item x="1333"/>
        <item x="1041"/>
        <item x="831"/>
        <item x="1342"/>
        <item x="427"/>
        <item x="764"/>
        <item x="1414"/>
        <item x="662"/>
        <item x="679"/>
        <item x="221"/>
        <item x="1473"/>
        <item x="681"/>
        <item x="761"/>
        <item x="464"/>
        <item x="1416"/>
        <item x="1794"/>
        <item x="1040"/>
        <item x="743"/>
        <item x="929"/>
        <item x="119"/>
        <item x="1296"/>
        <item x="1295"/>
        <item x="503"/>
        <item x="675"/>
        <item x="932"/>
        <item x="440"/>
        <item x="485"/>
        <item x="153"/>
        <item x="1743"/>
        <item x="178"/>
        <item x="473"/>
        <item x="1682"/>
        <item x="1678"/>
        <item x="339"/>
        <item x="516"/>
        <item x="1530"/>
        <item x="729"/>
        <item x="251"/>
        <item x="1641"/>
        <item x="1666"/>
        <item x="1308"/>
        <item x="1222"/>
        <item x="826"/>
        <item x="1483"/>
        <item x="1756"/>
        <item x="925"/>
        <item x="1290"/>
        <item x="961"/>
        <item x="1770"/>
        <item x="1769"/>
        <item x="693"/>
        <item x="1968"/>
        <item x="150"/>
        <item x="1001"/>
        <item x="1858"/>
        <item x="245"/>
        <item x="110"/>
        <item x="1766"/>
        <item x="1410"/>
        <item x="1351"/>
        <item x="1563"/>
        <item x="836"/>
        <item x="1284"/>
        <item x="1265"/>
        <item x="980"/>
        <item x="1052"/>
        <item x="1335"/>
        <item x="239"/>
        <item x="1304"/>
        <item x="1688"/>
        <item x="1390"/>
        <item x="859"/>
        <item x="1559"/>
        <item x="1204"/>
        <item x="601"/>
        <item x="173"/>
        <item x="1792"/>
        <item x="1507"/>
        <item x="190"/>
        <item x="1958"/>
        <item x="1842"/>
        <item x="646"/>
        <item x="1491"/>
        <item x="1644"/>
        <item x="1494"/>
        <item x="822"/>
        <item x="280"/>
        <item x="389"/>
        <item x="1349"/>
        <item x="698"/>
        <item x="1850"/>
        <item x="654"/>
        <item x="1332"/>
        <item x="288"/>
        <item x="1330"/>
        <item x="1807"/>
        <item x="615"/>
        <item x="206"/>
        <item x="647"/>
        <item x="1194"/>
        <item x="1847"/>
        <item x="535"/>
        <item x="498"/>
        <item x="345"/>
        <item x="263"/>
        <item x="1881"/>
        <item x="1923"/>
        <item x="1170"/>
        <item x="461"/>
        <item x="1310"/>
        <item x="935"/>
        <item x="1727"/>
        <item x="1394"/>
        <item x="905"/>
        <item x="1313"/>
        <item x="612"/>
        <item x="609"/>
        <item x="608"/>
        <item x="1834"/>
        <item x="1327"/>
        <item x="555"/>
        <item x="900"/>
        <item x="505"/>
        <item x="671"/>
        <item x="481"/>
        <item x="568"/>
        <item x="1849"/>
        <item x="1371"/>
        <item x="649"/>
        <item x="547"/>
        <item x="167"/>
        <item x="1960"/>
        <item x="1918"/>
        <item x="622"/>
        <item x="1073"/>
        <item x="1309"/>
        <item x="1745"/>
        <item x="398"/>
        <item x="1262"/>
        <item x="438"/>
        <item x="663"/>
        <item x="628"/>
        <item x="1805"/>
        <item x="48"/>
        <item x="1216"/>
        <item x="1438"/>
        <item x="804"/>
        <item x="1362"/>
        <item x="1088"/>
        <item x="1258"/>
        <item x="269"/>
        <item x="845"/>
        <item x="478"/>
        <item x="1487"/>
        <item x="1569"/>
        <item x="77"/>
        <item x="1164"/>
        <item x="1780"/>
        <item x="203"/>
        <item x="1417"/>
        <item x="1796"/>
        <item x="1025"/>
        <item x="791"/>
        <item x="1809"/>
        <item x="215"/>
        <item x="1681"/>
        <item x="1338"/>
        <item x="298"/>
        <item x="434"/>
        <item x="247"/>
        <item x="101"/>
        <item x="1570"/>
        <item x="404"/>
        <item x="1245"/>
        <item x="1056"/>
        <item x="50"/>
        <item x="554"/>
        <item x="166"/>
        <item x="1377"/>
        <item x="283"/>
        <item x="573"/>
        <item x="1546"/>
        <item x="365"/>
        <item x="1366"/>
        <item x="45"/>
        <item x="1583"/>
        <item x="1639"/>
        <item x="1503"/>
        <item x="82"/>
        <item x="1378"/>
        <item x="242"/>
        <item x="1411"/>
        <item x="1624"/>
        <item x="1023"/>
        <item x="4"/>
        <item x="1855"/>
        <item x="1311"/>
        <item x="1518"/>
        <item x="956"/>
        <item x="697"/>
        <item x="15"/>
        <item x="1731"/>
        <item x="633"/>
        <item x="853"/>
        <item x="1221"/>
        <item x="424"/>
        <item x="140"/>
        <item x="75"/>
        <item x="851"/>
        <item x="926"/>
        <item x="844"/>
        <item x="1791"/>
        <item x="755"/>
        <item x="1882"/>
        <item x="559"/>
        <item x="181"/>
        <item x="192"/>
        <item x="1936"/>
        <item x="302"/>
        <item x="375"/>
        <item x="1063"/>
        <item x="348"/>
        <item x="165"/>
        <item x="188"/>
        <item x="1610"/>
        <item x="1871"/>
        <item x="1322"/>
        <item x="198"/>
        <item x="870"/>
        <item x="1784"/>
        <item x="446"/>
        <item x="1018"/>
        <item x="366"/>
        <item x="367"/>
        <item x="394"/>
        <item x="685"/>
        <item x="199"/>
        <item x="1707"/>
        <item x="1856"/>
        <item x="1944"/>
        <item x="1942"/>
        <item x="1945"/>
        <item x="1479"/>
        <item x="1844"/>
        <item x="1454"/>
        <item x="619"/>
        <item x="84"/>
        <item x="1392"/>
        <item x="973"/>
        <item x="903"/>
        <item x="511"/>
        <item x="1160"/>
        <item x="20"/>
        <item x="1667"/>
        <item x="948"/>
        <item x="334"/>
        <item x="479"/>
        <item x="1471"/>
        <item x="897"/>
        <item x="872"/>
        <item x="171"/>
        <item x="1748"/>
        <item x="1864"/>
        <item x="800"/>
        <item x="162"/>
        <item x="635"/>
        <item x="1066"/>
        <item x="1551"/>
        <item x="799"/>
        <item x="78"/>
        <item x="958"/>
        <item x="1568"/>
        <item x="1364"/>
        <item x="58"/>
        <item x="1255"/>
        <item x="270"/>
        <item x="1772"/>
        <item x="1070"/>
        <item x="1146"/>
        <item x="1147"/>
        <item x="546"/>
        <item x="299"/>
        <item x="1656"/>
        <item x="682"/>
        <item x="1012"/>
        <item x="1254"/>
        <item x="1640"/>
        <item x="313"/>
        <item x="453"/>
        <item x="41"/>
        <item x="134"/>
        <item x="819"/>
        <item x="160"/>
        <item x="352"/>
        <item x="816"/>
        <item x="1019"/>
        <item x="158"/>
        <item x="811"/>
        <item x="202"/>
        <item x="412"/>
        <item x="1467"/>
        <item x="267"/>
        <item x="1932"/>
        <item x="1372"/>
        <item x="210"/>
        <item x="163"/>
        <item x="1102"/>
        <item x="1276"/>
        <item x="1703"/>
        <item x="295"/>
        <item x="1067"/>
        <item x="993"/>
        <item x="1927"/>
        <item x="1790"/>
        <item x="1718"/>
        <item x="1905"/>
        <item x="1488"/>
        <item x="111"/>
        <item x="306"/>
        <item x="1185"/>
        <item x="1345"/>
        <item x="721"/>
        <item x="1636"/>
        <item x="1128"/>
        <item x="637"/>
        <item x="739"/>
        <item x="1049"/>
        <item x="740"/>
        <item x="131"/>
        <item x="551"/>
        <item x="379"/>
        <item x="1643"/>
        <item x="1647"/>
        <item x="650"/>
        <item x="1611"/>
        <item x="1925"/>
        <item x="1872"/>
        <item x="1899"/>
        <item x="1562"/>
        <item x="1825"/>
        <item x="690"/>
        <item x="593"/>
        <item x="592"/>
        <item x="1504"/>
        <item x="1951"/>
        <item x="1526"/>
        <item x="996"/>
        <item x="1009"/>
        <item x="8"/>
        <item x="1661"/>
        <item x="98"/>
        <item x="1623"/>
        <item x="1486"/>
        <item x="1382"/>
        <item x="1799"/>
        <item x="325"/>
        <item x="1602"/>
        <item x="1038"/>
        <item x="1178"/>
        <item x="513"/>
        <item x="1118"/>
        <item x="1584"/>
        <item x="71"/>
        <item x="1536"/>
        <item x="174"/>
        <item x="51"/>
        <item x="1122"/>
        <item x="284"/>
        <item x="890"/>
        <item x="688"/>
        <item x="1272"/>
        <item x="714"/>
        <item x="168"/>
        <item x="616"/>
        <item x="323"/>
        <item x="1495"/>
        <item x="1689"/>
        <item x="1481"/>
        <item x="1928"/>
        <item x="1634"/>
        <item x="583"/>
        <item x="79"/>
        <item x="1336"/>
        <item x="1188"/>
        <item x="636"/>
        <item x="971"/>
        <item x="459"/>
        <item x="1206"/>
        <item x="783"/>
        <item x="1331"/>
        <item x="86"/>
        <item x="1629"/>
        <item x="1324"/>
        <item x="146"/>
        <item x="244"/>
        <item x="1441"/>
        <item x="529"/>
        <item x="933"/>
        <item x="37"/>
        <item x="539"/>
        <item x="1906"/>
        <item x="107"/>
        <item x="1671"/>
        <item x="1670"/>
        <item x="945"/>
        <item x="370"/>
        <item x="707"/>
        <item x="952"/>
        <item x="27"/>
        <item x="871"/>
        <item x="1751"/>
        <item x="1865"/>
        <item x="1866"/>
        <item x="878"/>
        <item x="976"/>
        <item x="684"/>
        <item x="1600"/>
        <item x="704"/>
        <item x="1737"/>
        <item x="452"/>
        <item x="1567"/>
        <item x="1121"/>
        <item x="1540"/>
        <item x="113"/>
        <item x="64"/>
        <item x="305"/>
        <item x="833"/>
        <item x="1854"/>
        <item x="282"/>
        <item x="1237"/>
        <item x="63"/>
        <item x="1447"/>
        <item x="974"/>
        <item x="169"/>
        <item x="1594"/>
        <item x="448"/>
        <item x="1622"/>
        <item x="1469"/>
        <item x="353"/>
        <item x="653"/>
        <item x="1210"/>
        <item x="604"/>
        <item x="1956"/>
        <item x="1096"/>
        <item x="584"/>
        <item x="9"/>
        <item x="1013"/>
        <item x="987"/>
        <item x="200"/>
        <item x="1429"/>
        <item x="29"/>
        <item x="566"/>
        <item x="81"/>
        <item x="470"/>
        <item x="1490"/>
        <item x="613"/>
        <item x="1952"/>
        <item x="1446"/>
        <item x="1466"/>
        <item x="1818"/>
        <item x="486"/>
        <item x="565"/>
        <item x="147"/>
        <item x="164"/>
        <item x="222"/>
        <item x="1829"/>
        <item x="59"/>
        <item x="1193"/>
        <item x="423"/>
        <item x="117"/>
        <item x="694"/>
        <item x="1232"/>
        <item x="1201"/>
        <item x="1111"/>
        <item x="1124"/>
        <item x="1167"/>
        <item x="1776"/>
        <item x="732"/>
        <item x="731"/>
        <item x="1558"/>
        <item x="1585"/>
        <item x="915"/>
        <item x="712"/>
        <item x="533"/>
        <item x="1514"/>
        <item x="1461"/>
        <item x="66"/>
        <item x="1039"/>
        <item x="1288"/>
        <item x="1044"/>
        <item x="1964"/>
        <item x="293"/>
        <item x="1659"/>
        <item x="1914"/>
        <item x="1165"/>
        <item x="1950"/>
        <item x="392"/>
        <item x="1806"/>
        <item x="1076"/>
        <item x="1543"/>
        <item x="1126"/>
        <item x="1054"/>
        <item x="1323"/>
        <item x="116"/>
        <item x="1131"/>
        <item x="104"/>
        <item x="109"/>
        <item x="1657"/>
        <item x="1341"/>
        <item x="1676"/>
        <item x="406"/>
        <item x="1564"/>
        <item x="1827"/>
        <item x="1523"/>
        <item x="1095"/>
        <item x="408"/>
        <item x="411"/>
        <item x="669"/>
        <item x="1817"/>
        <item x="214"/>
        <item x="211"/>
        <item x="839"/>
        <item x="1533"/>
        <item x="753"/>
        <item x="364"/>
        <item x="187"/>
        <item x="61"/>
        <item x="3"/>
        <item x="1625"/>
        <item x="1694"/>
        <item x="1101"/>
        <item x="387"/>
        <item x="1430"/>
        <item x="350"/>
        <item x="858"/>
        <item x="534"/>
        <item x="530"/>
        <item x="279"/>
        <item x="332"/>
        <item x="696"/>
        <item x="1283"/>
        <item x="778"/>
        <item x="1334"/>
        <item x="141"/>
        <item x="843"/>
        <item x="810"/>
        <item x="1800"/>
        <item x="880"/>
        <item x="97"/>
        <item x="1432"/>
        <item x="252"/>
        <item x="1857"/>
        <item x="1859"/>
        <item x="1437"/>
        <item x="1534"/>
        <item x="1240"/>
        <item x="741"/>
        <item x="942"/>
        <item x="1803"/>
        <item x="1168"/>
        <item x="46"/>
        <item x="1293"/>
        <item x="560"/>
        <item x="1277"/>
        <item x="1098"/>
        <item x="1560"/>
        <item x="1893"/>
        <item x="1720"/>
        <item x="552"/>
        <item x="825"/>
        <item x="567"/>
        <item x="876"/>
        <item x="1315"/>
        <item x="85"/>
        <item x="588"/>
        <item x="1821"/>
        <item x="1274"/>
        <item x="1320"/>
        <item x="1169"/>
        <item x="463"/>
        <item x="1125"/>
        <item x="182"/>
        <item x="1214"/>
        <item x="1685"/>
        <item x="1797"/>
        <item x="850"/>
        <item x="1197"/>
        <item x="873"/>
        <item x="451"/>
        <item x="383"/>
        <item x="1760"/>
        <item x="918"/>
        <item x="852"/>
        <item x="930"/>
        <item x="1089"/>
        <item x="1387"/>
        <item x="1870"/>
        <item x="1875"/>
        <item x="1459"/>
        <item x="30"/>
        <item x="1105"/>
        <item x="1586"/>
        <item x="1227"/>
        <item x="351"/>
        <item x="447"/>
        <item x="1021"/>
        <item x="468"/>
        <item x="1215"/>
        <item x="1212"/>
        <item x="779"/>
        <item x="1211"/>
        <item x="191"/>
        <item x="259"/>
        <item x="1463"/>
        <item x="258"/>
        <item x="1773"/>
        <item x="1590"/>
        <item x="1139"/>
        <item x="1913"/>
        <item x="523"/>
        <item x="857"/>
        <item x="1704"/>
        <item x="1460"/>
        <item x="1412"/>
        <item x="1404"/>
        <item x="1403"/>
        <item x="1402"/>
        <item x="1798"/>
        <item x="1406"/>
        <item x="1520"/>
        <item x="553"/>
        <item x="542"/>
        <item x="1633"/>
        <item x="1081"/>
        <item x="936"/>
        <item x="1155"/>
        <item x="296"/>
        <item x="1379"/>
        <item x="1363"/>
        <item x="1050"/>
        <item x="1051"/>
        <item x="1940"/>
        <item x="614"/>
        <item x="1225"/>
        <item x="1093"/>
        <item x="610"/>
        <item x="1630"/>
        <item x="1730"/>
        <item x="1840"/>
        <item x="129"/>
        <item x="586"/>
        <item x="1524"/>
        <item x="209"/>
        <item x="700"/>
        <item x="1398"/>
        <item x="428"/>
        <item x="1238"/>
        <item x="1497"/>
        <item x="892"/>
        <item x="1358"/>
        <item x="1346"/>
        <item x="1297"/>
        <item x="1877"/>
        <item x="734"/>
        <item x="1174"/>
        <item x="1220"/>
        <item x="208"/>
        <item x="1127"/>
        <item x="7"/>
        <item x="1269"/>
        <item x="1298"/>
        <item x="1652"/>
        <item x="536"/>
        <item x="1"/>
        <item x="16"/>
        <item x="1603"/>
        <item x="1746"/>
        <item x="23"/>
        <item x="1953"/>
        <item x="1303"/>
        <item x="1141"/>
        <item x="1719"/>
        <item x="1696"/>
        <item x="1679"/>
        <item x="1924"/>
        <item x="450"/>
        <item x="1665"/>
        <item x="1578"/>
        <item x="1319"/>
        <item x="189"/>
        <item x="128"/>
        <item x="1505"/>
        <item x="1609"/>
        <item x="1541"/>
        <item x="558"/>
        <item x="557"/>
        <item x="621"/>
        <item x="94"/>
        <item x="862"/>
        <item x="1434"/>
        <item x="940"/>
        <item x="711"/>
        <item x="710"/>
        <item x="1723"/>
        <item x="1645"/>
        <item x="1428"/>
        <item x="954"/>
        <item x="532"/>
        <item x="1721"/>
        <item x="1506"/>
        <item x="1735"/>
        <item x="526"/>
        <item x="717"/>
        <item x="108"/>
        <item x="34"/>
        <item x="1426"/>
        <item x="1242"/>
        <item x="655"/>
        <item x="1199"/>
        <item x="1388"/>
        <item x="1143"/>
        <item x="1592"/>
        <item x="886"/>
        <item x="1608"/>
        <item x="1941"/>
        <item x="549"/>
        <item x="93"/>
        <item x="975"/>
        <item x="1970"/>
        <item x="148"/>
        <item x="1885"/>
        <item x="301"/>
        <item x="1628"/>
        <item x="757"/>
        <item x="418"/>
        <item x="1000"/>
        <item x="1003"/>
        <item x="1108"/>
        <item x="42"/>
        <item x="1443"/>
        <item x="824"/>
        <item x="457"/>
        <item x="931"/>
        <item x="1575"/>
        <item x="403"/>
        <item x="322"/>
        <item x="1150"/>
        <item x="1734"/>
        <item x="213"/>
        <item x="1086"/>
        <item x="1316"/>
        <item x="1873"/>
        <item x="548"/>
        <item x="595"/>
        <item x="1537"/>
        <item x="1302"/>
        <item x="1596"/>
        <item x="303"/>
        <item x="966"/>
        <item x="1900"/>
        <item x="982"/>
        <item x="706"/>
        <item x="946"/>
        <item x="1813"/>
        <item x="875"/>
        <item x="1367"/>
        <item x="983"/>
        <item x="1692"/>
        <item x="522"/>
        <item x="238"/>
        <item x="1814"/>
        <item x="1420"/>
        <item x="1017"/>
        <item x="421"/>
        <item x="277"/>
        <item x="416"/>
        <item x="204"/>
        <item x="226"/>
        <item x="1109"/>
        <item x="1702"/>
        <item x="665"/>
        <item x="1106"/>
        <item x="1427"/>
        <item x="1579"/>
        <item x="1397"/>
        <item x="1699"/>
        <item x="21"/>
        <item x="289"/>
        <item x="611"/>
        <item x="12"/>
        <item x="70"/>
        <item x="716"/>
        <item x="1209"/>
        <item x="949"/>
        <item x="661"/>
        <item x="1337"/>
        <item x="1690"/>
        <item x="733"/>
        <item x="454"/>
        <item x="1192"/>
        <item x="483"/>
        <item x="1593"/>
        <item x="261"/>
        <item x="524"/>
        <item x="172"/>
        <item x="838"/>
        <item x="1550"/>
        <item x="564"/>
        <item x="1795"/>
        <item x="1868"/>
        <item x="798"/>
        <item x="1435"/>
        <item x="978"/>
        <item x="1011"/>
        <item x="510"/>
        <item x="1007"/>
        <item x="26"/>
        <item x="410"/>
        <item x="337"/>
        <item x="1252"/>
        <item x="787"/>
        <item x="937"/>
        <item x="1816"/>
        <item x="1468"/>
        <item x="250"/>
        <item x="1399"/>
        <item x="1478"/>
        <item x="1884"/>
        <item x="1080"/>
        <item x="705"/>
        <item x="627"/>
        <item x="1963"/>
        <item x="197"/>
        <item x="620"/>
        <item x="1599"/>
        <item x="180"/>
        <item x="1898"/>
        <item x="1144"/>
        <item x="1250"/>
        <item x="1485"/>
        <item x="960"/>
        <item x="193"/>
        <item x="869"/>
        <item x="868"/>
        <item x="477"/>
        <item x="1196"/>
        <item x="1198"/>
        <item x="1195"/>
        <item x="1091"/>
        <item x="177"/>
        <item x="1741"/>
        <item x="1598"/>
        <item x="1615"/>
        <item x="863"/>
        <item x="1233"/>
        <item x="55"/>
        <item x="962"/>
        <item x="1895"/>
        <item x="575"/>
        <item x="1547"/>
        <item x="1029"/>
        <item x="248"/>
        <item x="1224"/>
        <item x="767"/>
        <item x="1129"/>
        <item x="362"/>
        <item x="1119"/>
        <item x="951"/>
        <item x="1046"/>
        <item x="89"/>
        <item x="122"/>
        <item x="1123"/>
        <item x="1112"/>
        <item x="1078"/>
        <item x="1110"/>
        <item x="1347"/>
        <item x="1005"/>
        <item x="1189"/>
        <item x="756"/>
        <item x="1380"/>
        <item x="738"/>
        <item x="885"/>
        <item x="730"/>
        <item x="849"/>
        <item x="1831"/>
        <item x="837"/>
        <item x="235"/>
        <item x="1266"/>
        <item x="1383"/>
        <item x="1971"/>
        <item x="1239"/>
        <item x="1532"/>
        <item x="17"/>
        <item x="724"/>
        <item x="1305"/>
        <item x="1015"/>
        <item x="1326"/>
        <item x="1777"/>
        <item x="1788"/>
        <item x="476"/>
        <item x="1753"/>
        <item x="102"/>
        <item x="577"/>
        <item x="1616"/>
        <item x="1978"/>
        <item x="538"/>
        <item x="1024"/>
        <item x="1183"/>
        <item x="1180"/>
        <item x="1104"/>
        <item x="1452"/>
        <item x="68"/>
        <item x="1113"/>
        <item x="105"/>
        <item x="467"/>
        <item x="1860"/>
        <item x="1286"/>
        <item x="789"/>
        <item x="1883"/>
        <item x="1261"/>
        <item x="1278"/>
        <item x="414"/>
        <item x="1064"/>
        <item x="1650"/>
        <item x="54"/>
        <item x="1539"/>
        <item x="232"/>
        <item x="120"/>
        <item x="474"/>
        <item x="335"/>
        <item x="999"/>
        <item x="1449"/>
        <item x="1606"/>
        <item x="1515"/>
        <item x="273"/>
        <item x="950"/>
        <item x="874"/>
        <item x="770"/>
        <item x="1556"/>
        <item x="910"/>
        <item x="692"/>
        <item x="10"/>
        <item x="436"/>
        <item x="1975"/>
        <item x="255"/>
        <item x="1691"/>
        <item x="519"/>
        <item x="708"/>
        <item x="333"/>
        <item x="1230"/>
        <item x="1325"/>
        <item x="947"/>
        <item x="1470"/>
        <item x="1069"/>
        <item x="572"/>
        <item x="224"/>
        <item x="1075"/>
        <item x="1421"/>
        <item x="497"/>
        <item x="274"/>
        <item x="1967"/>
        <item x="750"/>
        <item x="1184"/>
        <item x="1103"/>
        <item x="917"/>
        <item x="994"/>
        <item x="139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1"/>
  </rowFields>
  <rowItems count="11">
    <i>
      <x v="24"/>
    </i>
    <i>
      <x v="602"/>
    </i>
    <i>
      <x v="874"/>
    </i>
    <i>
      <x v="960"/>
    </i>
    <i>
      <x v="1100"/>
    </i>
    <i>
      <x v="1105"/>
    </i>
    <i>
      <x v="1191"/>
    </i>
    <i>
      <x v="1217"/>
    </i>
    <i>
      <x v="1401"/>
    </i>
    <i>
      <x v="1724"/>
    </i>
    <i t="grand">
      <x/>
    </i>
  </rowItems>
  <colFields count="1">
    <field x="-2"/>
  </colFields>
  <colItems count="2">
    <i>
      <x/>
    </i>
    <i i="1">
      <x v="1"/>
    </i>
  </colItems>
  <dataFields count="2">
    <dataField name="Sum of Profit or Loss" fld="14" baseField="0" baseItem="0"/>
    <dataField name="Sum of Budget (M USD)" fld="6" baseField="0" baseItem="0"/>
  </dataFields>
  <pivotTableStyleInfo name="PivotStyleLight16" showRowHeaders="1" showColHeaders="1" showRowStripes="0" showColStripes="0" showLastColumn="1"/>
  <filters count="2">
    <filter fld="0" type="count" evalOrder="-1" id="3" iMeasureFld="0">
      <autoFilter ref="A1">
        <filterColumn colId="0">
          <top10 top="0" val="10" filterVal="10"/>
        </filterColumn>
      </autoFilter>
    </filter>
    <filter fld="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A8801F-DA61-40BC-80AC-8F113397920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7:H13" firstHeaderRow="1" firstDataRow="1" firstDataCol="1"/>
  <pivotFields count="16">
    <pivotField axis="axisRow" showAll="0" measureFilter="1">
      <items count="117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0"/>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6">
    <i>
      <x v="824"/>
    </i>
    <i>
      <x v="926"/>
    </i>
    <i>
      <x v="948"/>
    </i>
    <i>
      <x v="1060"/>
    </i>
    <i>
      <x v="1078"/>
    </i>
    <i t="grand">
      <x/>
    </i>
  </rowItems>
  <colItems count="1">
    <i/>
  </colItems>
  <dataFields count="1">
    <dataField name="Sum of Lifetime Gross (M USD)" fld="7"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824"/>
          </reference>
        </references>
      </pivotArea>
    </chartFormat>
    <chartFormat chart="0" format="2">
      <pivotArea type="data" outline="0" fieldPosition="0">
        <references count="2">
          <reference field="4294967294" count="1" selected="0">
            <x v="0"/>
          </reference>
          <reference field="0" count="1" selected="0">
            <x v="926"/>
          </reference>
        </references>
      </pivotArea>
    </chartFormat>
    <chartFormat chart="0" format="3">
      <pivotArea type="data" outline="0" fieldPosition="0">
        <references count="2">
          <reference field="4294967294" count="1" selected="0">
            <x v="0"/>
          </reference>
          <reference field="0" count="1" selected="0">
            <x v="948"/>
          </reference>
        </references>
      </pivotArea>
    </chartFormat>
    <chartFormat chart="0" format="4">
      <pivotArea type="data" outline="0" fieldPosition="0">
        <references count="2">
          <reference field="4294967294" count="1" selected="0">
            <x v="0"/>
          </reference>
          <reference field="0" count="1" selected="0">
            <x v="1060"/>
          </reference>
        </references>
      </pivotArea>
    </chartFormat>
    <chartFormat chart="0" format="5">
      <pivotArea type="data" outline="0" fieldPosition="0">
        <references count="2">
          <reference field="4294967294" count="1" selected="0">
            <x v="0"/>
          </reference>
          <reference field="0" count="1" selected="0">
            <x v="1078"/>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824"/>
          </reference>
        </references>
      </pivotArea>
    </chartFormat>
    <chartFormat chart="3" format="14">
      <pivotArea type="data" outline="0" fieldPosition="0">
        <references count="2">
          <reference field="4294967294" count="1" selected="0">
            <x v="0"/>
          </reference>
          <reference field="0" count="1" selected="0">
            <x v="926"/>
          </reference>
        </references>
      </pivotArea>
    </chartFormat>
    <chartFormat chart="3" format="15">
      <pivotArea type="data" outline="0" fieldPosition="0">
        <references count="2">
          <reference field="4294967294" count="1" selected="0">
            <x v="0"/>
          </reference>
          <reference field="0" count="1" selected="0">
            <x v="948"/>
          </reference>
        </references>
      </pivotArea>
    </chartFormat>
    <chartFormat chart="3" format="16">
      <pivotArea type="data" outline="0" fieldPosition="0">
        <references count="2">
          <reference field="4294967294" count="1" selected="0">
            <x v="0"/>
          </reference>
          <reference field="0" count="1" selected="0">
            <x v="1060"/>
          </reference>
        </references>
      </pivotArea>
    </chartFormat>
    <chartFormat chart="3" format="17">
      <pivotArea type="data" outline="0" fieldPosition="0">
        <references count="2">
          <reference field="4294967294" count="1" selected="0">
            <x v="0"/>
          </reference>
          <reference field="0" count="1" selected="0">
            <x v="1078"/>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C5581C-0F53-41FC-805D-0C9FB103EB3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7:C13" firstHeaderRow="1" firstDataRow="1" firstDataCol="1"/>
  <pivotFields count="16">
    <pivotField axis="axisRow" showAll="0" measureFilter="1" sortType="descending">
      <items count="117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0"/>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6">
    <i>
      <x v="1060"/>
    </i>
    <i>
      <x v="1126"/>
    </i>
    <i>
      <x v="926"/>
    </i>
    <i>
      <x v="529"/>
    </i>
    <i>
      <x v="1013"/>
    </i>
    <i t="grand">
      <x/>
    </i>
  </rowItems>
  <colItems count="1">
    <i/>
  </colItems>
  <dataFields count="1">
    <dataField name="Sum of imdb_score" fld="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060"/>
          </reference>
        </references>
      </pivotArea>
    </chartFormat>
    <chartFormat chart="0" format="2">
      <pivotArea type="data" outline="0" fieldPosition="0">
        <references count="2">
          <reference field="4294967294" count="1" selected="0">
            <x v="0"/>
          </reference>
          <reference field="0" count="1" selected="0">
            <x v="1126"/>
          </reference>
        </references>
      </pivotArea>
    </chartFormat>
    <chartFormat chart="0" format="3">
      <pivotArea type="data" outline="0" fieldPosition="0">
        <references count="2">
          <reference field="4294967294" count="1" selected="0">
            <x v="0"/>
          </reference>
          <reference field="0" count="1" selected="0">
            <x v="926"/>
          </reference>
        </references>
      </pivotArea>
    </chartFormat>
    <chartFormat chart="0" format="4">
      <pivotArea type="data" outline="0" fieldPosition="0">
        <references count="2">
          <reference field="4294967294" count="1" selected="0">
            <x v="0"/>
          </reference>
          <reference field="0" count="1" selected="0">
            <x v="529"/>
          </reference>
        </references>
      </pivotArea>
    </chartFormat>
    <chartFormat chart="0" format="5">
      <pivotArea type="data" outline="0" fieldPosition="0">
        <references count="2">
          <reference field="4294967294" count="1" selected="0">
            <x v="0"/>
          </reference>
          <reference field="0" count="1" selected="0">
            <x v="1013"/>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0" count="1" selected="0">
            <x v="1060"/>
          </reference>
        </references>
      </pivotArea>
    </chartFormat>
    <chartFormat chart="10" format="14">
      <pivotArea type="data" outline="0" fieldPosition="0">
        <references count="2">
          <reference field="4294967294" count="1" selected="0">
            <x v="0"/>
          </reference>
          <reference field="0" count="1" selected="0">
            <x v="1126"/>
          </reference>
        </references>
      </pivotArea>
    </chartFormat>
    <chartFormat chart="10" format="15">
      <pivotArea type="data" outline="0" fieldPosition="0">
        <references count="2">
          <reference field="4294967294" count="1" selected="0">
            <x v="0"/>
          </reference>
          <reference field="0" count="1" selected="0">
            <x v="926"/>
          </reference>
        </references>
      </pivotArea>
    </chartFormat>
    <chartFormat chart="10" format="16">
      <pivotArea type="data" outline="0" fieldPosition="0">
        <references count="2">
          <reference field="4294967294" count="1" selected="0">
            <x v="0"/>
          </reference>
          <reference field="0" count="1" selected="0">
            <x v="529"/>
          </reference>
        </references>
      </pivotArea>
    </chartFormat>
    <chartFormat chart="10" format="17">
      <pivotArea type="data" outline="0" fieldPosition="0">
        <references count="2">
          <reference field="4294967294" count="1" selected="0">
            <x v="0"/>
          </reference>
          <reference field="0" count="1" selected="0">
            <x v="1013"/>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CFADF2-05A9-4B07-A465-F67972C3D80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B1193" firstHeaderRow="1" firstDataRow="1" firstDataCol="1"/>
  <pivotFields count="22">
    <pivotField showAll="0"/>
    <pivotField showAll="0">
      <items count="10">
        <item x="3"/>
        <item x="0"/>
        <item x="8"/>
        <item x="1"/>
        <item x="4"/>
        <item x="5"/>
        <item x="7"/>
        <item x="6"/>
        <item x="2"/>
        <item t="default"/>
      </items>
    </pivotField>
    <pivotField showAll="0">
      <items count="8">
        <item x="6"/>
        <item x="4"/>
        <item x="3"/>
        <item x="1"/>
        <item x="5"/>
        <item x="0"/>
        <item x="2"/>
        <item t="default"/>
      </items>
    </pivotField>
    <pivotField axis="axisRow" showAll="0">
      <items count="1174">
        <item x="567"/>
        <item x="835"/>
        <item x="1169"/>
        <item x="636"/>
        <item x="831"/>
        <item x="988"/>
        <item x="1123"/>
        <item x="134"/>
        <item x="726"/>
        <item x="237"/>
        <item x="411"/>
        <item x="514"/>
        <item x="343"/>
        <item x="8"/>
        <item x="929"/>
        <item x="855"/>
        <item x="663"/>
        <item x="1109"/>
        <item x="1046"/>
        <item x="403"/>
        <item x="232"/>
        <item x="529"/>
        <item x="358"/>
        <item x="48"/>
        <item x="250"/>
        <item x="1104"/>
        <item x="148"/>
        <item x="548"/>
        <item x="786"/>
        <item x="894"/>
        <item x="805"/>
        <item x="1171"/>
        <item x="334"/>
        <item x="795"/>
        <item x="712"/>
        <item x="105"/>
        <item x="14"/>
        <item x="449"/>
        <item x="332"/>
        <item x="581"/>
        <item x="1032"/>
        <item x="481"/>
        <item x="446"/>
        <item x="799"/>
        <item x="601"/>
        <item x="316"/>
        <item x="508"/>
        <item x="129"/>
        <item x="222"/>
        <item x="853"/>
        <item x="992"/>
        <item x="683"/>
        <item x="162"/>
        <item x="186"/>
        <item x="978"/>
        <item x="844"/>
        <item x="804"/>
        <item x="722"/>
        <item x="817"/>
        <item x="102"/>
        <item x="1030"/>
        <item x="331"/>
        <item x="421"/>
        <item x="319"/>
        <item x="100"/>
        <item x="570"/>
        <item x="576"/>
        <item x="883"/>
        <item x="1029"/>
        <item x="257"/>
        <item x="715"/>
        <item x="226"/>
        <item x="517"/>
        <item x="762"/>
        <item x="854"/>
        <item x="654"/>
        <item x="424"/>
        <item x="760"/>
        <item x="1157"/>
        <item x="652"/>
        <item x="563"/>
        <item x="653"/>
        <item x="587"/>
        <item x="807"/>
        <item x="612"/>
        <item x="220"/>
        <item x="305"/>
        <item x="1040"/>
        <item x="188"/>
        <item x="877"/>
        <item x="170"/>
        <item x="1082"/>
        <item x="287"/>
        <item x="743"/>
        <item x="483"/>
        <item x="182"/>
        <item x="875"/>
        <item x="1074"/>
        <item x="1011"/>
        <item x="420"/>
        <item x="706"/>
        <item x="1014"/>
        <item x="77"/>
        <item x="333"/>
        <item x="34"/>
        <item x="1148"/>
        <item x="132"/>
        <item x="776"/>
        <item x="959"/>
        <item x="692"/>
        <item x="387"/>
        <item x="564"/>
        <item x="256"/>
        <item x="309"/>
        <item x="571"/>
        <item x="952"/>
        <item x="967"/>
        <item x="849"/>
        <item x="432"/>
        <item x="747"/>
        <item x="995"/>
        <item x="602"/>
        <item x="412"/>
        <item x="472"/>
        <item x="27"/>
        <item x="368"/>
        <item x="167"/>
        <item x="686"/>
        <item x="1002"/>
        <item x="1027"/>
        <item x="1131"/>
        <item x="902"/>
        <item x="245"/>
        <item x="735"/>
        <item x="1056"/>
        <item x="858"/>
        <item x="10"/>
        <item x="439"/>
        <item x="474"/>
        <item x="357"/>
        <item x="290"/>
        <item x="869"/>
        <item x="94"/>
        <item x="1054"/>
        <item x="436"/>
        <item x="510"/>
        <item x="422"/>
        <item x="335"/>
        <item x="230"/>
        <item x="295"/>
        <item x="1001"/>
        <item x="173"/>
        <item x="29"/>
        <item x="276"/>
        <item x="710"/>
        <item x="1162"/>
        <item x="801"/>
        <item x="982"/>
        <item x="630"/>
        <item x="178"/>
        <item x="190"/>
        <item x="897"/>
        <item x="215"/>
        <item x="951"/>
        <item x="589"/>
        <item x="626"/>
        <item x="522"/>
        <item x="174"/>
        <item x="1152"/>
        <item x="189"/>
        <item x="810"/>
        <item x="532"/>
        <item x="133"/>
        <item x="926"/>
        <item x="558"/>
        <item x="488"/>
        <item x="1124"/>
        <item x="229"/>
        <item x="1073"/>
        <item x="240"/>
        <item x="3"/>
        <item x="670"/>
        <item x="957"/>
        <item x="457"/>
        <item x="660"/>
        <item x="1044"/>
        <item x="664"/>
        <item x="840"/>
        <item x="625"/>
        <item x="486"/>
        <item x="763"/>
        <item x="370"/>
        <item x="646"/>
        <item x="1097"/>
        <item x="435"/>
        <item x="1086"/>
        <item x="673"/>
        <item x="273"/>
        <item x="1119"/>
        <item x="442"/>
        <item x="418"/>
        <item x="857"/>
        <item x="885"/>
        <item x="720"/>
        <item x="429"/>
        <item x="455"/>
        <item x="477"/>
        <item x="1145"/>
        <item x="705"/>
        <item x="17"/>
        <item x="465"/>
        <item x="843"/>
        <item x="879"/>
        <item x="98"/>
        <item x="311"/>
        <item x="860"/>
        <item x="691"/>
        <item x="289"/>
        <item x="301"/>
        <item x="975"/>
        <item x="345"/>
        <item x="958"/>
        <item x="525"/>
        <item x="828"/>
        <item x="916"/>
        <item x="971"/>
        <item x="86"/>
        <item x="1106"/>
        <item x="603"/>
        <item x="979"/>
        <item x="1003"/>
        <item x="1103"/>
        <item x="824"/>
        <item x="451"/>
        <item x="21"/>
        <item x="633"/>
        <item x="999"/>
        <item x="1166"/>
        <item x="767"/>
        <item x="1126"/>
        <item x="166"/>
        <item x="591"/>
        <item x="867"/>
        <item x="171"/>
        <item x="247"/>
        <item x="1077"/>
        <item x="462"/>
        <item x="4"/>
        <item x="406"/>
        <item x="491"/>
        <item x="920"/>
        <item x="649"/>
        <item x="1134"/>
        <item x="580"/>
        <item x="23"/>
        <item x="598"/>
        <item x="308"/>
        <item x="770"/>
        <item x="1000"/>
        <item x="742"/>
        <item x="115"/>
        <item x="669"/>
        <item x="974"/>
        <item x="453"/>
        <item x="900"/>
        <item x="260"/>
        <item x="62"/>
        <item x="401"/>
        <item x="555"/>
        <item x="467"/>
        <item x="205"/>
        <item x="536"/>
        <item x="798"/>
        <item x="40"/>
        <item x="272"/>
        <item x="326"/>
        <item x="891"/>
        <item x="65"/>
        <item x="905"/>
        <item x="434"/>
        <item x="618"/>
        <item x="165"/>
        <item x="1138"/>
        <item x="306"/>
        <item x="651"/>
        <item x="1133"/>
        <item x="1025"/>
        <item x="1084"/>
        <item x="1102"/>
        <item x="730"/>
        <item x="1055"/>
        <item x="1142"/>
        <item x="665"/>
        <item x="371"/>
        <item x="655"/>
        <item x="1105"/>
        <item x="878"/>
        <item x="708"/>
        <item x="987"/>
        <item x="108"/>
        <item x="1110"/>
        <item x="329"/>
        <item x="500"/>
        <item x="111"/>
        <item x="235"/>
        <item x="531"/>
        <item x="463"/>
        <item x="502"/>
        <item x="444"/>
        <item x="599"/>
        <item x="90"/>
        <item x="634"/>
        <item x="80"/>
        <item x="1128"/>
        <item x="998"/>
        <item x="1125"/>
        <item x="993"/>
        <item x="707"/>
        <item x="1070"/>
        <item x="942"/>
        <item x="1107"/>
        <item x="489"/>
        <item x="666"/>
        <item x="833"/>
        <item x="864"/>
        <item x="682"/>
        <item x="1009"/>
        <item x="922"/>
        <item x="848"/>
        <item x="246"/>
        <item x="584"/>
        <item x="96"/>
        <item x="110"/>
        <item x="520"/>
        <item x="620"/>
        <item x="1018"/>
        <item x="419"/>
        <item x="605"/>
        <item x="15"/>
        <item x="725"/>
        <item x="872"/>
        <item x="147"/>
        <item x="395"/>
        <item x="365"/>
        <item x="890"/>
        <item x="0"/>
        <item x="353"/>
        <item x="470"/>
        <item x="675"/>
        <item x="482"/>
        <item x="554"/>
        <item x="280"/>
        <item x="661"/>
        <item x="704"/>
        <item x="527"/>
        <item x="1048"/>
        <item x="973"/>
        <item x="775"/>
        <item x="656"/>
        <item x="697"/>
        <item x="789"/>
        <item x="528"/>
        <item x="535"/>
        <item x="745"/>
        <item x="1159"/>
        <item x="291"/>
        <item x="1114"/>
        <item x="751"/>
        <item x="668"/>
        <item x="507"/>
        <item x="42"/>
        <item x="830"/>
        <item x="389"/>
        <item x="1063"/>
        <item x="1071"/>
        <item x="266"/>
        <item x="214"/>
        <item x="621"/>
        <item x="1052"/>
        <item x="5"/>
        <item x="793"/>
        <item x="28"/>
        <item x="346"/>
        <item x="337"/>
        <item x="600"/>
        <item x="279"/>
        <item x="363"/>
        <item x="131"/>
        <item x="238"/>
        <item x="1036"/>
        <item x="46"/>
        <item x="545"/>
        <item x="796"/>
        <item x="201"/>
        <item x="268"/>
        <item x="588"/>
        <item x="1023"/>
        <item x="611"/>
        <item x="803"/>
        <item x="674"/>
        <item x="433"/>
        <item x="791"/>
        <item x="35"/>
        <item x="557"/>
        <item x="41"/>
        <item x="499"/>
        <item x="1153"/>
        <item x="399"/>
        <item x="1078"/>
        <item x="968"/>
        <item x="794"/>
        <item x="51"/>
        <item x="1088"/>
        <item x="658"/>
        <item x="12"/>
        <item x="709"/>
        <item x="124"/>
        <item x="354"/>
        <item x="912"/>
        <item x="542"/>
        <item x="175"/>
        <item x="650"/>
        <item x="700"/>
        <item x="906"/>
        <item x="513"/>
        <item x="1050"/>
        <item x="1112"/>
        <item x="341"/>
        <item x="1043"/>
        <item x="547"/>
        <item x="614"/>
        <item x="248"/>
        <item x="777"/>
        <item x="233"/>
        <item x="181"/>
        <item x="851"/>
        <item x="1038"/>
        <item x="718"/>
        <item x="492"/>
        <item x="75"/>
        <item x="1004"/>
        <item x="89"/>
        <item x="211"/>
        <item x="940"/>
        <item x="889"/>
        <item x="396"/>
        <item x="297"/>
        <item x="382"/>
        <item x="964"/>
        <item x="18"/>
        <item x="610"/>
        <item x="788"/>
        <item x="832"/>
        <item x="556"/>
        <item x="50"/>
        <item x="91"/>
        <item x="158"/>
        <item x="116"/>
        <item x="136"/>
        <item x="837"/>
        <item x="39"/>
        <item x="137"/>
        <item x="717"/>
        <item x="593"/>
        <item x="627"/>
        <item x="977"/>
        <item x="338"/>
        <item x="1087"/>
        <item x="501"/>
        <item x="559"/>
        <item x="552"/>
        <item x="827"/>
        <item x="1170"/>
        <item x="231"/>
        <item x="1093"/>
        <item x="986"/>
        <item x="479"/>
        <item x="752"/>
        <item x="415"/>
        <item x="440"/>
        <item x="739"/>
        <item x="187"/>
        <item x="680"/>
        <item x="78"/>
        <item x="428"/>
        <item x="493"/>
        <item x="20"/>
        <item x="282"/>
        <item x="913"/>
        <item x="255"/>
        <item x="390"/>
        <item x="631"/>
        <item x="746"/>
        <item x="404"/>
        <item x="184"/>
        <item x="1021"/>
        <item x="724"/>
        <item x="779"/>
        <item x="980"/>
        <item x="1115"/>
        <item x="924"/>
        <item x="809"/>
        <item x="405"/>
        <item x="727"/>
        <item x="1163"/>
        <item x="445"/>
        <item x="373"/>
        <item x="1100"/>
        <item x="884"/>
        <item x="623"/>
        <item x="1140"/>
        <item x="816"/>
        <item x="526"/>
        <item x="1083"/>
        <item x="632"/>
        <item x="320"/>
        <item x="578"/>
        <item x="1015"/>
        <item x="934"/>
        <item x="953"/>
        <item x="523"/>
        <item x="304"/>
        <item x="927"/>
        <item x="714"/>
        <item x="597"/>
        <item x="800"/>
        <item x="871"/>
        <item x="1016"/>
        <item x="99"/>
        <item x="104"/>
        <item x="549"/>
        <item x="954"/>
        <item x="757"/>
        <item x="780"/>
        <item x="815"/>
        <item x="296"/>
        <item x="61"/>
        <item x="454"/>
        <item x="565"/>
        <item x="1026"/>
        <item x="506"/>
        <item x="876"/>
        <item x="821"/>
        <item x="265"/>
        <item x="1049"/>
        <item x="985"/>
        <item x="33"/>
        <item x="224"/>
        <item x="1095"/>
        <item x="325"/>
        <item x="408"/>
        <item x="659"/>
        <item x="43"/>
        <item x="271"/>
        <item x="475"/>
        <item x="687"/>
        <item x="1129"/>
        <item x="693"/>
        <item x="228"/>
        <item x="893"/>
        <item x="1149"/>
        <item x="176"/>
        <item x="1098"/>
        <item x="933"/>
        <item x="485"/>
        <item x="662"/>
        <item x="574"/>
        <item x="312"/>
        <item x="1069"/>
        <item x="825"/>
        <item x="270"/>
        <item x="963"/>
        <item x="771"/>
        <item x="888"/>
        <item x="106"/>
        <item x="946"/>
        <item x="551"/>
        <item x="594"/>
        <item x="469"/>
        <item x="604"/>
        <item x="495"/>
        <item x="956"/>
        <item x="324"/>
        <item x="93"/>
        <item x="156"/>
        <item x="1037"/>
        <item x="838"/>
        <item x="676"/>
        <item x="694"/>
        <item x="778"/>
        <item x="150"/>
        <item x="874"/>
        <item x="487"/>
        <item x="459"/>
        <item x="388"/>
        <item x="1150"/>
        <item x="66"/>
        <item x="537"/>
        <item x="629"/>
        <item x="1141"/>
        <item x="431"/>
        <item x="452"/>
        <item x="970"/>
        <item x="1165"/>
        <item x="749"/>
        <item x="990"/>
        <item x="383"/>
        <item x="822"/>
        <item x="63"/>
        <item x="37"/>
        <item x="394"/>
        <item x="1013"/>
        <item x="244"/>
        <item x="736"/>
        <item x="380"/>
        <item x="303"/>
        <item x="969"/>
        <item x="866"/>
        <item x="966"/>
        <item x="221"/>
        <item x="1121"/>
        <item x="931"/>
        <item x="908"/>
        <item x="267"/>
        <item x="47"/>
        <item x="907"/>
        <item x="943"/>
        <item x="560"/>
        <item x="606"/>
        <item x="689"/>
        <item x="251"/>
        <item x="1167"/>
        <item x="677"/>
        <item x="300"/>
        <item x="814"/>
        <item x="744"/>
        <item x="769"/>
        <item x="74"/>
        <item x="1019"/>
        <item x="961"/>
        <item x="185"/>
        <item x="1090"/>
        <item x="169"/>
        <item x="1065"/>
        <item x="701"/>
        <item x="880"/>
        <item x="249"/>
        <item x="583"/>
        <item x="1006"/>
        <item x="784"/>
        <item x="640"/>
        <item x="292"/>
        <item x="322"/>
        <item x="225"/>
        <item x="263"/>
        <item x="1158"/>
        <item x="234"/>
        <item x="397"/>
        <item x="318"/>
        <item x="773"/>
        <item x="163"/>
        <item x="437"/>
        <item x="82"/>
        <item x="140"/>
        <item x="278"/>
        <item x="624"/>
        <item x="1035"/>
        <item x="339"/>
        <item x="286"/>
        <item x="381"/>
        <item x="348"/>
        <item x="758"/>
        <item x="741"/>
        <item x="579"/>
        <item x="1028"/>
        <item x="376"/>
        <item x="868"/>
        <item x="379"/>
        <item x="164"/>
        <item x="753"/>
        <item x="152"/>
        <item x="473"/>
        <item x="562"/>
        <item x="575"/>
        <item x="518"/>
        <item x="512"/>
        <item x="592"/>
        <item x="223"/>
        <item x="45"/>
        <item x="716"/>
        <item x="1079"/>
        <item x="909"/>
        <item x="414"/>
        <item x="1120"/>
        <item x="121"/>
        <item x="812"/>
        <item x="172"/>
        <item x="239"/>
        <item x="1136"/>
        <item x="841"/>
        <item x="679"/>
        <item x="461"/>
        <item x="22"/>
        <item x="1047"/>
        <item x="826"/>
        <item x="923"/>
        <item x="294"/>
        <item x="949"/>
        <item x="750"/>
        <item x="861"/>
        <item x="443"/>
        <item x="128"/>
        <item x="362"/>
        <item x="895"/>
        <item x="460"/>
        <item x="123"/>
        <item x="464"/>
        <item x="1031"/>
        <item x="438"/>
        <item x="398"/>
        <item x="72"/>
        <item x="962"/>
        <item x="84"/>
        <item x="7"/>
        <item x="1053"/>
        <item x="615"/>
        <item x="950"/>
        <item x="1139"/>
        <item x="441"/>
        <item x="568"/>
        <item x="609"/>
        <item x="590"/>
        <item x="157"/>
        <item x="899"/>
        <item x="1076"/>
        <item x="839"/>
        <item x="386"/>
        <item x="83"/>
        <item x="24"/>
        <item x="790"/>
        <item x="976"/>
        <item x="1132"/>
        <item x="344"/>
        <item x="243"/>
        <item x="1127"/>
        <item x="1010"/>
        <item x="519"/>
        <item x="711"/>
        <item x="847"/>
        <item x="937"/>
        <item x="732"/>
        <item x="101"/>
        <item x="417"/>
        <item x="882"/>
        <item x="928"/>
        <item x="109"/>
        <item x="1143"/>
        <item x="785"/>
        <item x="852"/>
        <item x="981"/>
        <item x="203"/>
        <item x="269"/>
        <item x="384"/>
        <item x="996"/>
        <item x="478"/>
        <item x="1060"/>
        <item x="54"/>
        <item x="504"/>
        <item x="36"/>
        <item x="70"/>
        <item x="361"/>
        <item x="991"/>
        <item x="1146"/>
        <item x="787"/>
        <item x="865"/>
        <item x="1108"/>
        <item x="204"/>
        <item x="1091"/>
        <item x="196"/>
        <item x="543"/>
        <item x="192"/>
        <item x="648"/>
        <item x="619"/>
        <item x="723"/>
        <item x="617"/>
        <item x="144"/>
        <item x="393"/>
        <item x="6"/>
        <item x="802"/>
        <item x="252"/>
        <item x="671"/>
        <item x="672"/>
        <item x="274"/>
        <item x="1081"/>
        <item x="44"/>
        <item x="317"/>
        <item x="497"/>
        <item x="1116"/>
        <item x="734"/>
        <item x="553"/>
        <item x="195"/>
        <item x="728"/>
        <item x="850"/>
        <item x="494"/>
        <item x="490"/>
        <item x="702"/>
        <item x="112"/>
        <item x="945"/>
        <item x="1041"/>
        <item x="818"/>
        <item x="538"/>
        <item x="941"/>
        <item x="541"/>
        <item x="330"/>
        <item x="254"/>
        <item x="698"/>
        <item x="1164"/>
        <item x="713"/>
        <item x="1072"/>
        <item x="207"/>
        <item x="85"/>
        <item x="480"/>
        <item x="896"/>
        <item x="468"/>
        <item x="53"/>
        <item x="299"/>
        <item x="731"/>
        <item x="765"/>
        <item x="729"/>
        <item x="151"/>
        <item x="914"/>
        <item x="569"/>
        <item x="285"/>
        <item x="448"/>
        <item x="515"/>
        <item x="585"/>
        <item x="808"/>
        <item x="983"/>
        <item x="901"/>
        <item x="881"/>
        <item x="607"/>
        <item x="313"/>
        <item x="919"/>
        <item x="1117"/>
        <item x="281"/>
        <item x="546"/>
        <item x="97"/>
        <item x="103"/>
        <item x="904"/>
        <item x="628"/>
        <item x="87"/>
        <item x="930"/>
        <item x="573"/>
        <item x="644"/>
        <item x="721"/>
        <item x="1155"/>
        <item x="31"/>
        <item x="678"/>
        <item x="391"/>
        <item x="690"/>
        <item x="193"/>
        <item x="608"/>
        <item x="498"/>
        <item x="275"/>
        <item x="400"/>
        <item x="774"/>
        <item x="407"/>
        <item x="921"/>
        <item x="2"/>
        <item x="657"/>
        <item x="392"/>
        <item x="430"/>
        <item x="540"/>
        <item x="314"/>
        <item x="509"/>
        <item x="349"/>
        <item x="49"/>
        <item x="259"/>
        <item x="471"/>
        <item x="352"/>
        <item x="113"/>
        <item x="146"/>
        <item x="369"/>
        <item x="737"/>
        <item x="918"/>
        <item x="586"/>
        <item x="413"/>
        <item x="820"/>
        <item x="1"/>
        <item x="1039"/>
        <item x="1008"/>
        <item x="130"/>
        <item x="688"/>
        <item x="1012"/>
        <item x="366"/>
        <item x="402"/>
        <item x="351"/>
        <item x="1062"/>
        <item x="696"/>
        <item x="236"/>
        <item x="994"/>
        <item x="374"/>
        <item x="264"/>
        <item x="639"/>
        <item x="960"/>
        <item x="645"/>
        <item x="125"/>
        <item x="261"/>
        <item x="1034"/>
        <item x="141"/>
        <item x="284"/>
        <item x="359"/>
        <item x="262"/>
        <item x="213"/>
        <item x="218"/>
        <item x="55"/>
        <item x="323"/>
        <item x="219"/>
        <item x="154"/>
        <item x="79"/>
        <item x="217"/>
        <item x="25"/>
        <item x="328"/>
        <item x="1168"/>
        <item x="288"/>
        <item x="1130"/>
        <item x="16"/>
        <item x="1005"/>
        <item x="142"/>
        <item x="1085"/>
        <item x="566"/>
        <item x="703"/>
        <item x="302"/>
        <item x="534"/>
        <item x="466"/>
        <item x="58"/>
        <item x="476"/>
        <item x="277"/>
        <item x="638"/>
        <item x="873"/>
        <item x="1101"/>
        <item x="641"/>
        <item x="327"/>
        <item x="1094"/>
        <item x="917"/>
        <item x="516"/>
        <item x="685"/>
        <item x="138"/>
        <item x="183"/>
        <item x="385"/>
        <item x="143"/>
        <item x="416"/>
        <item x="68"/>
        <item x="160"/>
        <item x="915"/>
        <item x="447"/>
        <item x="425"/>
        <item x="342"/>
        <item x="19"/>
        <item x="577"/>
        <item x="107"/>
        <item x="1057"/>
        <item x="647"/>
        <item x="450"/>
        <item x="667"/>
        <item x="378"/>
        <item x="1068"/>
        <item x="410"/>
        <item x="13"/>
        <item x="71"/>
        <item x="759"/>
        <item x="377"/>
        <item x="764"/>
        <item x="733"/>
        <item x="1042"/>
        <item x="561"/>
        <item x="1092"/>
        <item x="781"/>
        <item x="197"/>
        <item x="797"/>
        <item x="364"/>
        <item x="845"/>
        <item x="836"/>
        <item x="227"/>
        <item x="347"/>
        <item x="1007"/>
        <item x="1099"/>
        <item x="26"/>
        <item x="932"/>
        <item x="1096"/>
        <item x="127"/>
        <item x="947"/>
        <item x="524"/>
        <item x="126"/>
        <item x="1135"/>
        <item x="955"/>
        <item x="1111"/>
        <item x="298"/>
        <item x="503"/>
        <item x="948"/>
        <item x="681"/>
        <item x="1033"/>
        <item x="766"/>
        <item x="521"/>
        <item x="856"/>
        <item x="67"/>
        <item x="484"/>
        <item x="427"/>
        <item x="754"/>
        <item x="409"/>
        <item x="350"/>
        <item x="161"/>
        <item x="886"/>
        <item x="372"/>
        <item x="212"/>
        <item x="582"/>
        <item x="1151"/>
        <item x="1045"/>
        <item x="310"/>
        <item x="898"/>
        <item x="511"/>
        <item x="863"/>
        <item x="756"/>
        <item x="117"/>
        <item x="642"/>
        <item x="139"/>
        <item x="145"/>
        <item x="114"/>
        <item x="177"/>
        <item x="30"/>
        <item x="813"/>
        <item x="1080"/>
        <item x="1144"/>
        <item x="73"/>
        <item x="179"/>
        <item x="168"/>
        <item x="283"/>
        <item x="423"/>
        <item x="938"/>
        <item x="1067"/>
        <item x="783"/>
        <item x="684"/>
        <item x="984"/>
        <item x="761"/>
        <item x="315"/>
        <item x="819"/>
        <item x="533"/>
        <item x="355"/>
        <item x="307"/>
        <item x="772"/>
        <item x="595"/>
        <item x="1059"/>
        <item x="1061"/>
        <item x="859"/>
        <item x="997"/>
        <item x="911"/>
        <item x="903"/>
        <item x="748"/>
        <item x="1122"/>
        <item x="135"/>
        <item x="9"/>
        <item x="1058"/>
        <item x="829"/>
        <item x="1118"/>
        <item x="1064"/>
        <item x="823"/>
        <item x="321"/>
        <item x="695"/>
        <item x="719"/>
        <item x="887"/>
        <item x="340"/>
        <item x="572"/>
        <item x="64"/>
        <item x="88"/>
        <item x="191"/>
        <item x="216"/>
        <item x="200"/>
        <item x="52"/>
        <item x="32"/>
        <item x="242"/>
        <item x="293"/>
        <item x="258"/>
        <item x="768"/>
        <item x="360"/>
        <item x="59"/>
        <item x="782"/>
        <item x="596"/>
        <item x="95"/>
        <item x="637"/>
        <item x="1020"/>
        <item x="530"/>
        <item x="180"/>
        <item x="60"/>
        <item x="458"/>
        <item x="1017"/>
        <item x="253"/>
        <item x="935"/>
        <item x="194"/>
        <item x="925"/>
        <item x="241"/>
        <item x="1137"/>
        <item x="120"/>
        <item x="209"/>
        <item x="1156"/>
        <item x="635"/>
        <item x="842"/>
        <item x="456"/>
        <item x="643"/>
        <item x="69"/>
        <item x="870"/>
        <item x="57"/>
        <item x="892"/>
        <item x="336"/>
        <item x="1024"/>
        <item x="496"/>
        <item x="122"/>
        <item x="811"/>
        <item x="375"/>
        <item x="155"/>
        <item x="1113"/>
        <item x="755"/>
        <item x="806"/>
        <item x="206"/>
        <item x="613"/>
        <item x="11"/>
        <item x="862"/>
        <item x="76"/>
        <item x="1160"/>
        <item x="119"/>
        <item x="1154"/>
        <item x="965"/>
        <item x="1075"/>
        <item x="936"/>
        <item x="740"/>
        <item x="1147"/>
        <item x="1161"/>
        <item x="792"/>
        <item x="1022"/>
        <item x="38"/>
        <item x="834"/>
        <item x="208"/>
        <item x="81"/>
        <item x="367"/>
        <item x="910"/>
        <item x="1172"/>
        <item x="989"/>
        <item x="1089"/>
        <item x="539"/>
        <item x="699"/>
        <item x="550"/>
        <item x="118"/>
        <item x="505"/>
        <item x="202"/>
        <item x="210"/>
        <item x="944"/>
        <item x="622"/>
        <item x="846"/>
        <item x="426"/>
        <item x="1051"/>
        <item x="972"/>
        <item x="56"/>
        <item x="153"/>
        <item x="616"/>
        <item x="149"/>
        <item x="356"/>
        <item x="738"/>
        <item x="544"/>
        <item x="92"/>
        <item x="198"/>
        <item x="939"/>
        <item x="199"/>
        <item x="1066"/>
        <item x="1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D19E30-C43B-458E-A73E-23CC1B1D22D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I35" firstHeaderRow="1" firstDataRow="1" firstDataCol="1"/>
  <pivotFields count="2">
    <pivotField axis="axisRow" showAll="0">
      <items count="31">
        <item x="7"/>
        <item x="21"/>
        <item x="23"/>
        <item x="10"/>
        <item x="15"/>
        <item x="19"/>
        <item x="9"/>
        <item x="22"/>
        <item x="4"/>
        <item x="3"/>
        <item x="28"/>
        <item x="18"/>
        <item x="24"/>
        <item x="27"/>
        <item x="6"/>
        <item x="20"/>
        <item x="12"/>
        <item x="11"/>
        <item x="2"/>
        <item x="8"/>
        <item x="1"/>
        <item x="26"/>
        <item x="14"/>
        <item x="17"/>
        <item x="16"/>
        <item x="13"/>
        <item x="25"/>
        <item x="5"/>
        <item x="0"/>
        <item h="1" x="29"/>
        <item t="default"/>
      </items>
    </pivotField>
    <pivotField multipleItemSelectionAllowed="1" showAll="0">
      <items count="68">
        <item x="41"/>
        <item x="16"/>
        <item x="58"/>
        <item x="45"/>
        <item x="33"/>
        <item x="9"/>
        <item x="46"/>
        <item x="21"/>
        <item x="65"/>
        <item x="18"/>
        <item x="22"/>
        <item x="63"/>
        <item x="14"/>
        <item x="24"/>
        <item x="48"/>
        <item x="25"/>
        <item x="38"/>
        <item x="34"/>
        <item x="56"/>
        <item x="17"/>
        <item x="1"/>
        <item x="27"/>
        <item x="20"/>
        <item x="64"/>
        <item x="12"/>
        <item x="0"/>
        <item x="15"/>
        <item x="51"/>
        <item x="59"/>
        <item x="32"/>
        <item x="44"/>
        <item x="61"/>
        <item x="28"/>
        <item x="35"/>
        <item x="53"/>
        <item x="11"/>
        <item x="60"/>
        <item x="36"/>
        <item x="42"/>
        <item x="10"/>
        <item x="30"/>
        <item x="39"/>
        <item x="47"/>
        <item x="26"/>
        <item x="57"/>
        <item x="50"/>
        <item x="5"/>
        <item x="62"/>
        <item x="49"/>
        <item x="8"/>
        <item x="7"/>
        <item x="55"/>
        <item x="19"/>
        <item x="2"/>
        <item x="23"/>
        <item x="3"/>
        <item x="13"/>
        <item x="4"/>
        <item x="37"/>
        <item x="40"/>
        <item x="29"/>
        <item x="52"/>
        <item x="43"/>
        <item x="31"/>
        <item x="54"/>
        <item x="6"/>
        <item x="66"/>
        <item t="default"/>
      </items>
    </pivotField>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51ABAC-753F-4D84-8844-3B5E8227E26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9:Y34" firstHeaderRow="1" firstDataRow="1" firstDataCol="1"/>
  <pivotFields count="22">
    <pivotField showAll="0"/>
    <pivotField showAll="0">
      <items count="10">
        <item x="3"/>
        <item x="0"/>
        <item x="8"/>
        <item x="1"/>
        <item x="4"/>
        <item x="5"/>
        <item x="7"/>
        <item x="6"/>
        <item x="2"/>
        <item t="default"/>
      </items>
    </pivotField>
    <pivotField showAll="0">
      <items count="8">
        <item x="6"/>
        <item x="4"/>
        <item x="3"/>
        <item x="1"/>
        <item x="5"/>
        <item x="0"/>
        <item x="2"/>
        <item t="default"/>
      </items>
    </pivotField>
    <pivotField showAll="0">
      <items count="1174">
        <item x="567"/>
        <item x="835"/>
        <item x="1169"/>
        <item x="636"/>
        <item x="831"/>
        <item x="988"/>
        <item x="1123"/>
        <item x="134"/>
        <item x="726"/>
        <item x="237"/>
        <item x="411"/>
        <item x="514"/>
        <item x="343"/>
        <item x="8"/>
        <item x="929"/>
        <item x="855"/>
        <item x="663"/>
        <item x="1109"/>
        <item x="1046"/>
        <item x="403"/>
        <item x="232"/>
        <item x="529"/>
        <item x="358"/>
        <item x="48"/>
        <item x="250"/>
        <item x="1104"/>
        <item x="148"/>
        <item x="548"/>
        <item x="786"/>
        <item x="894"/>
        <item x="805"/>
        <item x="1171"/>
        <item x="334"/>
        <item x="795"/>
        <item x="712"/>
        <item x="105"/>
        <item x="14"/>
        <item x="449"/>
        <item x="332"/>
        <item x="581"/>
        <item x="1032"/>
        <item x="481"/>
        <item x="446"/>
        <item x="799"/>
        <item x="601"/>
        <item x="316"/>
        <item x="508"/>
        <item x="129"/>
        <item x="222"/>
        <item x="853"/>
        <item x="992"/>
        <item x="683"/>
        <item x="162"/>
        <item x="186"/>
        <item x="978"/>
        <item x="844"/>
        <item x="804"/>
        <item x="722"/>
        <item x="817"/>
        <item x="102"/>
        <item x="1030"/>
        <item x="331"/>
        <item x="421"/>
        <item x="319"/>
        <item x="100"/>
        <item x="570"/>
        <item x="576"/>
        <item x="883"/>
        <item x="1029"/>
        <item x="257"/>
        <item x="715"/>
        <item x="226"/>
        <item x="517"/>
        <item x="762"/>
        <item x="854"/>
        <item x="654"/>
        <item x="424"/>
        <item x="760"/>
        <item x="1157"/>
        <item x="652"/>
        <item x="563"/>
        <item x="653"/>
        <item x="587"/>
        <item x="807"/>
        <item x="612"/>
        <item x="220"/>
        <item x="305"/>
        <item x="1040"/>
        <item x="188"/>
        <item x="877"/>
        <item x="170"/>
        <item x="1082"/>
        <item x="287"/>
        <item x="743"/>
        <item x="483"/>
        <item x="182"/>
        <item x="875"/>
        <item x="1074"/>
        <item x="1011"/>
        <item x="420"/>
        <item x="706"/>
        <item x="1014"/>
        <item x="77"/>
        <item x="333"/>
        <item x="34"/>
        <item x="1148"/>
        <item x="132"/>
        <item x="776"/>
        <item x="959"/>
        <item x="692"/>
        <item x="387"/>
        <item x="564"/>
        <item x="256"/>
        <item x="309"/>
        <item x="571"/>
        <item x="952"/>
        <item x="967"/>
        <item x="849"/>
        <item x="432"/>
        <item x="747"/>
        <item x="995"/>
        <item x="602"/>
        <item x="412"/>
        <item x="472"/>
        <item x="27"/>
        <item x="368"/>
        <item x="167"/>
        <item x="686"/>
        <item x="1002"/>
        <item x="1027"/>
        <item x="1131"/>
        <item x="902"/>
        <item x="245"/>
        <item x="735"/>
        <item x="1056"/>
        <item x="858"/>
        <item x="10"/>
        <item x="439"/>
        <item x="474"/>
        <item x="357"/>
        <item x="290"/>
        <item x="869"/>
        <item x="94"/>
        <item x="1054"/>
        <item x="436"/>
        <item x="510"/>
        <item x="422"/>
        <item x="335"/>
        <item x="230"/>
        <item x="295"/>
        <item x="1001"/>
        <item x="173"/>
        <item x="29"/>
        <item x="276"/>
        <item x="710"/>
        <item x="1162"/>
        <item x="801"/>
        <item x="982"/>
        <item x="630"/>
        <item x="178"/>
        <item x="190"/>
        <item x="897"/>
        <item x="215"/>
        <item x="951"/>
        <item x="589"/>
        <item x="626"/>
        <item x="522"/>
        <item x="174"/>
        <item x="1152"/>
        <item x="189"/>
        <item x="810"/>
        <item x="532"/>
        <item x="133"/>
        <item x="926"/>
        <item x="558"/>
        <item x="488"/>
        <item x="1124"/>
        <item x="229"/>
        <item x="1073"/>
        <item x="240"/>
        <item x="3"/>
        <item x="670"/>
        <item x="957"/>
        <item x="457"/>
        <item x="660"/>
        <item x="1044"/>
        <item x="664"/>
        <item x="840"/>
        <item x="625"/>
        <item x="486"/>
        <item x="763"/>
        <item x="370"/>
        <item x="646"/>
        <item x="1097"/>
        <item x="435"/>
        <item x="1086"/>
        <item x="673"/>
        <item x="273"/>
        <item x="1119"/>
        <item x="442"/>
        <item x="418"/>
        <item x="857"/>
        <item x="885"/>
        <item x="720"/>
        <item x="429"/>
        <item x="455"/>
        <item x="477"/>
        <item x="1145"/>
        <item x="705"/>
        <item x="17"/>
        <item x="465"/>
        <item x="843"/>
        <item x="879"/>
        <item x="98"/>
        <item x="311"/>
        <item x="860"/>
        <item x="691"/>
        <item x="289"/>
        <item x="301"/>
        <item x="975"/>
        <item x="345"/>
        <item x="958"/>
        <item x="525"/>
        <item x="828"/>
        <item x="916"/>
        <item x="971"/>
        <item x="86"/>
        <item x="1106"/>
        <item x="603"/>
        <item x="979"/>
        <item x="1003"/>
        <item x="1103"/>
        <item x="824"/>
        <item x="451"/>
        <item x="21"/>
        <item x="633"/>
        <item x="999"/>
        <item x="1166"/>
        <item x="767"/>
        <item x="1126"/>
        <item x="166"/>
        <item x="591"/>
        <item x="867"/>
        <item x="171"/>
        <item x="247"/>
        <item x="1077"/>
        <item x="462"/>
        <item x="4"/>
        <item x="406"/>
        <item x="491"/>
        <item x="920"/>
        <item x="649"/>
        <item x="1134"/>
        <item x="580"/>
        <item x="23"/>
        <item x="598"/>
        <item x="308"/>
        <item x="770"/>
        <item x="1000"/>
        <item x="742"/>
        <item x="115"/>
        <item x="669"/>
        <item x="974"/>
        <item x="453"/>
        <item x="900"/>
        <item x="260"/>
        <item x="62"/>
        <item x="401"/>
        <item x="555"/>
        <item x="467"/>
        <item x="205"/>
        <item x="536"/>
        <item x="798"/>
        <item x="40"/>
        <item x="272"/>
        <item x="326"/>
        <item x="891"/>
        <item x="65"/>
        <item x="905"/>
        <item x="434"/>
        <item x="618"/>
        <item x="165"/>
        <item x="1138"/>
        <item x="306"/>
        <item x="651"/>
        <item x="1133"/>
        <item x="1025"/>
        <item x="1084"/>
        <item x="1102"/>
        <item x="730"/>
        <item x="1055"/>
        <item x="1142"/>
        <item x="665"/>
        <item x="371"/>
        <item x="655"/>
        <item x="1105"/>
        <item x="878"/>
        <item x="708"/>
        <item x="987"/>
        <item x="108"/>
        <item x="1110"/>
        <item x="329"/>
        <item x="500"/>
        <item x="111"/>
        <item x="235"/>
        <item x="531"/>
        <item x="463"/>
        <item x="502"/>
        <item x="444"/>
        <item x="599"/>
        <item x="90"/>
        <item x="634"/>
        <item x="80"/>
        <item x="1128"/>
        <item x="998"/>
        <item x="1125"/>
        <item x="993"/>
        <item x="707"/>
        <item x="1070"/>
        <item x="942"/>
        <item x="1107"/>
        <item x="489"/>
        <item x="666"/>
        <item x="833"/>
        <item x="864"/>
        <item x="682"/>
        <item x="1009"/>
        <item x="922"/>
        <item x="848"/>
        <item x="246"/>
        <item x="584"/>
        <item x="96"/>
        <item x="110"/>
        <item x="520"/>
        <item x="620"/>
        <item x="1018"/>
        <item x="419"/>
        <item x="605"/>
        <item x="15"/>
        <item x="725"/>
        <item x="872"/>
        <item x="147"/>
        <item x="395"/>
        <item x="365"/>
        <item x="890"/>
        <item x="0"/>
        <item x="353"/>
        <item x="470"/>
        <item x="675"/>
        <item x="482"/>
        <item x="554"/>
        <item x="280"/>
        <item x="661"/>
        <item x="704"/>
        <item x="527"/>
        <item x="1048"/>
        <item x="973"/>
        <item x="775"/>
        <item x="656"/>
        <item x="697"/>
        <item x="789"/>
        <item x="528"/>
        <item x="535"/>
        <item x="745"/>
        <item x="1159"/>
        <item x="291"/>
        <item x="1114"/>
        <item x="751"/>
        <item x="668"/>
        <item x="507"/>
        <item x="42"/>
        <item x="830"/>
        <item x="389"/>
        <item x="1063"/>
        <item x="1071"/>
        <item x="266"/>
        <item x="214"/>
        <item x="621"/>
        <item x="1052"/>
        <item x="5"/>
        <item x="793"/>
        <item x="28"/>
        <item x="346"/>
        <item x="337"/>
        <item x="600"/>
        <item x="279"/>
        <item x="363"/>
        <item x="131"/>
        <item x="238"/>
        <item x="1036"/>
        <item x="46"/>
        <item x="545"/>
        <item x="796"/>
        <item x="201"/>
        <item x="268"/>
        <item x="588"/>
        <item x="1023"/>
        <item x="611"/>
        <item x="803"/>
        <item x="674"/>
        <item x="433"/>
        <item x="791"/>
        <item x="35"/>
        <item x="557"/>
        <item x="41"/>
        <item x="499"/>
        <item x="1153"/>
        <item x="399"/>
        <item x="1078"/>
        <item x="968"/>
        <item x="794"/>
        <item x="51"/>
        <item x="1088"/>
        <item x="658"/>
        <item x="12"/>
        <item x="709"/>
        <item x="124"/>
        <item x="354"/>
        <item x="912"/>
        <item x="542"/>
        <item x="175"/>
        <item x="650"/>
        <item x="700"/>
        <item x="906"/>
        <item x="513"/>
        <item x="1050"/>
        <item x="1112"/>
        <item x="341"/>
        <item x="1043"/>
        <item x="547"/>
        <item x="614"/>
        <item x="248"/>
        <item x="777"/>
        <item x="233"/>
        <item x="181"/>
        <item x="851"/>
        <item x="1038"/>
        <item x="718"/>
        <item x="492"/>
        <item x="75"/>
        <item x="1004"/>
        <item x="89"/>
        <item x="211"/>
        <item x="940"/>
        <item x="889"/>
        <item x="396"/>
        <item x="297"/>
        <item x="382"/>
        <item x="964"/>
        <item x="18"/>
        <item x="610"/>
        <item x="788"/>
        <item x="832"/>
        <item x="556"/>
        <item x="50"/>
        <item x="91"/>
        <item x="158"/>
        <item x="116"/>
        <item x="136"/>
        <item x="837"/>
        <item x="39"/>
        <item x="137"/>
        <item x="717"/>
        <item x="593"/>
        <item x="627"/>
        <item x="977"/>
        <item x="338"/>
        <item x="1087"/>
        <item x="501"/>
        <item x="559"/>
        <item x="552"/>
        <item x="827"/>
        <item x="1170"/>
        <item x="231"/>
        <item x="1093"/>
        <item x="986"/>
        <item x="479"/>
        <item x="752"/>
        <item x="415"/>
        <item x="440"/>
        <item x="739"/>
        <item x="187"/>
        <item x="680"/>
        <item x="78"/>
        <item x="428"/>
        <item x="493"/>
        <item x="20"/>
        <item x="282"/>
        <item x="913"/>
        <item x="255"/>
        <item x="390"/>
        <item x="631"/>
        <item x="746"/>
        <item x="404"/>
        <item x="184"/>
        <item x="1021"/>
        <item x="724"/>
        <item x="779"/>
        <item x="980"/>
        <item x="1115"/>
        <item x="924"/>
        <item x="809"/>
        <item x="405"/>
        <item x="727"/>
        <item x="1163"/>
        <item x="445"/>
        <item x="373"/>
        <item x="1100"/>
        <item x="884"/>
        <item x="623"/>
        <item x="1140"/>
        <item x="816"/>
        <item x="526"/>
        <item x="1083"/>
        <item x="632"/>
        <item x="320"/>
        <item x="578"/>
        <item x="1015"/>
        <item x="934"/>
        <item x="953"/>
        <item x="523"/>
        <item x="304"/>
        <item x="927"/>
        <item x="714"/>
        <item x="597"/>
        <item x="800"/>
        <item x="871"/>
        <item x="1016"/>
        <item x="99"/>
        <item x="104"/>
        <item x="549"/>
        <item x="954"/>
        <item x="757"/>
        <item x="780"/>
        <item x="815"/>
        <item x="296"/>
        <item x="61"/>
        <item x="454"/>
        <item x="565"/>
        <item x="1026"/>
        <item x="506"/>
        <item x="876"/>
        <item x="821"/>
        <item x="265"/>
        <item x="1049"/>
        <item x="985"/>
        <item x="33"/>
        <item x="224"/>
        <item x="1095"/>
        <item x="325"/>
        <item x="408"/>
        <item x="659"/>
        <item x="43"/>
        <item x="271"/>
        <item x="475"/>
        <item x="687"/>
        <item x="1129"/>
        <item x="693"/>
        <item x="228"/>
        <item x="893"/>
        <item x="1149"/>
        <item x="176"/>
        <item x="1098"/>
        <item x="933"/>
        <item x="485"/>
        <item x="662"/>
        <item x="574"/>
        <item x="312"/>
        <item x="1069"/>
        <item x="825"/>
        <item x="270"/>
        <item x="963"/>
        <item x="771"/>
        <item x="888"/>
        <item x="106"/>
        <item x="946"/>
        <item x="551"/>
        <item x="594"/>
        <item x="469"/>
        <item x="604"/>
        <item x="495"/>
        <item x="956"/>
        <item x="324"/>
        <item x="93"/>
        <item x="156"/>
        <item x="1037"/>
        <item x="838"/>
        <item x="676"/>
        <item x="694"/>
        <item x="778"/>
        <item x="150"/>
        <item x="874"/>
        <item x="487"/>
        <item x="459"/>
        <item x="388"/>
        <item x="1150"/>
        <item x="66"/>
        <item x="537"/>
        <item x="629"/>
        <item x="1141"/>
        <item x="431"/>
        <item x="452"/>
        <item x="970"/>
        <item x="1165"/>
        <item x="749"/>
        <item x="990"/>
        <item x="383"/>
        <item x="822"/>
        <item x="63"/>
        <item x="37"/>
        <item x="394"/>
        <item x="1013"/>
        <item x="244"/>
        <item x="736"/>
        <item x="380"/>
        <item x="303"/>
        <item x="969"/>
        <item x="866"/>
        <item x="966"/>
        <item x="221"/>
        <item x="1121"/>
        <item x="931"/>
        <item x="908"/>
        <item x="267"/>
        <item x="47"/>
        <item x="907"/>
        <item x="943"/>
        <item x="560"/>
        <item x="606"/>
        <item x="689"/>
        <item x="251"/>
        <item x="1167"/>
        <item x="677"/>
        <item x="300"/>
        <item x="814"/>
        <item x="744"/>
        <item x="769"/>
        <item x="74"/>
        <item x="1019"/>
        <item x="961"/>
        <item x="185"/>
        <item x="1090"/>
        <item x="169"/>
        <item x="1065"/>
        <item x="701"/>
        <item x="880"/>
        <item x="249"/>
        <item x="583"/>
        <item x="1006"/>
        <item x="784"/>
        <item x="640"/>
        <item x="292"/>
        <item x="322"/>
        <item x="225"/>
        <item x="263"/>
        <item x="1158"/>
        <item x="234"/>
        <item x="397"/>
        <item x="318"/>
        <item x="773"/>
        <item x="163"/>
        <item x="437"/>
        <item x="82"/>
        <item x="140"/>
        <item x="278"/>
        <item x="624"/>
        <item x="1035"/>
        <item x="339"/>
        <item x="286"/>
        <item x="381"/>
        <item x="348"/>
        <item x="758"/>
        <item x="741"/>
        <item x="579"/>
        <item x="1028"/>
        <item x="376"/>
        <item x="868"/>
        <item x="379"/>
        <item x="164"/>
        <item x="753"/>
        <item x="152"/>
        <item x="473"/>
        <item x="562"/>
        <item x="575"/>
        <item x="518"/>
        <item x="512"/>
        <item x="592"/>
        <item x="223"/>
        <item x="45"/>
        <item x="716"/>
        <item x="1079"/>
        <item x="909"/>
        <item x="414"/>
        <item x="1120"/>
        <item x="121"/>
        <item x="812"/>
        <item x="172"/>
        <item x="239"/>
        <item x="1136"/>
        <item x="841"/>
        <item x="679"/>
        <item x="461"/>
        <item x="22"/>
        <item x="1047"/>
        <item x="826"/>
        <item x="923"/>
        <item x="294"/>
        <item x="949"/>
        <item x="750"/>
        <item x="861"/>
        <item x="443"/>
        <item x="128"/>
        <item x="362"/>
        <item x="895"/>
        <item x="460"/>
        <item x="123"/>
        <item x="464"/>
        <item x="1031"/>
        <item x="438"/>
        <item x="398"/>
        <item x="72"/>
        <item x="962"/>
        <item x="84"/>
        <item x="7"/>
        <item x="1053"/>
        <item x="615"/>
        <item x="950"/>
        <item x="1139"/>
        <item x="441"/>
        <item x="568"/>
        <item x="609"/>
        <item x="590"/>
        <item x="157"/>
        <item x="899"/>
        <item x="1076"/>
        <item x="839"/>
        <item x="386"/>
        <item x="83"/>
        <item x="24"/>
        <item x="790"/>
        <item x="976"/>
        <item x="1132"/>
        <item x="344"/>
        <item x="243"/>
        <item x="1127"/>
        <item x="1010"/>
        <item x="519"/>
        <item x="711"/>
        <item x="847"/>
        <item x="937"/>
        <item x="732"/>
        <item x="101"/>
        <item x="417"/>
        <item x="882"/>
        <item x="928"/>
        <item x="109"/>
        <item x="1143"/>
        <item x="785"/>
        <item x="852"/>
        <item x="981"/>
        <item x="203"/>
        <item x="269"/>
        <item x="384"/>
        <item x="996"/>
        <item x="478"/>
        <item x="1060"/>
        <item x="54"/>
        <item x="504"/>
        <item x="36"/>
        <item x="70"/>
        <item x="361"/>
        <item x="991"/>
        <item x="1146"/>
        <item x="787"/>
        <item x="865"/>
        <item x="1108"/>
        <item x="204"/>
        <item x="1091"/>
        <item x="196"/>
        <item x="543"/>
        <item x="192"/>
        <item x="648"/>
        <item x="619"/>
        <item x="723"/>
        <item x="617"/>
        <item x="144"/>
        <item x="393"/>
        <item x="6"/>
        <item x="802"/>
        <item x="252"/>
        <item x="671"/>
        <item x="672"/>
        <item x="274"/>
        <item x="1081"/>
        <item x="44"/>
        <item x="317"/>
        <item x="497"/>
        <item x="1116"/>
        <item x="734"/>
        <item x="553"/>
        <item x="195"/>
        <item x="728"/>
        <item x="850"/>
        <item x="494"/>
        <item x="490"/>
        <item x="702"/>
        <item x="112"/>
        <item x="945"/>
        <item x="1041"/>
        <item x="818"/>
        <item x="538"/>
        <item x="941"/>
        <item x="541"/>
        <item x="330"/>
        <item x="254"/>
        <item x="698"/>
        <item x="1164"/>
        <item x="713"/>
        <item x="1072"/>
        <item x="207"/>
        <item x="85"/>
        <item x="480"/>
        <item x="896"/>
        <item x="468"/>
        <item x="53"/>
        <item x="299"/>
        <item x="731"/>
        <item x="765"/>
        <item x="729"/>
        <item x="151"/>
        <item x="914"/>
        <item x="569"/>
        <item x="285"/>
        <item x="448"/>
        <item x="515"/>
        <item x="585"/>
        <item x="808"/>
        <item x="983"/>
        <item x="901"/>
        <item x="881"/>
        <item x="607"/>
        <item x="313"/>
        <item x="919"/>
        <item x="1117"/>
        <item x="281"/>
        <item x="546"/>
        <item x="97"/>
        <item x="103"/>
        <item x="904"/>
        <item x="628"/>
        <item x="87"/>
        <item x="930"/>
        <item x="573"/>
        <item x="644"/>
        <item x="721"/>
        <item x="1155"/>
        <item x="31"/>
        <item x="678"/>
        <item x="391"/>
        <item x="690"/>
        <item x="193"/>
        <item x="608"/>
        <item x="498"/>
        <item x="275"/>
        <item x="400"/>
        <item x="774"/>
        <item x="407"/>
        <item x="921"/>
        <item x="2"/>
        <item x="657"/>
        <item x="392"/>
        <item x="430"/>
        <item x="540"/>
        <item x="314"/>
        <item x="509"/>
        <item x="349"/>
        <item x="49"/>
        <item x="259"/>
        <item x="471"/>
        <item x="352"/>
        <item x="113"/>
        <item x="146"/>
        <item x="369"/>
        <item x="737"/>
        <item x="918"/>
        <item x="586"/>
        <item x="413"/>
        <item x="820"/>
        <item x="1"/>
        <item x="1039"/>
        <item x="1008"/>
        <item x="130"/>
        <item x="688"/>
        <item x="1012"/>
        <item x="366"/>
        <item x="402"/>
        <item x="351"/>
        <item x="1062"/>
        <item x="696"/>
        <item x="236"/>
        <item x="994"/>
        <item x="374"/>
        <item x="264"/>
        <item x="639"/>
        <item x="960"/>
        <item x="645"/>
        <item x="125"/>
        <item x="261"/>
        <item x="1034"/>
        <item x="141"/>
        <item x="284"/>
        <item x="359"/>
        <item x="262"/>
        <item x="213"/>
        <item x="218"/>
        <item x="55"/>
        <item x="323"/>
        <item x="219"/>
        <item x="154"/>
        <item x="79"/>
        <item x="217"/>
        <item x="25"/>
        <item x="328"/>
        <item x="1168"/>
        <item x="288"/>
        <item x="1130"/>
        <item x="16"/>
        <item x="1005"/>
        <item x="142"/>
        <item x="1085"/>
        <item x="566"/>
        <item x="703"/>
        <item x="302"/>
        <item x="534"/>
        <item x="466"/>
        <item x="58"/>
        <item x="476"/>
        <item x="277"/>
        <item x="638"/>
        <item x="873"/>
        <item x="1101"/>
        <item x="641"/>
        <item x="327"/>
        <item x="1094"/>
        <item x="917"/>
        <item x="516"/>
        <item x="685"/>
        <item x="138"/>
        <item x="183"/>
        <item x="385"/>
        <item x="143"/>
        <item x="416"/>
        <item x="68"/>
        <item x="160"/>
        <item x="915"/>
        <item x="447"/>
        <item x="425"/>
        <item x="342"/>
        <item x="19"/>
        <item x="577"/>
        <item x="107"/>
        <item x="1057"/>
        <item x="647"/>
        <item x="450"/>
        <item x="667"/>
        <item x="378"/>
        <item x="1068"/>
        <item x="410"/>
        <item x="13"/>
        <item x="71"/>
        <item x="759"/>
        <item x="377"/>
        <item x="764"/>
        <item x="733"/>
        <item x="1042"/>
        <item x="561"/>
        <item x="1092"/>
        <item x="781"/>
        <item x="197"/>
        <item x="797"/>
        <item x="364"/>
        <item x="845"/>
        <item x="836"/>
        <item x="227"/>
        <item x="347"/>
        <item x="1007"/>
        <item x="1099"/>
        <item x="26"/>
        <item x="932"/>
        <item x="1096"/>
        <item x="127"/>
        <item x="947"/>
        <item x="524"/>
        <item x="126"/>
        <item x="1135"/>
        <item x="955"/>
        <item x="1111"/>
        <item x="298"/>
        <item x="503"/>
        <item x="948"/>
        <item x="681"/>
        <item x="1033"/>
        <item x="766"/>
        <item x="521"/>
        <item x="856"/>
        <item x="67"/>
        <item x="484"/>
        <item x="427"/>
        <item x="754"/>
        <item x="409"/>
        <item x="350"/>
        <item x="161"/>
        <item x="886"/>
        <item x="372"/>
        <item x="212"/>
        <item x="582"/>
        <item x="1151"/>
        <item x="1045"/>
        <item x="310"/>
        <item x="898"/>
        <item x="511"/>
        <item x="863"/>
        <item x="756"/>
        <item x="117"/>
        <item x="642"/>
        <item x="139"/>
        <item x="145"/>
        <item x="114"/>
        <item x="177"/>
        <item x="30"/>
        <item x="813"/>
        <item x="1080"/>
        <item x="1144"/>
        <item x="73"/>
        <item x="179"/>
        <item x="168"/>
        <item x="283"/>
        <item x="423"/>
        <item x="938"/>
        <item x="1067"/>
        <item x="783"/>
        <item x="684"/>
        <item x="984"/>
        <item x="761"/>
        <item x="315"/>
        <item x="819"/>
        <item x="533"/>
        <item x="355"/>
        <item x="307"/>
        <item x="772"/>
        <item x="595"/>
        <item x="1059"/>
        <item x="1061"/>
        <item x="859"/>
        <item x="997"/>
        <item x="911"/>
        <item x="903"/>
        <item x="748"/>
        <item x="1122"/>
        <item x="135"/>
        <item x="9"/>
        <item x="1058"/>
        <item x="829"/>
        <item x="1118"/>
        <item x="1064"/>
        <item x="823"/>
        <item x="321"/>
        <item x="695"/>
        <item x="719"/>
        <item x="887"/>
        <item x="340"/>
        <item x="572"/>
        <item x="64"/>
        <item x="88"/>
        <item x="191"/>
        <item x="216"/>
        <item x="200"/>
        <item x="52"/>
        <item x="32"/>
        <item x="242"/>
        <item x="293"/>
        <item x="258"/>
        <item x="768"/>
        <item x="360"/>
        <item x="59"/>
        <item x="782"/>
        <item x="596"/>
        <item x="95"/>
        <item x="637"/>
        <item x="1020"/>
        <item x="530"/>
        <item x="180"/>
        <item x="60"/>
        <item x="458"/>
        <item x="1017"/>
        <item x="253"/>
        <item x="935"/>
        <item x="194"/>
        <item x="925"/>
        <item x="241"/>
        <item x="1137"/>
        <item x="120"/>
        <item x="209"/>
        <item x="1156"/>
        <item x="635"/>
        <item x="842"/>
        <item x="456"/>
        <item x="643"/>
        <item x="69"/>
        <item x="870"/>
        <item x="57"/>
        <item x="892"/>
        <item x="336"/>
        <item x="1024"/>
        <item x="496"/>
        <item x="122"/>
        <item x="811"/>
        <item x="375"/>
        <item x="155"/>
        <item x="1113"/>
        <item x="755"/>
        <item x="806"/>
        <item x="206"/>
        <item x="613"/>
        <item x="11"/>
        <item x="862"/>
        <item x="76"/>
        <item x="1160"/>
        <item x="119"/>
        <item x="1154"/>
        <item x="965"/>
        <item x="1075"/>
        <item x="936"/>
        <item x="740"/>
        <item x="1147"/>
        <item x="1161"/>
        <item x="792"/>
        <item x="1022"/>
        <item x="38"/>
        <item x="834"/>
        <item x="208"/>
        <item x="81"/>
        <item x="367"/>
        <item x="910"/>
        <item x="1172"/>
        <item x="989"/>
        <item x="1089"/>
        <item x="539"/>
        <item x="699"/>
        <item x="550"/>
        <item x="118"/>
        <item x="505"/>
        <item x="202"/>
        <item x="210"/>
        <item x="944"/>
        <item x="622"/>
        <item x="846"/>
        <item x="426"/>
        <item x="1051"/>
        <item x="972"/>
        <item x="56"/>
        <item x="153"/>
        <item x="616"/>
        <item x="149"/>
        <item x="356"/>
        <item x="738"/>
        <item x="544"/>
        <item x="92"/>
        <item x="198"/>
        <item x="939"/>
        <item x="199"/>
        <item x="1066"/>
        <item x="159"/>
        <item t="default"/>
      </items>
    </pivotField>
    <pivotField showAll="0">
      <items count="1983">
        <item x="414"/>
        <item x="471"/>
        <item x="1846"/>
        <item x="1059"/>
        <item x="1349"/>
        <item x="1333"/>
        <item x="1477"/>
        <item x="876"/>
        <item x="39"/>
        <item x="1505"/>
        <item x="298"/>
        <item x="208"/>
        <item x="495"/>
        <item x="750"/>
        <item x="518"/>
        <item x="213"/>
        <item x="1330"/>
        <item x="251"/>
        <item x="1288"/>
        <item x="1935"/>
        <item x="159"/>
        <item x="1466"/>
        <item x="214"/>
        <item x="740"/>
        <item x="194"/>
        <item x="228"/>
        <item x="1541"/>
        <item x="1735"/>
        <item x="614"/>
        <item x="553"/>
        <item x="1461"/>
        <item x="575"/>
        <item x="1879"/>
        <item x="465"/>
        <item x="1471"/>
        <item x="977"/>
        <item x="83"/>
        <item x="664"/>
        <item x="1602"/>
        <item x="198"/>
        <item x="1868"/>
        <item x="1792"/>
        <item x="300"/>
        <item x="721"/>
        <item x="1493"/>
        <item x="1861"/>
        <item x="1317"/>
        <item x="752"/>
        <item x="1251"/>
        <item x="1703"/>
        <item x="936"/>
        <item x="275"/>
        <item x="361"/>
        <item x="1019"/>
        <item x="354"/>
        <item x="1691"/>
        <item x="1914"/>
        <item x="1621"/>
        <item x="189"/>
        <item x="1171"/>
        <item x="925"/>
        <item x="318"/>
        <item x="1811"/>
        <item x="468"/>
        <item x="179"/>
        <item x="823"/>
        <item x="718"/>
        <item x="1187"/>
        <item x="328"/>
        <item x="994"/>
        <item x="1750"/>
        <item x="1571"/>
        <item x="1224"/>
        <item x="1219"/>
        <item x="1818"/>
        <item x="502"/>
        <item x="1081"/>
        <item x="60"/>
        <item x="1303"/>
        <item x="1804"/>
        <item x="1795"/>
        <item x="1270"/>
        <item x="1654"/>
        <item x="1295"/>
        <item x="698"/>
        <item x="1013"/>
        <item x="1095"/>
        <item x="1167"/>
        <item x="1856"/>
        <item x="27"/>
        <item x="1568"/>
        <item x="706"/>
        <item x="258"/>
        <item x="1512"/>
        <item x="118"/>
        <item x="1354"/>
        <item x="1145"/>
        <item x="1444"/>
        <item x="1889"/>
        <item x="28"/>
        <item x="46"/>
        <item x="368"/>
        <item x="872"/>
        <item x="1642"/>
        <item x="160"/>
        <item x="13"/>
        <item x="1855"/>
        <item x="1401"/>
        <item x="1126"/>
        <item x="810"/>
        <item x="1559"/>
        <item x="64"/>
        <item x="126"/>
        <item x="1909"/>
        <item x="1173"/>
        <item x="628"/>
        <item x="522"/>
        <item x="1316"/>
        <item x="1758"/>
        <item x="710"/>
        <item x="349"/>
        <item x="1061"/>
        <item x="1355"/>
        <item x="17"/>
        <item x="1755"/>
        <item x="1163"/>
        <item x="1886"/>
        <item x="224"/>
        <item x="508"/>
        <item x="269"/>
        <item x="1344"/>
        <item x="204"/>
        <item x="1193"/>
        <item x="1164"/>
        <item x="1160"/>
        <item x="1436"/>
        <item x="966"/>
        <item x="303"/>
        <item x="434"/>
        <item x="1278"/>
        <item x="590"/>
        <item x="951"/>
        <item x="950"/>
        <item x="959"/>
        <item x="282"/>
        <item x="572"/>
        <item x="34"/>
        <item x="760"/>
        <item x="1089"/>
        <item x="1397"/>
        <item x="1599"/>
        <item x="1483"/>
        <item x="1741"/>
        <item x="342"/>
        <item x="1598"/>
        <item x="907"/>
        <item x="809"/>
        <item x="895"/>
        <item x="514"/>
        <item x="1572"/>
        <item x="811"/>
        <item x="1817"/>
        <item x="1702"/>
        <item x="1581"/>
        <item x="1917"/>
        <item x="1943"/>
        <item x="1674"/>
        <item x="587"/>
        <item x="726"/>
        <item x="1499"/>
        <item x="1813"/>
        <item x="1080"/>
        <item x="1617"/>
        <item x="797"/>
        <item x="1092"/>
        <item x="1374"/>
        <item x="1151"/>
        <item x="98"/>
        <item x="329"/>
        <item x="1064"/>
        <item x="176"/>
        <item x="1322"/>
        <item x="1146"/>
        <item x="309"/>
        <item x="501"/>
        <item x="1137"/>
        <item x="1669"/>
        <item x="1047"/>
        <item x="679"/>
        <item x="867"/>
        <item x="1289"/>
        <item x="769"/>
        <item x="1093"/>
        <item x="625"/>
        <item x="1688"/>
        <item x="1017"/>
        <item x="1785"/>
        <item x="1895"/>
        <item x="413"/>
        <item x="1014"/>
        <item x="1237"/>
        <item x="727"/>
        <item x="1363"/>
        <item x="1309"/>
        <item x="184"/>
        <item x="638"/>
        <item x="1900"/>
        <item x="949"/>
        <item x="631"/>
        <item x="1482"/>
        <item x="1185"/>
        <item x="960"/>
        <item x="942"/>
        <item x="99"/>
        <item x="109"/>
        <item x="1040"/>
        <item x="211"/>
        <item x="256"/>
        <item x="437"/>
        <item x="1411"/>
        <item x="562"/>
        <item x="1169"/>
        <item x="1825"/>
        <item x="1718"/>
        <item x="680"/>
        <item x="709"/>
        <item x="1933"/>
        <item x="1686"/>
        <item x="433"/>
        <item x="549"/>
        <item x="755"/>
        <item x="110"/>
        <item x="1743"/>
        <item x="1526"/>
        <item x="32"/>
        <item x="87"/>
        <item x="656"/>
        <item x="1875"/>
        <item x="1276"/>
        <item x="1740"/>
        <item x="800"/>
        <item x="1447"/>
        <item x="503"/>
        <item x="1623"/>
        <item x="1664"/>
        <item x="733"/>
        <item x="220"/>
        <item x="1079"/>
        <item x="1382"/>
        <item x="1115"/>
        <item x="838"/>
        <item x="479"/>
        <item x="524"/>
        <item x="1956"/>
        <item x="281"/>
        <item x="792"/>
        <item x="610"/>
        <item x="1058"/>
        <item x="956"/>
        <item x="1727"/>
        <item x="642"/>
        <item x="1892"/>
        <item x="336"/>
        <item x="122"/>
        <item x="1732"/>
        <item x="442"/>
        <item x="1166"/>
        <item x="90"/>
        <item x="1393"/>
        <item x="206"/>
        <item x="91"/>
        <item x="1760"/>
        <item x="1753"/>
        <item x="1250"/>
        <item x="1033"/>
        <item x="813"/>
        <item x="1271"/>
        <item x="1930"/>
        <item x="1974"/>
        <item x="714"/>
        <item x="481"/>
        <item x="860"/>
        <item x="550"/>
        <item x="1839"/>
        <item x="1298"/>
        <item x="485"/>
        <item x="730"/>
        <item x="1511"/>
        <item x="490"/>
        <item x="615"/>
        <item x="131"/>
        <item x="987"/>
        <item x="1767"/>
        <item x="1158"/>
        <item x="403"/>
        <item x="1024"/>
        <item x="536"/>
        <item x="89"/>
        <item x="1283"/>
        <item x="317"/>
        <item x="844"/>
        <item x="1510"/>
        <item x="923"/>
        <item x="712"/>
        <item x="645"/>
        <item x="340"/>
        <item x="1109"/>
        <item x="1756"/>
        <item x="192"/>
        <item x="990"/>
        <item x="630"/>
        <item x="504"/>
        <item x="852"/>
        <item x="1202"/>
        <item x="506"/>
        <item x="1294"/>
        <item x="1807"/>
        <item x="1131"/>
        <item x="743"/>
        <item x="681"/>
        <item x="548"/>
        <item x="1880"/>
        <item x="821"/>
        <item x="878"/>
        <item x="1010"/>
        <item x="557"/>
        <item x="1631"/>
        <item x="748"/>
        <item x="231"/>
        <item x="603"/>
        <item x="1501"/>
        <item x="655"/>
        <item x="632"/>
        <item x="1247"/>
        <item x="129"/>
        <item x="407"/>
        <item x="1213"/>
        <item x="319"/>
        <item x="1020"/>
        <item x="1208"/>
        <item x="397"/>
        <item x="1837"/>
        <item x="687"/>
        <item x="1978"/>
        <item x="127"/>
        <item x="917"/>
        <item x="1190"/>
        <item x="1745"/>
        <item x="1670"/>
        <item x="1307"/>
        <item x="97"/>
        <item x="103"/>
        <item x="93"/>
        <item x="219"/>
        <item x="1531"/>
        <item x="1274"/>
        <item x="1673"/>
        <item x="1971"/>
        <item x="1220"/>
        <item x="461"/>
        <item x="323"/>
        <item x="1508"/>
        <item x="1486"/>
        <item x="200"/>
        <item x="1402"/>
        <item x="207"/>
        <item x="85"/>
        <item x="75"/>
        <item x="1178"/>
        <item x="1072"/>
        <item x="1090"/>
        <item x="1100"/>
        <item x="1898"/>
        <item x="1286"/>
        <item x="1070"/>
        <item x="921"/>
        <item x="1258"/>
        <item x="505"/>
        <item x="1869"/>
        <item x="992"/>
        <item x="1874"/>
        <item x="1580"/>
        <item x="1591"/>
        <item x="1199"/>
        <item x="1932"/>
        <item x="822"/>
        <item x="1253"/>
        <item x="1373"/>
        <item x="1612"/>
        <item x="525"/>
        <item x="55"/>
        <item x="460"/>
        <item x="1029"/>
        <item x="1414"/>
        <item x="1076"/>
        <item x="1980"/>
        <item x="651"/>
        <item x="815"/>
        <item x="23"/>
        <item x="1841"/>
        <item x="1716"/>
        <item x="334"/>
        <item x="1114"/>
        <item x="1051"/>
        <item x="1649"/>
        <item x="1417"/>
        <item x="961"/>
        <item x="182"/>
        <item x="70"/>
        <item x="1624"/>
        <item x="1966"/>
        <item x="1768"/>
        <item x="1391"/>
        <item x="389"/>
        <item x="1087"/>
        <item x="1715"/>
        <item x="307"/>
        <item x="1815"/>
        <item x="996"/>
        <item x="1701"/>
        <item x="426"/>
        <item x="1826"/>
        <item x="1188"/>
        <item x="1348"/>
        <item x="1970"/>
        <item x="1341"/>
        <item x="1055"/>
        <item x="885"/>
        <item x="1415"/>
        <item x="601"/>
        <item x="1651"/>
        <item x="650"/>
        <item x="1056"/>
        <item x="547"/>
        <item x="1557"/>
        <item x="330"/>
        <item x="1586"/>
        <item x="1648"/>
        <item x="1409"/>
        <item x="402"/>
        <item x="370"/>
        <item x="1954"/>
        <item x="899"/>
        <item x="1509"/>
        <item x="1798"/>
        <item x="943"/>
        <item x="141"/>
        <item x="952"/>
        <item x="1506"/>
        <item x="665"/>
        <item x="226"/>
        <item x="119"/>
        <item x="377"/>
        <item x="1683"/>
        <item x="741"/>
        <item x="717"/>
        <item x="1838"/>
        <item x="82"/>
        <item x="289"/>
        <item x="693"/>
        <item x="1062"/>
        <item x="1196"/>
        <item x="1548"/>
        <item x="634"/>
        <item x="216"/>
        <item x="884"/>
        <item x="1194"/>
        <item x="250"/>
        <item x="408"/>
        <item x="1626"/>
        <item x="1231"/>
        <item x="1847"/>
        <item x="1975"/>
        <item x="856"/>
        <item x="315"/>
        <item x="381"/>
        <item x="142"/>
        <item x="456"/>
        <item x="1431"/>
        <item x="903"/>
        <item x="47"/>
        <item x="1685"/>
        <item x="846"/>
        <item x="448"/>
        <item x="1073"/>
        <item x="156"/>
        <item x="365"/>
        <item x="1647"/>
        <item x="1343"/>
        <item x="675"/>
        <item x="1824"/>
        <item x="1563"/>
        <item x="806"/>
        <item x="1595"/>
        <item x="762"/>
        <item x="1488"/>
        <item x="1537"/>
        <item x="1816"/>
        <item x="405"/>
        <item x="1905"/>
        <item x="147"/>
        <item x="322"/>
        <item x="1958"/>
        <item x="417"/>
        <item x="999"/>
        <item x="555"/>
        <item x="221"/>
        <item x="106"/>
        <item x="739"/>
        <item x="1927"/>
        <item x="4"/>
        <item x="901"/>
        <item x="1569"/>
        <item x="1485"/>
        <item x="892"/>
        <item x="1096"/>
        <item x="371"/>
        <item x="150"/>
        <item x="1440"/>
        <item x="1416"/>
        <item x="1495"/>
        <item x="1661"/>
        <item x="1264"/>
        <item x="521"/>
        <item x="589"/>
        <item x="1119"/>
        <item x="1266"/>
        <item x="1575"/>
        <item x="1335"/>
        <item x="423"/>
        <item x="1260"/>
        <item x="1773"/>
        <item x="886"/>
        <item x="1908"/>
        <item x="1601"/>
        <item x="997"/>
        <item x="1197"/>
        <item x="1216"/>
        <item x="697"/>
        <item x="864"/>
        <item x="532"/>
        <item x="646"/>
        <item x="1112"/>
        <item x="1366"/>
        <item x="1831"/>
        <item x="1457"/>
        <item x="296"/>
        <item x="986"/>
        <item x="363"/>
        <item x="1361"/>
        <item x="1577"/>
        <item x="1723"/>
        <item x="1867"/>
        <item x="418"/>
        <item x="944"/>
        <item x="293"/>
        <item x="254"/>
        <item x="306"/>
        <item x="1864"/>
        <item x="1680"/>
        <item x="1323"/>
        <item x="983"/>
        <item x="1098"/>
        <item x="1496"/>
        <item x="367"/>
        <item x="1504"/>
        <item x="283"/>
        <item x="830"/>
        <item x="166"/>
        <item x="270"/>
        <item x="1228"/>
        <item x="1800"/>
        <item x="1386"/>
        <item x="756"/>
        <item x="685"/>
        <item x="1530"/>
        <item x="1035"/>
        <item x="1897"/>
        <item x="1777"/>
        <item x="1751"/>
        <item x="1668"/>
        <item x="863"/>
        <item x="326"/>
        <item x="1635"/>
        <item x="875"/>
        <item x="1973"/>
        <item x="21"/>
        <item x="1706"/>
        <item x="1977"/>
        <item x="115"/>
        <item x="430"/>
        <item x="1205"/>
        <item x="1650"/>
        <item x="1154"/>
        <item x="50"/>
        <item x="1776"/>
        <item x="197"/>
        <item x="1592"/>
        <item x="291"/>
        <item x="45"/>
        <item x="1277"/>
        <item x="9"/>
        <item x="1101"/>
        <item x="373"/>
        <item x="1290"/>
        <item x="512"/>
        <item x="1162"/>
        <item x="446"/>
        <item x="672"/>
        <item x="243"/>
        <item x="358"/>
        <item x="66"/>
        <item x="1687"/>
        <item x="1427"/>
        <item x="65"/>
        <item x="1451"/>
        <item x="1574"/>
        <item x="1267"/>
        <item x="1074"/>
        <item x="845"/>
        <item x="488"/>
        <item x="1870"/>
        <item x="1453"/>
        <item x="1827"/>
        <item x="1884"/>
        <item x="130"/>
        <item x="1921"/>
        <item x="1830"/>
        <item x="1057"/>
        <item x="1865"/>
        <item x="764"/>
        <item x="1910"/>
        <item x="1302"/>
        <item x="1893"/>
        <item x="1605"/>
        <item x="620"/>
        <item x="1186"/>
        <item x="559"/>
        <item x="1622"/>
        <item x="1421"/>
        <item x="1484"/>
        <item x="486"/>
        <item x="278"/>
        <item x="304"/>
        <item x="592"/>
        <item x="1153"/>
        <item x="1034"/>
        <item x="1523"/>
        <item x="723"/>
        <item x="1692"/>
        <item x="1225"/>
        <item x="1529"/>
        <item x="757"/>
        <item x="1793"/>
        <item x="619"/>
        <item x="736"/>
        <item x="1410"/>
        <item x="1042"/>
        <item x="855"/>
        <item x="1469"/>
        <item x="1201"/>
        <item x="239"/>
        <item x="1275"/>
        <item x="510"/>
        <item x="1878"/>
        <item x="1161"/>
        <item x="1346"/>
        <item x="911"/>
        <item x="1554"/>
        <item x="292"/>
        <item x="946"/>
        <item x="1426"/>
        <item x="820"/>
        <item x="1028"/>
        <item x="1721"/>
        <item x="1848"/>
        <item x="1039"/>
        <item x="881"/>
        <item x="1435"/>
        <item x="1168"/>
        <item x="1218"/>
        <item x="696"/>
        <item x="913"/>
        <item x="1695"/>
        <item x="113"/>
        <item x="1784"/>
        <item x="1791"/>
        <item x="67"/>
        <item x="869"/>
        <item x="545"/>
        <item x="268"/>
        <item x="1633"/>
        <item x="1780"/>
        <item x="1712"/>
        <item x="1249"/>
        <item x="1111"/>
        <item x="975"/>
        <item x="52"/>
        <item x="56"/>
        <item x="1549"/>
        <item x="1038"/>
        <item x="496"/>
        <item x="1356"/>
        <item x="1922"/>
        <item x="1597"/>
        <item x="1936"/>
        <item x="828"/>
        <item x="929"/>
        <item x="1738"/>
        <item x="1676"/>
        <item x="602"/>
        <item x="1184"/>
        <item x="1871"/>
        <item x="1794"/>
        <item x="1797"/>
        <item x="253"/>
        <item x="909"/>
        <item x="604"/>
        <item x="626"/>
        <item x="431"/>
        <item x="691"/>
        <item x="1625"/>
        <item x="1241"/>
        <item x="1156"/>
        <item x="105"/>
        <item x="988"/>
        <item x="1923"/>
        <item x="596"/>
        <item x="1940"/>
        <item x="77"/>
        <item x="3"/>
        <item x="688"/>
        <item x="1639"/>
        <item x="1268"/>
        <item x="37"/>
        <item x="235"/>
        <item x="1763"/>
        <item x="758"/>
        <item x="331"/>
        <item x="48"/>
        <item x="1926"/>
        <item x="976"/>
        <item x="1181"/>
        <item x="932"/>
        <item x="264"/>
        <item x="1538"/>
        <item x="1515"/>
        <item x="1641"/>
        <item x="982"/>
        <item x="582"/>
        <item x="493"/>
        <item x="132"/>
        <item x="1918"/>
        <item x="649"/>
        <item x="236"/>
        <item x="445"/>
        <item x="673"/>
        <item x="1953"/>
        <item x="594"/>
        <item x="1272"/>
        <item x="1209"/>
        <item x="546"/>
        <item x="1779"/>
        <item x="1009"/>
        <item x="1502"/>
        <item x="539"/>
        <item x="1903"/>
        <item x="1467"/>
        <item x="1696"/>
        <item x="100"/>
        <item x="1965"/>
        <item x="1608"/>
        <item x="1357"/>
        <item x="1553"/>
        <item x="401"/>
        <item x="678"/>
        <item x="1232"/>
        <item x="640"/>
        <item x="1084"/>
        <item x="1489"/>
        <item x="705"/>
        <item x="586"/>
        <item x="1175"/>
        <item x="1904"/>
        <item x="1862"/>
        <item x="934"/>
        <item x="169"/>
        <item x="1544"/>
        <item x="311"/>
        <item x="62"/>
        <item x="621"/>
        <item x="825"/>
        <item x="1710"/>
        <item x="1534"/>
        <item x="1981"/>
        <item x="1891"/>
        <item x="883"/>
        <item x="1425"/>
        <item x="1413"/>
        <item x="1449"/>
        <item x="1071"/>
        <item x="857"/>
        <item x="965"/>
        <item x="203"/>
        <item x="1615"/>
        <item x="623"/>
        <item x="101"/>
        <item x="1172"/>
        <item x="1672"/>
        <item x="1261"/>
        <item x="1001"/>
        <item x="1395"/>
        <item x="444"/>
        <item x="451"/>
        <item x="1472"/>
        <item x="955"/>
        <item x="1579"/>
        <item x="948"/>
        <item x="871"/>
        <item x="1399"/>
        <item x="1144"/>
        <item x="644"/>
        <item x="1269"/>
        <item x="333"/>
        <item x="648"/>
        <item x="257"/>
        <item x="1282"/>
        <item x="1555"/>
        <item x="754"/>
        <item x="720"/>
        <item x="1614"/>
        <item x="816"/>
        <item x="229"/>
        <item x="1582"/>
        <item x="1376"/>
        <item x="1679"/>
        <item x="1576"/>
        <item x="1378"/>
        <item x="1960"/>
        <item x="1259"/>
        <item x="939"/>
        <item x="500"/>
        <item x="391"/>
        <item x="341"/>
        <item x="31"/>
        <item x="484"/>
        <item x="266"/>
        <item x="483"/>
        <item x="1961"/>
        <item x="1468"/>
        <item x="1883"/>
        <item x="597"/>
        <item x="1585"/>
        <item x="1749"/>
        <item x="1418"/>
        <item x="613"/>
        <item x="812"/>
        <item x="918"/>
        <item x="1036"/>
        <item x="1170"/>
        <item x="1032"/>
        <item x="904"/>
        <item x="314"/>
        <item x="1540"/>
        <item x="660"/>
        <item x="1802"/>
        <item x="474"/>
        <item x="362"/>
        <item x="1761"/>
        <item x="335"/>
        <item x="262"/>
        <item x="1655"/>
        <item x="117"/>
        <item x="1713"/>
        <item x="376"/>
        <item x="489"/>
        <item x="920"/>
        <item x="1351"/>
        <item x="53"/>
        <item x="1362"/>
        <item x="927"/>
        <item x="232"/>
        <item x="261"/>
        <item x="963"/>
        <item x="1543"/>
        <item x="356"/>
        <item x="248"/>
        <item x="1747"/>
        <item x="146"/>
        <item x="1842"/>
        <item x="509"/>
        <item x="847"/>
        <item x="1108"/>
        <item x="1604"/>
        <item x="348"/>
        <item x="1518"/>
        <item x="1542"/>
        <item x="1242"/>
        <item x="1810"/>
        <item x="1492"/>
        <item x="1110"/>
        <item x="1946"/>
        <item x="1233"/>
        <item x="1279"/>
        <item x="703"/>
        <item x="804"/>
        <item x="462"/>
        <item x="1814"/>
        <item x="1852"/>
        <item x="108"/>
        <item x="1778"/>
        <item x="765"/>
        <item x="183"/>
        <item x="591"/>
        <item x="1805"/>
        <item x="1628"/>
        <item x="1292"/>
        <item x="836"/>
        <item x="1159"/>
        <item x="491"/>
        <item x="1678"/>
        <item x="1245"/>
        <item x="218"/>
        <item x="360"/>
        <item x="173"/>
        <item x="533"/>
        <item x="1148"/>
        <item x="1967"/>
        <item x="1045"/>
        <item x="1132"/>
        <item x="560"/>
        <item x="568"/>
        <item x="1915"/>
        <item x="181"/>
        <item x="1522"/>
        <item x="210"/>
        <item x="165"/>
        <item x="1731"/>
        <item x="1705"/>
        <item x="831"/>
        <item x="344"/>
        <item x="772"/>
        <item x="339"/>
        <item x="1000"/>
        <item x="624"/>
        <item x="556"/>
        <item x="1176"/>
        <item x="1972"/>
        <item x="1951"/>
        <item x="1931"/>
        <item x="564"/>
        <item x="416"/>
        <item x="751"/>
        <item x="420"/>
        <item x="487"/>
        <item x="313"/>
        <item x="1588"/>
        <item x="285"/>
        <item x="454"/>
        <item x="552"/>
        <item x="1003"/>
        <item x="193"/>
        <item x="865"/>
        <item x="598"/>
        <item x="1103"/>
        <item x="202"/>
        <item x="274"/>
        <item x="749"/>
        <item x="1263"/>
        <item x="1799"/>
        <item x="1609"/>
        <item x="346"/>
        <item x="321"/>
        <item x="1342"/>
        <item x="661"/>
        <item x="511"/>
        <item x="1015"/>
        <item x="374"/>
        <item x="1682"/>
        <item x="1347"/>
        <item x="1630"/>
        <item x="242"/>
        <item x="1858"/>
        <item x="902"/>
        <item x="435"/>
        <item x="1652"/>
        <item x="542"/>
        <item x="390"/>
        <item x="1085"/>
        <item x="41"/>
        <item x="138"/>
        <item x="1195"/>
        <item x="172"/>
        <item x="993"/>
        <item x="1517"/>
        <item x="1944"/>
        <item x="1645"/>
        <item x="482"/>
        <item x="252"/>
        <item x="1906"/>
        <item x="1665"/>
        <item x="1211"/>
        <item x="1514"/>
        <item x="380"/>
        <item x="666"/>
        <item x="1381"/>
        <item x="728"/>
        <item x="337"/>
        <item x="351"/>
        <item x="279"/>
        <item x="1389"/>
        <item x="700"/>
        <item x="1304"/>
        <item x="153"/>
        <item x="1490"/>
        <item x="1147"/>
        <item x="1321"/>
        <item x="898"/>
        <item x="1667"/>
        <item x="1873"/>
        <item x="627"/>
        <item x="980"/>
        <item x="746"/>
        <item x="241"/>
        <item x="1155"/>
        <item x="1752"/>
        <item x="1796"/>
        <item x="802"/>
        <item x="1227"/>
        <item x="1113"/>
        <item x="1336"/>
        <item x="958"/>
        <item x="729"/>
        <item x="715"/>
        <item x="1957"/>
        <item x="1400"/>
        <item x="1099"/>
        <item x="1422"/>
        <item x="1243"/>
        <item x="1613"/>
        <item x="1843"/>
        <item x="1107"/>
        <item x="1443"/>
        <item x="1331"/>
        <item x="894"/>
        <item x="459"/>
        <item x="1077"/>
        <item x="1491"/>
        <item x="123"/>
        <item x="137"/>
        <item x="1497"/>
        <item x="1066"/>
        <item x="38"/>
        <item x="1590"/>
        <item x="1404"/>
        <item x="412"/>
        <item x="1063"/>
        <item x="1547"/>
        <item x="353"/>
        <item x="896"/>
        <item x="669"/>
        <item x="1143"/>
        <item x="617"/>
        <item x="171"/>
        <item x="652"/>
        <item x="158"/>
        <item x="499"/>
        <item x="695"/>
        <item x="826"/>
        <item x="475"/>
        <item x="310"/>
        <item x="1044"/>
        <item x="1901"/>
        <item x="793"/>
        <item x="378"/>
        <item x="1120"/>
        <item x="124"/>
        <item x="770"/>
        <item x="8"/>
        <item x="1720"/>
        <item x="1236"/>
        <item x="1520"/>
        <item x="622"/>
        <item x="1573"/>
        <item x="866"/>
        <item x="916"/>
        <item x="737"/>
        <item x="175"/>
        <item x="1385"/>
        <item x="850"/>
        <item x="1265"/>
        <item x="1896"/>
        <item x="1834"/>
        <item x="1182"/>
        <item x="933"/>
        <item x="776"/>
        <item x="1844"/>
        <item x="449"/>
        <item x="1094"/>
        <item x="580"/>
        <item x="1507"/>
        <item x="782"/>
        <item x="744"/>
        <item x="1532"/>
        <item x="1121"/>
        <item x="1561"/>
        <item x="1516"/>
        <item x="1217"/>
        <item x="1812"/>
        <item x="409"/>
        <item x="1257"/>
        <item x="609"/>
        <item x="516"/>
        <item x="1011"/>
        <item x="1308"/>
        <item x="1724"/>
        <item x="1212"/>
        <item x="829"/>
        <item x="1640"/>
        <item x="1462"/>
        <item x="287"/>
        <item x="102"/>
        <item x="928"/>
        <item x="1006"/>
        <item x="1964"/>
        <item x="201"/>
        <item x="260"/>
        <item x="558"/>
        <item x="1305"/>
        <item x="280"/>
        <item x="581"/>
        <item x="388"/>
        <item x="59"/>
        <item x="1560"/>
        <item x="68"/>
        <item x="1546"/>
        <item x="1450"/>
        <item x="1711"/>
        <item x="803"/>
        <item x="633"/>
        <item x="1890"/>
        <item x="343"/>
        <item x="1593"/>
        <item x="223"/>
        <item x="1102"/>
        <item x="1240"/>
        <item x="1587"/>
        <item x="1733"/>
        <item x="1297"/>
        <item x="384"/>
        <item x="1088"/>
        <item x="784"/>
        <item x="1026"/>
        <item x="814"/>
        <item x="81"/>
        <item x="1377"/>
        <item x="964"/>
        <item x="1262"/>
        <item x="19"/>
        <item x="607"/>
        <item x="1"/>
        <item x="1860"/>
        <item x="396"/>
        <item x="1430"/>
        <item x="1428"/>
        <item x="880"/>
        <item x="1384"/>
        <item x="778"/>
        <item x="530"/>
        <item x="1603"/>
        <item x="1578"/>
        <item x="42"/>
        <item x="26"/>
        <item x="1405"/>
        <item x="492"/>
        <item x="1789"/>
        <item x="1097"/>
        <item x="1136"/>
        <item x="225"/>
        <item x="1739"/>
        <item x="523"/>
        <item x="639"/>
        <item x="1016"/>
        <item x="887"/>
        <item x="1698"/>
        <item x="1456"/>
        <item x="538"/>
        <item x="753"/>
        <item x="277"/>
        <item x="212"/>
        <item x="466"/>
        <item x="1008"/>
        <item x="168"/>
        <item x="1358"/>
        <item x="824"/>
        <item x="738"/>
        <item x="1437"/>
        <item x="29"/>
        <item x="873"/>
        <item x="1285"/>
        <item x="1521"/>
        <item x="411"/>
        <item x="294"/>
        <item x="801"/>
        <item x="1133"/>
        <item x="1139"/>
        <item x="436"/>
        <item x="267"/>
        <item x="1189"/>
        <item x="1352"/>
        <item x="1022"/>
        <item x="1117"/>
        <item x="889"/>
        <item x="1230"/>
        <item x="554"/>
        <item x="1439"/>
        <item x="1229"/>
        <item x="421"/>
        <item x="76"/>
        <item x="276"/>
        <item x="667"/>
        <item x="767"/>
        <item x="1372"/>
        <item x="404"/>
        <item x="912"/>
        <item x="1607"/>
        <item x="1350"/>
        <item x="906"/>
        <item x="151"/>
        <item x="1666"/>
        <item x="1611"/>
        <item x="910"/>
        <item x="185"/>
        <item x="1420"/>
        <item x="1552"/>
        <item x="874"/>
        <item x="766"/>
        <item x="1027"/>
        <item x="1387"/>
        <item x="18"/>
        <item x="1433"/>
        <item x="1004"/>
        <item x="676"/>
        <item x="302"/>
        <item x="11"/>
        <item x="1481"/>
        <item x="1620"/>
        <item x="969"/>
        <item x="1256"/>
        <item x="1535"/>
        <item x="1819"/>
        <item x="35"/>
        <item x="1539"/>
        <item x="1454"/>
        <item x="1338"/>
        <item x="1291"/>
        <item x="477"/>
        <item x="605"/>
        <item x="240"/>
        <item x="494"/>
        <item x="879"/>
        <item x="191"/>
        <item x="722"/>
        <item x="111"/>
        <item x="848"/>
        <item x="731"/>
        <item x="463"/>
        <item x="10"/>
        <item x="1659"/>
        <item x="1566"/>
        <item x="1105"/>
        <item x="662"/>
        <item x="352"/>
        <item x="1487"/>
        <item x="452"/>
        <item x="1465"/>
        <item x="424"/>
        <item x="972"/>
        <item x="1963"/>
        <item x="467"/>
        <item x="245"/>
        <item x="947"/>
        <item x="1525"/>
        <item x="1141"/>
        <item x="1134"/>
        <item x="788"/>
        <item x="1835"/>
        <item x="1885"/>
        <item x="440"/>
        <item x="1135"/>
        <item x="1301"/>
        <item x="541"/>
        <item x="478"/>
        <item x="663"/>
        <item x="1746"/>
        <item x="1018"/>
        <item x="1769"/>
        <item x="732"/>
        <item x="1567"/>
        <item x="1319"/>
        <item x="1280"/>
        <item x="161"/>
        <item x="1902"/>
        <item x="1736"/>
        <item x="1470"/>
        <item x="297"/>
        <item x="1722"/>
        <item x="96"/>
        <item x="107"/>
        <item x="1339"/>
        <item x="246"/>
        <item x="1106"/>
        <item x="882"/>
        <item x="1445"/>
        <item x="1596"/>
        <item x="979"/>
        <item x="1828"/>
        <item x="1299"/>
        <item x="1394"/>
        <item x="1060"/>
        <item x="44"/>
        <item x="1479"/>
        <item x="859"/>
        <item x="1215"/>
        <item x="1616"/>
        <item x="1976"/>
        <item x="1494"/>
        <item x="1677"/>
        <item x="1790"/>
        <item x="1937"/>
        <item x="148"/>
        <item x="1653"/>
        <item x="305"/>
        <item x="1130"/>
        <item x="571"/>
        <item x="1725"/>
        <item x="1007"/>
        <item x="1556"/>
        <item x="1774"/>
        <item x="724"/>
        <item x="1942"/>
        <item x="1367"/>
        <item x="472"/>
        <item x="1406"/>
        <item x="1775"/>
        <item x="742"/>
        <item x="1238"/>
        <item x="398"/>
        <item x="14"/>
        <item x="1235"/>
        <item x="1503"/>
        <item x="72"/>
        <item x="629"/>
        <item x="1707"/>
        <item x="395"/>
        <item x="94"/>
        <item x="259"/>
        <item x="7"/>
        <item x="33"/>
        <item x="1803"/>
        <item x="1808"/>
        <item x="713"/>
        <item x="1968"/>
        <item x="671"/>
        <item x="1052"/>
        <item x="1023"/>
        <item x="1252"/>
        <item x="295"/>
        <item x="1046"/>
        <item x="1748"/>
        <item x="1458"/>
        <item x="1887"/>
        <item x="981"/>
        <item x="1480"/>
        <item x="121"/>
        <item x="265"/>
        <item x="1513"/>
        <item x="1945"/>
        <item x="1446"/>
        <item x="1500"/>
        <item x="1318"/>
        <item x="320"/>
        <item x="702"/>
        <item x="699"/>
        <item x="576"/>
        <item x="369"/>
        <item x="747"/>
        <item x="1979"/>
        <item x="273"/>
        <item x="1888"/>
        <item x="761"/>
        <item x="1949"/>
        <item x="382"/>
        <item x="1845"/>
        <item x="1859"/>
        <item x="1809"/>
        <item x="1324"/>
        <item x="842"/>
        <item x="1643"/>
        <item x="1948"/>
        <item x="1334"/>
        <item x="1025"/>
        <item x="1150"/>
        <item x="345"/>
        <item x="1149"/>
        <item x="861"/>
        <item x="1375"/>
        <item x="415"/>
        <item x="1829"/>
        <item x="469"/>
        <item x="1759"/>
        <item x="1464"/>
        <item x="450"/>
        <item x="190"/>
        <item x="670"/>
        <item x="473"/>
        <item x="954"/>
        <item x="1104"/>
        <item x="612"/>
        <item x="1438"/>
        <item x="1221"/>
        <item x="24"/>
        <item x="1091"/>
        <item x="926"/>
        <item x="1854"/>
        <item x="1762"/>
        <item x="1370"/>
        <item x="653"/>
        <item x="930"/>
        <item x="551"/>
        <item x="1757"/>
        <item x="1432"/>
        <item x="234"/>
        <item x="1254"/>
        <item x="1925"/>
        <item x="1952"/>
        <item x="600"/>
        <item x="774"/>
        <item x="1207"/>
        <item x="1398"/>
        <item x="1214"/>
        <item x="1434"/>
        <item x="1929"/>
        <item x="1545"/>
        <item x="88"/>
        <item x="299"/>
        <item x="1719"/>
        <item x="78"/>
        <item x="1618"/>
        <item x="375"/>
        <item x="215"/>
        <item x="1849"/>
        <item x="989"/>
        <item x="968"/>
        <item x="497"/>
        <item x="868"/>
        <item x="167"/>
        <item x="71"/>
        <item x="677"/>
        <item x="1823"/>
        <item x="170"/>
        <item x="1177"/>
        <item x="1629"/>
        <item x="1584"/>
        <item x="890"/>
        <item x="708"/>
        <item x="1959"/>
        <item x="1657"/>
        <item x="134"/>
        <item x="1600"/>
        <item x="799"/>
        <item x="1380"/>
        <item x="1067"/>
        <item x="707"/>
        <item x="1442"/>
        <item x="971"/>
        <item x="1179"/>
        <item x="1392"/>
        <item x="1941"/>
        <item x="1787"/>
        <item x="74"/>
        <item x="900"/>
        <item x="1210"/>
        <item x="818"/>
        <item x="608"/>
        <item x="288"/>
        <item x="978"/>
        <item x="1714"/>
        <item x="1822"/>
        <item x="1369"/>
        <item x="643"/>
        <item x="155"/>
        <item x="174"/>
        <item x="308"/>
        <item x="616"/>
        <item x="636"/>
        <item x="1704"/>
        <item x="1429"/>
        <item x="1031"/>
        <item x="1717"/>
        <item x="1726"/>
        <item x="1255"/>
        <item x="394"/>
        <item x="399"/>
        <item x="355"/>
        <item x="777"/>
        <item x="15"/>
        <item x="1662"/>
        <item x="1165"/>
        <item x="16"/>
        <item x="1912"/>
        <item x="781"/>
        <item x="312"/>
        <item x="534"/>
        <item x="682"/>
        <item x="659"/>
        <item x="1082"/>
        <item x="480"/>
        <item x="1005"/>
        <item x="400"/>
        <item x="347"/>
        <item x="438"/>
        <item x="849"/>
        <item x="1306"/>
        <item x="1459"/>
        <item x="1697"/>
        <item x="1065"/>
        <item x="1222"/>
        <item x="835"/>
        <item x="196"/>
        <item x="143"/>
        <item x="1766"/>
        <item x="1293"/>
        <item x="263"/>
        <item x="1947"/>
        <item x="1853"/>
        <item x="779"/>
        <item x="957"/>
        <item x="1850"/>
        <item x="385"/>
        <item x="1627"/>
        <item x="163"/>
        <item x="973"/>
        <item x="1390"/>
        <item x="1152"/>
        <item x="745"/>
        <item x="157"/>
        <item x="1050"/>
        <item x="1524"/>
        <item x="1737"/>
        <item x="0"/>
        <item x="255"/>
        <item x="1310"/>
        <item x="684"/>
        <item x="1463"/>
        <item x="967"/>
        <item x="379"/>
        <item x="195"/>
        <item x="432"/>
        <item x="807"/>
        <item x="768"/>
        <item x="1460"/>
        <item x="366"/>
        <item x="1519"/>
        <item x="1527"/>
        <item x="372"/>
        <item x="1041"/>
        <item x="149"/>
        <item x="128"/>
        <item x="1836"/>
        <item x="1939"/>
        <item x="1832"/>
        <item x="1246"/>
        <item x="80"/>
        <item x="1781"/>
        <item x="1116"/>
        <item x="704"/>
        <item x="773"/>
        <item x="719"/>
        <item x="851"/>
        <item x="995"/>
        <item x="1419"/>
        <item x="238"/>
        <item x="1636"/>
        <item x="419"/>
        <item x="393"/>
        <item x="233"/>
        <item x="247"/>
        <item x="286"/>
        <item x="515"/>
        <item x="780"/>
        <item x="57"/>
        <item x="668"/>
        <item x="1877"/>
        <item x="1448"/>
        <item x="1049"/>
        <item x="427"/>
        <item x="135"/>
        <item x="1204"/>
        <item x="1083"/>
        <item x="1899"/>
        <item x="711"/>
        <item x="573"/>
        <item x="998"/>
        <item x="332"/>
        <item x="1693"/>
        <item x="145"/>
        <item x="458"/>
        <item x="1314"/>
        <item x="531"/>
        <item x="565"/>
        <item x="86"/>
        <item x="470"/>
        <item x="1806"/>
        <item x="775"/>
        <item x="1916"/>
        <item x="658"/>
        <item x="686"/>
        <item x="1632"/>
        <item x="935"/>
        <item x="222"/>
        <item x="1675"/>
        <item x="177"/>
        <item x="1455"/>
        <item x="1128"/>
        <item x="593"/>
        <item x="1689"/>
        <item x="237"/>
        <item x="1911"/>
        <item x="962"/>
        <item x="520"/>
        <item x="25"/>
        <item x="162"/>
        <item x="1562"/>
        <item x="20"/>
        <item x="834"/>
        <item x="984"/>
        <item x="854"/>
        <item x="1069"/>
        <item x="5"/>
        <item x="2"/>
        <item x="6"/>
        <item x="1129"/>
        <item x="819"/>
        <item x="180"/>
        <item x="1239"/>
        <item x="694"/>
        <item x="1708"/>
        <item x="1656"/>
        <item x="938"/>
        <item x="808"/>
        <item x="654"/>
        <item x="1955"/>
        <item x="569"/>
        <item x="443"/>
        <item x="858"/>
        <item x="735"/>
        <item x="1287"/>
        <item x="537"/>
        <item x="1075"/>
        <item x="1327"/>
        <item x="1360"/>
        <item x="1086"/>
        <item x="974"/>
        <item x="1053"/>
        <item x="1340"/>
        <item x="1754"/>
        <item x="217"/>
        <item x="535"/>
        <item x="1866"/>
        <item x="787"/>
        <item x="507"/>
        <item x="1424"/>
        <item x="1857"/>
        <item x="324"/>
        <item x="1452"/>
        <item x="139"/>
        <item x="1589"/>
        <item x="1474"/>
        <item x="840"/>
        <item x="1663"/>
        <item x="1782"/>
        <item x="30"/>
        <item x="805"/>
        <item x="1037"/>
        <item x="1396"/>
        <item x="1742"/>
        <item x="457"/>
        <item x="1359"/>
        <item x="1637"/>
        <item x="529"/>
        <item x="498"/>
        <item x="1021"/>
        <item x="611"/>
        <item x="789"/>
        <item x="1658"/>
        <item x="92"/>
        <item x="1820"/>
        <item x="1610"/>
        <item x="513"/>
        <item x="422"/>
        <item x="759"/>
        <item x="905"/>
        <item x="1473"/>
        <item x="618"/>
        <item x="924"/>
        <item x="455"/>
        <item x="577"/>
        <item x="73"/>
        <item x="1564"/>
        <item x="1273"/>
        <item x="922"/>
        <item x="843"/>
        <item x="357"/>
        <item x="583"/>
        <item x="1043"/>
        <item x="1558"/>
        <item x="1353"/>
        <item x="406"/>
        <item x="1142"/>
        <item x="517"/>
        <item x="544"/>
        <item x="566"/>
        <item x="272"/>
        <item x="1969"/>
        <item x="1565"/>
        <item x="188"/>
        <item x="114"/>
        <item x="1325"/>
        <item x="61"/>
        <item x="140"/>
        <item x="1423"/>
        <item x="796"/>
        <item x="327"/>
        <item x="1244"/>
        <item x="657"/>
        <item x="853"/>
        <item x="1078"/>
        <item x="1801"/>
        <item x="1127"/>
        <item x="771"/>
        <item x="125"/>
        <item x="49"/>
        <item x="798"/>
        <item x="387"/>
        <item x="199"/>
        <item x="1365"/>
        <item x="1388"/>
        <item x="763"/>
        <item x="350"/>
        <item x="1583"/>
        <item x="914"/>
        <item x="58"/>
        <item x="1300"/>
        <item x="1709"/>
        <item x="877"/>
        <item x="1786"/>
        <item x="1326"/>
        <item x="84"/>
        <item x="425"/>
        <item x="1407"/>
        <item x="941"/>
        <item x="606"/>
        <item x="1700"/>
        <item x="527"/>
        <item x="1284"/>
        <item x="186"/>
        <item x="1770"/>
        <item x="36"/>
        <item x="1478"/>
        <item x="1328"/>
        <item x="1788"/>
        <item x="953"/>
        <item x="1315"/>
        <item x="1125"/>
        <item x="1690"/>
        <item x="79"/>
        <item x="1441"/>
        <item x="271"/>
        <item x="783"/>
        <item x="1528"/>
        <item x="1157"/>
        <item x="1476"/>
        <item x="1379"/>
        <item x="1783"/>
        <item x="893"/>
        <item x="63"/>
        <item x="1730"/>
        <item x="1821"/>
        <item x="1882"/>
        <item x="1840"/>
        <item x="120"/>
        <item x="12"/>
        <item x="985"/>
        <item x="476"/>
        <item x="1881"/>
        <item x="1226"/>
        <item x="187"/>
        <item x="338"/>
        <item x="570"/>
        <item x="1198"/>
        <item x="1551"/>
        <item x="839"/>
        <item x="945"/>
        <item x="1772"/>
        <item x="1646"/>
        <item x="841"/>
        <item x="164"/>
        <item x="837"/>
        <item x="1660"/>
        <item x="383"/>
        <item x="1771"/>
        <item x="1124"/>
        <item x="1833"/>
        <item x="1118"/>
        <item x="599"/>
        <item x="133"/>
        <item x="1475"/>
        <item x="1138"/>
        <item x="543"/>
        <item x="392"/>
        <item x="1851"/>
        <item x="786"/>
        <item x="447"/>
        <item x="1550"/>
        <item x="567"/>
        <item x="1332"/>
        <item x="1248"/>
        <item x="410"/>
        <item x="870"/>
        <item x="647"/>
        <item x="561"/>
        <item x="519"/>
        <item x="1371"/>
        <item x="937"/>
        <item x="1180"/>
        <item x="1919"/>
        <item x="637"/>
        <item x="1619"/>
        <item x="595"/>
        <item x="1536"/>
        <item x="1594"/>
        <item x="526"/>
        <item x="1200"/>
        <item x="227"/>
        <item x="790"/>
        <item x="1183"/>
        <item x="579"/>
        <item x="1734"/>
        <item x="1030"/>
        <item x="1048"/>
        <item x="689"/>
        <item x="152"/>
        <item x="325"/>
        <item x="290"/>
        <item x="1934"/>
        <item x="1281"/>
        <item x="136"/>
        <item x="43"/>
        <item x="316"/>
        <item x="563"/>
        <item x="1570"/>
        <item x="1408"/>
        <item x="1191"/>
        <item x="833"/>
        <item x="439"/>
        <item x="641"/>
        <item x="528"/>
        <item x="1206"/>
        <item x="734"/>
        <item x="635"/>
        <item x="795"/>
        <item x="95"/>
        <item x="891"/>
        <item x="1863"/>
        <item x="1694"/>
        <item x="1764"/>
        <item x="364"/>
        <item x="585"/>
        <item x="1345"/>
        <item x="1337"/>
        <item x="1313"/>
        <item x="970"/>
        <item x="1894"/>
        <item x="464"/>
        <item x="832"/>
        <item x="1928"/>
        <item x="1498"/>
        <item x="588"/>
        <item x="1123"/>
        <item x="915"/>
        <item x="1684"/>
        <item x="1924"/>
        <item x="690"/>
        <item x="40"/>
        <item x="1644"/>
        <item x="1920"/>
        <item x="51"/>
        <item x="1320"/>
        <item x="897"/>
        <item x="1329"/>
        <item x="716"/>
        <item x="1296"/>
        <item x="940"/>
        <item x="116"/>
        <item x="1681"/>
        <item x="785"/>
        <item x="578"/>
        <item x="144"/>
        <item x="794"/>
        <item x="1223"/>
        <item x="1192"/>
        <item x="441"/>
        <item x="991"/>
        <item x="386"/>
        <item x="1234"/>
        <item x="1744"/>
        <item x="54"/>
        <item x="1876"/>
        <item x="205"/>
        <item x="683"/>
        <item x="1312"/>
        <item x="540"/>
        <item x="1364"/>
        <item x="301"/>
        <item x="584"/>
        <item x="209"/>
        <item x="1728"/>
        <item x="1122"/>
        <item x="1765"/>
        <item x="284"/>
        <item x="1403"/>
        <item x="244"/>
        <item x="1311"/>
        <item x="1634"/>
        <item x="1068"/>
        <item x="1638"/>
        <item x="178"/>
        <item x="1671"/>
        <item x="692"/>
        <item x="249"/>
        <item x="674"/>
        <item x="1002"/>
        <item x="725"/>
        <item x="22"/>
        <item x="1699"/>
        <item x="817"/>
        <item x="1054"/>
        <item x="908"/>
        <item x="230"/>
        <item x="701"/>
        <item x="1012"/>
        <item x="574"/>
        <item x="1606"/>
        <item x="1412"/>
        <item x="112"/>
        <item x="1140"/>
        <item x="453"/>
        <item x="827"/>
        <item x="1962"/>
        <item x="429"/>
        <item x="1729"/>
        <item x="919"/>
        <item x="1938"/>
        <item x="69"/>
        <item x="1383"/>
        <item x="1533"/>
        <item x="154"/>
        <item x="931"/>
        <item x="862"/>
        <item x="428"/>
        <item x="1907"/>
        <item x="791"/>
        <item x="1872"/>
        <item x="1950"/>
        <item x="1203"/>
        <item x="1174"/>
        <item x="104"/>
        <item x="888"/>
        <item x="1368"/>
        <item x="359"/>
        <item x="1913"/>
        <item t="default"/>
      </items>
    </pivotField>
    <pivotField axis="axisRow" showAll="0">
      <items count="25">
        <item x="23"/>
        <item x="21"/>
        <item x="15"/>
        <item x="13"/>
        <item x="7"/>
        <item x="0"/>
        <item x="20"/>
        <item x="4"/>
        <item x="3"/>
        <item x="10"/>
        <item x="16"/>
        <item x="19"/>
        <item x="9"/>
        <item x="1"/>
        <item x="22"/>
        <item x="12"/>
        <item x="11"/>
        <item x="2"/>
        <item x="18"/>
        <item x="14"/>
        <item x="8"/>
        <item x="6"/>
        <item x="5"/>
        <item x="17"/>
        <item t="default"/>
      </items>
    </pivotField>
    <pivotField showAll="0"/>
    <pivotField showAll="0">
      <items count="66">
        <item x="64"/>
        <item x="57"/>
        <item x="55"/>
        <item x="36"/>
        <item x="60"/>
        <item x="41"/>
        <item x="62"/>
        <item x="63"/>
        <item x="10"/>
        <item x="32"/>
        <item x="17"/>
        <item x="59"/>
        <item x="23"/>
        <item x="58"/>
        <item x="46"/>
        <item x="47"/>
        <item x="29"/>
        <item x="61"/>
        <item x="40"/>
        <item x="52"/>
        <item x="0"/>
        <item x="26"/>
        <item x="50"/>
        <item x="8"/>
        <item x="44"/>
        <item x="7"/>
        <item x="53"/>
        <item x="15"/>
        <item x="31"/>
        <item x="21"/>
        <item x="54"/>
        <item x="24"/>
        <item x="34"/>
        <item x="48"/>
        <item x="22"/>
        <item x="42"/>
        <item x="38"/>
        <item x="27"/>
        <item x="9"/>
        <item x="20"/>
        <item x="56"/>
        <item x="39"/>
        <item x="1"/>
        <item x="12"/>
        <item x="49"/>
        <item x="33"/>
        <item x="11"/>
        <item x="4"/>
        <item x="18"/>
        <item x="5"/>
        <item x="6"/>
        <item x="2"/>
        <item x="35"/>
        <item x="37"/>
        <item x="14"/>
        <item x="28"/>
        <item x="51"/>
        <item x="30"/>
        <item x="3"/>
        <item x="16"/>
        <item x="13"/>
        <item x="45"/>
        <item x="19"/>
        <item x="25"/>
        <item x="43"/>
        <item t="default"/>
      </items>
    </pivotField>
    <pivotField showAll="0"/>
    <pivotField showAll="0">
      <items count="1926">
        <item x="421"/>
        <item x="187"/>
        <item x="426"/>
        <item x="1325"/>
        <item x="1507"/>
        <item x="1089"/>
        <item x="1565"/>
        <item x="660"/>
        <item x="941"/>
        <item x="1775"/>
        <item x="362"/>
        <item x="1236"/>
        <item x="381"/>
        <item x="805"/>
        <item x="846"/>
        <item x="927"/>
        <item x="1240"/>
        <item x="1232"/>
        <item x="1100"/>
        <item x="753"/>
        <item x="249"/>
        <item x="1532"/>
        <item x="70"/>
        <item x="825"/>
        <item x="1191"/>
        <item x="1517"/>
        <item x="1656"/>
        <item x="1898"/>
        <item x="635"/>
        <item x="1397"/>
        <item x="427"/>
        <item x="1086"/>
        <item x="1859"/>
        <item x="1248"/>
        <item x="155"/>
        <item x="730"/>
        <item x="1250"/>
        <item x="1416"/>
        <item x="295"/>
        <item x="1608"/>
        <item x="1334"/>
        <item x="1518"/>
        <item x="934"/>
        <item x="971"/>
        <item x="1748"/>
        <item x="204"/>
        <item x="266"/>
        <item x="799"/>
        <item x="1427"/>
        <item x="191"/>
        <item x="664"/>
        <item x="43"/>
        <item x="638"/>
        <item x="281"/>
        <item x="967"/>
        <item x="571"/>
        <item x="1323"/>
        <item x="1125"/>
        <item x="1006"/>
        <item x="1436"/>
        <item x="1381"/>
        <item x="16"/>
        <item x="35"/>
        <item x="742"/>
        <item x="1827"/>
        <item x="1332"/>
        <item x="1847"/>
        <item x="593"/>
        <item x="294"/>
        <item x="640"/>
        <item x="397"/>
        <item x="1455"/>
        <item x="1803"/>
        <item x="506"/>
        <item x="1121"/>
        <item x="1206"/>
        <item x="1105"/>
        <item x="1766"/>
        <item x="80"/>
        <item x="785"/>
        <item x="1915"/>
        <item x="357"/>
        <item x="1865"/>
        <item x="1693"/>
        <item x="944"/>
        <item x="491"/>
        <item x="1227"/>
        <item x="1109"/>
        <item x="1467"/>
        <item x="801"/>
        <item x="162"/>
        <item x="497"/>
        <item x="1270"/>
        <item x="946"/>
        <item x="1447"/>
        <item x="968"/>
        <item x="1432"/>
        <item x="1083"/>
        <item x="1185"/>
        <item x="759"/>
        <item x="1818"/>
        <item x="1066"/>
        <item x="1258"/>
        <item x="757"/>
        <item x="647"/>
        <item x="1294"/>
        <item x="544"/>
        <item x="525"/>
        <item x="1541"/>
        <item x="1710"/>
        <item x="1864"/>
        <item x="1724"/>
        <item x="34"/>
        <item x="403"/>
        <item x="1042"/>
        <item x="712"/>
        <item x="860"/>
        <item x="580"/>
        <item x="1806"/>
        <item x="1151"/>
        <item x="72"/>
        <item x="1110"/>
        <item x="1526"/>
        <item x="873"/>
        <item x="124"/>
        <item x="1578"/>
        <item x="1890"/>
        <item x="566"/>
        <item x="247"/>
        <item x="1891"/>
        <item x="1633"/>
        <item x="396"/>
        <item x="367"/>
        <item x="782"/>
        <item x="1644"/>
        <item x="1757"/>
        <item x="930"/>
        <item x="382"/>
        <item x="979"/>
        <item x="1815"/>
        <item x="464"/>
        <item x="750"/>
        <item x="394"/>
        <item x="1392"/>
        <item x="1549"/>
        <item x="1840"/>
        <item x="504"/>
        <item x="889"/>
        <item x="1754"/>
        <item x="1819"/>
        <item x="1554"/>
        <item x="115"/>
        <item x="1135"/>
        <item x="510"/>
        <item x="1438"/>
        <item x="387"/>
        <item x="117"/>
        <item x="1602"/>
        <item x="1304"/>
        <item x="942"/>
        <item x="205"/>
        <item x="218"/>
        <item x="39"/>
        <item x="842"/>
        <item x="857"/>
        <item x="1560"/>
        <item x="1781"/>
        <item x="524"/>
        <item x="752"/>
        <item x="963"/>
        <item x="1386"/>
        <item x="1559"/>
        <item x="1534"/>
        <item x="165"/>
        <item x="342"/>
        <item x="45"/>
        <item x="517"/>
        <item x="1790"/>
        <item x="95"/>
        <item x="539"/>
        <item x="1359"/>
        <item x="1509"/>
        <item x="952"/>
        <item x="441"/>
        <item x="817"/>
        <item x="493"/>
        <item x="170"/>
        <item x="867"/>
        <item x="1375"/>
        <item x="1874"/>
        <item x="234"/>
        <item x="193"/>
        <item x="1440"/>
        <item x="733"/>
        <item x="1261"/>
        <item x="146"/>
        <item x="82"/>
        <item x="1843"/>
        <item x="1731"/>
        <item x="452"/>
        <item x="1660"/>
        <item x="73"/>
        <item x="197"/>
        <item x="1678"/>
        <item x="834"/>
        <item x="488"/>
        <item x="63"/>
        <item x="917"/>
        <item x="1035"/>
        <item x="1283"/>
        <item x="97"/>
        <item x="1441"/>
        <item x="1113"/>
        <item x="58"/>
        <item x="781"/>
        <item x="734"/>
        <item x="553"/>
        <item x="540"/>
        <item x="1485"/>
        <item x="1082"/>
        <item x="254"/>
        <item x="206"/>
        <item x="1924"/>
        <item x="520"/>
        <item x="1767"/>
        <item x="1869"/>
        <item x="214"/>
        <item x="863"/>
        <item x="538"/>
        <item x="1172"/>
        <item x="1627"/>
        <item x="588"/>
        <item x="1850"/>
        <item x="101"/>
        <item x="949"/>
        <item x="1415"/>
        <item x="1118"/>
        <item x="962"/>
        <item x="807"/>
        <item x="1916"/>
        <item x="1615"/>
        <item x="200"/>
        <item x="109"/>
        <item x="1580"/>
        <item x="17"/>
        <item x="770"/>
        <item x="153"/>
        <item x="1810"/>
        <item x="719"/>
        <item x="1276"/>
        <item x="718"/>
        <item x="252"/>
        <item x="1533"/>
        <item x="850"/>
        <item x="483"/>
        <item x="1345"/>
        <item x="159"/>
        <item x="810"/>
        <item x="620"/>
        <item x="1098"/>
        <item x="219"/>
        <item x="182"/>
        <item x="969"/>
        <item x="25"/>
        <item x="469"/>
        <item x="1475"/>
        <item x="555"/>
        <item x="1010"/>
        <item x="1645"/>
        <item x="1831"/>
        <item x="1315"/>
        <item x="238"/>
        <item x="1119"/>
        <item x="1000"/>
        <item x="694"/>
        <item x="1123"/>
        <item x="1709"/>
        <item x="1796"/>
        <item x="696"/>
        <item x="401"/>
        <item x="1703"/>
        <item x="1592"/>
        <item x="1205"/>
        <item x="51"/>
        <item x="1745"/>
        <item x="1795"/>
        <item x="853"/>
        <item x="726"/>
        <item x="98"/>
        <item x="995"/>
        <item x="132"/>
        <item x="697"/>
        <item x="561"/>
        <item x="1029"/>
        <item x="1787"/>
        <item x="276"/>
        <item x="1491"/>
        <item x="1596"/>
        <item x="1826"/>
        <item x="374"/>
        <item x="1788"/>
        <item x="239"/>
        <item x="1372"/>
        <item x="656"/>
        <item x="1720"/>
        <item x="83"/>
        <item x="1184"/>
        <item x="826"/>
        <item x="613"/>
        <item x="1570"/>
        <item x="1516"/>
        <item x="1223"/>
        <item x="140"/>
        <item x="1099"/>
        <item x="1867"/>
        <item x="1356"/>
        <item x="1661"/>
        <item x="1587"/>
        <item x="693"/>
        <item x="1616"/>
        <item x="233"/>
        <item x="560"/>
        <item x="1494"/>
        <item x="1077"/>
        <item x="269"/>
        <item x="537"/>
        <item x="720"/>
        <item x="116"/>
        <item x="1719"/>
        <item x="1821"/>
        <item x="173"/>
        <item x="1318"/>
        <item x="1030"/>
        <item x="1154"/>
        <item x="1658"/>
        <item x="21"/>
        <item x="84"/>
        <item x="1208"/>
        <item x="1268"/>
        <item x="331"/>
        <item x="423"/>
        <item x="1084"/>
        <item x="341"/>
        <item x="86"/>
        <item x="1699"/>
        <item x="147"/>
        <item x="424"/>
        <item x="879"/>
        <item x="1838"/>
        <item x="1669"/>
        <item x="220"/>
        <item x="748"/>
        <item x="495"/>
        <item x="988"/>
        <item x="1912"/>
        <item x="53"/>
        <item x="999"/>
        <item x="714"/>
        <item x="429"/>
        <item x="1043"/>
        <item x="1572"/>
        <item x="639"/>
        <item x="1274"/>
        <item x="736"/>
        <item x="1382"/>
        <item x="1751"/>
        <item x="583"/>
        <item x="1402"/>
        <item x="1286"/>
        <item x="998"/>
        <item x="1868"/>
        <item x="7"/>
        <item x="85"/>
        <item x="1830"/>
        <item x="604"/>
        <item x="145"/>
        <item x="1211"/>
        <item x="1522"/>
        <item x="324"/>
        <item x="1299"/>
        <item x="1550"/>
        <item x="1863"/>
        <item x="166"/>
        <item x="1162"/>
        <item x="157"/>
        <item x="1685"/>
        <item x="332"/>
        <item x="1282"/>
        <item x="1322"/>
        <item x="909"/>
        <item x="350"/>
        <item x="296"/>
        <item x="87"/>
        <item x="1353"/>
        <item x="737"/>
        <item x="707"/>
        <item x="279"/>
        <item x="1350"/>
        <item x="1244"/>
        <item x="52"/>
        <item x="271"/>
        <item x="550"/>
        <item x="898"/>
        <item x="186"/>
        <item x="606"/>
        <item x="280"/>
        <item x="195"/>
        <item x="974"/>
        <item x="905"/>
        <item x="163"/>
        <item x="798"/>
        <item x="29"/>
        <item x="1290"/>
        <item x="1321"/>
        <item x="1574"/>
        <item x="1343"/>
        <item x="225"/>
        <item x="413"/>
        <item x="648"/>
        <item x="1700"/>
        <item x="37"/>
        <item x="1024"/>
        <item x="882"/>
        <item x="49"/>
        <item x="158"/>
        <item x="1922"/>
        <item x="1130"/>
        <item x="1235"/>
        <item x="1621"/>
        <item x="855"/>
        <item x="64"/>
        <item x="592"/>
        <item x="1137"/>
        <item x="644"/>
        <item x="1887"/>
        <item x="274"/>
        <item x="460"/>
        <item x="134"/>
        <item x="1016"/>
        <item x="1464"/>
        <item x="1368"/>
        <item x="631"/>
        <item x="1316"/>
        <item x="1820"/>
        <item x="46"/>
        <item x="1484"/>
        <item x="774"/>
        <item x="340"/>
        <item x="1564"/>
        <item x="1308"/>
        <item x="277"/>
        <item x="515"/>
        <item x="12"/>
        <item x="323"/>
        <item x="371"/>
        <item x="675"/>
        <item x="121"/>
        <item x="412"/>
        <item x="582"/>
        <item x="1638"/>
        <item x="475"/>
        <item x="1005"/>
        <item x="1050"/>
        <item x="1012"/>
        <item x="866"/>
        <item x="1862"/>
        <item x="1363"/>
        <item x="275"/>
        <item x="1365"/>
        <item x="1078"/>
        <item x="519"/>
        <item x="1877"/>
        <item x="908"/>
        <item x="1246"/>
        <item x="1904"/>
        <item x="508"/>
        <item x="1625"/>
        <item x="419"/>
        <item x="1569"/>
        <item x="768"/>
        <item x="922"/>
        <item x="299"/>
        <item x="190"/>
        <item x="1885"/>
        <item x="128"/>
        <item x="108"/>
        <item x="288"/>
        <item x="1880"/>
        <item x="1543"/>
        <item x="346"/>
        <item x="584"/>
        <item x="587"/>
        <item x="1289"/>
        <item x="1025"/>
        <item x="373"/>
        <item x="937"/>
        <item x="1032"/>
        <item x="1199"/>
        <item x="183"/>
        <item x="808"/>
        <item x="790"/>
        <item x="148"/>
        <item x="1124"/>
        <item x="329"/>
        <item x="655"/>
        <item x="178"/>
        <item x="1886"/>
        <item x="230"/>
        <item x="142"/>
        <item x="1193"/>
        <item x="1651"/>
        <item x="1449"/>
        <item x="830"/>
        <item x="792"/>
        <item x="209"/>
        <item x="243"/>
        <item x="1839"/>
        <item x="651"/>
        <item x="813"/>
        <item x="1793"/>
        <item x="38"/>
        <item x="692"/>
        <item x="727"/>
        <item x="1807"/>
        <item x="345"/>
        <item x="41"/>
        <item x="1076"/>
        <item x="721"/>
        <item x="1728"/>
        <item x="1688"/>
        <item x="1698"/>
        <item x="1764"/>
        <item x="663"/>
        <item x="1114"/>
        <item x="1918"/>
        <item x="1738"/>
        <item x="1081"/>
        <item x="598"/>
        <item x="1894"/>
        <item x="869"/>
        <item x="1061"/>
        <item x="28"/>
        <item x="518"/>
        <item x="1463"/>
        <item x="505"/>
        <item x="904"/>
        <item x="61"/>
        <item x="654"/>
        <item x="1171"/>
        <item x="1589"/>
        <item x="717"/>
        <item x="632"/>
        <item x="1167"/>
        <item x="919"/>
        <item x="1666"/>
        <item x="407"/>
        <item x="395"/>
        <item x="1696"/>
        <item x="343"/>
        <item x="1237"/>
        <item x="138"/>
        <item x="1419"/>
        <item x="1923"/>
        <item x="1341"/>
        <item x="852"/>
        <item x="1712"/>
        <item x="386"/>
        <item x="1480"/>
        <item x="1816"/>
        <item x="1762"/>
        <item x="119"/>
        <item x="765"/>
        <item x="167"/>
        <item x="399"/>
        <item x="1288"/>
        <item x="668"/>
        <item x="1229"/>
        <item x="334"/>
        <item x="1743"/>
        <item x="1142"/>
        <item x="1027"/>
        <item x="1450"/>
        <item x="1221"/>
        <item x="703"/>
        <item x="1383"/>
        <item x="1466"/>
        <item x="1586"/>
        <item x="307"/>
        <item x="1305"/>
        <item x="769"/>
        <item x="976"/>
        <item x="1735"/>
        <item x="1562"/>
        <item x="991"/>
        <item x="198"/>
        <item x="213"/>
        <item x="15"/>
        <item x="884"/>
        <item x="221"/>
        <item x="1064"/>
        <item x="951"/>
        <item x="1715"/>
        <item x="240"/>
        <item x="212"/>
        <item x="709"/>
        <item x="1652"/>
        <item x="960"/>
        <item x="289"/>
        <item x="434"/>
        <item x="1242"/>
        <item x="283"/>
        <item x="702"/>
        <item x="1391"/>
        <item x="806"/>
        <item x="1267"/>
        <item x="843"/>
        <item x="273"/>
        <item x="344"/>
        <item x="739"/>
        <item x="1224"/>
        <item x="1618"/>
        <item x="1146"/>
        <item x="451"/>
        <item x="1657"/>
        <item x="1033"/>
        <item x="818"/>
        <item x="1682"/>
        <item x="1483"/>
        <item x="1411"/>
        <item x="876"/>
        <item x="1209"/>
        <item x="356"/>
        <item x="1189"/>
        <item x="1207"/>
        <item x="50"/>
        <item x="1414"/>
        <item x="1753"/>
        <item x="352"/>
        <item x="1225"/>
        <item x="1921"/>
        <item x="1804"/>
        <item x="1103"/>
        <item x="1909"/>
        <item x="1737"/>
        <item x="457"/>
        <item x="649"/>
        <item x="474"/>
        <item x="180"/>
        <item x="1143"/>
        <item x="1772"/>
        <item x="1647"/>
        <item x="747"/>
        <item x="1732"/>
        <item x="177"/>
        <item x="42"/>
        <item x="629"/>
        <item x="1626"/>
        <item x="972"/>
        <item x="1888"/>
        <item x="1080"/>
        <item x="471"/>
        <item x="1799"/>
        <item x="1704"/>
        <item x="154"/>
        <item x="112"/>
        <item x="1177"/>
        <item x="1496"/>
        <item x="1789"/>
        <item x="1504"/>
        <item x="1899"/>
        <item x="1470"/>
        <item x="1271"/>
        <item x="1520"/>
        <item x="480"/>
        <item x="1106"/>
        <item x="602"/>
        <item x="1664"/>
        <item x="1233"/>
        <item x="645"/>
        <item x="586"/>
        <item x="1687"/>
        <item x="1539"/>
        <item x="552"/>
        <item x="858"/>
        <item x="1530"/>
        <item x="650"/>
        <item x="997"/>
        <item x="1424"/>
        <item x="551"/>
        <item x="1487"/>
        <item x="1215"/>
        <item x="950"/>
        <item x="1052"/>
        <item x="1813"/>
        <item x="306"/>
        <item x="1273"/>
        <item x="1165"/>
        <item x="1723"/>
        <item x="1871"/>
        <item x="438"/>
        <item x="1671"/>
        <item x="378"/>
        <item x="391"/>
        <item x="767"/>
        <item x="363"/>
        <item x="1624"/>
        <item x="1091"/>
        <item x="257"/>
        <item x="674"/>
        <item x="1044"/>
        <item x="573"/>
        <item x="439"/>
        <item x="862"/>
        <item x="1330"/>
        <item x="1642"/>
        <item x="359"/>
        <item x="1435"/>
        <item x="1398"/>
        <item x="600"/>
        <item x="227"/>
        <item x="777"/>
        <item x="1628"/>
        <item x="56"/>
        <item x="408"/>
        <item x="1636"/>
        <item x="1845"/>
        <item x="1833"/>
        <item x="1272"/>
        <item x="150"/>
        <item x="1014"/>
        <item x="1718"/>
        <item x="1178"/>
        <item x="1192"/>
        <item x="928"/>
        <item x="970"/>
        <item x="354"/>
        <item x="1001"/>
        <item x="603"/>
        <item x="1853"/>
        <item x="1364"/>
        <item x="282"/>
        <item x="758"/>
        <item x="1692"/>
        <item x="398"/>
        <item x="1583"/>
        <item x="1349"/>
        <item x="1421"/>
        <item x="1834"/>
        <item x="581"/>
        <item x="676"/>
        <item x="361"/>
        <item x="1729"/>
        <item x="678"/>
        <item x="653"/>
        <item x="1028"/>
        <item x="766"/>
        <item x="700"/>
        <item x="838"/>
        <item x="1034"/>
        <item x="313"/>
        <item x="315"/>
        <item x="241"/>
        <item x="66"/>
        <item x="118"/>
        <item x="1102"/>
        <item x="615"/>
        <item x="126"/>
        <item x="1832"/>
        <item x="1478"/>
        <item x="1497"/>
        <item x="264"/>
        <item x="48"/>
        <item x="677"/>
        <item x="1536"/>
        <item x="1412"/>
        <item x="1087"/>
        <item x="442"/>
        <item x="964"/>
        <item x="20"/>
        <item x="349"/>
        <item x="1456"/>
        <item x="716"/>
        <item x="1366"/>
        <item x="1266"/>
        <item x="156"/>
        <item x="1385"/>
        <item x="1856"/>
        <item x="994"/>
        <item x="1595"/>
        <item x="990"/>
        <item x="955"/>
        <item x="868"/>
        <item x="1367"/>
        <item x="333"/>
        <item x="1606"/>
        <item x="1120"/>
        <item x="642"/>
        <item x="228"/>
        <item x="477"/>
        <item x="672"/>
        <item x="262"/>
        <item x="1477"/>
        <item x="514"/>
        <item x="1778"/>
        <item x="923"/>
        <item x="1857"/>
        <item x="1213"/>
        <item x="1701"/>
        <item x="1546"/>
        <item x="1714"/>
        <item x="1527"/>
        <item x="819"/>
        <item x="390"/>
        <item x="1255"/>
        <item x="859"/>
        <item x="870"/>
        <item x="837"/>
        <item x="377"/>
        <item x="130"/>
        <item x="915"/>
        <item x="1514"/>
        <item x="1153"/>
        <item x="1717"/>
        <item x="1426"/>
        <item x="114"/>
        <item x="895"/>
        <item x="122"/>
        <item x="1026"/>
        <item x="487"/>
        <item x="1313"/>
        <item x="1725"/>
        <item x="385"/>
        <item x="1355"/>
        <item x="1389"/>
        <item x="1319"/>
        <item x="665"/>
        <item x="3"/>
        <item x="1069"/>
        <item x="10"/>
        <item x="890"/>
        <item x="1422"/>
        <item x="1396"/>
        <item x="1344"/>
        <item x="1335"/>
        <item x="236"/>
        <item x="27"/>
        <item x="129"/>
        <item x="1883"/>
        <item x="1881"/>
        <item x="1147"/>
        <item x="940"/>
        <item x="1226"/>
        <item x="1791"/>
        <item x="337"/>
        <item x="1361"/>
        <item x="1217"/>
        <item x="443"/>
        <item x="1878"/>
        <item x="420"/>
        <item x="194"/>
        <item x="1897"/>
        <item x="628"/>
        <item x="1640"/>
        <item x="172"/>
        <item x="897"/>
        <item x="300"/>
        <item x="809"/>
        <item x="1659"/>
        <item x="1188"/>
        <item x="310"/>
        <item x="437"/>
        <item x="595"/>
        <item x="1405"/>
        <item x="113"/>
        <item x="1369"/>
        <item x="1479"/>
        <item x="1306"/>
        <item x="380"/>
        <item x="1577"/>
        <item x="1465"/>
        <item x="110"/>
        <item x="528"/>
        <item x="607"/>
        <item x="1622"/>
        <item x="925"/>
        <item x="822"/>
        <item x="658"/>
        <item x="1280"/>
        <item x="1733"/>
        <item x="217"/>
        <item x="489"/>
        <item x="486"/>
        <item x="1094"/>
        <item x="232"/>
        <item x="966"/>
        <item x="993"/>
        <item x="370"/>
        <item x="1011"/>
        <item x="1"/>
        <item x="831"/>
        <item x="435"/>
        <item x="1297"/>
        <item x="814"/>
        <item x="775"/>
        <item x="760"/>
        <item x="500"/>
        <item x="786"/>
        <item x="291"/>
        <item x="143"/>
        <item x="1377"/>
        <item x="1417"/>
        <item x="1062"/>
        <item x="1425"/>
        <item x="698"/>
        <item x="160"/>
        <item x="887"/>
        <item x="776"/>
        <item x="630"/>
        <item x="578"/>
        <item x="844"/>
        <item x="406"/>
        <item x="1060"/>
        <item x="316"/>
        <item x="184"/>
        <item x="1243"/>
        <item x="133"/>
        <item x="375"/>
        <item x="69"/>
        <item x="459"/>
        <item x="1906"/>
        <item x="268"/>
        <item x="188"/>
        <item x="449"/>
        <item x="448"/>
        <item x="918"/>
        <item x="1314"/>
        <item x="710"/>
        <item x="1049"/>
        <item x="229"/>
        <item x="803"/>
        <item x="910"/>
        <item x="1643"/>
        <item x="564"/>
        <item x="1037"/>
        <item x="1442"/>
        <item x="1706"/>
        <item x="196"/>
        <item x="756"/>
        <item x="484"/>
        <item x="956"/>
        <item x="253"/>
        <item x="626"/>
        <item x="575"/>
        <item x="565"/>
        <item x="54"/>
        <item x="911"/>
        <item x="1742"/>
        <item x="780"/>
        <item x="989"/>
        <item x="14"/>
        <item x="203"/>
        <item x="1395"/>
        <item x="1212"/>
        <item x="1097"/>
        <item x="31"/>
        <item x="1159"/>
        <item x="1776"/>
        <item x="1697"/>
        <item x="415"/>
        <item x="79"/>
        <item x="1058"/>
        <item x="641"/>
        <item x="787"/>
        <item x="383"/>
        <item x="1018"/>
        <item x="1824"/>
        <item x="68"/>
        <item x="1597"/>
        <item x="1287"/>
        <item x="466"/>
        <item x="135"/>
        <item x="1635"/>
        <item x="1535"/>
        <item x="549"/>
        <item x="1755"/>
        <item x="624"/>
        <item x="1686"/>
        <item x="1676"/>
        <item x="610"/>
        <item x="1524"/>
        <item x="1683"/>
        <item x="47"/>
        <item x="1194"/>
        <item x="1293"/>
        <item x="11"/>
        <item x="954"/>
        <item x="131"/>
        <item x="796"/>
        <item x="1104"/>
        <item x="1472"/>
        <item x="71"/>
        <item x="1311"/>
        <item x="689"/>
        <item x="287"/>
        <item x="1444"/>
        <item x="811"/>
        <item x="199"/>
        <item x="856"/>
        <item x="1579"/>
        <item x="1663"/>
        <item x="903"/>
        <item x="1093"/>
        <item x="1911"/>
        <item x="1152"/>
        <item x="1169"/>
        <item x="1785"/>
        <item x="1301"/>
        <item x="507"/>
        <item x="829"/>
        <item x="1469"/>
        <item x="533"/>
        <item x="1680"/>
        <item x="1811"/>
        <item x="270"/>
        <item x="1407"/>
        <item x="1551"/>
        <item x="311"/>
        <item x="1452"/>
        <item x="88"/>
        <item x="1842"/>
        <item x="1048"/>
        <item x="60"/>
        <item x="1769"/>
        <item x="1176"/>
        <item x="201"/>
        <item x="880"/>
        <item x="1761"/>
        <item x="144"/>
        <item x="596"/>
        <item x="778"/>
        <item x="836"/>
        <item x="414"/>
        <item x="467"/>
        <item x="1617"/>
        <item x="1646"/>
        <item x="749"/>
        <item x="1168"/>
        <item x="1774"/>
        <item x="1275"/>
        <item x="1057"/>
        <item x="1262"/>
        <item x="1741"/>
        <item x="384"/>
        <item x="883"/>
        <item x="984"/>
        <item x="1420"/>
        <item x="1145"/>
        <item x="123"/>
        <item x="1684"/>
        <item x="1134"/>
        <item x="542"/>
        <item x="784"/>
        <item x="1506"/>
        <item x="171"/>
        <item x="339"/>
        <item x="1482"/>
        <item x="103"/>
        <item x="847"/>
        <item x="1920"/>
        <item x="532"/>
        <item x="0"/>
        <item x="616"/>
        <item x="1668"/>
        <item x="1054"/>
        <item x="290"/>
        <item x="255"/>
        <item x="996"/>
        <item x="861"/>
        <item x="535"/>
        <item x="1474"/>
        <item x="1623"/>
        <item x="671"/>
        <item x="314"/>
        <item x="355"/>
        <item x="848"/>
        <item x="1861"/>
        <item x="1017"/>
        <item x="594"/>
        <item x="1122"/>
        <item x="1378"/>
        <item x="1127"/>
        <item x="1090"/>
        <item x="1601"/>
        <item x="1653"/>
        <item x="899"/>
        <item x="1749"/>
        <item x="570"/>
        <item x="1849"/>
        <item x="662"/>
        <item x="1252"/>
        <item x="609"/>
        <item x="1251"/>
        <item x="1598"/>
        <item x="1399"/>
        <item x="189"/>
        <item x="1132"/>
        <item x="1374"/>
        <item x="1716"/>
        <item x="1756"/>
        <item x="1760"/>
        <item x="574"/>
        <item x="1002"/>
        <item x="1003"/>
        <item x="1759"/>
        <item x="102"/>
        <item x="107"/>
        <item x="330"/>
        <item x="1490"/>
        <item x="1186"/>
        <item x="1187"/>
        <item x="1431"/>
        <item x="1508"/>
        <item x="1053"/>
        <item x="74"/>
        <item x="1175"/>
        <item x="900"/>
        <item x="554"/>
        <item x="543"/>
        <item x="1039"/>
        <item x="1593"/>
        <item x="1765"/>
        <item x="309"/>
        <item x="1158"/>
        <item x="1181"/>
        <item x="878"/>
        <item x="1889"/>
        <item x="708"/>
        <item x="1537"/>
        <item x="502"/>
        <item x="985"/>
        <item x="1428"/>
        <item x="1489"/>
        <item x="621"/>
        <item x="208"/>
        <item x="326"/>
        <item x="1070"/>
        <item x="389"/>
        <item x="482"/>
        <item x="1677"/>
        <item x="216"/>
        <item x="353"/>
        <item x="431"/>
        <item x="839"/>
        <item x="1298"/>
        <item x="987"/>
        <item x="666"/>
        <item x="1557"/>
        <item x="100"/>
        <item x="1567"/>
        <item x="1140"/>
        <item x="1352"/>
        <item x="404"/>
        <item x="265"/>
        <item x="888"/>
        <item x="906"/>
        <item x="1403"/>
        <item x="1309"/>
        <item x="1453"/>
        <item x="1614"/>
        <item x="992"/>
        <item x="1740"/>
        <item x="637"/>
        <item x="379"/>
        <item x="8"/>
        <item x="5"/>
        <item x="1418"/>
        <item x="1613"/>
        <item x="1072"/>
        <item x="704"/>
        <item x="1144"/>
        <item x="321"/>
        <item x="242"/>
        <item x="1111"/>
        <item x="1873"/>
        <item x="278"/>
        <item x="740"/>
        <item x="1590"/>
        <item x="935"/>
        <item x="1907"/>
        <item x="731"/>
        <item x="1031"/>
        <item x="1528"/>
        <item x="1239"/>
        <item x="779"/>
        <item x="450"/>
        <item x="1460"/>
        <item x="1263"/>
        <item x="1835"/>
        <item x="706"/>
        <item x="854"/>
        <item x="534"/>
        <item x="849"/>
        <item x="1163"/>
        <item x="1770"/>
        <item x="250"/>
        <item x="521"/>
        <item x="1384"/>
        <item x="494"/>
        <item x="754"/>
        <item x="1540"/>
        <item x="94"/>
        <item x="1814"/>
        <item x="1439"/>
        <item x="1041"/>
        <item x="1202"/>
        <item x="1547"/>
        <item x="1117"/>
        <item x="1672"/>
        <item x="687"/>
        <item x="1183"/>
        <item x="405"/>
        <item x="57"/>
        <item x="478"/>
        <item x="1190"/>
        <item x="347"/>
        <item x="579"/>
        <item x="1585"/>
        <item x="1758"/>
        <item x="1782"/>
        <item x="1548"/>
        <item x="1499"/>
        <item x="481"/>
        <item x="546"/>
        <item x="894"/>
        <item x="1620"/>
        <item x="1331"/>
        <item x="1004"/>
        <item x="877"/>
        <item x="1312"/>
        <item x="267"/>
        <item x="302"/>
        <item x="456"/>
        <item x="1222"/>
        <item x="1855"/>
        <item x="933"/>
        <item x="695"/>
        <item x="531"/>
        <item x="715"/>
        <item x="1893"/>
        <item x="864"/>
        <item x="1285"/>
        <item x="476"/>
        <item x="686"/>
        <item x="44"/>
        <item x="529"/>
        <item x="1722"/>
        <item x="1783"/>
        <item x="943"/>
        <item x="26"/>
        <item x="688"/>
        <item x="1780"/>
        <item x="1295"/>
        <item x="446"/>
        <item x="1708"/>
        <item x="223"/>
        <item x="612"/>
        <item x="685"/>
        <item x="1197"/>
        <item x="433"/>
        <item x="1210"/>
        <item x="305"/>
        <item x="463"/>
        <item x="851"/>
        <item x="161"/>
        <item x="1107"/>
        <item x="417"/>
        <item x="245"/>
        <item x="1339"/>
        <item x="1157"/>
        <item x="913"/>
        <item x="1063"/>
        <item x="1513"/>
        <item x="1429"/>
        <item x="1073"/>
        <item x="410"/>
        <item x="1333"/>
        <item x="559"/>
        <item x="681"/>
        <item x="980"/>
        <item x="1604"/>
        <item x="1196"/>
        <item x="1259"/>
        <item x="1219"/>
        <item x="896"/>
        <item x="953"/>
        <item x="24"/>
        <item x="1563"/>
        <item x="1591"/>
        <item x="32"/>
        <item x="622"/>
        <item x="1020"/>
        <item x="1161"/>
        <item x="322"/>
        <item x="1662"/>
        <item x="260"/>
        <item x="872"/>
        <item x="577"/>
        <item x="325"/>
        <item x="458"/>
        <item x="78"/>
        <item x="91"/>
        <item x="1195"/>
        <item x="614"/>
        <item x="1038"/>
        <item x="392"/>
        <item x="1501"/>
        <item x="1555"/>
        <item x="1448"/>
        <item x="684"/>
        <item x="722"/>
        <item x="90"/>
        <item x="1156"/>
        <item x="1131"/>
        <item x="572"/>
        <item x="1328"/>
        <item x="892"/>
        <item x="1488"/>
        <item x="1674"/>
        <item x="1713"/>
        <item x="1055"/>
        <item x="1075"/>
        <item x="1908"/>
        <item x="1256"/>
        <item x="1866"/>
        <item x="13"/>
        <item x="335"/>
        <item x="914"/>
        <item x="244"/>
        <item x="30"/>
        <item x="1307"/>
        <item x="455"/>
        <item x="1600"/>
        <item x="589"/>
        <item x="617"/>
        <item x="667"/>
        <item x="661"/>
        <item x="422"/>
        <item x="608"/>
        <item x="599"/>
        <item x="557"/>
        <item x="1752"/>
        <item x="828"/>
        <item x="986"/>
        <item x="1203"/>
        <item x="1458"/>
        <item x="713"/>
        <item x="1141"/>
        <item x="912"/>
        <item x="461"/>
        <item x="800"/>
        <item x="932"/>
        <item x="1129"/>
        <item x="683"/>
        <item x="1673"/>
        <item x="246"/>
        <item x="1594"/>
        <item x="541"/>
        <item x="1230"/>
        <item x="1500"/>
        <item x="1805"/>
        <item x="1388"/>
        <item x="120"/>
        <item x="1612"/>
        <item x="1561"/>
        <item x="1913"/>
        <item x="141"/>
        <item x="432"/>
        <item x="1390"/>
        <item x="1763"/>
        <item x="885"/>
        <item x="1544"/>
        <item x="127"/>
        <item x="1802"/>
        <item x="105"/>
        <item x="1568"/>
        <item x="1599"/>
        <item x="1858"/>
        <item x="1019"/>
        <item x="369"/>
        <item x="1498"/>
        <item x="1155"/>
        <item x="841"/>
        <item x="284"/>
        <item x="1065"/>
        <item x="192"/>
        <item x="1358"/>
        <item x="319"/>
        <item x="492"/>
        <item x="1917"/>
        <item x="1059"/>
        <item x="1556"/>
        <item x="1505"/>
        <item x="498"/>
        <item x="938"/>
        <item x="1519"/>
        <item x="1220"/>
        <item x="454"/>
        <item x="1747"/>
        <item x="1875"/>
        <item x="804"/>
        <item x="1085"/>
        <item x="1445"/>
        <item x="168"/>
        <item x="149"/>
        <item x="569"/>
        <item x="327"/>
        <item x="348"/>
        <item x="65"/>
        <item x="470"/>
        <item x="1254"/>
        <item x="444"/>
        <item x="207"/>
        <item x="1433"/>
        <item x="1340"/>
        <item x="77"/>
        <item x="1009"/>
        <item x="104"/>
        <item x="1798"/>
        <item x="1279"/>
        <item x="1844"/>
        <item x="1851"/>
        <item x="393"/>
        <item x="1665"/>
        <item x="1040"/>
        <item x="1231"/>
        <item x="816"/>
        <item x="317"/>
        <item x="1269"/>
        <item x="297"/>
        <item x="318"/>
        <item x="871"/>
        <item x="1641"/>
        <item x="1067"/>
        <item x="1112"/>
        <item x="833"/>
        <item x="745"/>
        <item x="1446"/>
        <item x="746"/>
        <item x="1257"/>
        <item x="1611"/>
        <item x="152"/>
        <item x="947"/>
        <item x="263"/>
        <item x="1777"/>
        <item x="1512"/>
        <item x="957"/>
        <item x="1529"/>
        <item x="1854"/>
        <item x="763"/>
        <item x="762"/>
        <item x="261"/>
        <item x="735"/>
        <item x="679"/>
        <item x="1461"/>
        <item x="973"/>
        <item x="771"/>
        <item x="55"/>
        <item x="835"/>
        <item x="304"/>
        <item x="1310"/>
        <item x="365"/>
        <item x="1373"/>
        <item x="824"/>
        <item x="1406"/>
        <item x="1278"/>
        <item x="1746"/>
        <item x="1337"/>
        <item x="298"/>
        <item x="4"/>
        <item x="1808"/>
        <item x="1726"/>
        <item x="75"/>
        <item x="1829"/>
        <item x="820"/>
        <item x="338"/>
        <item x="336"/>
        <item x="568"/>
        <item x="1538"/>
        <item x="1370"/>
        <item x="1342"/>
        <item x="328"/>
        <item x="1088"/>
        <item x="1174"/>
        <item x="1204"/>
        <item x="1872"/>
        <item x="1160"/>
        <item x="364"/>
        <item x="1413"/>
        <item x="1581"/>
        <item x="440"/>
        <item x="832"/>
        <item x="1609"/>
        <item x="1523"/>
        <item x="1773"/>
        <item x="682"/>
        <item x="308"/>
        <item x="231"/>
        <item x="18"/>
        <item x="1265"/>
        <item x="530"/>
        <item x="623"/>
        <item x="1797"/>
        <item x="1173"/>
        <item x="93"/>
        <item x="1150"/>
        <item x="978"/>
        <item x="1166"/>
        <item x="1502"/>
        <item x="797"/>
        <item x="690"/>
        <item x="1379"/>
        <item x="36"/>
        <item x="619"/>
        <item x="1736"/>
        <item x="1711"/>
        <item x="1336"/>
        <item x="1492"/>
        <item x="1794"/>
        <item x="794"/>
        <item x="527"/>
        <item x="823"/>
        <item x="523"/>
        <item x="1852"/>
        <item x="1462"/>
        <item x="1234"/>
        <item x="1689"/>
        <item x="1558"/>
        <item x="1264"/>
        <item x="1573"/>
        <item x="1750"/>
        <item x="865"/>
        <item x="611"/>
        <item x="1910"/>
        <item x="215"/>
        <item x="1792"/>
        <item x="430"/>
        <item x="680"/>
        <item x="1730"/>
        <item x="1619"/>
        <item x="76"/>
        <item x="673"/>
        <item x="1198"/>
        <item x="1408"/>
        <item x="1056"/>
        <item x="1822"/>
        <item x="428"/>
        <item x="1327"/>
        <item x="1771"/>
        <item x="948"/>
        <item x="1410"/>
        <item x="99"/>
        <item x="764"/>
        <item x="1476"/>
        <item x="1639"/>
        <item x="547"/>
        <item x="562"/>
        <item x="1387"/>
        <item x="1493"/>
        <item x="1007"/>
        <item x="111"/>
        <item x="139"/>
        <item x="1779"/>
        <item x="1284"/>
        <item x="1739"/>
        <item x="1400"/>
        <item x="1238"/>
        <item x="728"/>
        <item x="259"/>
        <item x="901"/>
        <item x="646"/>
        <item x="1351"/>
        <item x="1241"/>
        <item x="22"/>
        <item x="1023"/>
        <item x="1481"/>
        <item x="164"/>
        <item x="210"/>
        <item x="981"/>
        <item x="545"/>
        <item x="1914"/>
        <item x="468"/>
        <item x="812"/>
        <item x="1582"/>
        <item x="272"/>
        <item x="513"/>
        <item x="106"/>
        <item x="512"/>
        <item x="1149"/>
        <item x="503"/>
        <item x="1404"/>
        <item x="1214"/>
        <item x="1545"/>
        <item x="1393"/>
        <item x="490"/>
        <item x="1841"/>
        <item x="657"/>
        <item x="402"/>
        <item x="1879"/>
        <item x="975"/>
        <item x="936"/>
        <item x="907"/>
        <item x="618"/>
        <item x="1584"/>
        <item x="1801"/>
        <item x="1575"/>
        <item x="453"/>
        <item x="19"/>
        <item x="815"/>
        <item x="1047"/>
        <item x="1900"/>
        <item x="256"/>
        <item x="248"/>
        <item x="293"/>
        <item x="939"/>
        <item x="1096"/>
        <item x="738"/>
        <item x="1846"/>
        <item x="1068"/>
        <item x="136"/>
        <item x="465"/>
        <item x="1138"/>
        <item x="1525"/>
        <item x="1695"/>
        <item x="509"/>
        <item x="1126"/>
        <item x="732"/>
        <item x="652"/>
        <item x="1326"/>
        <item x="211"/>
        <item x="496"/>
        <item x="548"/>
        <item x="670"/>
        <item x="179"/>
        <item x="511"/>
        <item x="1346"/>
        <item x="669"/>
        <item x="1473"/>
        <item x="567"/>
        <item x="1727"/>
        <item x="522"/>
        <item x="1296"/>
        <item x="699"/>
        <item x="1260"/>
        <item x="1013"/>
        <item x="1291"/>
        <item x="1108"/>
        <item x="33"/>
        <item x="743"/>
        <item x="751"/>
        <item x="96"/>
        <item x="1503"/>
        <item x="1347"/>
        <item x="1828"/>
        <item x="185"/>
        <item x="1182"/>
        <item x="625"/>
        <item x="1380"/>
        <item x="320"/>
        <item x="1180"/>
        <item x="893"/>
        <item x="1670"/>
        <item x="447"/>
        <item x="1245"/>
        <item x="840"/>
        <item x="1837"/>
        <item x="1610"/>
        <item x="1800"/>
        <item x="1360"/>
        <item x="1216"/>
        <item x="137"/>
        <item x="633"/>
        <item x="1702"/>
        <item x="536"/>
        <item x="1895"/>
        <item x="725"/>
        <item x="1021"/>
        <item x="224"/>
        <item x="174"/>
        <item x="301"/>
        <item x="1495"/>
        <item x="1092"/>
        <item x="358"/>
        <item x="1542"/>
        <item x="235"/>
        <item x="1882"/>
        <item x="1901"/>
        <item x="312"/>
        <item x="1136"/>
        <item x="945"/>
        <item x="1409"/>
        <item x="1324"/>
        <item x="1430"/>
        <item x="1848"/>
        <item x="705"/>
        <item x="591"/>
        <item x="1632"/>
        <item x="711"/>
        <item x="931"/>
        <item x="982"/>
        <item x="1675"/>
        <item x="744"/>
        <item x="1459"/>
        <item x="1705"/>
        <item x="92"/>
        <item x="556"/>
        <item x="418"/>
        <item x="789"/>
        <item x="783"/>
        <item x="1148"/>
        <item x="1317"/>
        <item x="1454"/>
        <item x="1870"/>
        <item x="67"/>
        <item x="1371"/>
        <item x="1320"/>
        <item x="479"/>
        <item x="9"/>
        <item x="1691"/>
        <item x="875"/>
        <item x="1896"/>
        <item x="1471"/>
        <item x="472"/>
        <item x="1437"/>
        <item x="1079"/>
        <item x="1786"/>
        <item x="636"/>
        <item x="1784"/>
        <item x="1654"/>
        <item x="1707"/>
        <item x="1694"/>
        <item x="368"/>
        <item x="388"/>
        <item x="1354"/>
        <item x="891"/>
        <item x="1277"/>
        <item x="902"/>
        <item x="1071"/>
        <item x="558"/>
        <item x="1902"/>
        <item x="2"/>
        <item x="845"/>
        <item x="366"/>
        <item x="605"/>
        <item x="755"/>
        <item x="1860"/>
        <item x="761"/>
        <item x="292"/>
        <item x="1116"/>
        <item x="81"/>
        <item x="62"/>
        <item x="1521"/>
        <item x="585"/>
        <item x="1637"/>
        <item x="485"/>
        <item x="961"/>
        <item x="921"/>
        <item x="499"/>
        <item x="1348"/>
        <item x="351"/>
        <item x="1884"/>
        <item x="1515"/>
        <item x="411"/>
        <item x="1434"/>
        <item x="1095"/>
        <item x="929"/>
        <item x="40"/>
        <item x="1571"/>
        <item x="1721"/>
        <item x="1690"/>
        <item x="701"/>
        <item x="1357"/>
        <item x="1015"/>
        <item x="1768"/>
        <item x="958"/>
        <item x="627"/>
        <item x="1679"/>
        <item x="1179"/>
        <item x="965"/>
        <item x="89"/>
        <item x="597"/>
        <item x="303"/>
        <item x="1903"/>
        <item x="360"/>
        <item x="1531"/>
        <item x="1655"/>
        <item x="1051"/>
        <item x="516"/>
        <item x="802"/>
        <item x="226"/>
        <item x="924"/>
        <item x="723"/>
        <item x="1302"/>
        <item x="1457"/>
        <item x="1744"/>
        <item x="59"/>
        <item x="874"/>
        <item x="959"/>
        <item x="445"/>
        <item x="1008"/>
        <item x="1292"/>
        <item x="1218"/>
        <item x="977"/>
        <item x="1667"/>
        <item x="1588"/>
        <item x="827"/>
        <item x="1648"/>
        <item x="181"/>
        <item x="1892"/>
        <item x="1128"/>
        <item x="691"/>
        <item x="1511"/>
        <item x="724"/>
        <item x="409"/>
        <item x="1650"/>
        <item x="6"/>
        <item x="436"/>
        <item x="881"/>
        <item x="1164"/>
        <item x="1823"/>
        <item x="1605"/>
        <item x="634"/>
        <item x="125"/>
        <item x="1329"/>
        <item x="285"/>
        <item x="1338"/>
        <item x="1022"/>
        <item x="1825"/>
        <item x="1634"/>
        <item x="1045"/>
        <item x="1036"/>
        <item x="501"/>
        <item x="1376"/>
        <item x="286"/>
        <item x="1631"/>
        <item x="372"/>
        <item x="151"/>
        <item x="1362"/>
        <item x="1510"/>
        <item x="1905"/>
        <item x="1630"/>
        <item x="1809"/>
        <item x="1046"/>
        <item x="526"/>
        <item x="1817"/>
        <item x="23"/>
        <item x="376"/>
        <item x="1200"/>
        <item x="601"/>
        <item x="1603"/>
        <item x="425"/>
        <item x="920"/>
        <item x="202"/>
        <item x="821"/>
        <item x="258"/>
        <item x="1201"/>
        <item x="416"/>
        <item x="983"/>
        <item x="741"/>
        <item x="643"/>
        <item x="1247"/>
        <item x="473"/>
        <item x="1401"/>
        <item x="576"/>
        <item x="788"/>
        <item x="1734"/>
        <item x="1115"/>
        <item x="251"/>
        <item x="926"/>
        <item x="1451"/>
        <item x="169"/>
        <item x="1919"/>
        <item x="916"/>
        <item x="462"/>
        <item x="1101"/>
        <item x="1876"/>
        <item x="1074"/>
        <item x="1576"/>
        <item x="1836"/>
        <item x="175"/>
        <item x="1681"/>
        <item x="729"/>
        <item x="1443"/>
        <item x="1281"/>
        <item x="1228"/>
        <item x="1486"/>
        <item x="400"/>
        <item x="773"/>
        <item x="1553"/>
        <item x="1812"/>
        <item x="1249"/>
        <item x="1423"/>
        <item x="1303"/>
        <item x="795"/>
        <item x="1170"/>
        <item x="590"/>
        <item x="1629"/>
        <item x="176"/>
        <item x="1394"/>
        <item x="1468"/>
        <item x="222"/>
        <item x="1300"/>
        <item x="1139"/>
        <item x="1253"/>
        <item x="1566"/>
        <item x="1552"/>
        <item x="659"/>
        <item x="563"/>
        <item x="772"/>
        <item x="1133"/>
        <item x="793"/>
        <item x="237"/>
        <item x="1649"/>
        <item x="886"/>
        <item x="1607"/>
        <item x="791"/>
        <item t="default"/>
      </items>
    </pivotField>
    <pivotField showAll="0"/>
    <pivotField showAll="0"/>
    <pivotField showAll="0"/>
    <pivotField showAll="0"/>
    <pivotField showAll="0"/>
    <pivotField showAll="0"/>
    <pivotField showAll="0">
      <items count="82">
        <item x="8"/>
        <item x="35"/>
        <item x="73"/>
        <item x="52"/>
        <item x="68"/>
        <item x="48"/>
        <item x="36"/>
        <item x="5"/>
        <item x="41"/>
        <item x="60"/>
        <item x="18"/>
        <item x="29"/>
        <item x="27"/>
        <item x="15"/>
        <item x="78"/>
        <item x="9"/>
        <item x="51"/>
        <item x="58"/>
        <item x="1"/>
        <item x="45"/>
        <item x="10"/>
        <item x="25"/>
        <item x="67"/>
        <item x="39"/>
        <item x="62"/>
        <item x="40"/>
        <item x="79"/>
        <item x="6"/>
        <item x="21"/>
        <item x="31"/>
        <item x="13"/>
        <item x="75"/>
        <item x="46"/>
        <item x="47"/>
        <item x="55"/>
        <item x="34"/>
        <item x="0"/>
        <item x="20"/>
        <item x="77"/>
        <item x="76"/>
        <item x="59"/>
        <item x="74"/>
        <item x="11"/>
        <item x="71"/>
        <item x="26"/>
        <item x="12"/>
        <item x="4"/>
        <item x="33"/>
        <item x="37"/>
        <item x="42"/>
        <item x="14"/>
        <item x="24"/>
        <item x="16"/>
        <item x="54"/>
        <item x="28"/>
        <item x="3"/>
        <item x="23"/>
        <item x="43"/>
        <item x="53"/>
        <item x="19"/>
        <item x="44"/>
        <item x="30"/>
        <item x="49"/>
        <item x="22"/>
        <item x="64"/>
        <item x="2"/>
        <item x="66"/>
        <item x="17"/>
        <item x="61"/>
        <item x="65"/>
        <item x="72"/>
        <item x="80"/>
        <item x="70"/>
        <item x="7"/>
        <item x="38"/>
        <item x="56"/>
        <item x="57"/>
        <item x="69"/>
        <item x="50"/>
        <item x="32"/>
        <item x="63"/>
        <item t="default"/>
      </items>
    </pivotField>
    <pivotField showAll="0"/>
    <pivotField showAll="0"/>
    <pivotField showAll="0"/>
    <pivotField showAll="0"/>
    <pivotField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1D7D9B-40C2-42A8-84F0-A165908AEA4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E11" firstHeaderRow="0" firstDataRow="1" firstDataCol="0"/>
  <pivotFields count="22">
    <pivotField dataField="1" showAll="0"/>
    <pivotField showAll="0">
      <items count="10">
        <item x="3"/>
        <item x="0"/>
        <item x="8"/>
        <item x="1"/>
        <item x="4"/>
        <item x="5"/>
        <item x="7"/>
        <item x="6"/>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Count of Movie ID" fld="0" subtotal="count" baseField="0" baseItem="0"/>
    <dataField name="Sum of Budget (M USD)" fld="9" baseField="0" baseItem="0"/>
    <dataField name="Sum of Number of Screens" fld="14" baseField="0" baseItem="0"/>
    <dataField name="Sum of Lifetime Gross (M USD)"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873C6B6-245F-4C3A-9C48-26A0B7B8D65D}" sourceName="Year">
  <pivotTables>
    <pivotTable tabId="8" name="PivotTable5"/>
  </pivotTables>
  <data>
    <tabular pivotCacheId="1506826619">
      <items count="67">
        <i x="41" s="1"/>
        <i x="16" s="1"/>
        <i x="58" s="1"/>
        <i x="45" s="1"/>
        <i x="33" s="1"/>
        <i x="9" s="1"/>
        <i x="46" s="1"/>
        <i x="21" s="1"/>
        <i x="65" s="1"/>
        <i x="18" s="1"/>
        <i x="22" s="1"/>
        <i x="63" s="1"/>
        <i x="14" s="1"/>
        <i x="24" s="1"/>
        <i x="48" s="1"/>
        <i x="25" s="1"/>
        <i x="38" s="1"/>
        <i x="34" s="1"/>
        <i x="56" s="1"/>
        <i x="17" s="1"/>
        <i x="1" s="1"/>
        <i x="27" s="1"/>
        <i x="20" s="1"/>
        <i x="64" s="1"/>
        <i x="12" s="1"/>
        <i x="0" s="1"/>
        <i x="15" s="1"/>
        <i x="51" s="1"/>
        <i x="59" s="1"/>
        <i x="32" s="1"/>
        <i x="44" s="1"/>
        <i x="61" s="1"/>
        <i x="28" s="1"/>
        <i x="35" s="1"/>
        <i x="53" s="1"/>
        <i x="11" s="1"/>
        <i x="60" s="1"/>
        <i x="36" s="1"/>
        <i x="42" s="1"/>
        <i x="10" s="1"/>
        <i x="30" s="1"/>
        <i x="39" s="1"/>
        <i x="47" s="1"/>
        <i x="26" s="1"/>
        <i x="57" s="1"/>
        <i x="50" s="1"/>
        <i x="5" s="1"/>
        <i x="62" s="1"/>
        <i x="49" s="1"/>
        <i x="8" s="1"/>
        <i x="7" s="1"/>
        <i x="55" s="1"/>
        <i x="19" s="1"/>
        <i x="2" s="1"/>
        <i x="23" s="1"/>
        <i x="3" s="1"/>
        <i x="13" s="1"/>
        <i x="4" s="1"/>
        <i x="37" s="1"/>
        <i x="40" s="1"/>
        <i x="29" s="1"/>
        <i x="52" s="1"/>
        <i x="43" s="1"/>
        <i x="31" s="1"/>
        <i x="54" s="1"/>
        <i x="6" s="1"/>
        <i x="6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9B89D8FA-40B3-4E16-B6C4-7E576042588A}" sourceName="Genre">
  <pivotTables>
    <pivotTable tabId="8" name="PivotTable6"/>
    <pivotTable tabId="8" name="PivotTable7"/>
    <pivotTable tabId="8" name="PivotTable8"/>
  </pivotTables>
  <data>
    <tabular pivotCacheId="746576133">
      <items count="9">
        <i x="3" s="1"/>
        <i x="0" s="1"/>
        <i x="8" s="1"/>
        <i x="1" s="1"/>
        <i x="4" s="1"/>
        <i x="5" s="1"/>
        <i x="7" s="1"/>
        <i x="6"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ion_House" xr10:uid="{7335FE07-BBAB-4E2E-875F-59CEE1DAB15E}" sourceName="Production House">
  <pivotTables>
    <pivotTable tabId="8" name="PivotTable8"/>
  </pivotTables>
  <data>
    <tabular pivotCacheId="746576133">
      <items count="7">
        <i x="6" s="1"/>
        <i x="4" s="1"/>
        <i x="3" s="1"/>
        <i x="1" s="1"/>
        <i x="5"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_name" xr10:uid="{6E90D3B6-3FC6-445B-A195-CC4C289EC883}" sourceName="director_name">
  <pivotTables>
    <pivotTable tabId="8" name="PivotTable8"/>
  </pivotTables>
  <data>
    <tabular pivotCacheId="746576133">
      <items count="1173">
        <i x="567" s="1"/>
        <i x="835" s="1"/>
        <i x="1169" s="1"/>
        <i x="636" s="1"/>
        <i x="831" s="1"/>
        <i x="988" s="1"/>
        <i x="1123" s="1"/>
        <i x="134" s="1"/>
        <i x="726" s="1"/>
        <i x="237" s="1"/>
        <i x="411" s="1"/>
        <i x="514" s="1"/>
        <i x="343" s="1"/>
        <i x="8" s="1"/>
        <i x="929" s="1"/>
        <i x="855" s="1"/>
        <i x="663" s="1"/>
        <i x="1109" s="1"/>
        <i x="1046" s="1"/>
        <i x="403" s="1"/>
        <i x="232" s="1"/>
        <i x="529" s="1"/>
        <i x="358" s="1"/>
        <i x="48" s="1"/>
        <i x="250" s="1"/>
        <i x="1104" s="1"/>
        <i x="148" s="1"/>
        <i x="548" s="1"/>
        <i x="786" s="1"/>
        <i x="894" s="1"/>
        <i x="805" s="1"/>
        <i x="1171" s="1"/>
        <i x="334" s="1"/>
        <i x="795" s="1"/>
        <i x="712" s="1"/>
        <i x="105" s="1"/>
        <i x="14" s="1"/>
        <i x="449" s="1"/>
        <i x="332" s="1"/>
        <i x="581" s="1"/>
        <i x="1032" s="1"/>
        <i x="481" s="1"/>
        <i x="446" s="1"/>
        <i x="799" s="1"/>
        <i x="601" s="1"/>
        <i x="316" s="1"/>
        <i x="508" s="1"/>
        <i x="129" s="1"/>
        <i x="222" s="1"/>
        <i x="853" s="1"/>
        <i x="992" s="1"/>
        <i x="683" s="1"/>
        <i x="162" s="1"/>
        <i x="186" s="1"/>
        <i x="978" s="1"/>
        <i x="844" s="1"/>
        <i x="804" s="1"/>
        <i x="722" s="1"/>
        <i x="817" s="1"/>
        <i x="102" s="1"/>
        <i x="1030" s="1"/>
        <i x="331" s="1"/>
        <i x="421" s="1"/>
        <i x="319" s="1"/>
        <i x="100" s="1"/>
        <i x="570" s="1"/>
        <i x="576" s="1"/>
        <i x="883" s="1"/>
        <i x="1029" s="1"/>
        <i x="257" s="1"/>
        <i x="715" s="1"/>
        <i x="226" s="1"/>
        <i x="517" s="1"/>
        <i x="762" s="1"/>
        <i x="854" s="1"/>
        <i x="654" s="1"/>
        <i x="424" s="1"/>
        <i x="760" s="1"/>
        <i x="1157" s="1"/>
        <i x="652" s="1"/>
        <i x="563" s="1"/>
        <i x="653" s="1"/>
        <i x="587" s="1"/>
        <i x="807" s="1"/>
        <i x="612" s="1"/>
        <i x="220" s="1"/>
        <i x="305" s="1"/>
        <i x="1040" s="1"/>
        <i x="188" s="1"/>
        <i x="877" s="1"/>
        <i x="170" s="1"/>
        <i x="1082" s="1"/>
        <i x="287" s="1"/>
        <i x="743" s="1"/>
        <i x="483" s="1"/>
        <i x="182" s="1"/>
        <i x="875" s="1"/>
        <i x="1074" s="1"/>
        <i x="1011" s="1"/>
        <i x="420" s="1"/>
        <i x="706" s="1"/>
        <i x="1014" s="1"/>
        <i x="77" s="1"/>
        <i x="333" s="1"/>
        <i x="34" s="1"/>
        <i x="1148" s="1"/>
        <i x="132" s="1"/>
        <i x="776" s="1"/>
        <i x="959" s="1"/>
        <i x="692" s="1"/>
        <i x="387" s="1"/>
        <i x="564" s="1"/>
        <i x="256" s="1"/>
        <i x="309" s="1"/>
        <i x="571" s="1"/>
        <i x="952" s="1"/>
        <i x="967" s="1"/>
        <i x="849" s="1"/>
        <i x="432" s="1"/>
        <i x="747" s="1"/>
        <i x="995" s="1"/>
        <i x="602" s="1"/>
        <i x="412" s="1"/>
        <i x="472" s="1"/>
        <i x="27" s="1"/>
        <i x="368" s="1"/>
        <i x="167" s="1"/>
        <i x="686" s="1"/>
        <i x="1002" s="1"/>
        <i x="1027" s="1"/>
        <i x="1131" s="1"/>
        <i x="902" s="1"/>
        <i x="245" s="1"/>
        <i x="735" s="1"/>
        <i x="1056" s="1"/>
        <i x="858" s="1"/>
        <i x="10" s="1"/>
        <i x="439" s="1"/>
        <i x="474" s="1"/>
        <i x="357" s="1"/>
        <i x="290" s="1"/>
        <i x="869" s="1"/>
        <i x="94" s="1"/>
        <i x="1054" s="1"/>
        <i x="436" s="1"/>
        <i x="510" s="1"/>
        <i x="422" s="1"/>
        <i x="335" s="1"/>
        <i x="230" s="1"/>
        <i x="295" s="1"/>
        <i x="1001" s="1"/>
        <i x="173" s="1"/>
        <i x="29" s="1"/>
        <i x="276" s="1"/>
        <i x="710" s="1"/>
        <i x="1162" s="1"/>
        <i x="801" s="1"/>
        <i x="982" s="1"/>
        <i x="630" s="1"/>
        <i x="178" s="1"/>
        <i x="190" s="1"/>
        <i x="897" s="1"/>
        <i x="215" s="1"/>
        <i x="951" s="1"/>
        <i x="589" s="1"/>
        <i x="626" s="1"/>
        <i x="522" s="1"/>
        <i x="174" s="1"/>
        <i x="1152" s="1"/>
        <i x="189" s="1"/>
        <i x="810" s="1"/>
        <i x="532" s="1"/>
        <i x="133" s="1"/>
        <i x="926" s="1"/>
        <i x="558" s="1"/>
        <i x="488" s="1"/>
        <i x="1124" s="1"/>
        <i x="229" s="1"/>
        <i x="1073" s="1"/>
        <i x="240" s="1"/>
        <i x="3" s="1"/>
        <i x="670" s="1"/>
        <i x="957" s="1"/>
        <i x="457" s="1"/>
        <i x="660" s="1"/>
        <i x="1044" s="1"/>
        <i x="664" s="1"/>
        <i x="840" s="1"/>
        <i x="625" s="1"/>
        <i x="486" s="1"/>
        <i x="763" s="1"/>
        <i x="370" s="1"/>
        <i x="646" s="1"/>
        <i x="1097" s="1"/>
        <i x="435" s="1"/>
        <i x="1086" s="1"/>
        <i x="673" s="1"/>
        <i x="273" s="1"/>
        <i x="1119" s="1"/>
        <i x="442" s="1"/>
        <i x="418" s="1"/>
        <i x="857" s="1"/>
        <i x="885" s="1"/>
        <i x="720" s="1"/>
        <i x="429" s="1"/>
        <i x="455" s="1"/>
        <i x="477" s="1"/>
        <i x="1145" s="1"/>
        <i x="705" s="1"/>
        <i x="17" s="1"/>
        <i x="465" s="1"/>
        <i x="843" s="1"/>
        <i x="879" s="1"/>
        <i x="98" s="1"/>
        <i x="311" s="1"/>
        <i x="860" s="1"/>
        <i x="691" s="1"/>
        <i x="289" s="1"/>
        <i x="301" s="1"/>
        <i x="975" s="1"/>
        <i x="345" s="1"/>
        <i x="958" s="1"/>
        <i x="525" s="1"/>
        <i x="828" s="1"/>
        <i x="916" s="1"/>
        <i x="971" s="1"/>
        <i x="86" s="1"/>
        <i x="1106" s="1"/>
        <i x="603" s="1"/>
        <i x="979" s="1"/>
        <i x="1003" s="1"/>
        <i x="1103" s="1"/>
        <i x="824" s="1"/>
        <i x="451" s="1"/>
        <i x="21" s="1"/>
        <i x="633" s="1"/>
        <i x="999" s="1"/>
        <i x="1166" s="1"/>
        <i x="767" s="1"/>
        <i x="1126" s="1"/>
        <i x="166" s="1"/>
        <i x="591" s="1"/>
        <i x="867" s="1"/>
        <i x="171" s="1"/>
        <i x="247" s="1"/>
        <i x="1077" s="1"/>
        <i x="462" s="1"/>
        <i x="4" s="1"/>
        <i x="406" s="1"/>
        <i x="491" s="1"/>
        <i x="920" s="1"/>
        <i x="649" s="1"/>
        <i x="1134" s="1"/>
        <i x="580" s="1"/>
        <i x="23" s="1"/>
        <i x="598" s="1"/>
        <i x="308" s="1"/>
        <i x="770" s="1"/>
        <i x="1000" s="1"/>
        <i x="742" s="1"/>
        <i x="115" s="1"/>
        <i x="669" s="1"/>
        <i x="974" s="1"/>
        <i x="453" s="1"/>
        <i x="900" s="1"/>
        <i x="260" s="1"/>
        <i x="62" s="1"/>
        <i x="401" s="1"/>
        <i x="555" s="1"/>
        <i x="467" s="1"/>
        <i x="205" s="1"/>
        <i x="536" s="1"/>
        <i x="798" s="1"/>
        <i x="40" s="1"/>
        <i x="272" s="1"/>
        <i x="326" s="1"/>
        <i x="891" s="1"/>
        <i x="65" s="1"/>
        <i x="905" s="1"/>
        <i x="434" s="1"/>
        <i x="618" s="1"/>
        <i x="165" s="1"/>
        <i x="1138" s="1"/>
        <i x="306" s="1"/>
        <i x="651" s="1"/>
        <i x="1133" s="1"/>
        <i x="1025" s="1"/>
        <i x="1084" s="1"/>
        <i x="1102" s="1"/>
        <i x="730" s="1"/>
        <i x="1055" s="1"/>
        <i x="1142" s="1"/>
        <i x="665" s="1"/>
        <i x="371" s="1"/>
        <i x="655" s="1"/>
        <i x="1105" s="1"/>
        <i x="878" s="1"/>
        <i x="708" s="1"/>
        <i x="987" s="1"/>
        <i x="108" s="1"/>
        <i x="1110" s="1"/>
        <i x="329" s="1"/>
        <i x="500" s="1"/>
        <i x="111" s="1"/>
        <i x="235" s="1"/>
        <i x="531" s="1"/>
        <i x="463" s="1"/>
        <i x="502" s="1"/>
        <i x="444" s="1"/>
        <i x="599" s="1"/>
        <i x="90" s="1"/>
        <i x="634" s="1"/>
        <i x="80" s="1"/>
        <i x="1128" s="1"/>
        <i x="998" s="1"/>
        <i x="1125" s="1"/>
        <i x="993" s="1"/>
        <i x="707" s="1"/>
        <i x="1070" s="1"/>
        <i x="942" s="1"/>
        <i x="1107" s="1"/>
        <i x="489" s="1"/>
        <i x="666" s="1"/>
        <i x="833" s="1"/>
        <i x="864" s="1"/>
        <i x="682" s="1"/>
        <i x="1009" s="1"/>
        <i x="922" s="1"/>
        <i x="848" s="1"/>
        <i x="246" s="1"/>
        <i x="584" s="1"/>
        <i x="96" s="1"/>
        <i x="110" s="1"/>
        <i x="520" s="1"/>
        <i x="620" s="1"/>
        <i x="1018" s="1"/>
        <i x="419" s="1"/>
        <i x="605" s="1"/>
        <i x="15" s="1"/>
        <i x="725" s="1"/>
        <i x="872" s="1"/>
        <i x="147" s="1"/>
        <i x="395" s="1"/>
        <i x="365" s="1"/>
        <i x="890" s="1"/>
        <i x="0" s="1"/>
        <i x="353" s="1"/>
        <i x="470" s="1"/>
        <i x="675" s="1"/>
        <i x="482" s="1"/>
        <i x="554" s="1"/>
        <i x="280" s="1"/>
        <i x="661" s="1"/>
        <i x="704" s="1"/>
        <i x="527" s="1"/>
        <i x="1048" s="1"/>
        <i x="973" s="1"/>
        <i x="775" s="1"/>
        <i x="656" s="1"/>
        <i x="697" s="1"/>
        <i x="789" s="1"/>
        <i x="528" s="1"/>
        <i x="535" s="1"/>
        <i x="745" s="1"/>
        <i x="1159" s="1"/>
        <i x="291" s="1"/>
        <i x="1114" s="1"/>
        <i x="751" s="1"/>
        <i x="668" s="1"/>
        <i x="507" s="1"/>
        <i x="42" s="1"/>
        <i x="830" s="1"/>
        <i x="389" s="1"/>
        <i x="1063" s="1"/>
        <i x="1071" s="1"/>
        <i x="266" s="1"/>
        <i x="214" s="1"/>
        <i x="621" s="1"/>
        <i x="1052" s="1"/>
        <i x="5" s="1"/>
        <i x="793" s="1"/>
        <i x="28" s="1"/>
        <i x="346" s="1"/>
        <i x="337" s="1"/>
        <i x="600" s="1"/>
        <i x="279" s="1"/>
        <i x="363" s="1"/>
        <i x="131" s="1"/>
        <i x="238" s="1"/>
        <i x="1036" s="1"/>
        <i x="46" s="1"/>
        <i x="545" s="1"/>
        <i x="796" s="1"/>
        <i x="201" s="1"/>
        <i x="268" s="1"/>
        <i x="588" s="1"/>
        <i x="1023" s="1"/>
        <i x="611" s="1"/>
        <i x="803" s="1"/>
        <i x="674" s="1"/>
        <i x="433" s="1"/>
        <i x="791" s="1"/>
        <i x="35" s="1"/>
        <i x="557" s="1"/>
        <i x="41" s="1"/>
        <i x="499" s="1"/>
        <i x="1153" s="1"/>
        <i x="399" s="1"/>
        <i x="1078" s="1"/>
        <i x="968" s="1"/>
        <i x="794" s="1"/>
        <i x="51" s="1"/>
        <i x="1088" s="1"/>
        <i x="658" s="1"/>
        <i x="12" s="1"/>
        <i x="709" s="1"/>
        <i x="124" s="1"/>
        <i x="354" s="1"/>
        <i x="912" s="1"/>
        <i x="542" s="1"/>
        <i x="175" s="1"/>
        <i x="650" s="1"/>
        <i x="700" s="1"/>
        <i x="906" s="1"/>
        <i x="513" s="1"/>
        <i x="1050" s="1"/>
        <i x="1112" s="1"/>
        <i x="341" s="1"/>
        <i x="1043" s="1"/>
        <i x="547" s="1"/>
        <i x="614" s="1"/>
        <i x="248" s="1"/>
        <i x="777" s="1"/>
        <i x="233" s="1"/>
        <i x="181" s="1"/>
        <i x="851" s="1"/>
        <i x="1038" s="1"/>
        <i x="718" s="1"/>
        <i x="492" s="1"/>
        <i x="75" s="1"/>
        <i x="1004" s="1"/>
        <i x="89" s="1"/>
        <i x="211" s="1"/>
        <i x="940" s="1"/>
        <i x="889" s="1"/>
        <i x="396" s="1"/>
        <i x="297" s="1"/>
        <i x="382" s="1"/>
        <i x="964" s="1"/>
        <i x="18" s="1"/>
        <i x="610" s="1"/>
        <i x="788" s="1"/>
        <i x="832" s="1"/>
        <i x="556" s="1"/>
        <i x="50" s="1"/>
        <i x="91" s="1"/>
        <i x="158" s="1"/>
        <i x="116" s="1"/>
        <i x="136" s="1"/>
        <i x="837" s="1"/>
        <i x="39" s="1"/>
        <i x="137" s="1"/>
        <i x="717" s="1"/>
        <i x="593" s="1"/>
        <i x="627" s="1"/>
        <i x="977" s="1"/>
        <i x="338" s="1"/>
        <i x="1087" s="1"/>
        <i x="501" s="1"/>
        <i x="559" s="1"/>
        <i x="552" s="1"/>
        <i x="827" s="1"/>
        <i x="1170" s="1"/>
        <i x="231" s="1"/>
        <i x="1093" s="1"/>
        <i x="986" s="1"/>
        <i x="479" s="1"/>
        <i x="752" s="1"/>
        <i x="415" s="1"/>
        <i x="440" s="1"/>
        <i x="739" s="1"/>
        <i x="187" s="1"/>
        <i x="680" s="1"/>
        <i x="78" s="1"/>
        <i x="428" s="1"/>
        <i x="493" s="1"/>
        <i x="20" s="1"/>
        <i x="282" s="1"/>
        <i x="913" s="1"/>
        <i x="255" s="1"/>
        <i x="390" s="1"/>
        <i x="631" s="1"/>
        <i x="746" s="1"/>
        <i x="404" s="1"/>
        <i x="184" s="1"/>
        <i x="1021" s="1"/>
        <i x="724" s="1"/>
        <i x="779" s="1"/>
        <i x="980" s="1"/>
        <i x="1115" s="1"/>
        <i x="924" s="1"/>
        <i x="809" s="1"/>
        <i x="405" s="1"/>
        <i x="727" s="1"/>
        <i x="1163" s="1"/>
        <i x="445" s="1"/>
        <i x="373" s="1"/>
        <i x="1100" s="1"/>
        <i x="884" s="1"/>
        <i x="623" s="1"/>
        <i x="1140" s="1"/>
        <i x="816" s="1"/>
        <i x="526" s="1"/>
        <i x="1083" s="1"/>
        <i x="632" s="1"/>
        <i x="320" s="1"/>
        <i x="578" s="1"/>
        <i x="1015" s="1"/>
        <i x="934" s="1"/>
        <i x="953" s="1"/>
        <i x="523" s="1"/>
        <i x="304" s="1"/>
        <i x="927" s="1"/>
        <i x="714" s="1"/>
        <i x="597" s="1"/>
        <i x="800" s="1"/>
        <i x="871" s="1"/>
        <i x="1016" s="1"/>
        <i x="99" s="1"/>
        <i x="104" s="1"/>
        <i x="549" s="1"/>
        <i x="954" s="1"/>
        <i x="757" s="1"/>
        <i x="780" s="1"/>
        <i x="815" s="1"/>
        <i x="296" s="1"/>
        <i x="61" s="1"/>
        <i x="454" s="1"/>
        <i x="565" s="1"/>
        <i x="1026" s="1"/>
        <i x="506" s="1"/>
        <i x="876" s="1"/>
        <i x="821" s="1"/>
        <i x="265" s="1"/>
        <i x="1049" s="1"/>
        <i x="985" s="1"/>
        <i x="33" s="1"/>
        <i x="224" s="1"/>
        <i x="1095" s="1"/>
        <i x="325" s="1"/>
        <i x="408" s="1"/>
        <i x="659" s="1"/>
        <i x="43" s="1"/>
        <i x="271" s="1"/>
        <i x="475" s="1"/>
        <i x="687" s="1"/>
        <i x="1129" s="1"/>
        <i x="693" s="1"/>
        <i x="228" s="1"/>
        <i x="893" s="1"/>
        <i x="1149" s="1"/>
        <i x="176" s="1"/>
        <i x="1098" s="1"/>
        <i x="933" s="1"/>
        <i x="485" s="1"/>
        <i x="662" s="1"/>
        <i x="574" s="1"/>
        <i x="312" s="1"/>
        <i x="1069" s="1"/>
        <i x="825" s="1"/>
        <i x="270" s="1"/>
        <i x="963" s="1"/>
        <i x="771" s="1"/>
        <i x="888" s="1"/>
        <i x="106" s="1"/>
        <i x="946" s="1"/>
        <i x="551" s="1"/>
        <i x="594" s="1"/>
        <i x="469" s="1"/>
        <i x="604" s="1"/>
        <i x="495" s="1"/>
        <i x="956" s="1"/>
        <i x="324" s="1"/>
        <i x="93" s="1"/>
        <i x="156" s="1"/>
        <i x="1037" s="1"/>
        <i x="838" s="1"/>
        <i x="676" s="1"/>
        <i x="694" s="1"/>
        <i x="778" s="1"/>
        <i x="150" s="1"/>
        <i x="874" s="1"/>
        <i x="487" s="1"/>
        <i x="459" s="1"/>
        <i x="388" s="1"/>
        <i x="1150" s="1"/>
        <i x="66" s="1"/>
        <i x="537" s="1"/>
        <i x="629" s="1"/>
        <i x="1141" s="1"/>
        <i x="431" s="1"/>
        <i x="452" s="1"/>
        <i x="970" s="1"/>
        <i x="1165" s="1"/>
        <i x="749" s="1"/>
        <i x="990" s="1"/>
        <i x="383" s="1"/>
        <i x="822" s="1"/>
        <i x="63" s="1"/>
        <i x="37" s="1"/>
        <i x="394" s="1"/>
        <i x="1013" s="1"/>
        <i x="244" s="1"/>
        <i x="736" s="1"/>
        <i x="380" s="1"/>
        <i x="303" s="1"/>
        <i x="969" s="1"/>
        <i x="866" s="1"/>
        <i x="966" s="1"/>
        <i x="221" s="1"/>
        <i x="1121" s="1"/>
        <i x="931" s="1"/>
        <i x="908" s="1"/>
        <i x="267" s="1"/>
        <i x="47" s="1"/>
        <i x="907" s="1"/>
        <i x="943" s="1"/>
        <i x="560" s="1"/>
        <i x="606" s="1"/>
        <i x="689" s="1"/>
        <i x="251" s="1"/>
        <i x="1167" s="1"/>
        <i x="677" s="1"/>
        <i x="300" s="1"/>
        <i x="814" s="1"/>
        <i x="744" s="1"/>
        <i x="769" s="1"/>
        <i x="74" s="1"/>
        <i x="1019" s="1"/>
        <i x="961" s="1"/>
        <i x="185" s="1"/>
        <i x="1090" s="1"/>
        <i x="169" s="1"/>
        <i x="1065" s="1"/>
        <i x="701" s="1"/>
        <i x="880" s="1"/>
        <i x="249" s="1"/>
        <i x="583" s="1"/>
        <i x="1006" s="1"/>
        <i x="784" s="1"/>
        <i x="640" s="1"/>
        <i x="292" s="1"/>
        <i x="322" s="1"/>
        <i x="225" s="1"/>
        <i x="263" s="1"/>
        <i x="1158" s="1"/>
        <i x="234" s="1"/>
        <i x="397" s="1"/>
        <i x="318" s="1"/>
        <i x="773" s="1"/>
        <i x="163" s="1"/>
        <i x="437" s="1"/>
        <i x="82" s="1"/>
        <i x="140" s="1"/>
        <i x="278" s="1"/>
        <i x="624" s="1"/>
        <i x="1035" s="1"/>
        <i x="339" s="1"/>
        <i x="286" s="1"/>
        <i x="381" s="1"/>
        <i x="348" s="1"/>
        <i x="758" s="1"/>
        <i x="741" s="1"/>
        <i x="579" s="1"/>
        <i x="1028" s="1"/>
        <i x="376" s="1"/>
        <i x="868" s="1"/>
        <i x="379" s="1"/>
        <i x="164" s="1"/>
        <i x="753" s="1"/>
        <i x="152" s="1"/>
        <i x="473" s="1"/>
        <i x="562" s="1"/>
        <i x="575" s="1"/>
        <i x="518" s="1"/>
        <i x="512" s="1"/>
        <i x="592" s="1"/>
        <i x="223" s="1"/>
        <i x="45" s="1"/>
        <i x="716" s="1"/>
        <i x="1079" s="1"/>
        <i x="909" s="1"/>
        <i x="414" s="1"/>
        <i x="1120" s="1"/>
        <i x="121" s="1"/>
        <i x="812" s="1"/>
        <i x="172" s="1"/>
        <i x="239" s="1"/>
        <i x="1136" s="1"/>
        <i x="841" s="1"/>
        <i x="679" s="1"/>
        <i x="461" s="1"/>
        <i x="22" s="1"/>
        <i x="1047" s="1"/>
        <i x="826" s="1"/>
        <i x="923" s="1"/>
        <i x="294" s="1"/>
        <i x="949" s="1"/>
        <i x="750" s="1"/>
        <i x="861" s="1"/>
        <i x="443" s="1"/>
        <i x="128" s="1"/>
        <i x="362" s="1"/>
        <i x="895" s="1"/>
        <i x="460" s="1"/>
        <i x="123" s="1"/>
        <i x="464" s="1"/>
        <i x="1031" s="1"/>
        <i x="438" s="1"/>
        <i x="398" s="1"/>
        <i x="72" s="1"/>
        <i x="962" s="1"/>
        <i x="84" s="1"/>
        <i x="7" s="1"/>
        <i x="1053" s="1"/>
        <i x="615" s="1"/>
        <i x="950" s="1"/>
        <i x="1139" s="1"/>
        <i x="441" s="1"/>
        <i x="568" s="1"/>
        <i x="609" s="1"/>
        <i x="590" s="1"/>
        <i x="157" s="1"/>
        <i x="899" s="1"/>
        <i x="1076" s="1"/>
        <i x="839" s="1"/>
        <i x="386" s="1"/>
        <i x="83" s="1"/>
        <i x="24" s="1"/>
        <i x="790" s="1"/>
        <i x="976" s="1"/>
        <i x="1132" s="1"/>
        <i x="344" s="1"/>
        <i x="243" s="1"/>
        <i x="1127" s="1"/>
        <i x="1010" s="1"/>
        <i x="519" s="1"/>
        <i x="711" s="1"/>
        <i x="847" s="1"/>
        <i x="937" s="1"/>
        <i x="732" s="1"/>
        <i x="101" s="1"/>
        <i x="417" s="1"/>
        <i x="882" s="1"/>
        <i x="928" s="1"/>
        <i x="109" s="1"/>
        <i x="1143" s="1"/>
        <i x="785" s="1"/>
        <i x="852" s="1"/>
        <i x="981" s="1"/>
        <i x="203" s="1"/>
        <i x="269" s="1"/>
        <i x="384" s="1"/>
        <i x="996" s="1"/>
        <i x="478" s="1"/>
        <i x="1060" s="1"/>
        <i x="54" s="1"/>
        <i x="504" s="1"/>
        <i x="36" s="1"/>
        <i x="70" s="1"/>
        <i x="361" s="1"/>
        <i x="991" s="1"/>
        <i x="1146" s="1"/>
        <i x="787" s="1"/>
        <i x="865" s="1"/>
        <i x="1108" s="1"/>
        <i x="204" s="1"/>
        <i x="1091" s="1"/>
        <i x="196" s="1"/>
        <i x="543" s="1"/>
        <i x="192" s="1"/>
        <i x="648" s="1"/>
        <i x="619" s="1"/>
        <i x="723" s="1"/>
        <i x="617" s="1"/>
        <i x="144" s="1"/>
        <i x="393" s="1"/>
        <i x="6" s="1"/>
        <i x="802" s="1"/>
        <i x="252" s="1"/>
        <i x="671" s="1"/>
        <i x="672" s="1"/>
        <i x="274" s="1"/>
        <i x="1081" s="1"/>
        <i x="44" s="1"/>
        <i x="317" s="1"/>
        <i x="497" s="1"/>
        <i x="1116" s="1"/>
        <i x="734" s="1"/>
        <i x="553" s="1"/>
        <i x="195" s="1"/>
        <i x="728" s="1"/>
        <i x="850" s="1"/>
        <i x="494" s="1"/>
        <i x="490" s="1"/>
        <i x="702" s="1"/>
        <i x="112" s="1"/>
        <i x="945" s="1"/>
        <i x="1041" s="1"/>
        <i x="818" s="1"/>
        <i x="538" s="1"/>
        <i x="941" s="1"/>
        <i x="541" s="1"/>
        <i x="330" s="1"/>
        <i x="254" s="1"/>
        <i x="698" s="1"/>
        <i x="1164" s="1"/>
        <i x="713" s="1"/>
        <i x="1072" s="1"/>
        <i x="207" s="1"/>
        <i x="85" s="1"/>
        <i x="480" s="1"/>
        <i x="896" s="1"/>
        <i x="468" s="1"/>
        <i x="53" s="1"/>
        <i x="299" s="1"/>
        <i x="731" s="1"/>
        <i x="765" s="1"/>
        <i x="729" s="1"/>
        <i x="151" s="1"/>
        <i x="914" s="1"/>
        <i x="569" s="1"/>
        <i x="285" s="1"/>
        <i x="448" s="1"/>
        <i x="515" s="1"/>
        <i x="585" s="1"/>
        <i x="808" s="1"/>
        <i x="983" s="1"/>
        <i x="901" s="1"/>
        <i x="881" s="1"/>
        <i x="607" s="1"/>
        <i x="313" s="1"/>
        <i x="919" s="1"/>
        <i x="1117" s="1"/>
        <i x="281" s="1"/>
        <i x="546" s="1"/>
        <i x="97" s="1"/>
        <i x="103" s="1"/>
        <i x="904" s="1"/>
        <i x="628" s="1"/>
        <i x="87" s="1"/>
        <i x="930" s="1"/>
        <i x="573" s="1"/>
        <i x="644" s="1"/>
        <i x="721" s="1"/>
        <i x="1155" s="1"/>
        <i x="31" s="1"/>
        <i x="678" s="1"/>
        <i x="391" s="1"/>
        <i x="690" s="1"/>
        <i x="193" s="1"/>
        <i x="608" s="1"/>
        <i x="498" s="1"/>
        <i x="275" s="1"/>
        <i x="400" s="1"/>
        <i x="774" s="1"/>
        <i x="407" s="1"/>
        <i x="921" s="1"/>
        <i x="2" s="1"/>
        <i x="657" s="1"/>
        <i x="392" s="1"/>
        <i x="430" s="1"/>
        <i x="540" s="1"/>
        <i x="314" s="1"/>
        <i x="509" s="1"/>
        <i x="349" s="1"/>
        <i x="49" s="1"/>
        <i x="259" s="1"/>
        <i x="471" s="1"/>
        <i x="352" s="1"/>
        <i x="113" s="1"/>
        <i x="146" s="1"/>
        <i x="369" s="1"/>
        <i x="737" s="1"/>
        <i x="918" s="1"/>
        <i x="586" s="1"/>
        <i x="413" s="1"/>
        <i x="820" s="1"/>
        <i x="1" s="1"/>
        <i x="1039" s="1"/>
        <i x="1008" s="1"/>
        <i x="130" s="1"/>
        <i x="688" s="1"/>
        <i x="1012" s="1"/>
        <i x="366" s="1"/>
        <i x="402" s="1"/>
        <i x="351" s="1"/>
        <i x="1062" s="1"/>
        <i x="696" s="1"/>
        <i x="236" s="1"/>
        <i x="994" s="1"/>
        <i x="374" s="1"/>
        <i x="264" s="1"/>
        <i x="639" s="1"/>
        <i x="960" s="1"/>
        <i x="645" s="1"/>
        <i x="125" s="1"/>
        <i x="261" s="1"/>
        <i x="1034" s="1"/>
        <i x="141" s="1"/>
        <i x="284" s="1"/>
        <i x="359" s="1"/>
        <i x="262" s="1"/>
        <i x="213" s="1"/>
        <i x="218" s="1"/>
        <i x="55" s="1"/>
        <i x="323" s="1"/>
        <i x="219" s="1"/>
        <i x="154" s="1"/>
        <i x="79" s="1"/>
        <i x="217" s="1"/>
        <i x="25" s="1"/>
        <i x="328" s="1"/>
        <i x="1168" s="1"/>
        <i x="288" s="1"/>
        <i x="1130" s="1"/>
        <i x="16" s="1"/>
        <i x="1005" s="1"/>
        <i x="142" s="1"/>
        <i x="1085" s="1"/>
        <i x="566" s="1"/>
        <i x="703" s="1"/>
        <i x="302" s="1"/>
        <i x="534" s="1"/>
        <i x="466" s="1"/>
        <i x="58" s="1"/>
        <i x="476" s="1"/>
        <i x="277" s="1"/>
        <i x="638" s="1"/>
        <i x="873" s="1"/>
        <i x="1101" s="1"/>
        <i x="641" s="1"/>
        <i x="327" s="1"/>
        <i x="1094" s="1"/>
        <i x="917" s="1"/>
        <i x="516" s="1"/>
        <i x="685" s="1"/>
        <i x="138" s="1"/>
        <i x="183" s="1"/>
        <i x="385" s="1"/>
        <i x="143" s="1"/>
        <i x="416" s="1"/>
        <i x="68" s="1"/>
        <i x="160" s="1"/>
        <i x="915" s="1"/>
        <i x="447" s="1"/>
        <i x="425" s="1"/>
        <i x="342" s="1"/>
        <i x="19" s="1"/>
        <i x="577" s="1"/>
        <i x="107" s="1"/>
        <i x="1057" s="1"/>
        <i x="647" s="1"/>
        <i x="450" s="1"/>
        <i x="667" s="1"/>
        <i x="378" s="1"/>
        <i x="1068" s="1"/>
        <i x="410" s="1"/>
        <i x="13" s="1"/>
        <i x="71" s="1"/>
        <i x="759" s="1"/>
        <i x="377" s="1"/>
        <i x="764" s="1"/>
        <i x="733" s="1"/>
        <i x="1042" s="1"/>
        <i x="561" s="1"/>
        <i x="1092" s="1"/>
        <i x="781" s="1"/>
        <i x="197" s="1"/>
        <i x="797" s="1"/>
        <i x="364" s="1"/>
        <i x="845" s="1"/>
        <i x="836" s="1"/>
        <i x="227" s="1"/>
        <i x="347" s="1"/>
        <i x="1007" s="1"/>
        <i x="1099" s="1"/>
        <i x="26" s="1"/>
        <i x="932" s="1"/>
        <i x="1096" s="1"/>
        <i x="127" s="1"/>
        <i x="947" s="1"/>
        <i x="524" s="1"/>
        <i x="126" s="1"/>
        <i x="1135" s="1"/>
        <i x="955" s="1"/>
        <i x="1111" s="1"/>
        <i x="298" s="1"/>
        <i x="503" s="1"/>
        <i x="948" s="1"/>
        <i x="681" s="1"/>
        <i x="1033" s="1"/>
        <i x="766" s="1"/>
        <i x="521" s="1"/>
        <i x="856" s="1"/>
        <i x="67" s="1"/>
        <i x="484" s="1"/>
        <i x="427" s="1"/>
        <i x="754" s="1"/>
        <i x="409" s="1"/>
        <i x="350" s="1"/>
        <i x="161" s="1"/>
        <i x="886" s="1"/>
        <i x="372" s="1"/>
        <i x="212" s="1"/>
        <i x="582" s="1"/>
        <i x="1151" s="1"/>
        <i x="1045" s="1"/>
        <i x="310" s="1"/>
        <i x="898" s="1"/>
        <i x="511" s="1"/>
        <i x="863" s="1"/>
        <i x="756" s="1"/>
        <i x="117" s="1"/>
        <i x="642" s="1"/>
        <i x="139" s="1"/>
        <i x="145" s="1"/>
        <i x="114" s="1"/>
        <i x="177" s="1"/>
        <i x="30" s="1"/>
        <i x="813" s="1"/>
        <i x="1080" s="1"/>
        <i x="1144" s="1"/>
        <i x="73" s="1"/>
        <i x="179" s="1"/>
        <i x="168" s="1"/>
        <i x="283" s="1"/>
        <i x="423" s="1"/>
        <i x="938" s="1"/>
        <i x="1067" s="1"/>
        <i x="783" s="1"/>
        <i x="684" s="1"/>
        <i x="984" s="1"/>
        <i x="761" s="1"/>
        <i x="315" s="1"/>
        <i x="819" s="1"/>
        <i x="533" s="1"/>
        <i x="355" s="1"/>
        <i x="307" s="1"/>
        <i x="772" s="1"/>
        <i x="595" s="1"/>
        <i x="1059" s="1"/>
        <i x="1061" s="1"/>
        <i x="859" s="1"/>
        <i x="997" s="1"/>
        <i x="911" s="1"/>
        <i x="903" s="1"/>
        <i x="748" s="1"/>
        <i x="1122" s="1"/>
        <i x="135" s="1"/>
        <i x="9" s="1"/>
        <i x="1058" s="1"/>
        <i x="829" s="1"/>
        <i x="1118" s="1"/>
        <i x="1064" s="1"/>
        <i x="823" s="1"/>
        <i x="321" s="1"/>
        <i x="695" s="1"/>
        <i x="719" s="1"/>
        <i x="887" s="1"/>
        <i x="340" s="1"/>
        <i x="572" s="1"/>
        <i x="64" s="1"/>
        <i x="88" s="1"/>
        <i x="191" s="1"/>
        <i x="216" s="1"/>
        <i x="200" s="1"/>
        <i x="52" s="1"/>
        <i x="32" s="1"/>
        <i x="242" s="1"/>
        <i x="293" s="1"/>
        <i x="258" s="1"/>
        <i x="768" s="1"/>
        <i x="360" s="1"/>
        <i x="59" s="1"/>
        <i x="782" s="1"/>
        <i x="596" s="1"/>
        <i x="95" s="1"/>
        <i x="637" s="1"/>
        <i x="1020" s="1"/>
        <i x="530" s="1"/>
        <i x="180" s="1"/>
        <i x="60" s="1"/>
        <i x="458" s="1"/>
        <i x="1017" s="1"/>
        <i x="253" s="1"/>
        <i x="935" s="1"/>
        <i x="194" s="1"/>
        <i x="925" s="1"/>
        <i x="241" s="1"/>
        <i x="1137" s="1"/>
        <i x="120" s="1"/>
        <i x="209" s="1"/>
        <i x="1156" s="1"/>
        <i x="635" s="1"/>
        <i x="842" s="1"/>
        <i x="456" s="1"/>
        <i x="643" s="1"/>
        <i x="69" s="1"/>
        <i x="870" s="1"/>
        <i x="57" s="1"/>
        <i x="892" s="1"/>
        <i x="336" s="1"/>
        <i x="1024" s="1"/>
        <i x="496" s="1"/>
        <i x="122" s="1"/>
        <i x="811" s="1"/>
        <i x="375" s="1"/>
        <i x="155" s="1"/>
        <i x="1113" s="1"/>
        <i x="755" s="1"/>
        <i x="806" s="1"/>
        <i x="206" s="1"/>
        <i x="613" s="1"/>
        <i x="11" s="1"/>
        <i x="862" s="1"/>
        <i x="76" s="1"/>
        <i x="1160" s="1"/>
        <i x="119" s="1"/>
        <i x="1154" s="1"/>
        <i x="965" s="1"/>
        <i x="1075" s="1"/>
        <i x="936" s="1"/>
        <i x="740" s="1"/>
        <i x="1147" s="1"/>
        <i x="1161" s="1"/>
        <i x="792" s="1"/>
        <i x="1022" s="1"/>
        <i x="38" s="1"/>
        <i x="834" s="1"/>
        <i x="208" s="1"/>
        <i x="81" s="1"/>
        <i x="367" s="1"/>
        <i x="910" s="1"/>
        <i x="1172" s="1"/>
        <i x="989" s="1"/>
        <i x="1089" s="1"/>
        <i x="539" s="1"/>
        <i x="699" s="1"/>
        <i x="550" s="1"/>
        <i x="118" s="1"/>
        <i x="505" s="1"/>
        <i x="202" s="1"/>
        <i x="210" s="1"/>
        <i x="944" s="1"/>
        <i x="622" s="1"/>
        <i x="846" s="1"/>
        <i x="426" s="1"/>
        <i x="1051" s="1"/>
        <i x="972" s="1"/>
        <i x="56" s="1"/>
        <i x="153" s="1"/>
        <i x="616" s="1"/>
        <i x="149" s="1"/>
        <i x="356" s="1"/>
        <i x="738" s="1"/>
        <i x="544" s="1"/>
        <i x="92" s="1"/>
        <i x="198" s="1"/>
        <i x="939" s="1"/>
        <i x="199" s="1"/>
        <i x="1066" s="1"/>
        <i x="15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ie_title" xr10:uid="{77689AD7-405A-4D49-9E8A-29BED44622B1}" sourceName="movie_title">
  <pivotTables>
    <pivotTable tabId="8" name="PivotTable8"/>
  </pivotTables>
  <data>
    <tabular pivotCacheId="746576133">
      <items count="1982">
        <i x="414" s="1"/>
        <i x="471" s="1"/>
        <i x="1846" s="1"/>
        <i x="1059" s="1"/>
        <i x="1349" s="1"/>
        <i x="1333" s="1"/>
        <i x="1477" s="1"/>
        <i x="876" s="1"/>
        <i x="39" s="1"/>
        <i x="1505" s="1"/>
        <i x="298" s="1"/>
        <i x="208" s="1"/>
        <i x="495" s="1"/>
        <i x="750" s="1"/>
        <i x="518" s="1"/>
        <i x="213" s="1"/>
        <i x="1330" s="1"/>
        <i x="251" s="1"/>
        <i x="1288" s="1"/>
        <i x="1935" s="1"/>
        <i x="159" s="1"/>
        <i x="1466" s="1"/>
        <i x="214" s="1"/>
        <i x="740" s="1"/>
        <i x="194" s="1"/>
        <i x="228" s="1"/>
        <i x="1541" s="1"/>
        <i x="1735" s="1"/>
        <i x="614" s="1"/>
        <i x="553" s="1"/>
        <i x="1461" s="1"/>
        <i x="575" s="1"/>
        <i x="1879" s="1"/>
        <i x="465" s="1"/>
        <i x="1471" s="1"/>
        <i x="977" s="1"/>
        <i x="83" s="1"/>
        <i x="664" s="1"/>
        <i x="1602" s="1"/>
        <i x="198" s="1"/>
        <i x="1868" s="1"/>
        <i x="1792" s="1"/>
        <i x="300" s="1"/>
        <i x="721" s="1"/>
        <i x="1493" s="1"/>
        <i x="1861" s="1"/>
        <i x="1317" s="1"/>
        <i x="752" s="1"/>
        <i x="1251" s="1"/>
        <i x="1703" s="1"/>
        <i x="936" s="1"/>
        <i x="275" s="1"/>
        <i x="361" s="1"/>
        <i x="1019" s="1"/>
        <i x="354" s="1"/>
        <i x="1691" s="1"/>
        <i x="1914" s="1"/>
        <i x="1621" s="1"/>
        <i x="189" s="1"/>
        <i x="1171" s="1"/>
        <i x="925" s="1"/>
        <i x="318" s="1"/>
        <i x="1811" s="1"/>
        <i x="468" s="1"/>
        <i x="179" s="1"/>
        <i x="823" s="1"/>
        <i x="718" s="1"/>
        <i x="1187" s="1"/>
        <i x="328" s="1"/>
        <i x="994" s="1"/>
        <i x="1750" s="1"/>
        <i x="1571" s="1"/>
        <i x="1224" s="1"/>
        <i x="1219" s="1"/>
        <i x="1818" s="1"/>
        <i x="502" s="1"/>
        <i x="1081" s="1"/>
        <i x="60" s="1"/>
        <i x="1303" s="1"/>
        <i x="1804" s="1"/>
        <i x="1795" s="1"/>
        <i x="1270" s="1"/>
        <i x="1654" s="1"/>
        <i x="1295" s="1"/>
        <i x="698" s="1"/>
        <i x="1013" s="1"/>
        <i x="1095" s="1"/>
        <i x="1167" s="1"/>
        <i x="1856" s="1"/>
        <i x="27" s="1"/>
        <i x="1568" s="1"/>
        <i x="706" s="1"/>
        <i x="258" s="1"/>
        <i x="1512" s="1"/>
        <i x="118" s="1"/>
        <i x="1354" s="1"/>
        <i x="1145" s="1"/>
        <i x="1444" s="1"/>
        <i x="1889" s="1"/>
        <i x="28" s="1"/>
        <i x="46" s="1"/>
        <i x="368" s="1"/>
        <i x="872" s="1"/>
        <i x="1642" s="1"/>
        <i x="160" s="1"/>
        <i x="13" s="1"/>
        <i x="1855" s="1"/>
        <i x="1401" s="1"/>
        <i x="1126" s="1"/>
        <i x="810" s="1"/>
        <i x="1559" s="1"/>
        <i x="64" s="1"/>
        <i x="126" s="1"/>
        <i x="1909" s="1"/>
        <i x="1173" s="1"/>
        <i x="628" s="1"/>
        <i x="522" s="1"/>
        <i x="1316" s="1"/>
        <i x="1758" s="1"/>
        <i x="710" s="1"/>
        <i x="349" s="1"/>
        <i x="1061" s="1"/>
        <i x="1355" s="1"/>
        <i x="17" s="1"/>
        <i x="1755" s="1"/>
        <i x="1163" s="1"/>
        <i x="1886" s="1"/>
        <i x="224" s="1"/>
        <i x="508" s="1"/>
        <i x="269" s="1"/>
        <i x="1344" s="1"/>
        <i x="204" s="1"/>
        <i x="1193" s="1"/>
        <i x="1164" s="1"/>
        <i x="1160" s="1"/>
        <i x="1436" s="1"/>
        <i x="966" s="1"/>
        <i x="303" s="1"/>
        <i x="434" s="1"/>
        <i x="1278" s="1"/>
        <i x="590" s="1"/>
        <i x="951" s="1"/>
        <i x="950" s="1"/>
        <i x="959" s="1"/>
        <i x="282" s="1"/>
        <i x="572" s="1"/>
        <i x="34" s="1"/>
        <i x="760" s="1"/>
        <i x="1089" s="1"/>
        <i x="1397" s="1"/>
        <i x="1599" s="1"/>
        <i x="1483" s="1"/>
        <i x="1741" s="1"/>
        <i x="342" s="1"/>
        <i x="1598" s="1"/>
        <i x="907" s="1"/>
        <i x="809" s="1"/>
        <i x="895" s="1"/>
        <i x="514" s="1"/>
        <i x="1572" s="1"/>
        <i x="811" s="1"/>
        <i x="1817" s="1"/>
        <i x="1702" s="1"/>
        <i x="1581" s="1"/>
        <i x="1917" s="1"/>
        <i x="1943" s="1"/>
        <i x="1674" s="1"/>
        <i x="587" s="1"/>
        <i x="726" s="1"/>
        <i x="1499" s="1"/>
        <i x="1813" s="1"/>
        <i x="1080" s="1"/>
        <i x="1617" s="1"/>
        <i x="797" s="1"/>
        <i x="1092" s="1"/>
        <i x="1374" s="1"/>
        <i x="1151" s="1"/>
        <i x="98" s="1"/>
        <i x="329" s="1"/>
        <i x="1064" s="1"/>
        <i x="176" s="1"/>
        <i x="1322" s="1"/>
        <i x="1146" s="1"/>
        <i x="309" s="1"/>
        <i x="501" s="1"/>
        <i x="1137" s="1"/>
        <i x="1669" s="1"/>
        <i x="1047" s="1"/>
        <i x="679" s="1"/>
        <i x="867" s="1"/>
        <i x="1289" s="1"/>
        <i x="769" s="1"/>
        <i x="1093" s="1"/>
        <i x="625" s="1"/>
        <i x="1688" s="1"/>
        <i x="1017" s="1"/>
        <i x="1785" s="1"/>
        <i x="1895" s="1"/>
        <i x="413" s="1"/>
        <i x="1014" s="1"/>
        <i x="1237" s="1"/>
        <i x="727" s="1"/>
        <i x="1363" s="1"/>
        <i x="1309" s="1"/>
        <i x="184" s="1"/>
        <i x="638" s="1"/>
        <i x="1900" s="1"/>
        <i x="949" s="1"/>
        <i x="631" s="1"/>
        <i x="1482" s="1"/>
        <i x="1185" s="1"/>
        <i x="960" s="1"/>
        <i x="942" s="1"/>
        <i x="99" s="1"/>
        <i x="109" s="1"/>
        <i x="1040" s="1"/>
        <i x="211" s="1"/>
        <i x="256" s="1"/>
        <i x="437" s="1"/>
        <i x="1411" s="1"/>
        <i x="562" s="1"/>
        <i x="1169" s="1"/>
        <i x="1825" s="1"/>
        <i x="1718" s="1"/>
        <i x="680" s="1"/>
        <i x="709" s="1"/>
        <i x="1933" s="1"/>
        <i x="1686" s="1"/>
        <i x="433" s="1"/>
        <i x="549" s="1"/>
        <i x="755" s="1"/>
        <i x="110" s="1"/>
        <i x="1743" s="1"/>
        <i x="1526" s="1"/>
        <i x="32" s="1"/>
        <i x="87" s="1"/>
        <i x="656" s="1"/>
        <i x="1875" s="1"/>
        <i x="1276" s="1"/>
        <i x="1740" s="1"/>
        <i x="800" s="1"/>
        <i x="1447" s="1"/>
        <i x="503" s="1"/>
        <i x="1623" s="1"/>
        <i x="1664" s="1"/>
        <i x="733" s="1"/>
        <i x="220" s="1"/>
        <i x="1079" s="1"/>
        <i x="1382" s="1"/>
        <i x="1115" s="1"/>
        <i x="838" s="1"/>
        <i x="479" s="1"/>
        <i x="524" s="1"/>
        <i x="1956" s="1"/>
        <i x="281" s="1"/>
        <i x="792" s="1"/>
        <i x="610" s="1"/>
        <i x="1058" s="1"/>
        <i x="956" s="1"/>
        <i x="1727" s="1"/>
        <i x="642" s="1"/>
        <i x="1892" s="1"/>
        <i x="336" s="1"/>
        <i x="122" s="1"/>
        <i x="1732" s="1"/>
        <i x="442" s="1"/>
        <i x="1166" s="1"/>
        <i x="90" s="1"/>
        <i x="1393" s="1"/>
        <i x="206" s="1"/>
        <i x="91" s="1"/>
        <i x="1760" s="1"/>
        <i x="1753" s="1"/>
        <i x="1250" s="1"/>
        <i x="1033" s="1"/>
        <i x="813" s="1"/>
        <i x="1271" s="1"/>
        <i x="1930" s="1"/>
        <i x="1974" s="1"/>
        <i x="714" s="1"/>
        <i x="481" s="1"/>
        <i x="860" s="1"/>
        <i x="550" s="1"/>
        <i x="1839" s="1"/>
        <i x="1298" s="1"/>
        <i x="485" s="1"/>
        <i x="730" s="1"/>
        <i x="1511" s="1"/>
        <i x="490" s="1"/>
        <i x="615" s="1"/>
        <i x="131" s="1"/>
        <i x="987" s="1"/>
        <i x="1767" s="1"/>
        <i x="1158" s="1"/>
        <i x="403" s="1"/>
        <i x="1024" s="1"/>
        <i x="536" s="1"/>
        <i x="89" s="1"/>
        <i x="1283" s="1"/>
        <i x="317" s="1"/>
        <i x="844" s="1"/>
        <i x="1510" s="1"/>
        <i x="923" s="1"/>
        <i x="712" s="1"/>
        <i x="645" s="1"/>
        <i x="340" s="1"/>
        <i x="1109" s="1"/>
        <i x="1756" s="1"/>
        <i x="192" s="1"/>
        <i x="990" s="1"/>
        <i x="630" s="1"/>
        <i x="504" s="1"/>
        <i x="852" s="1"/>
        <i x="1202" s="1"/>
        <i x="506" s="1"/>
        <i x="1294" s="1"/>
        <i x="1807" s="1"/>
        <i x="1131" s="1"/>
        <i x="743" s="1"/>
        <i x="681" s="1"/>
        <i x="548" s="1"/>
        <i x="1880" s="1"/>
        <i x="821" s="1"/>
        <i x="878" s="1"/>
        <i x="1010" s="1"/>
        <i x="557" s="1"/>
        <i x="1631" s="1"/>
        <i x="748" s="1"/>
        <i x="231" s="1"/>
        <i x="603" s="1"/>
        <i x="1501" s="1"/>
        <i x="655" s="1"/>
        <i x="632" s="1"/>
        <i x="1247" s="1"/>
        <i x="129" s="1"/>
        <i x="407" s="1"/>
        <i x="1213" s="1"/>
        <i x="319" s="1"/>
        <i x="1020" s="1"/>
        <i x="1208" s="1"/>
        <i x="397" s="1"/>
        <i x="1837" s="1"/>
        <i x="687" s="1"/>
        <i x="1978" s="1"/>
        <i x="127" s="1"/>
        <i x="917" s="1"/>
        <i x="1190" s="1"/>
        <i x="1745" s="1"/>
        <i x="1670" s="1"/>
        <i x="1307" s="1"/>
        <i x="97" s="1"/>
        <i x="103" s="1"/>
        <i x="93" s="1"/>
        <i x="219" s="1"/>
        <i x="1531" s="1"/>
        <i x="1274" s="1"/>
        <i x="1673" s="1"/>
        <i x="1971" s="1"/>
        <i x="1220" s="1"/>
        <i x="461" s="1"/>
        <i x="323" s="1"/>
        <i x="1508" s="1"/>
        <i x="1486" s="1"/>
        <i x="200" s="1"/>
        <i x="1402" s="1"/>
        <i x="207" s="1"/>
        <i x="85" s="1"/>
        <i x="75" s="1"/>
        <i x="1178" s="1"/>
        <i x="1072" s="1"/>
        <i x="1090" s="1"/>
        <i x="1100" s="1"/>
        <i x="1898" s="1"/>
        <i x="1286" s="1"/>
        <i x="1070" s="1"/>
        <i x="921" s="1"/>
        <i x="1258" s="1"/>
        <i x="505" s="1"/>
        <i x="1869" s="1"/>
        <i x="992" s="1"/>
        <i x="1874" s="1"/>
        <i x="1580" s="1"/>
        <i x="1591" s="1"/>
        <i x="1199" s="1"/>
        <i x="1932" s="1"/>
        <i x="822" s="1"/>
        <i x="1253" s="1"/>
        <i x="1373" s="1"/>
        <i x="1612" s="1"/>
        <i x="525" s="1"/>
        <i x="55" s="1"/>
        <i x="460" s="1"/>
        <i x="1029" s="1"/>
        <i x="1414" s="1"/>
        <i x="1076" s="1"/>
        <i x="1980" s="1"/>
        <i x="651" s="1"/>
        <i x="815" s="1"/>
        <i x="23" s="1"/>
        <i x="1841" s="1"/>
        <i x="1716" s="1"/>
        <i x="334" s="1"/>
        <i x="1114" s="1"/>
        <i x="1051" s="1"/>
        <i x="1649" s="1"/>
        <i x="1417" s="1"/>
        <i x="961" s="1"/>
        <i x="182" s="1"/>
        <i x="70" s="1"/>
        <i x="1624" s="1"/>
        <i x="1966" s="1"/>
        <i x="1768" s="1"/>
        <i x="1391" s="1"/>
        <i x="389" s="1"/>
        <i x="1087" s="1"/>
        <i x="1715" s="1"/>
        <i x="307" s="1"/>
        <i x="1815" s="1"/>
        <i x="996" s="1"/>
        <i x="1701" s="1"/>
        <i x="426" s="1"/>
        <i x="1826" s="1"/>
        <i x="1188" s="1"/>
        <i x="1348" s="1"/>
        <i x="1970" s="1"/>
        <i x="1341" s="1"/>
        <i x="1055" s="1"/>
        <i x="885" s="1"/>
        <i x="1415" s="1"/>
        <i x="601" s="1"/>
        <i x="1651" s="1"/>
        <i x="650" s="1"/>
        <i x="1056" s="1"/>
        <i x="547" s="1"/>
        <i x="1557" s="1"/>
        <i x="330" s="1"/>
        <i x="1586" s="1"/>
        <i x="1648" s="1"/>
        <i x="1409" s="1"/>
        <i x="402" s="1"/>
        <i x="370" s="1"/>
        <i x="1954" s="1"/>
        <i x="899" s="1"/>
        <i x="1509" s="1"/>
        <i x="1798" s="1"/>
        <i x="943" s="1"/>
        <i x="141" s="1"/>
        <i x="952" s="1"/>
        <i x="1506" s="1"/>
        <i x="665" s="1"/>
        <i x="226" s="1"/>
        <i x="119" s="1"/>
        <i x="377" s="1"/>
        <i x="1683" s="1"/>
        <i x="741" s="1"/>
        <i x="717" s="1"/>
        <i x="1838" s="1"/>
        <i x="82" s="1"/>
        <i x="289" s="1"/>
        <i x="693" s="1"/>
        <i x="1062" s="1"/>
        <i x="1196" s="1"/>
        <i x="1548" s="1"/>
        <i x="634" s="1"/>
        <i x="216" s="1"/>
        <i x="884" s="1"/>
        <i x="1194" s="1"/>
        <i x="250" s="1"/>
        <i x="408" s="1"/>
        <i x="1626" s="1"/>
        <i x="1231" s="1"/>
        <i x="1847" s="1"/>
        <i x="1975" s="1"/>
        <i x="856" s="1"/>
        <i x="315" s="1"/>
        <i x="381" s="1"/>
        <i x="142" s="1"/>
        <i x="456" s="1"/>
        <i x="1431" s="1"/>
        <i x="903" s="1"/>
        <i x="47" s="1"/>
        <i x="1685" s="1"/>
        <i x="846" s="1"/>
        <i x="448" s="1"/>
        <i x="1073" s="1"/>
        <i x="156" s="1"/>
        <i x="365" s="1"/>
        <i x="1647" s="1"/>
        <i x="1343" s="1"/>
        <i x="675" s="1"/>
        <i x="1824" s="1"/>
        <i x="1563" s="1"/>
        <i x="806" s="1"/>
        <i x="1595" s="1"/>
        <i x="762" s="1"/>
        <i x="1488" s="1"/>
        <i x="1537" s="1"/>
        <i x="1816" s="1"/>
        <i x="405" s="1"/>
        <i x="1905" s="1"/>
        <i x="147" s="1"/>
        <i x="322" s="1"/>
        <i x="1958" s="1"/>
        <i x="417" s="1"/>
        <i x="999" s="1"/>
        <i x="555" s="1"/>
        <i x="221" s="1"/>
        <i x="106" s="1"/>
        <i x="739" s="1"/>
        <i x="1927" s="1"/>
        <i x="4" s="1"/>
        <i x="901" s="1"/>
        <i x="1569" s="1"/>
        <i x="1485" s="1"/>
        <i x="892" s="1"/>
        <i x="1096" s="1"/>
        <i x="371" s="1"/>
        <i x="150" s="1"/>
        <i x="1440" s="1"/>
        <i x="1416" s="1"/>
        <i x="1495" s="1"/>
        <i x="1661" s="1"/>
        <i x="1264" s="1"/>
        <i x="521" s="1"/>
        <i x="589" s="1"/>
        <i x="1119" s="1"/>
        <i x="1266" s="1"/>
        <i x="1575" s="1"/>
        <i x="1335" s="1"/>
        <i x="423" s="1"/>
        <i x="1260" s="1"/>
        <i x="1773" s="1"/>
        <i x="886" s="1"/>
        <i x="1908" s="1"/>
        <i x="1601" s="1"/>
        <i x="997" s="1"/>
        <i x="1197" s="1"/>
        <i x="1216" s="1"/>
        <i x="697" s="1"/>
        <i x="864" s="1"/>
        <i x="532" s="1"/>
        <i x="646" s="1"/>
        <i x="1112" s="1"/>
        <i x="1366" s="1"/>
        <i x="1831" s="1"/>
        <i x="1457" s="1"/>
        <i x="296" s="1"/>
        <i x="986" s="1"/>
        <i x="363" s="1"/>
        <i x="1361" s="1"/>
        <i x="1577" s="1"/>
        <i x="1723" s="1"/>
        <i x="1867" s="1"/>
        <i x="418" s="1"/>
        <i x="944" s="1"/>
        <i x="293" s="1"/>
        <i x="254" s="1"/>
        <i x="306" s="1"/>
        <i x="1864" s="1"/>
        <i x="1680" s="1"/>
        <i x="1323" s="1"/>
        <i x="983" s="1"/>
        <i x="1098" s="1"/>
        <i x="1496" s="1"/>
        <i x="367" s="1"/>
        <i x="1504" s="1"/>
        <i x="283" s="1"/>
        <i x="830" s="1"/>
        <i x="166" s="1"/>
        <i x="270" s="1"/>
        <i x="1228" s="1"/>
        <i x="1800" s="1"/>
        <i x="1386" s="1"/>
        <i x="756" s="1"/>
        <i x="685" s="1"/>
        <i x="1530" s="1"/>
        <i x="1035" s="1"/>
        <i x="1897" s="1"/>
        <i x="1777" s="1"/>
        <i x="1751" s="1"/>
        <i x="1668" s="1"/>
        <i x="863" s="1"/>
        <i x="326" s="1"/>
        <i x="1635" s="1"/>
        <i x="875" s="1"/>
        <i x="1973" s="1"/>
        <i x="21" s="1"/>
        <i x="1706" s="1"/>
        <i x="1977" s="1"/>
        <i x="115" s="1"/>
        <i x="430" s="1"/>
        <i x="1205" s="1"/>
        <i x="1650" s="1"/>
        <i x="1154" s="1"/>
        <i x="50" s="1"/>
        <i x="1776" s="1"/>
        <i x="197" s="1"/>
        <i x="1592" s="1"/>
        <i x="291" s="1"/>
        <i x="45" s="1"/>
        <i x="1277" s="1"/>
        <i x="9" s="1"/>
        <i x="1101" s="1"/>
        <i x="373" s="1"/>
        <i x="1290" s="1"/>
        <i x="512" s="1"/>
        <i x="1162" s="1"/>
        <i x="446" s="1"/>
        <i x="672" s="1"/>
        <i x="243" s="1"/>
        <i x="358" s="1"/>
        <i x="66" s="1"/>
        <i x="1687" s="1"/>
        <i x="1427" s="1"/>
        <i x="65" s="1"/>
        <i x="1451" s="1"/>
        <i x="1574" s="1"/>
        <i x="1267" s="1"/>
        <i x="1074" s="1"/>
        <i x="845" s="1"/>
        <i x="488" s="1"/>
        <i x="1870" s="1"/>
        <i x="1453" s="1"/>
        <i x="1827" s="1"/>
        <i x="1884" s="1"/>
        <i x="130" s="1"/>
        <i x="1921" s="1"/>
        <i x="1830" s="1"/>
        <i x="1057" s="1"/>
        <i x="1865" s="1"/>
        <i x="764" s="1"/>
        <i x="1910" s="1"/>
        <i x="1302" s="1"/>
        <i x="1893" s="1"/>
        <i x="1605" s="1"/>
        <i x="620" s="1"/>
        <i x="1186" s="1"/>
        <i x="559" s="1"/>
        <i x="1622" s="1"/>
        <i x="1421" s="1"/>
        <i x="1484" s="1"/>
        <i x="486" s="1"/>
        <i x="278" s="1"/>
        <i x="304" s="1"/>
        <i x="592" s="1"/>
        <i x="1153" s="1"/>
        <i x="1034" s="1"/>
        <i x="1523" s="1"/>
        <i x="723" s="1"/>
        <i x="1692" s="1"/>
        <i x="1225" s="1"/>
        <i x="1529" s="1"/>
        <i x="757" s="1"/>
        <i x="1793" s="1"/>
        <i x="619" s="1"/>
        <i x="736" s="1"/>
        <i x="1410" s="1"/>
        <i x="1042" s="1"/>
        <i x="855" s="1"/>
        <i x="1469" s="1"/>
        <i x="1201" s="1"/>
        <i x="239" s="1"/>
        <i x="1275" s="1"/>
        <i x="510" s="1"/>
        <i x="1878" s="1"/>
        <i x="1161" s="1"/>
        <i x="1346" s="1"/>
        <i x="911" s="1"/>
        <i x="1554" s="1"/>
        <i x="292" s="1"/>
        <i x="946" s="1"/>
        <i x="1426" s="1"/>
        <i x="820" s="1"/>
        <i x="1028" s="1"/>
        <i x="1721" s="1"/>
        <i x="1848" s="1"/>
        <i x="1039" s="1"/>
        <i x="881" s="1"/>
        <i x="1435" s="1"/>
        <i x="1168" s="1"/>
        <i x="1218" s="1"/>
        <i x="696" s="1"/>
        <i x="913" s="1"/>
        <i x="1695" s="1"/>
        <i x="113" s="1"/>
        <i x="1784" s="1"/>
        <i x="1791" s="1"/>
        <i x="67" s="1"/>
        <i x="869" s="1"/>
        <i x="545" s="1"/>
        <i x="268" s="1"/>
        <i x="1633" s="1"/>
        <i x="1780" s="1"/>
        <i x="1712" s="1"/>
        <i x="1249" s="1"/>
        <i x="1111" s="1"/>
        <i x="975" s="1"/>
        <i x="52" s="1"/>
        <i x="56" s="1"/>
        <i x="1549" s="1"/>
        <i x="1038" s="1"/>
        <i x="496" s="1"/>
        <i x="1356" s="1"/>
        <i x="1922" s="1"/>
        <i x="1597" s="1"/>
        <i x="1936" s="1"/>
        <i x="828" s="1"/>
        <i x="929" s="1"/>
        <i x="1738" s="1"/>
        <i x="1676" s="1"/>
        <i x="602" s="1"/>
        <i x="1184" s="1"/>
        <i x="1871" s="1"/>
        <i x="1794" s="1"/>
        <i x="1797" s="1"/>
        <i x="253" s="1"/>
        <i x="909" s="1"/>
        <i x="604" s="1"/>
        <i x="626" s="1"/>
        <i x="431" s="1"/>
        <i x="691" s="1"/>
        <i x="1625" s="1"/>
        <i x="1241" s="1"/>
        <i x="1156" s="1"/>
        <i x="105" s="1"/>
        <i x="988" s="1"/>
        <i x="1923" s="1"/>
        <i x="596" s="1"/>
        <i x="1940" s="1"/>
        <i x="77" s="1"/>
        <i x="3" s="1"/>
        <i x="688" s="1"/>
        <i x="1639" s="1"/>
        <i x="1268" s="1"/>
        <i x="37" s="1"/>
        <i x="235" s="1"/>
        <i x="1763" s="1"/>
        <i x="758" s="1"/>
        <i x="331" s="1"/>
        <i x="48" s="1"/>
        <i x="1926" s="1"/>
        <i x="976" s="1"/>
        <i x="1181" s="1"/>
        <i x="932" s="1"/>
        <i x="264" s="1"/>
        <i x="1538" s="1"/>
        <i x="1515" s="1"/>
        <i x="1641" s="1"/>
        <i x="982" s="1"/>
        <i x="582" s="1"/>
        <i x="493" s="1"/>
        <i x="132" s="1"/>
        <i x="1918" s="1"/>
        <i x="649" s="1"/>
        <i x="236" s="1"/>
        <i x="445" s="1"/>
        <i x="673" s="1"/>
        <i x="1953" s="1"/>
        <i x="594" s="1"/>
        <i x="1272" s="1"/>
        <i x="1209" s="1"/>
        <i x="546" s="1"/>
        <i x="1779" s="1"/>
        <i x="1009" s="1"/>
        <i x="1502" s="1"/>
        <i x="539" s="1"/>
        <i x="1903" s="1"/>
        <i x="1467" s="1"/>
        <i x="1696" s="1"/>
        <i x="100" s="1"/>
        <i x="1965" s="1"/>
        <i x="1608" s="1"/>
        <i x="1357" s="1"/>
        <i x="1553" s="1"/>
        <i x="401" s="1"/>
        <i x="678" s="1"/>
        <i x="1232" s="1"/>
        <i x="640" s="1"/>
        <i x="1084" s="1"/>
        <i x="1489" s="1"/>
        <i x="705" s="1"/>
        <i x="586" s="1"/>
        <i x="1175" s="1"/>
        <i x="1904" s="1"/>
        <i x="1862" s="1"/>
        <i x="934" s="1"/>
        <i x="169" s="1"/>
        <i x="1544" s="1"/>
        <i x="311" s="1"/>
        <i x="62" s="1"/>
        <i x="621" s="1"/>
        <i x="825" s="1"/>
        <i x="1710" s="1"/>
        <i x="1534" s="1"/>
        <i x="1981" s="1"/>
        <i x="1891" s="1"/>
        <i x="883" s="1"/>
        <i x="1425" s="1"/>
        <i x="1413" s="1"/>
        <i x="1449" s="1"/>
        <i x="1071" s="1"/>
        <i x="857" s="1"/>
        <i x="965" s="1"/>
        <i x="203" s="1"/>
        <i x="1615" s="1"/>
        <i x="623" s="1"/>
        <i x="101" s="1"/>
        <i x="1172" s="1"/>
        <i x="1672" s="1"/>
        <i x="1261" s="1"/>
        <i x="1001" s="1"/>
        <i x="1395" s="1"/>
        <i x="444" s="1"/>
        <i x="451" s="1"/>
        <i x="1472" s="1"/>
        <i x="955" s="1"/>
        <i x="1579" s="1"/>
        <i x="948" s="1"/>
        <i x="871" s="1"/>
        <i x="1399" s="1"/>
        <i x="1144" s="1"/>
        <i x="644" s="1"/>
        <i x="1269" s="1"/>
        <i x="333" s="1"/>
        <i x="648" s="1"/>
        <i x="257" s="1"/>
        <i x="1282" s="1"/>
        <i x="1555" s="1"/>
        <i x="754" s="1"/>
        <i x="720" s="1"/>
        <i x="1614" s="1"/>
        <i x="816" s="1"/>
        <i x="229" s="1"/>
        <i x="1582" s="1"/>
        <i x="1376" s="1"/>
        <i x="1679" s="1"/>
        <i x="1576" s="1"/>
        <i x="1378" s="1"/>
        <i x="1960" s="1"/>
        <i x="1259" s="1"/>
        <i x="939" s="1"/>
        <i x="500" s="1"/>
        <i x="391" s="1"/>
        <i x="341" s="1"/>
        <i x="31" s="1"/>
        <i x="484" s="1"/>
        <i x="266" s="1"/>
        <i x="483" s="1"/>
        <i x="1961" s="1"/>
        <i x="1468" s="1"/>
        <i x="1883" s="1"/>
        <i x="597" s="1"/>
        <i x="1585" s="1"/>
        <i x="1749" s="1"/>
        <i x="1418" s="1"/>
        <i x="613" s="1"/>
        <i x="812" s="1"/>
        <i x="918" s="1"/>
        <i x="1036" s="1"/>
        <i x="1170" s="1"/>
        <i x="1032" s="1"/>
        <i x="904" s="1"/>
        <i x="314" s="1"/>
        <i x="1540" s="1"/>
        <i x="660" s="1"/>
        <i x="1802" s="1"/>
        <i x="474" s="1"/>
        <i x="362" s="1"/>
        <i x="1761" s="1"/>
        <i x="335" s="1"/>
        <i x="262" s="1"/>
        <i x="1655" s="1"/>
        <i x="117" s="1"/>
        <i x="1713" s="1"/>
        <i x="376" s="1"/>
        <i x="489" s="1"/>
        <i x="920" s="1"/>
        <i x="1351" s="1"/>
        <i x="53" s="1"/>
        <i x="1362" s="1"/>
        <i x="927" s="1"/>
        <i x="232" s="1"/>
        <i x="261" s="1"/>
        <i x="963" s="1"/>
        <i x="1543" s="1"/>
        <i x="356" s="1"/>
        <i x="248" s="1"/>
        <i x="1747" s="1"/>
        <i x="146" s="1"/>
        <i x="1842" s="1"/>
        <i x="509" s="1"/>
        <i x="847" s="1"/>
        <i x="1108" s="1"/>
        <i x="1604" s="1"/>
        <i x="348" s="1"/>
        <i x="1518" s="1"/>
        <i x="1542" s="1"/>
        <i x="1242" s="1"/>
        <i x="1810" s="1"/>
        <i x="1492" s="1"/>
        <i x="1110" s="1"/>
        <i x="1946" s="1"/>
        <i x="1233" s="1"/>
        <i x="1279" s="1"/>
        <i x="703" s="1"/>
        <i x="804" s="1"/>
        <i x="462" s="1"/>
        <i x="1814" s="1"/>
        <i x="1852" s="1"/>
        <i x="108" s="1"/>
        <i x="1778" s="1"/>
        <i x="765" s="1"/>
        <i x="183" s="1"/>
        <i x="591" s="1"/>
        <i x="1805" s="1"/>
        <i x="1628" s="1"/>
        <i x="1292" s="1"/>
        <i x="836" s="1"/>
        <i x="1159" s="1"/>
        <i x="491" s="1"/>
        <i x="1678" s="1"/>
        <i x="1245" s="1"/>
        <i x="218" s="1"/>
        <i x="360" s="1"/>
        <i x="173" s="1"/>
        <i x="533" s="1"/>
        <i x="1148" s="1"/>
        <i x="1967" s="1"/>
        <i x="1045" s="1"/>
        <i x="1132" s="1"/>
        <i x="560" s="1"/>
        <i x="568" s="1"/>
        <i x="1915" s="1"/>
        <i x="181" s="1"/>
        <i x="1522" s="1"/>
        <i x="210" s="1"/>
        <i x="165" s="1"/>
        <i x="1731" s="1"/>
        <i x="1705" s="1"/>
        <i x="831" s="1"/>
        <i x="344" s="1"/>
        <i x="772" s="1"/>
        <i x="339" s="1"/>
        <i x="1000" s="1"/>
        <i x="624" s="1"/>
        <i x="556" s="1"/>
        <i x="1176" s="1"/>
        <i x="1972" s="1"/>
        <i x="1951" s="1"/>
        <i x="1931" s="1"/>
        <i x="564" s="1"/>
        <i x="416" s="1"/>
        <i x="751" s="1"/>
        <i x="420" s="1"/>
        <i x="487" s="1"/>
        <i x="313" s="1"/>
        <i x="1588" s="1"/>
        <i x="285" s="1"/>
        <i x="454" s="1"/>
        <i x="552" s="1"/>
        <i x="1003" s="1"/>
        <i x="193" s="1"/>
        <i x="865" s="1"/>
        <i x="598" s="1"/>
        <i x="1103" s="1"/>
        <i x="202" s="1"/>
        <i x="274" s="1"/>
        <i x="749" s="1"/>
        <i x="1263" s="1"/>
        <i x="1799" s="1"/>
        <i x="1609" s="1"/>
        <i x="346" s="1"/>
        <i x="321" s="1"/>
        <i x="1342" s="1"/>
        <i x="661" s="1"/>
        <i x="511" s="1"/>
        <i x="1015" s="1"/>
        <i x="374" s="1"/>
        <i x="1682" s="1"/>
        <i x="1347" s="1"/>
        <i x="1630" s="1"/>
        <i x="242" s="1"/>
        <i x="1858" s="1"/>
        <i x="902" s="1"/>
        <i x="435" s="1"/>
        <i x="1652" s="1"/>
        <i x="542" s="1"/>
        <i x="390" s="1"/>
        <i x="1085" s="1"/>
        <i x="41" s="1"/>
        <i x="138" s="1"/>
        <i x="1195" s="1"/>
        <i x="172" s="1"/>
        <i x="993" s="1"/>
        <i x="1517" s="1"/>
        <i x="1944" s="1"/>
        <i x="1645" s="1"/>
        <i x="482" s="1"/>
        <i x="252" s="1"/>
        <i x="1906" s="1"/>
        <i x="1665" s="1"/>
        <i x="1211" s="1"/>
        <i x="1514" s="1"/>
        <i x="380" s="1"/>
        <i x="666" s="1"/>
        <i x="1381" s="1"/>
        <i x="728" s="1"/>
        <i x="337" s="1"/>
        <i x="351" s="1"/>
        <i x="279" s="1"/>
        <i x="1389" s="1"/>
        <i x="700" s="1"/>
        <i x="1304" s="1"/>
        <i x="153" s="1"/>
        <i x="1490" s="1"/>
        <i x="1147" s="1"/>
        <i x="1321" s="1"/>
        <i x="898" s="1"/>
        <i x="1667" s="1"/>
        <i x="1873" s="1"/>
        <i x="627" s="1"/>
        <i x="980" s="1"/>
        <i x="746" s="1"/>
        <i x="241" s="1"/>
        <i x="1155" s="1"/>
        <i x="1752" s="1"/>
        <i x="1796" s="1"/>
        <i x="802" s="1"/>
        <i x="1227" s="1"/>
        <i x="1113" s="1"/>
        <i x="1336" s="1"/>
        <i x="958" s="1"/>
        <i x="729" s="1"/>
        <i x="715" s="1"/>
        <i x="1957" s="1"/>
        <i x="1400" s="1"/>
        <i x="1099" s="1"/>
        <i x="1422" s="1"/>
        <i x="1243" s="1"/>
        <i x="1613" s="1"/>
        <i x="1843" s="1"/>
        <i x="1107" s="1"/>
        <i x="1443" s="1"/>
        <i x="1331" s="1"/>
        <i x="894" s="1"/>
        <i x="459" s="1"/>
        <i x="1077" s="1"/>
        <i x="1491" s="1"/>
        <i x="123" s="1"/>
        <i x="137" s="1"/>
        <i x="1497" s="1"/>
        <i x="1066" s="1"/>
        <i x="38" s="1"/>
        <i x="1590" s="1"/>
        <i x="1404" s="1"/>
        <i x="412" s="1"/>
        <i x="1063" s="1"/>
        <i x="1547" s="1"/>
        <i x="353" s="1"/>
        <i x="896" s="1"/>
        <i x="669" s="1"/>
        <i x="1143" s="1"/>
        <i x="617" s="1"/>
        <i x="171" s="1"/>
        <i x="652" s="1"/>
        <i x="158" s="1"/>
        <i x="499" s="1"/>
        <i x="695" s="1"/>
        <i x="826" s="1"/>
        <i x="475" s="1"/>
        <i x="310" s="1"/>
        <i x="1044" s="1"/>
        <i x="1901" s="1"/>
        <i x="793" s="1"/>
        <i x="378" s="1"/>
        <i x="1120" s="1"/>
        <i x="124" s="1"/>
        <i x="770" s="1"/>
        <i x="8" s="1"/>
        <i x="1720" s="1"/>
        <i x="1236" s="1"/>
        <i x="1520" s="1"/>
        <i x="622" s="1"/>
        <i x="1573" s="1"/>
        <i x="866" s="1"/>
        <i x="916" s="1"/>
        <i x="737" s="1"/>
        <i x="175" s="1"/>
        <i x="1385" s="1"/>
        <i x="850" s="1"/>
        <i x="1265" s="1"/>
        <i x="1896" s="1"/>
        <i x="1834" s="1"/>
        <i x="1182" s="1"/>
        <i x="933" s="1"/>
        <i x="776" s="1"/>
        <i x="1844" s="1"/>
        <i x="449" s="1"/>
        <i x="1094" s="1"/>
        <i x="580" s="1"/>
        <i x="1507" s="1"/>
        <i x="782" s="1"/>
        <i x="744" s="1"/>
        <i x="1532" s="1"/>
        <i x="1121" s="1"/>
        <i x="1561" s="1"/>
        <i x="1516" s="1"/>
        <i x="1217" s="1"/>
        <i x="1812" s="1"/>
        <i x="409" s="1"/>
        <i x="1257" s="1"/>
        <i x="609" s="1"/>
        <i x="516" s="1"/>
        <i x="1011" s="1"/>
        <i x="1308" s="1"/>
        <i x="1724" s="1"/>
        <i x="1212" s="1"/>
        <i x="829" s="1"/>
        <i x="1640" s="1"/>
        <i x="1462" s="1"/>
        <i x="287" s="1"/>
        <i x="102" s="1"/>
        <i x="928" s="1"/>
        <i x="1006" s="1"/>
        <i x="1964" s="1"/>
        <i x="201" s="1"/>
        <i x="260" s="1"/>
        <i x="558" s="1"/>
        <i x="1305" s="1"/>
        <i x="280" s="1"/>
        <i x="581" s="1"/>
        <i x="388" s="1"/>
        <i x="59" s="1"/>
        <i x="1560" s="1"/>
        <i x="68" s="1"/>
        <i x="1546" s="1"/>
        <i x="1450" s="1"/>
        <i x="1711" s="1"/>
        <i x="803" s="1"/>
        <i x="633" s="1"/>
        <i x="1890" s="1"/>
        <i x="343" s="1"/>
        <i x="1593" s="1"/>
        <i x="223" s="1"/>
        <i x="1102" s="1"/>
        <i x="1240" s="1"/>
        <i x="1587" s="1"/>
        <i x="1733" s="1"/>
        <i x="1297" s="1"/>
        <i x="384" s="1"/>
        <i x="1088" s="1"/>
        <i x="784" s="1"/>
        <i x="1026" s="1"/>
        <i x="814" s="1"/>
        <i x="81" s="1"/>
        <i x="1377" s="1"/>
        <i x="964" s="1"/>
        <i x="1262" s="1"/>
        <i x="19" s="1"/>
        <i x="607" s="1"/>
        <i x="1" s="1"/>
        <i x="1860" s="1"/>
        <i x="396" s="1"/>
        <i x="1430" s="1"/>
        <i x="1428" s="1"/>
        <i x="880" s="1"/>
        <i x="1384" s="1"/>
        <i x="778" s="1"/>
        <i x="530" s="1"/>
        <i x="1603" s="1"/>
        <i x="1578" s="1"/>
        <i x="42" s="1"/>
        <i x="26" s="1"/>
        <i x="1405" s="1"/>
        <i x="492" s="1"/>
        <i x="1789" s="1"/>
        <i x="1097" s="1"/>
        <i x="1136" s="1"/>
        <i x="225" s="1"/>
        <i x="1739" s="1"/>
        <i x="523" s="1"/>
        <i x="639" s="1"/>
        <i x="1016" s="1"/>
        <i x="887" s="1"/>
        <i x="1698" s="1"/>
        <i x="1456" s="1"/>
        <i x="538" s="1"/>
        <i x="753" s="1"/>
        <i x="277" s="1"/>
        <i x="212" s="1"/>
        <i x="466" s="1"/>
        <i x="1008" s="1"/>
        <i x="168" s="1"/>
        <i x="1358" s="1"/>
        <i x="824" s="1"/>
        <i x="738" s="1"/>
        <i x="1437" s="1"/>
        <i x="29" s="1"/>
        <i x="873" s="1"/>
        <i x="1285" s="1"/>
        <i x="1521" s="1"/>
        <i x="411" s="1"/>
        <i x="294" s="1"/>
        <i x="801" s="1"/>
        <i x="1133" s="1"/>
        <i x="1139" s="1"/>
        <i x="436" s="1"/>
        <i x="267" s="1"/>
        <i x="1189" s="1"/>
        <i x="1352" s="1"/>
        <i x="1022" s="1"/>
        <i x="1117" s="1"/>
        <i x="889" s="1"/>
        <i x="1230" s="1"/>
        <i x="554" s="1"/>
        <i x="1439" s="1"/>
        <i x="1229" s="1"/>
        <i x="421" s="1"/>
        <i x="76" s="1"/>
        <i x="276" s="1"/>
        <i x="667" s="1"/>
        <i x="767" s="1"/>
        <i x="1372" s="1"/>
        <i x="404" s="1"/>
        <i x="912" s="1"/>
        <i x="1607" s="1"/>
        <i x="1350" s="1"/>
        <i x="906" s="1"/>
        <i x="151" s="1"/>
        <i x="1666" s="1"/>
        <i x="1611" s="1"/>
        <i x="910" s="1"/>
        <i x="185" s="1"/>
        <i x="1420" s="1"/>
        <i x="1552" s="1"/>
        <i x="874" s="1"/>
        <i x="766" s="1"/>
        <i x="1027" s="1"/>
        <i x="1387" s="1"/>
        <i x="18" s="1"/>
        <i x="1433" s="1"/>
        <i x="1004" s="1"/>
        <i x="676" s="1"/>
        <i x="302" s="1"/>
        <i x="11" s="1"/>
        <i x="1481" s="1"/>
        <i x="1620" s="1"/>
        <i x="969" s="1"/>
        <i x="1256" s="1"/>
        <i x="1535" s="1"/>
        <i x="1819" s="1"/>
        <i x="35" s="1"/>
        <i x="1539" s="1"/>
        <i x="1454" s="1"/>
        <i x="1338" s="1"/>
        <i x="1291" s="1"/>
        <i x="477" s="1"/>
        <i x="605" s="1"/>
        <i x="240" s="1"/>
        <i x="494" s="1"/>
        <i x="879" s="1"/>
        <i x="191" s="1"/>
        <i x="722" s="1"/>
        <i x="111" s="1"/>
        <i x="848" s="1"/>
        <i x="731" s="1"/>
        <i x="463" s="1"/>
        <i x="10" s="1"/>
        <i x="1659" s="1"/>
        <i x="1566" s="1"/>
        <i x="1105" s="1"/>
        <i x="662" s="1"/>
        <i x="352" s="1"/>
        <i x="1487" s="1"/>
        <i x="452" s="1"/>
        <i x="1465" s="1"/>
        <i x="424" s="1"/>
        <i x="972" s="1"/>
        <i x="1963" s="1"/>
        <i x="467" s="1"/>
        <i x="245" s="1"/>
        <i x="947" s="1"/>
        <i x="1525" s="1"/>
        <i x="1141" s="1"/>
        <i x="1134" s="1"/>
        <i x="788" s="1"/>
        <i x="1835" s="1"/>
        <i x="1885" s="1"/>
        <i x="440" s="1"/>
        <i x="1135" s="1"/>
        <i x="1301" s="1"/>
        <i x="541" s="1"/>
        <i x="478" s="1"/>
        <i x="663" s="1"/>
        <i x="1746" s="1"/>
        <i x="1018" s="1"/>
        <i x="1769" s="1"/>
        <i x="732" s="1"/>
        <i x="1567" s="1"/>
        <i x="1319" s="1"/>
        <i x="1280" s="1"/>
        <i x="161" s="1"/>
        <i x="1902" s="1"/>
        <i x="1736" s="1"/>
        <i x="1470" s="1"/>
        <i x="297" s="1"/>
        <i x="1722" s="1"/>
        <i x="96" s="1"/>
        <i x="107" s="1"/>
        <i x="1339" s="1"/>
        <i x="246" s="1"/>
        <i x="1106" s="1"/>
        <i x="882" s="1"/>
        <i x="1445" s="1"/>
        <i x="1596" s="1"/>
        <i x="979" s="1"/>
        <i x="1828" s="1"/>
        <i x="1299" s="1"/>
        <i x="1394" s="1"/>
        <i x="1060" s="1"/>
        <i x="44" s="1"/>
        <i x="1479" s="1"/>
        <i x="859" s="1"/>
        <i x="1215" s="1"/>
        <i x="1616" s="1"/>
        <i x="1976" s="1"/>
        <i x="1494" s="1"/>
        <i x="1677" s="1"/>
        <i x="1790" s="1"/>
        <i x="1937" s="1"/>
        <i x="148" s="1"/>
        <i x="1653" s="1"/>
        <i x="305" s="1"/>
        <i x="1130" s="1"/>
        <i x="571" s="1"/>
        <i x="1725" s="1"/>
        <i x="1007" s="1"/>
        <i x="1556" s="1"/>
        <i x="1774" s="1"/>
        <i x="724" s="1"/>
        <i x="1942" s="1"/>
        <i x="1367" s="1"/>
        <i x="472" s="1"/>
        <i x="1406" s="1"/>
        <i x="1775" s="1"/>
        <i x="742" s="1"/>
        <i x="1238" s="1"/>
        <i x="398" s="1"/>
        <i x="14" s="1"/>
        <i x="1235" s="1"/>
        <i x="1503" s="1"/>
        <i x="72" s="1"/>
        <i x="629" s="1"/>
        <i x="1707" s="1"/>
        <i x="395" s="1"/>
        <i x="94" s="1"/>
        <i x="259" s="1"/>
        <i x="7" s="1"/>
        <i x="33" s="1"/>
        <i x="1803" s="1"/>
        <i x="1808" s="1"/>
        <i x="713" s="1"/>
        <i x="1968" s="1"/>
        <i x="671" s="1"/>
        <i x="1052" s="1"/>
        <i x="1023" s="1"/>
        <i x="1252" s="1"/>
        <i x="295" s="1"/>
        <i x="1046" s="1"/>
        <i x="1748" s="1"/>
        <i x="1458" s="1"/>
        <i x="1887" s="1"/>
        <i x="981" s="1"/>
        <i x="1480" s="1"/>
        <i x="121" s="1"/>
        <i x="265" s="1"/>
        <i x="1513" s="1"/>
        <i x="1945" s="1"/>
        <i x="1446" s="1"/>
        <i x="1500" s="1"/>
        <i x="1318" s="1"/>
        <i x="320" s="1"/>
        <i x="702" s="1"/>
        <i x="699" s="1"/>
        <i x="576" s="1"/>
        <i x="369" s="1"/>
        <i x="747" s="1"/>
        <i x="1979" s="1"/>
        <i x="273" s="1"/>
        <i x="1888" s="1"/>
        <i x="761" s="1"/>
        <i x="1949" s="1"/>
        <i x="382" s="1"/>
        <i x="1845" s="1"/>
        <i x="1859" s="1"/>
        <i x="1809" s="1"/>
        <i x="1324" s="1"/>
        <i x="842" s="1"/>
        <i x="1643" s="1"/>
        <i x="1948" s="1"/>
        <i x="1334" s="1"/>
        <i x="1025" s="1"/>
        <i x="1150" s="1"/>
        <i x="345" s="1"/>
        <i x="1149" s="1"/>
        <i x="861" s="1"/>
        <i x="1375" s="1"/>
        <i x="415" s="1"/>
        <i x="1829" s="1"/>
        <i x="469" s="1"/>
        <i x="1759" s="1"/>
        <i x="1464" s="1"/>
        <i x="450" s="1"/>
        <i x="190" s="1"/>
        <i x="670" s="1"/>
        <i x="473" s="1"/>
        <i x="954" s="1"/>
        <i x="1104" s="1"/>
        <i x="612" s="1"/>
        <i x="1438" s="1"/>
        <i x="1221" s="1"/>
        <i x="24" s="1"/>
        <i x="1091" s="1"/>
        <i x="926" s="1"/>
        <i x="1854" s="1"/>
        <i x="1762" s="1"/>
        <i x="1370" s="1"/>
        <i x="653" s="1"/>
        <i x="930" s="1"/>
        <i x="551" s="1"/>
        <i x="1757" s="1"/>
        <i x="1432" s="1"/>
        <i x="234" s="1"/>
        <i x="1254" s="1"/>
        <i x="1925" s="1"/>
        <i x="1952" s="1"/>
        <i x="600" s="1"/>
        <i x="774" s="1"/>
        <i x="1207" s="1"/>
        <i x="1398" s="1"/>
        <i x="1214" s="1"/>
        <i x="1434" s="1"/>
        <i x="1929" s="1"/>
        <i x="1545" s="1"/>
        <i x="88" s="1"/>
        <i x="299" s="1"/>
        <i x="1719" s="1"/>
        <i x="78" s="1"/>
        <i x="1618" s="1"/>
        <i x="375" s="1"/>
        <i x="215" s="1"/>
        <i x="1849" s="1"/>
        <i x="989" s="1"/>
        <i x="968" s="1"/>
        <i x="497" s="1"/>
        <i x="868" s="1"/>
        <i x="167" s="1"/>
        <i x="71" s="1"/>
        <i x="677" s="1"/>
        <i x="1823" s="1"/>
        <i x="170" s="1"/>
        <i x="1177" s="1"/>
        <i x="1629" s="1"/>
        <i x="1584" s="1"/>
        <i x="890" s="1"/>
        <i x="708" s="1"/>
        <i x="1959" s="1"/>
        <i x="1657" s="1"/>
        <i x="134" s="1"/>
        <i x="1600" s="1"/>
        <i x="799" s="1"/>
        <i x="1380" s="1"/>
        <i x="1067" s="1"/>
        <i x="707" s="1"/>
        <i x="1442" s="1"/>
        <i x="971" s="1"/>
        <i x="1179" s="1"/>
        <i x="1392" s="1"/>
        <i x="1941" s="1"/>
        <i x="1787" s="1"/>
        <i x="74" s="1"/>
        <i x="900" s="1"/>
        <i x="1210" s="1"/>
        <i x="818" s="1"/>
        <i x="608" s="1"/>
        <i x="288" s="1"/>
        <i x="978" s="1"/>
        <i x="1714" s="1"/>
        <i x="1822" s="1"/>
        <i x="1369" s="1"/>
        <i x="643" s="1"/>
        <i x="155" s="1"/>
        <i x="174" s="1"/>
        <i x="308" s="1"/>
        <i x="616" s="1"/>
        <i x="636" s="1"/>
        <i x="1704" s="1"/>
        <i x="1429" s="1"/>
        <i x="1031" s="1"/>
        <i x="1717" s="1"/>
        <i x="1726" s="1"/>
        <i x="1255" s="1"/>
        <i x="394" s="1"/>
        <i x="399" s="1"/>
        <i x="355" s="1"/>
        <i x="777" s="1"/>
        <i x="15" s="1"/>
        <i x="1662" s="1"/>
        <i x="1165" s="1"/>
        <i x="16" s="1"/>
        <i x="1912" s="1"/>
        <i x="781" s="1"/>
        <i x="312" s="1"/>
        <i x="534" s="1"/>
        <i x="682" s="1"/>
        <i x="659" s="1"/>
        <i x="1082" s="1"/>
        <i x="480" s="1"/>
        <i x="1005" s="1"/>
        <i x="400" s="1"/>
        <i x="347" s="1"/>
        <i x="438" s="1"/>
        <i x="849" s="1"/>
        <i x="1306" s="1"/>
        <i x="1459" s="1"/>
        <i x="1697" s="1"/>
        <i x="1065" s="1"/>
        <i x="1222" s="1"/>
        <i x="835" s="1"/>
        <i x="196" s="1"/>
        <i x="143" s="1"/>
        <i x="1766" s="1"/>
        <i x="1293" s="1"/>
        <i x="263" s="1"/>
        <i x="1947" s="1"/>
        <i x="1853" s="1"/>
        <i x="779" s="1"/>
        <i x="957" s="1"/>
        <i x="1850" s="1"/>
        <i x="385" s="1"/>
        <i x="1627" s="1"/>
        <i x="163" s="1"/>
        <i x="973" s="1"/>
        <i x="1390" s="1"/>
        <i x="1152" s="1"/>
        <i x="745" s="1"/>
        <i x="157" s="1"/>
        <i x="1050" s="1"/>
        <i x="1524" s="1"/>
        <i x="1737" s="1"/>
        <i x="0" s="1"/>
        <i x="255" s="1"/>
        <i x="1310" s="1"/>
        <i x="684" s="1"/>
        <i x="1463" s="1"/>
        <i x="967" s="1"/>
        <i x="379" s="1"/>
        <i x="195" s="1"/>
        <i x="432" s="1"/>
        <i x="807" s="1"/>
        <i x="768" s="1"/>
        <i x="1460" s="1"/>
        <i x="366" s="1"/>
        <i x="1519" s="1"/>
        <i x="1527" s="1"/>
        <i x="372" s="1"/>
        <i x="1041" s="1"/>
        <i x="149" s="1"/>
        <i x="128" s="1"/>
        <i x="1836" s="1"/>
        <i x="1939" s="1"/>
        <i x="1832" s="1"/>
        <i x="1246" s="1"/>
        <i x="80" s="1"/>
        <i x="1781" s="1"/>
        <i x="1116" s="1"/>
        <i x="704" s="1"/>
        <i x="773" s="1"/>
        <i x="719" s="1"/>
        <i x="851" s="1"/>
        <i x="995" s="1"/>
        <i x="1419" s="1"/>
        <i x="238" s="1"/>
        <i x="1636" s="1"/>
        <i x="419" s="1"/>
        <i x="393" s="1"/>
        <i x="233" s="1"/>
        <i x="247" s="1"/>
        <i x="286" s="1"/>
        <i x="515" s="1"/>
        <i x="780" s="1"/>
        <i x="57" s="1"/>
        <i x="668" s="1"/>
        <i x="1877" s="1"/>
        <i x="1448" s="1"/>
        <i x="1049" s="1"/>
        <i x="427" s="1"/>
        <i x="135" s="1"/>
        <i x="1204" s="1"/>
        <i x="1083" s="1"/>
        <i x="1899" s="1"/>
        <i x="711" s="1"/>
        <i x="573" s="1"/>
        <i x="998" s="1"/>
        <i x="332" s="1"/>
        <i x="1693" s="1"/>
        <i x="145" s="1"/>
        <i x="458" s="1"/>
        <i x="1314" s="1"/>
        <i x="531" s="1"/>
        <i x="565" s="1"/>
        <i x="86" s="1"/>
        <i x="470" s="1"/>
        <i x="1806" s="1"/>
        <i x="775" s="1"/>
        <i x="1916" s="1"/>
        <i x="658" s="1"/>
        <i x="686" s="1"/>
        <i x="1632" s="1"/>
        <i x="935" s="1"/>
        <i x="222" s="1"/>
        <i x="1675" s="1"/>
        <i x="177" s="1"/>
        <i x="1455" s="1"/>
        <i x="1128" s="1"/>
        <i x="593" s="1"/>
        <i x="1689" s="1"/>
        <i x="237" s="1"/>
        <i x="1911" s="1"/>
        <i x="962" s="1"/>
        <i x="520" s="1"/>
        <i x="25" s="1"/>
        <i x="162" s="1"/>
        <i x="1562" s="1"/>
        <i x="20" s="1"/>
        <i x="834" s="1"/>
        <i x="984" s="1"/>
        <i x="854" s="1"/>
        <i x="1069" s="1"/>
        <i x="5" s="1"/>
        <i x="2" s="1"/>
        <i x="6" s="1"/>
        <i x="1129" s="1"/>
        <i x="819" s="1"/>
        <i x="180" s="1"/>
        <i x="1239" s="1"/>
        <i x="694" s="1"/>
        <i x="1708" s="1"/>
        <i x="1656" s="1"/>
        <i x="938" s="1"/>
        <i x="808" s="1"/>
        <i x="654" s="1"/>
        <i x="1955" s="1"/>
        <i x="569" s="1"/>
        <i x="443" s="1"/>
        <i x="858" s="1"/>
        <i x="735" s="1"/>
        <i x="1287" s="1"/>
        <i x="537" s="1"/>
        <i x="1075" s="1"/>
        <i x="1327" s="1"/>
        <i x="1360" s="1"/>
        <i x="1086" s="1"/>
        <i x="974" s="1"/>
        <i x="1053" s="1"/>
        <i x="1340" s="1"/>
        <i x="1754" s="1"/>
        <i x="217" s="1"/>
        <i x="535" s="1"/>
        <i x="1866" s="1"/>
        <i x="787" s="1"/>
        <i x="507" s="1"/>
        <i x="1424" s="1"/>
        <i x="1857" s="1"/>
        <i x="324" s="1"/>
        <i x="1452" s="1"/>
        <i x="139" s="1"/>
        <i x="1589" s="1"/>
        <i x="1474" s="1"/>
        <i x="840" s="1"/>
        <i x="1663" s="1"/>
        <i x="1782" s="1"/>
        <i x="30" s="1"/>
        <i x="805" s="1"/>
        <i x="1037" s="1"/>
        <i x="1396" s="1"/>
        <i x="1742" s="1"/>
        <i x="457" s="1"/>
        <i x="1359" s="1"/>
        <i x="1637" s="1"/>
        <i x="529" s="1"/>
        <i x="498" s="1"/>
        <i x="1021" s="1"/>
        <i x="611" s="1"/>
        <i x="789" s="1"/>
        <i x="1658" s="1"/>
        <i x="92" s="1"/>
        <i x="1820" s="1"/>
        <i x="1610" s="1"/>
        <i x="513" s="1"/>
        <i x="422" s="1"/>
        <i x="759" s="1"/>
        <i x="905" s="1"/>
        <i x="1473" s="1"/>
        <i x="618" s="1"/>
        <i x="924" s="1"/>
        <i x="455" s="1"/>
        <i x="577" s="1"/>
        <i x="73" s="1"/>
        <i x="1564" s="1"/>
        <i x="1273" s="1"/>
        <i x="922" s="1"/>
        <i x="843" s="1"/>
        <i x="357" s="1"/>
        <i x="583" s="1"/>
        <i x="1043" s="1"/>
        <i x="1558" s="1"/>
        <i x="1353" s="1"/>
        <i x="406" s="1"/>
        <i x="1142" s="1"/>
        <i x="517" s="1"/>
        <i x="544" s="1"/>
        <i x="566" s="1"/>
        <i x="272" s="1"/>
        <i x="1969" s="1"/>
        <i x="1565" s="1"/>
        <i x="188" s="1"/>
        <i x="114" s="1"/>
        <i x="1325" s="1"/>
        <i x="61" s="1"/>
        <i x="140" s="1"/>
        <i x="1423" s="1"/>
        <i x="796" s="1"/>
        <i x="327" s="1"/>
        <i x="1244" s="1"/>
        <i x="657" s="1"/>
        <i x="853" s="1"/>
        <i x="1078" s="1"/>
        <i x="1801" s="1"/>
        <i x="1127" s="1"/>
        <i x="771" s="1"/>
        <i x="125" s="1"/>
        <i x="49" s="1"/>
        <i x="798" s="1"/>
        <i x="387" s="1"/>
        <i x="199" s="1"/>
        <i x="1365" s="1"/>
        <i x="1388" s="1"/>
        <i x="763" s="1"/>
        <i x="350" s="1"/>
        <i x="1583" s="1"/>
        <i x="914" s="1"/>
        <i x="58" s="1"/>
        <i x="1300" s="1"/>
        <i x="1709" s="1"/>
        <i x="877" s="1"/>
        <i x="1786" s="1"/>
        <i x="1326" s="1"/>
        <i x="84" s="1"/>
        <i x="425" s="1"/>
        <i x="1407" s="1"/>
        <i x="941" s="1"/>
        <i x="606" s="1"/>
        <i x="1700" s="1"/>
        <i x="527" s="1"/>
        <i x="1284" s="1"/>
        <i x="186" s="1"/>
        <i x="1770" s="1"/>
        <i x="36" s="1"/>
        <i x="1478" s="1"/>
        <i x="1328" s="1"/>
        <i x="1788" s="1"/>
        <i x="953" s="1"/>
        <i x="1315" s="1"/>
        <i x="1125" s="1"/>
        <i x="1690" s="1"/>
        <i x="79" s="1"/>
        <i x="1441" s="1"/>
        <i x="271" s="1"/>
        <i x="783" s="1"/>
        <i x="1528" s="1"/>
        <i x="1157" s="1"/>
        <i x="1476" s="1"/>
        <i x="1379" s="1"/>
        <i x="1783" s="1"/>
        <i x="893" s="1"/>
        <i x="63" s="1"/>
        <i x="1730" s="1"/>
        <i x="1821" s="1"/>
        <i x="1882" s="1"/>
        <i x="1840" s="1"/>
        <i x="120" s="1"/>
        <i x="12" s="1"/>
        <i x="985" s="1"/>
        <i x="476" s="1"/>
        <i x="1881" s="1"/>
        <i x="1226" s="1"/>
        <i x="187" s="1"/>
        <i x="338" s="1"/>
        <i x="570" s="1"/>
        <i x="1198" s="1"/>
        <i x="1551" s="1"/>
        <i x="839" s="1"/>
        <i x="945" s="1"/>
        <i x="1772" s="1"/>
        <i x="1646" s="1"/>
        <i x="841" s="1"/>
        <i x="164" s="1"/>
        <i x="837" s="1"/>
        <i x="1660" s="1"/>
        <i x="383" s="1"/>
        <i x="1771" s="1"/>
        <i x="1124" s="1"/>
        <i x="1833" s="1"/>
        <i x="1118" s="1"/>
        <i x="599" s="1"/>
        <i x="133" s="1"/>
        <i x="1475" s="1"/>
        <i x="1138" s="1"/>
        <i x="543" s="1"/>
        <i x="392" s="1"/>
        <i x="1851" s="1"/>
        <i x="786" s="1"/>
        <i x="447" s="1"/>
        <i x="1550" s="1"/>
        <i x="567" s="1"/>
        <i x="1332" s="1"/>
        <i x="1248" s="1"/>
        <i x="410" s="1"/>
        <i x="870" s="1"/>
        <i x="647" s="1"/>
        <i x="561" s="1"/>
        <i x="519" s="1"/>
        <i x="1371" s="1"/>
        <i x="937" s="1"/>
        <i x="1180" s="1"/>
        <i x="1919" s="1"/>
        <i x="637" s="1"/>
        <i x="1619" s="1"/>
        <i x="595" s="1"/>
        <i x="1536" s="1"/>
        <i x="1594" s="1"/>
        <i x="526" s="1"/>
        <i x="1200" s="1"/>
        <i x="227" s="1"/>
        <i x="790" s="1"/>
        <i x="1183" s="1"/>
        <i x="579" s="1"/>
        <i x="1734" s="1"/>
        <i x="1030" s="1"/>
        <i x="1048" s="1"/>
        <i x="689" s="1"/>
        <i x="152" s="1"/>
        <i x="325" s="1"/>
        <i x="290" s="1"/>
        <i x="1934" s="1"/>
        <i x="1281" s="1"/>
        <i x="136" s="1"/>
        <i x="43" s="1"/>
        <i x="316" s="1"/>
        <i x="563" s="1"/>
        <i x="1570" s="1"/>
        <i x="1408" s="1"/>
        <i x="1191" s="1"/>
        <i x="833" s="1"/>
        <i x="439" s="1"/>
        <i x="641" s="1"/>
        <i x="528" s="1"/>
        <i x="1206" s="1"/>
        <i x="734" s="1"/>
        <i x="635" s="1"/>
        <i x="795" s="1"/>
        <i x="95" s="1"/>
        <i x="891" s="1"/>
        <i x="1863" s="1"/>
        <i x="1694" s="1"/>
        <i x="1764" s="1"/>
        <i x="364" s="1"/>
        <i x="585" s="1"/>
        <i x="1345" s="1"/>
        <i x="1337" s="1"/>
        <i x="1313" s="1"/>
        <i x="970" s="1"/>
        <i x="1894" s="1"/>
        <i x="464" s="1"/>
        <i x="832" s="1"/>
        <i x="1928" s="1"/>
        <i x="1498" s="1"/>
        <i x="588" s="1"/>
        <i x="1123" s="1"/>
        <i x="915" s="1"/>
        <i x="1684" s="1"/>
        <i x="1924" s="1"/>
        <i x="690" s="1"/>
        <i x="40" s="1"/>
        <i x="1644" s="1"/>
        <i x="1920" s="1"/>
        <i x="51" s="1"/>
        <i x="1320" s="1"/>
        <i x="897" s="1"/>
        <i x="1329" s="1"/>
        <i x="716" s="1"/>
        <i x="1296" s="1"/>
        <i x="940" s="1"/>
        <i x="116" s="1"/>
        <i x="1681" s="1"/>
        <i x="785" s="1"/>
        <i x="578" s="1"/>
        <i x="144" s="1"/>
        <i x="794" s="1"/>
        <i x="1223" s="1"/>
        <i x="1192" s="1"/>
        <i x="441" s="1"/>
        <i x="991" s="1"/>
        <i x="386" s="1"/>
        <i x="1234" s="1"/>
        <i x="1744" s="1"/>
        <i x="54" s="1"/>
        <i x="1876" s="1"/>
        <i x="205" s="1"/>
        <i x="683" s="1"/>
        <i x="1312" s="1"/>
        <i x="540" s="1"/>
        <i x="1364" s="1"/>
        <i x="301" s="1"/>
        <i x="584" s="1"/>
        <i x="209" s="1"/>
        <i x="1728" s="1"/>
        <i x="1122" s="1"/>
        <i x="1765" s="1"/>
        <i x="284" s="1"/>
        <i x="1403" s="1"/>
        <i x="244" s="1"/>
        <i x="1311" s="1"/>
        <i x="1634" s="1"/>
        <i x="1068" s="1"/>
        <i x="1638" s="1"/>
        <i x="178" s="1"/>
        <i x="1671" s="1"/>
        <i x="692" s="1"/>
        <i x="249" s="1"/>
        <i x="674" s="1"/>
        <i x="1002" s="1"/>
        <i x="725" s="1"/>
        <i x="22" s="1"/>
        <i x="1699" s="1"/>
        <i x="817" s="1"/>
        <i x="1054" s="1"/>
        <i x="908" s="1"/>
        <i x="230" s="1"/>
        <i x="701" s="1"/>
        <i x="1012" s="1"/>
        <i x="574" s="1"/>
        <i x="1606" s="1"/>
        <i x="1412" s="1"/>
        <i x="112" s="1"/>
        <i x="1140" s="1"/>
        <i x="453" s="1"/>
        <i x="827" s="1"/>
        <i x="1962" s="1"/>
        <i x="429" s="1"/>
        <i x="1729" s="1"/>
        <i x="919" s="1"/>
        <i x="1938" s="1"/>
        <i x="69" s="1"/>
        <i x="1383" s="1"/>
        <i x="1533" s="1"/>
        <i x="154" s="1"/>
        <i x="931" s="1"/>
        <i x="862" s="1"/>
        <i x="428" s="1"/>
        <i x="1907" s="1"/>
        <i x="791" s="1"/>
        <i x="1872" s="1"/>
        <i x="1950" s="1"/>
        <i x="1203" s="1"/>
        <i x="1174" s="1"/>
        <i x="104" s="1"/>
        <i x="888" s="1"/>
        <i x="1368" s="1"/>
        <i x="359" s="1"/>
        <i x="191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_year" xr10:uid="{A2E063C2-E6D4-4F8C-BE9A-6B22D19F262E}" sourceName="title_year">
  <pivotTables>
    <pivotTable tabId="8" name="PivotTable8"/>
  </pivotTables>
  <data>
    <tabular pivotCacheId="746576133">
      <items count="65">
        <i x="64" s="1"/>
        <i x="57" s="1"/>
        <i x="55" s="1"/>
        <i x="36" s="1"/>
        <i x="60" s="1"/>
        <i x="41" s="1"/>
        <i x="62" s="1"/>
        <i x="63" s="1"/>
        <i x="10" s="1"/>
        <i x="32" s="1"/>
        <i x="17" s="1"/>
        <i x="59" s="1"/>
        <i x="23" s="1"/>
        <i x="58" s="1"/>
        <i x="46" s="1"/>
        <i x="47" s="1"/>
        <i x="29" s="1"/>
        <i x="61" s="1"/>
        <i x="40" s="1"/>
        <i x="52" s="1"/>
        <i x="0" s="1"/>
        <i x="26" s="1"/>
        <i x="50" s="1"/>
        <i x="8" s="1"/>
        <i x="44" s="1"/>
        <i x="7" s="1"/>
        <i x="53" s="1"/>
        <i x="15" s="1"/>
        <i x="31" s="1"/>
        <i x="21" s="1"/>
        <i x="54" s="1"/>
        <i x="24" s="1"/>
        <i x="34" s="1"/>
        <i x="48" s="1"/>
        <i x="22" s="1"/>
        <i x="42" s="1"/>
        <i x="38" s="1"/>
        <i x="27" s="1"/>
        <i x="9" s="1"/>
        <i x="20" s="1"/>
        <i x="56" s="1"/>
        <i x="39" s="1"/>
        <i x="1" s="1"/>
        <i x="12" s="1"/>
        <i x="49" s="1"/>
        <i x="33" s="1"/>
        <i x="11" s="1"/>
        <i x="4" s="1"/>
        <i x="18" s="1"/>
        <i x="5" s="1"/>
        <i x="6" s="1"/>
        <i x="2" s="1"/>
        <i x="35" s="1"/>
        <i x="37" s="1"/>
        <i x="14" s="1"/>
        <i x="28" s="1"/>
        <i x="51" s="1"/>
        <i x="30" s="1"/>
        <i x="3" s="1"/>
        <i x="16" s="1"/>
        <i x="13" s="1"/>
        <i x="45" s="1"/>
        <i x="19" s="1"/>
        <i x="25" s="1"/>
        <i x="4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dget__M_USD" xr10:uid="{B81F8EC2-3C15-4059-B5B8-C81A068E4E0C}" sourceName="Budget (M USD)">
  <pivotTables>
    <pivotTable tabId="8" name="PivotTable8"/>
  </pivotTables>
  <data>
    <tabular pivotCacheId="746576133">
      <items count="1925">
        <i x="421" s="1"/>
        <i x="187" s="1"/>
        <i x="426" s="1"/>
        <i x="1325" s="1"/>
        <i x="1507" s="1"/>
        <i x="1089" s="1"/>
        <i x="1565" s="1"/>
        <i x="660" s="1"/>
        <i x="941" s="1"/>
        <i x="1775" s="1"/>
        <i x="362" s="1"/>
        <i x="1236" s="1"/>
        <i x="381" s="1"/>
        <i x="805" s="1"/>
        <i x="846" s="1"/>
        <i x="927" s="1"/>
        <i x="1240" s="1"/>
        <i x="1232" s="1"/>
        <i x="1100" s="1"/>
        <i x="753" s="1"/>
        <i x="249" s="1"/>
        <i x="1532" s="1"/>
        <i x="70" s="1"/>
        <i x="825" s="1"/>
        <i x="1191" s="1"/>
        <i x="1517" s="1"/>
        <i x="1656" s="1"/>
        <i x="1898" s="1"/>
        <i x="635" s="1"/>
        <i x="1397" s="1"/>
        <i x="427" s="1"/>
        <i x="1086" s="1"/>
        <i x="1859" s="1"/>
        <i x="1248" s="1"/>
        <i x="155" s="1"/>
        <i x="730" s="1"/>
        <i x="1250" s="1"/>
        <i x="1416" s="1"/>
        <i x="295" s="1"/>
        <i x="1608" s="1"/>
        <i x="1334" s="1"/>
        <i x="1518" s="1"/>
        <i x="934" s="1"/>
        <i x="971" s="1"/>
        <i x="1748" s="1"/>
        <i x="204" s="1"/>
        <i x="266" s="1"/>
        <i x="799" s="1"/>
        <i x="1427" s="1"/>
        <i x="191" s="1"/>
        <i x="664" s="1"/>
        <i x="43" s="1"/>
        <i x="638" s="1"/>
        <i x="281" s="1"/>
        <i x="967" s="1"/>
        <i x="571" s="1"/>
        <i x="1323" s="1"/>
        <i x="1125" s="1"/>
        <i x="1006" s="1"/>
        <i x="1436" s="1"/>
        <i x="1381" s="1"/>
        <i x="16" s="1"/>
        <i x="35" s="1"/>
        <i x="742" s="1"/>
        <i x="1827" s="1"/>
        <i x="1332" s="1"/>
        <i x="1847" s="1"/>
        <i x="593" s="1"/>
        <i x="294" s="1"/>
        <i x="640" s="1"/>
        <i x="397" s="1"/>
        <i x="1455" s="1"/>
        <i x="1803" s="1"/>
        <i x="506" s="1"/>
        <i x="1121" s="1"/>
        <i x="1206" s="1"/>
        <i x="1105" s="1"/>
        <i x="1766" s="1"/>
        <i x="80" s="1"/>
        <i x="785" s="1"/>
        <i x="1915" s="1"/>
        <i x="357" s="1"/>
        <i x="1865" s="1"/>
        <i x="1693" s="1"/>
        <i x="944" s="1"/>
        <i x="491" s="1"/>
        <i x="1227" s="1"/>
        <i x="1109" s="1"/>
        <i x="1467" s="1"/>
        <i x="801" s="1"/>
        <i x="162" s="1"/>
        <i x="497" s="1"/>
        <i x="1270" s="1"/>
        <i x="946" s="1"/>
        <i x="1447" s="1"/>
        <i x="968" s="1"/>
        <i x="1432" s="1"/>
        <i x="1083" s="1"/>
        <i x="1185" s="1"/>
        <i x="759" s="1"/>
        <i x="1818" s="1"/>
        <i x="1066" s="1"/>
        <i x="1258" s="1"/>
        <i x="757" s="1"/>
        <i x="647" s="1"/>
        <i x="1294" s="1"/>
        <i x="544" s="1"/>
        <i x="525" s="1"/>
        <i x="1541" s="1"/>
        <i x="1710" s="1"/>
        <i x="1864" s="1"/>
        <i x="1724" s="1"/>
        <i x="34" s="1"/>
        <i x="403" s="1"/>
        <i x="1042" s="1"/>
        <i x="712" s="1"/>
        <i x="860" s="1"/>
        <i x="580" s="1"/>
        <i x="1806" s="1"/>
        <i x="1151" s="1"/>
        <i x="72" s="1"/>
        <i x="1110" s="1"/>
        <i x="1526" s="1"/>
        <i x="873" s="1"/>
        <i x="124" s="1"/>
        <i x="1578" s="1"/>
        <i x="1890" s="1"/>
        <i x="566" s="1"/>
        <i x="247" s="1"/>
        <i x="1891" s="1"/>
        <i x="1633" s="1"/>
        <i x="396" s="1"/>
        <i x="367" s="1"/>
        <i x="782" s="1"/>
        <i x="1644" s="1"/>
        <i x="1757" s="1"/>
        <i x="930" s="1"/>
        <i x="382" s="1"/>
        <i x="979" s="1"/>
        <i x="1815" s="1"/>
        <i x="464" s="1"/>
        <i x="750" s="1"/>
        <i x="394" s="1"/>
        <i x="1392" s="1"/>
        <i x="1549" s="1"/>
        <i x="1840" s="1"/>
        <i x="504" s="1"/>
        <i x="889" s="1"/>
        <i x="1754" s="1"/>
        <i x="1819" s="1"/>
        <i x="1554" s="1"/>
        <i x="115" s="1"/>
        <i x="1135" s="1"/>
        <i x="510" s="1"/>
        <i x="1438" s="1"/>
        <i x="387" s="1"/>
        <i x="117" s="1"/>
        <i x="1602" s="1"/>
        <i x="1304" s="1"/>
        <i x="942" s="1"/>
        <i x="205" s="1"/>
        <i x="218" s="1"/>
        <i x="39" s="1"/>
        <i x="842" s="1"/>
        <i x="857" s="1"/>
        <i x="1560" s="1"/>
        <i x="1781" s="1"/>
        <i x="524" s="1"/>
        <i x="752" s="1"/>
        <i x="963" s="1"/>
        <i x="1386" s="1"/>
        <i x="1559" s="1"/>
        <i x="1534" s="1"/>
        <i x="165" s="1"/>
        <i x="342" s="1"/>
        <i x="45" s="1"/>
        <i x="517" s="1"/>
        <i x="1790" s="1"/>
        <i x="95" s="1"/>
        <i x="539" s="1"/>
        <i x="1359" s="1"/>
        <i x="1509" s="1"/>
        <i x="952" s="1"/>
        <i x="441" s="1"/>
        <i x="817" s="1"/>
        <i x="493" s="1"/>
        <i x="170" s="1"/>
        <i x="867" s="1"/>
        <i x="1375" s="1"/>
        <i x="1874" s="1"/>
        <i x="234" s="1"/>
        <i x="193" s="1"/>
        <i x="1440" s="1"/>
        <i x="733" s="1"/>
        <i x="1261" s="1"/>
        <i x="146" s="1"/>
        <i x="82" s="1"/>
        <i x="1843" s="1"/>
        <i x="1731" s="1"/>
        <i x="452" s="1"/>
        <i x="1660" s="1"/>
        <i x="73" s="1"/>
        <i x="197" s="1"/>
        <i x="1678" s="1"/>
        <i x="834" s="1"/>
        <i x="488" s="1"/>
        <i x="63" s="1"/>
        <i x="917" s="1"/>
        <i x="1035" s="1"/>
        <i x="1283" s="1"/>
        <i x="97" s="1"/>
        <i x="1441" s="1"/>
        <i x="1113" s="1"/>
        <i x="58" s="1"/>
        <i x="781" s="1"/>
        <i x="734" s="1"/>
        <i x="553" s="1"/>
        <i x="540" s="1"/>
        <i x="1485" s="1"/>
        <i x="1082" s="1"/>
        <i x="254" s="1"/>
        <i x="206" s="1"/>
        <i x="1924" s="1"/>
        <i x="520" s="1"/>
        <i x="1767" s="1"/>
        <i x="1869" s="1"/>
        <i x="214" s="1"/>
        <i x="863" s="1"/>
        <i x="538" s="1"/>
        <i x="1172" s="1"/>
        <i x="1627" s="1"/>
        <i x="588" s="1"/>
        <i x="1850" s="1"/>
        <i x="101" s="1"/>
        <i x="949" s="1"/>
        <i x="1415" s="1"/>
        <i x="1118" s="1"/>
        <i x="962" s="1"/>
        <i x="807" s="1"/>
        <i x="1916" s="1"/>
        <i x="1615" s="1"/>
        <i x="200" s="1"/>
        <i x="109" s="1"/>
        <i x="1580" s="1"/>
        <i x="17" s="1"/>
        <i x="770" s="1"/>
        <i x="153" s="1"/>
        <i x="1810" s="1"/>
        <i x="719" s="1"/>
        <i x="1276" s="1"/>
        <i x="718" s="1"/>
        <i x="252" s="1"/>
        <i x="1533" s="1"/>
        <i x="850" s="1"/>
        <i x="483" s="1"/>
        <i x="1345" s="1"/>
        <i x="159" s="1"/>
        <i x="810" s="1"/>
        <i x="620" s="1"/>
        <i x="1098" s="1"/>
        <i x="219" s="1"/>
        <i x="182" s="1"/>
        <i x="969" s="1"/>
        <i x="25" s="1"/>
        <i x="469" s="1"/>
        <i x="1475" s="1"/>
        <i x="555" s="1"/>
        <i x="1010" s="1"/>
        <i x="1645" s="1"/>
        <i x="1831" s="1"/>
        <i x="1315" s="1"/>
        <i x="238" s="1"/>
        <i x="1119" s="1"/>
        <i x="1000" s="1"/>
        <i x="694" s="1"/>
        <i x="1123" s="1"/>
        <i x="1709" s="1"/>
        <i x="1796" s="1"/>
        <i x="696" s="1"/>
        <i x="401" s="1"/>
        <i x="1703" s="1"/>
        <i x="1592" s="1"/>
        <i x="1205" s="1"/>
        <i x="51" s="1"/>
        <i x="1745" s="1"/>
        <i x="1795" s="1"/>
        <i x="853" s="1"/>
        <i x="726" s="1"/>
        <i x="98" s="1"/>
        <i x="995" s="1"/>
        <i x="132" s="1"/>
        <i x="697" s="1"/>
        <i x="561" s="1"/>
        <i x="1029" s="1"/>
        <i x="1787" s="1"/>
        <i x="276" s="1"/>
        <i x="1491" s="1"/>
        <i x="1596" s="1"/>
        <i x="1826" s="1"/>
        <i x="374" s="1"/>
        <i x="1788" s="1"/>
        <i x="239" s="1"/>
        <i x="1372" s="1"/>
        <i x="656" s="1"/>
        <i x="1720" s="1"/>
        <i x="83" s="1"/>
        <i x="1184" s="1"/>
        <i x="826" s="1"/>
        <i x="613" s="1"/>
        <i x="1570" s="1"/>
        <i x="1516" s="1"/>
        <i x="1223" s="1"/>
        <i x="140" s="1"/>
        <i x="1099" s="1"/>
        <i x="1867" s="1"/>
        <i x="1356" s="1"/>
        <i x="1661" s="1"/>
        <i x="1587" s="1"/>
        <i x="693" s="1"/>
        <i x="1616" s="1"/>
        <i x="233" s="1"/>
        <i x="560" s="1"/>
        <i x="1494" s="1"/>
        <i x="1077" s="1"/>
        <i x="269" s="1"/>
        <i x="537" s="1"/>
        <i x="720" s="1"/>
        <i x="116" s="1"/>
        <i x="1719" s="1"/>
        <i x="1821" s="1"/>
        <i x="173" s="1"/>
        <i x="1318" s="1"/>
        <i x="1030" s="1"/>
        <i x="1154" s="1"/>
        <i x="1658" s="1"/>
        <i x="21" s="1"/>
        <i x="84" s="1"/>
        <i x="1208" s="1"/>
        <i x="1268" s="1"/>
        <i x="331" s="1"/>
        <i x="423" s="1"/>
        <i x="1084" s="1"/>
        <i x="341" s="1"/>
        <i x="86" s="1"/>
        <i x="1699" s="1"/>
        <i x="147" s="1"/>
        <i x="424" s="1"/>
        <i x="879" s="1"/>
        <i x="1838" s="1"/>
        <i x="1669" s="1"/>
        <i x="220" s="1"/>
        <i x="748" s="1"/>
        <i x="495" s="1"/>
        <i x="988" s="1"/>
        <i x="1912" s="1"/>
        <i x="53" s="1"/>
        <i x="999" s="1"/>
        <i x="714" s="1"/>
        <i x="429" s="1"/>
        <i x="1043" s="1"/>
        <i x="1572" s="1"/>
        <i x="639" s="1"/>
        <i x="1274" s="1"/>
        <i x="736" s="1"/>
        <i x="1382" s="1"/>
        <i x="1751" s="1"/>
        <i x="583" s="1"/>
        <i x="1402" s="1"/>
        <i x="1286" s="1"/>
        <i x="998" s="1"/>
        <i x="1868" s="1"/>
        <i x="7" s="1"/>
        <i x="85" s="1"/>
        <i x="1830" s="1"/>
        <i x="604" s="1"/>
        <i x="145" s="1"/>
        <i x="1211" s="1"/>
        <i x="1522" s="1"/>
        <i x="324" s="1"/>
        <i x="1299" s="1"/>
        <i x="1550" s="1"/>
        <i x="1863" s="1"/>
        <i x="166" s="1"/>
        <i x="1162" s="1"/>
        <i x="157" s="1"/>
        <i x="1685" s="1"/>
        <i x="332" s="1"/>
        <i x="1282" s="1"/>
        <i x="1322" s="1"/>
        <i x="909" s="1"/>
        <i x="350" s="1"/>
        <i x="296" s="1"/>
        <i x="87" s="1"/>
        <i x="1353" s="1"/>
        <i x="737" s="1"/>
        <i x="707" s="1"/>
        <i x="279" s="1"/>
        <i x="1350" s="1"/>
        <i x="1244" s="1"/>
        <i x="52" s="1"/>
        <i x="271" s="1"/>
        <i x="550" s="1"/>
        <i x="898" s="1"/>
        <i x="186" s="1"/>
        <i x="606" s="1"/>
        <i x="280" s="1"/>
        <i x="195" s="1"/>
        <i x="974" s="1"/>
        <i x="905" s="1"/>
        <i x="163" s="1"/>
        <i x="798" s="1"/>
        <i x="29" s="1"/>
        <i x="1290" s="1"/>
        <i x="1321" s="1"/>
        <i x="1574" s="1"/>
        <i x="1343" s="1"/>
        <i x="225" s="1"/>
        <i x="413" s="1"/>
        <i x="648" s="1"/>
        <i x="1700" s="1"/>
        <i x="37" s="1"/>
        <i x="1024" s="1"/>
        <i x="882" s="1"/>
        <i x="49" s="1"/>
        <i x="158" s="1"/>
        <i x="1922" s="1"/>
        <i x="1130" s="1"/>
        <i x="1235" s="1"/>
        <i x="1621" s="1"/>
        <i x="855" s="1"/>
        <i x="64" s="1"/>
        <i x="592" s="1"/>
        <i x="1137" s="1"/>
        <i x="644" s="1"/>
        <i x="1887" s="1"/>
        <i x="274" s="1"/>
        <i x="460" s="1"/>
        <i x="134" s="1"/>
        <i x="1016" s="1"/>
        <i x="1464" s="1"/>
        <i x="1368" s="1"/>
        <i x="631" s="1"/>
        <i x="1316" s="1"/>
        <i x="1820" s="1"/>
        <i x="46" s="1"/>
        <i x="1484" s="1"/>
        <i x="774" s="1"/>
        <i x="340" s="1"/>
        <i x="1564" s="1"/>
        <i x="1308" s="1"/>
        <i x="277" s="1"/>
        <i x="515" s="1"/>
        <i x="12" s="1"/>
        <i x="323" s="1"/>
        <i x="371" s="1"/>
        <i x="675" s="1"/>
        <i x="121" s="1"/>
        <i x="412" s="1"/>
        <i x="582" s="1"/>
        <i x="1638" s="1"/>
        <i x="475" s="1"/>
        <i x="1005" s="1"/>
        <i x="1050" s="1"/>
        <i x="1012" s="1"/>
        <i x="866" s="1"/>
        <i x="1862" s="1"/>
        <i x="1363" s="1"/>
        <i x="275" s="1"/>
        <i x="1365" s="1"/>
        <i x="1078" s="1"/>
        <i x="519" s="1"/>
        <i x="1877" s="1"/>
        <i x="908" s="1"/>
        <i x="1246" s="1"/>
        <i x="1904" s="1"/>
        <i x="508" s="1"/>
        <i x="1625" s="1"/>
        <i x="419" s="1"/>
        <i x="1569" s="1"/>
        <i x="768" s="1"/>
        <i x="922" s="1"/>
        <i x="299" s="1"/>
        <i x="190" s="1"/>
        <i x="1885" s="1"/>
        <i x="128" s="1"/>
        <i x="108" s="1"/>
        <i x="288" s="1"/>
        <i x="1880" s="1"/>
        <i x="1543" s="1"/>
        <i x="346" s="1"/>
        <i x="584" s="1"/>
        <i x="587" s="1"/>
        <i x="1289" s="1"/>
        <i x="1025" s="1"/>
        <i x="373" s="1"/>
        <i x="937" s="1"/>
        <i x="1032" s="1"/>
        <i x="1199" s="1"/>
        <i x="183" s="1"/>
        <i x="808" s="1"/>
        <i x="790" s="1"/>
        <i x="148" s="1"/>
        <i x="1124" s="1"/>
        <i x="329" s="1"/>
        <i x="655" s="1"/>
        <i x="178" s="1"/>
        <i x="1886" s="1"/>
        <i x="230" s="1"/>
        <i x="142" s="1"/>
        <i x="1193" s="1"/>
        <i x="1651" s="1"/>
        <i x="1449" s="1"/>
        <i x="830" s="1"/>
        <i x="792" s="1"/>
        <i x="209" s="1"/>
        <i x="243" s="1"/>
        <i x="1839" s="1"/>
        <i x="651" s="1"/>
        <i x="813" s="1"/>
        <i x="1793" s="1"/>
        <i x="38" s="1"/>
        <i x="692" s="1"/>
        <i x="727" s="1"/>
        <i x="1807" s="1"/>
        <i x="345" s="1"/>
        <i x="41" s="1"/>
        <i x="1076" s="1"/>
        <i x="721" s="1"/>
        <i x="1728" s="1"/>
        <i x="1688" s="1"/>
        <i x="1698" s="1"/>
        <i x="1764" s="1"/>
        <i x="663" s="1"/>
        <i x="1114" s="1"/>
        <i x="1918" s="1"/>
        <i x="1738" s="1"/>
        <i x="1081" s="1"/>
        <i x="598" s="1"/>
        <i x="1894" s="1"/>
        <i x="869" s="1"/>
        <i x="1061" s="1"/>
        <i x="28" s="1"/>
        <i x="518" s="1"/>
        <i x="1463" s="1"/>
        <i x="505" s="1"/>
        <i x="904" s="1"/>
        <i x="61" s="1"/>
        <i x="654" s="1"/>
        <i x="1171" s="1"/>
        <i x="1589" s="1"/>
        <i x="717" s="1"/>
        <i x="632" s="1"/>
        <i x="1167" s="1"/>
        <i x="919" s="1"/>
        <i x="1666" s="1"/>
        <i x="407" s="1"/>
        <i x="395" s="1"/>
        <i x="1696" s="1"/>
        <i x="343" s="1"/>
        <i x="1237" s="1"/>
        <i x="138" s="1"/>
        <i x="1419" s="1"/>
        <i x="1923" s="1"/>
        <i x="1341" s="1"/>
        <i x="852" s="1"/>
        <i x="1712" s="1"/>
        <i x="386" s="1"/>
        <i x="1480" s="1"/>
        <i x="1816" s="1"/>
        <i x="1762" s="1"/>
        <i x="119" s="1"/>
        <i x="765" s="1"/>
        <i x="167" s="1"/>
        <i x="399" s="1"/>
        <i x="1288" s="1"/>
        <i x="668" s="1"/>
        <i x="1229" s="1"/>
        <i x="334" s="1"/>
        <i x="1743" s="1"/>
        <i x="1142" s="1"/>
        <i x="1027" s="1"/>
        <i x="1450" s="1"/>
        <i x="1221" s="1"/>
        <i x="703" s="1"/>
        <i x="1383" s="1"/>
        <i x="1466" s="1"/>
        <i x="1586" s="1"/>
        <i x="307" s="1"/>
        <i x="1305" s="1"/>
        <i x="769" s="1"/>
        <i x="976" s="1"/>
        <i x="1735" s="1"/>
        <i x="1562" s="1"/>
        <i x="991" s="1"/>
        <i x="198" s="1"/>
        <i x="213" s="1"/>
        <i x="15" s="1"/>
        <i x="884" s="1"/>
        <i x="221" s="1"/>
        <i x="1064" s="1"/>
        <i x="951" s="1"/>
        <i x="1715" s="1"/>
        <i x="240" s="1"/>
        <i x="212" s="1"/>
        <i x="709" s="1"/>
        <i x="1652" s="1"/>
        <i x="960" s="1"/>
        <i x="289" s="1"/>
        <i x="434" s="1"/>
        <i x="1242" s="1"/>
        <i x="283" s="1"/>
        <i x="702" s="1"/>
        <i x="1391" s="1"/>
        <i x="806" s="1"/>
        <i x="1267" s="1"/>
        <i x="843" s="1"/>
        <i x="273" s="1"/>
        <i x="344" s="1"/>
        <i x="739" s="1"/>
        <i x="1224" s="1"/>
        <i x="1618" s="1"/>
        <i x="1146" s="1"/>
        <i x="451" s="1"/>
        <i x="1657" s="1"/>
        <i x="1033" s="1"/>
        <i x="818" s="1"/>
        <i x="1682" s="1"/>
        <i x="1483" s="1"/>
        <i x="1411" s="1"/>
        <i x="876" s="1"/>
        <i x="1209" s="1"/>
        <i x="356" s="1"/>
        <i x="1189" s="1"/>
        <i x="1207" s="1"/>
        <i x="50" s="1"/>
        <i x="1414" s="1"/>
        <i x="1753" s="1"/>
        <i x="352" s="1"/>
        <i x="1225" s="1"/>
        <i x="1921" s="1"/>
        <i x="1804" s="1"/>
        <i x="1103" s="1"/>
        <i x="1909" s="1"/>
        <i x="1737" s="1"/>
        <i x="457" s="1"/>
        <i x="649" s="1"/>
        <i x="474" s="1"/>
        <i x="180" s="1"/>
        <i x="1143" s="1"/>
        <i x="1772" s="1"/>
        <i x="1647" s="1"/>
        <i x="747" s="1"/>
        <i x="1732" s="1"/>
        <i x="177" s="1"/>
        <i x="42" s="1"/>
        <i x="629" s="1"/>
        <i x="1626" s="1"/>
        <i x="972" s="1"/>
        <i x="1888" s="1"/>
        <i x="1080" s="1"/>
        <i x="471" s="1"/>
        <i x="1799" s="1"/>
        <i x="1704" s="1"/>
        <i x="154" s="1"/>
        <i x="112" s="1"/>
        <i x="1177" s="1"/>
        <i x="1496" s="1"/>
        <i x="1789" s="1"/>
        <i x="1504" s="1"/>
        <i x="1899" s="1"/>
        <i x="1470" s="1"/>
        <i x="1271" s="1"/>
        <i x="1520" s="1"/>
        <i x="480" s="1"/>
        <i x="1106" s="1"/>
        <i x="602" s="1"/>
        <i x="1664" s="1"/>
        <i x="1233" s="1"/>
        <i x="645" s="1"/>
        <i x="586" s="1"/>
        <i x="1687" s="1"/>
        <i x="1539" s="1"/>
        <i x="552" s="1"/>
        <i x="858" s="1"/>
        <i x="1530" s="1"/>
        <i x="650" s="1"/>
        <i x="997" s="1"/>
        <i x="1424" s="1"/>
        <i x="551" s="1"/>
        <i x="1487" s="1"/>
        <i x="1215" s="1"/>
        <i x="950" s="1"/>
        <i x="1052" s="1"/>
        <i x="1813" s="1"/>
        <i x="306" s="1"/>
        <i x="1273" s="1"/>
        <i x="1165" s="1"/>
        <i x="1723" s="1"/>
        <i x="1871" s="1"/>
        <i x="438" s="1"/>
        <i x="1671" s="1"/>
        <i x="378" s="1"/>
        <i x="391" s="1"/>
        <i x="767" s="1"/>
        <i x="363" s="1"/>
        <i x="1624" s="1"/>
        <i x="1091" s="1"/>
        <i x="257" s="1"/>
        <i x="674" s="1"/>
        <i x="1044" s="1"/>
        <i x="573" s="1"/>
        <i x="439" s="1"/>
        <i x="862" s="1"/>
        <i x="1330" s="1"/>
        <i x="1642" s="1"/>
        <i x="359" s="1"/>
        <i x="1435" s="1"/>
        <i x="1398" s="1"/>
        <i x="600" s="1"/>
        <i x="227" s="1"/>
        <i x="777" s="1"/>
        <i x="1628" s="1"/>
        <i x="56" s="1"/>
        <i x="408" s="1"/>
        <i x="1636" s="1"/>
        <i x="1845" s="1"/>
        <i x="1833" s="1"/>
        <i x="1272" s="1"/>
        <i x="150" s="1"/>
        <i x="1014" s="1"/>
        <i x="1718" s="1"/>
        <i x="1178" s="1"/>
        <i x="1192" s="1"/>
        <i x="928" s="1"/>
        <i x="970" s="1"/>
        <i x="354" s="1"/>
        <i x="1001" s="1"/>
        <i x="603" s="1"/>
        <i x="1853" s="1"/>
        <i x="1364" s="1"/>
        <i x="282" s="1"/>
        <i x="758" s="1"/>
        <i x="1692" s="1"/>
        <i x="398" s="1"/>
        <i x="1583" s="1"/>
        <i x="1349" s="1"/>
        <i x="1421" s="1"/>
        <i x="1834" s="1"/>
        <i x="581" s="1"/>
        <i x="676" s="1"/>
        <i x="361" s="1"/>
        <i x="1729" s="1"/>
        <i x="678" s="1"/>
        <i x="653" s="1"/>
        <i x="1028" s="1"/>
        <i x="766" s="1"/>
        <i x="700" s="1"/>
        <i x="838" s="1"/>
        <i x="1034" s="1"/>
        <i x="313" s="1"/>
        <i x="315" s="1"/>
        <i x="241" s="1"/>
        <i x="66" s="1"/>
        <i x="118" s="1"/>
        <i x="1102" s="1"/>
        <i x="615" s="1"/>
        <i x="126" s="1"/>
        <i x="1832" s="1"/>
        <i x="1478" s="1"/>
        <i x="1497" s="1"/>
        <i x="264" s="1"/>
        <i x="48" s="1"/>
        <i x="677" s="1"/>
        <i x="1536" s="1"/>
        <i x="1412" s="1"/>
        <i x="1087" s="1"/>
        <i x="442" s="1"/>
        <i x="964" s="1"/>
        <i x="20" s="1"/>
        <i x="349" s="1"/>
        <i x="1456" s="1"/>
        <i x="716" s="1"/>
        <i x="1366" s="1"/>
        <i x="1266" s="1"/>
        <i x="156" s="1"/>
        <i x="1385" s="1"/>
        <i x="1856" s="1"/>
        <i x="994" s="1"/>
        <i x="1595" s="1"/>
        <i x="990" s="1"/>
        <i x="955" s="1"/>
        <i x="868" s="1"/>
        <i x="1367" s="1"/>
        <i x="333" s="1"/>
        <i x="1606" s="1"/>
        <i x="1120" s="1"/>
        <i x="642" s="1"/>
        <i x="228" s="1"/>
        <i x="477" s="1"/>
        <i x="672" s="1"/>
        <i x="262" s="1"/>
        <i x="1477" s="1"/>
        <i x="514" s="1"/>
        <i x="1778" s="1"/>
        <i x="923" s="1"/>
        <i x="1857" s="1"/>
        <i x="1213" s="1"/>
        <i x="1701" s="1"/>
        <i x="1546" s="1"/>
        <i x="1714" s="1"/>
        <i x="1527" s="1"/>
        <i x="819" s="1"/>
        <i x="390" s="1"/>
        <i x="1255" s="1"/>
        <i x="859" s="1"/>
        <i x="870" s="1"/>
        <i x="837" s="1"/>
        <i x="377" s="1"/>
        <i x="130" s="1"/>
        <i x="915" s="1"/>
        <i x="1514" s="1"/>
        <i x="1153" s="1"/>
        <i x="1717" s="1"/>
        <i x="1426" s="1"/>
        <i x="114" s="1"/>
        <i x="895" s="1"/>
        <i x="122" s="1"/>
        <i x="1026" s="1"/>
        <i x="487" s="1"/>
        <i x="1313" s="1"/>
        <i x="1725" s="1"/>
        <i x="385" s="1"/>
        <i x="1355" s="1"/>
        <i x="1389" s="1"/>
        <i x="1319" s="1"/>
        <i x="665" s="1"/>
        <i x="3" s="1"/>
        <i x="1069" s="1"/>
        <i x="10" s="1"/>
        <i x="890" s="1"/>
        <i x="1422" s="1"/>
        <i x="1396" s="1"/>
        <i x="1344" s="1"/>
        <i x="1335" s="1"/>
        <i x="236" s="1"/>
        <i x="27" s="1"/>
        <i x="129" s="1"/>
        <i x="1883" s="1"/>
        <i x="1881" s="1"/>
        <i x="1147" s="1"/>
        <i x="940" s="1"/>
        <i x="1226" s="1"/>
        <i x="1791" s="1"/>
        <i x="337" s="1"/>
        <i x="1361" s="1"/>
        <i x="1217" s="1"/>
        <i x="443" s="1"/>
        <i x="1878" s="1"/>
        <i x="420" s="1"/>
        <i x="194" s="1"/>
        <i x="1897" s="1"/>
        <i x="628" s="1"/>
        <i x="1640" s="1"/>
        <i x="172" s="1"/>
        <i x="897" s="1"/>
        <i x="300" s="1"/>
        <i x="809" s="1"/>
        <i x="1659" s="1"/>
        <i x="1188" s="1"/>
        <i x="310" s="1"/>
        <i x="437" s="1"/>
        <i x="595" s="1"/>
        <i x="1405" s="1"/>
        <i x="113" s="1"/>
        <i x="1369" s="1"/>
        <i x="1479" s="1"/>
        <i x="1306" s="1"/>
        <i x="380" s="1"/>
        <i x="1577" s="1"/>
        <i x="1465" s="1"/>
        <i x="110" s="1"/>
        <i x="528" s="1"/>
        <i x="607" s="1"/>
        <i x="1622" s="1"/>
        <i x="925" s="1"/>
        <i x="822" s="1"/>
        <i x="658" s="1"/>
        <i x="1280" s="1"/>
        <i x="1733" s="1"/>
        <i x="217" s="1"/>
        <i x="489" s="1"/>
        <i x="486" s="1"/>
        <i x="1094" s="1"/>
        <i x="232" s="1"/>
        <i x="966" s="1"/>
        <i x="993" s="1"/>
        <i x="370" s="1"/>
        <i x="1011" s="1"/>
        <i x="1" s="1"/>
        <i x="831" s="1"/>
        <i x="435" s="1"/>
        <i x="1297" s="1"/>
        <i x="814" s="1"/>
        <i x="775" s="1"/>
        <i x="760" s="1"/>
        <i x="500" s="1"/>
        <i x="786" s="1"/>
        <i x="291" s="1"/>
        <i x="143" s="1"/>
        <i x="1377" s="1"/>
        <i x="1417" s="1"/>
        <i x="1062" s="1"/>
        <i x="1425" s="1"/>
        <i x="698" s="1"/>
        <i x="160" s="1"/>
        <i x="887" s="1"/>
        <i x="776" s="1"/>
        <i x="630" s="1"/>
        <i x="578" s="1"/>
        <i x="844" s="1"/>
        <i x="406" s="1"/>
        <i x="1060" s="1"/>
        <i x="316" s="1"/>
        <i x="184" s="1"/>
        <i x="1243" s="1"/>
        <i x="133" s="1"/>
        <i x="375" s="1"/>
        <i x="69" s="1"/>
        <i x="459" s="1"/>
        <i x="1906" s="1"/>
        <i x="268" s="1"/>
        <i x="188" s="1"/>
        <i x="449" s="1"/>
        <i x="448" s="1"/>
        <i x="918" s="1"/>
        <i x="1314" s="1"/>
        <i x="710" s="1"/>
        <i x="1049" s="1"/>
        <i x="229" s="1"/>
        <i x="803" s="1"/>
        <i x="910" s="1"/>
        <i x="1643" s="1"/>
        <i x="564" s="1"/>
        <i x="1037" s="1"/>
        <i x="1442" s="1"/>
        <i x="1706" s="1"/>
        <i x="196" s="1"/>
        <i x="756" s="1"/>
        <i x="484" s="1"/>
        <i x="956" s="1"/>
        <i x="253" s="1"/>
        <i x="626" s="1"/>
        <i x="575" s="1"/>
        <i x="565" s="1"/>
        <i x="54" s="1"/>
        <i x="911" s="1"/>
        <i x="1742" s="1"/>
        <i x="780" s="1"/>
        <i x="989" s="1"/>
        <i x="14" s="1"/>
        <i x="203" s="1"/>
        <i x="1395" s="1"/>
        <i x="1212" s="1"/>
        <i x="1097" s="1"/>
        <i x="31" s="1"/>
        <i x="1159" s="1"/>
        <i x="1776" s="1"/>
        <i x="1697" s="1"/>
        <i x="415" s="1"/>
        <i x="79" s="1"/>
        <i x="1058" s="1"/>
        <i x="641" s="1"/>
        <i x="787" s="1"/>
        <i x="383" s="1"/>
        <i x="1018" s="1"/>
        <i x="1824" s="1"/>
        <i x="68" s="1"/>
        <i x="1597" s="1"/>
        <i x="1287" s="1"/>
        <i x="466" s="1"/>
        <i x="135" s="1"/>
        <i x="1635" s="1"/>
        <i x="1535" s="1"/>
        <i x="549" s="1"/>
        <i x="1755" s="1"/>
        <i x="624" s="1"/>
        <i x="1686" s="1"/>
        <i x="1676" s="1"/>
        <i x="610" s="1"/>
        <i x="1524" s="1"/>
        <i x="1683" s="1"/>
        <i x="47" s="1"/>
        <i x="1194" s="1"/>
        <i x="1293" s="1"/>
        <i x="11" s="1"/>
        <i x="954" s="1"/>
        <i x="131" s="1"/>
        <i x="796" s="1"/>
        <i x="1104" s="1"/>
        <i x="1472" s="1"/>
        <i x="71" s="1"/>
        <i x="1311" s="1"/>
        <i x="689" s="1"/>
        <i x="287" s="1"/>
        <i x="1444" s="1"/>
        <i x="811" s="1"/>
        <i x="199" s="1"/>
        <i x="856" s="1"/>
        <i x="1579" s="1"/>
        <i x="1663" s="1"/>
        <i x="903" s="1"/>
        <i x="1093" s="1"/>
        <i x="1911" s="1"/>
        <i x="1152" s="1"/>
        <i x="1169" s="1"/>
        <i x="1785" s="1"/>
        <i x="1301" s="1"/>
        <i x="507" s="1"/>
        <i x="829" s="1"/>
        <i x="1469" s="1"/>
        <i x="533" s="1"/>
        <i x="1680" s="1"/>
        <i x="1811" s="1"/>
        <i x="270" s="1"/>
        <i x="1407" s="1"/>
        <i x="1551" s="1"/>
        <i x="311" s="1"/>
        <i x="1452" s="1"/>
        <i x="88" s="1"/>
        <i x="1842" s="1"/>
        <i x="1048" s="1"/>
        <i x="60" s="1"/>
        <i x="1769" s="1"/>
        <i x="1176" s="1"/>
        <i x="201" s="1"/>
        <i x="880" s="1"/>
        <i x="1761" s="1"/>
        <i x="144" s="1"/>
        <i x="596" s="1"/>
        <i x="778" s="1"/>
        <i x="836" s="1"/>
        <i x="414" s="1"/>
        <i x="467" s="1"/>
        <i x="1617" s="1"/>
        <i x="1646" s="1"/>
        <i x="749" s="1"/>
        <i x="1168" s="1"/>
        <i x="1774" s="1"/>
        <i x="1275" s="1"/>
        <i x="1057" s="1"/>
        <i x="1262" s="1"/>
        <i x="1741" s="1"/>
        <i x="384" s="1"/>
        <i x="883" s="1"/>
        <i x="984" s="1"/>
        <i x="1420" s="1"/>
        <i x="1145" s="1"/>
        <i x="123" s="1"/>
        <i x="1684" s="1"/>
        <i x="1134" s="1"/>
        <i x="542" s="1"/>
        <i x="784" s="1"/>
        <i x="1506" s="1"/>
        <i x="171" s="1"/>
        <i x="339" s="1"/>
        <i x="1482" s="1"/>
        <i x="103" s="1"/>
        <i x="847" s="1"/>
        <i x="1920" s="1"/>
        <i x="532" s="1"/>
        <i x="0" s="1"/>
        <i x="616" s="1"/>
        <i x="1668" s="1"/>
        <i x="1054" s="1"/>
        <i x="290" s="1"/>
        <i x="255" s="1"/>
        <i x="996" s="1"/>
        <i x="861" s="1"/>
        <i x="535" s="1"/>
        <i x="1474" s="1"/>
        <i x="1623" s="1"/>
        <i x="671" s="1"/>
        <i x="314" s="1"/>
        <i x="355" s="1"/>
        <i x="848" s="1"/>
        <i x="1861" s="1"/>
        <i x="1017" s="1"/>
        <i x="594" s="1"/>
        <i x="1122" s="1"/>
        <i x="1378" s="1"/>
        <i x="1127" s="1"/>
        <i x="1090" s="1"/>
        <i x="1601" s="1"/>
        <i x="1653" s="1"/>
        <i x="899" s="1"/>
        <i x="1749" s="1"/>
        <i x="570" s="1"/>
        <i x="1849" s="1"/>
        <i x="662" s="1"/>
        <i x="1252" s="1"/>
        <i x="609" s="1"/>
        <i x="1251" s="1"/>
        <i x="1598" s="1"/>
        <i x="1399" s="1"/>
        <i x="189" s="1"/>
        <i x="1132" s="1"/>
        <i x="1374" s="1"/>
        <i x="1716" s="1"/>
        <i x="1756" s="1"/>
        <i x="1760" s="1"/>
        <i x="574" s="1"/>
        <i x="1002" s="1"/>
        <i x="1003" s="1"/>
        <i x="1759" s="1"/>
        <i x="102" s="1"/>
        <i x="107" s="1"/>
        <i x="330" s="1"/>
        <i x="1490" s="1"/>
        <i x="1186" s="1"/>
        <i x="1187" s="1"/>
        <i x="1431" s="1"/>
        <i x="1508" s="1"/>
        <i x="1053" s="1"/>
        <i x="74" s="1"/>
        <i x="1175" s="1"/>
        <i x="900" s="1"/>
        <i x="554" s="1"/>
        <i x="543" s="1"/>
        <i x="1039" s="1"/>
        <i x="1593" s="1"/>
        <i x="1765" s="1"/>
        <i x="309" s="1"/>
        <i x="1158" s="1"/>
        <i x="1181" s="1"/>
        <i x="878" s="1"/>
        <i x="1889" s="1"/>
        <i x="708" s="1"/>
        <i x="1537" s="1"/>
        <i x="502" s="1"/>
        <i x="985" s="1"/>
        <i x="1428" s="1"/>
        <i x="1489" s="1"/>
        <i x="621" s="1"/>
        <i x="208" s="1"/>
        <i x="326" s="1"/>
        <i x="1070" s="1"/>
        <i x="389" s="1"/>
        <i x="482" s="1"/>
        <i x="1677" s="1"/>
        <i x="216" s="1"/>
        <i x="353" s="1"/>
        <i x="431" s="1"/>
        <i x="839" s="1"/>
        <i x="1298" s="1"/>
        <i x="987" s="1"/>
        <i x="666" s="1"/>
        <i x="1557" s="1"/>
        <i x="100" s="1"/>
        <i x="1567" s="1"/>
        <i x="1140" s="1"/>
        <i x="1352" s="1"/>
        <i x="404" s="1"/>
        <i x="265" s="1"/>
        <i x="888" s="1"/>
        <i x="906" s="1"/>
        <i x="1403" s="1"/>
        <i x="1309" s="1"/>
        <i x="1453" s="1"/>
        <i x="1614" s="1"/>
        <i x="992" s="1"/>
        <i x="1740" s="1"/>
        <i x="637" s="1"/>
        <i x="379" s="1"/>
        <i x="8" s="1"/>
        <i x="5" s="1"/>
        <i x="1418" s="1"/>
        <i x="1613" s="1"/>
        <i x="1072" s="1"/>
        <i x="704" s="1"/>
        <i x="1144" s="1"/>
        <i x="321" s="1"/>
        <i x="242" s="1"/>
        <i x="1111" s="1"/>
        <i x="1873" s="1"/>
        <i x="278" s="1"/>
        <i x="740" s="1"/>
        <i x="1590" s="1"/>
        <i x="935" s="1"/>
        <i x="1907" s="1"/>
        <i x="731" s="1"/>
        <i x="1031" s="1"/>
        <i x="1528" s="1"/>
        <i x="1239" s="1"/>
        <i x="779" s="1"/>
        <i x="450" s="1"/>
        <i x="1460" s="1"/>
        <i x="1263" s="1"/>
        <i x="1835" s="1"/>
        <i x="706" s="1"/>
        <i x="854" s="1"/>
        <i x="534" s="1"/>
        <i x="849" s="1"/>
        <i x="1163" s="1"/>
        <i x="1770" s="1"/>
        <i x="250" s="1"/>
        <i x="521" s="1"/>
        <i x="1384" s="1"/>
        <i x="494" s="1"/>
        <i x="754" s="1"/>
        <i x="1540" s="1"/>
        <i x="94" s="1"/>
        <i x="1814" s="1"/>
        <i x="1439" s="1"/>
        <i x="1041" s="1"/>
        <i x="1202" s="1"/>
        <i x="1547" s="1"/>
        <i x="1117" s="1"/>
        <i x="1672" s="1"/>
        <i x="687" s="1"/>
        <i x="1183" s="1"/>
        <i x="405" s="1"/>
        <i x="57" s="1"/>
        <i x="478" s="1"/>
        <i x="1190" s="1"/>
        <i x="347" s="1"/>
        <i x="579" s="1"/>
        <i x="1585" s="1"/>
        <i x="1758" s="1"/>
        <i x="1782" s="1"/>
        <i x="1548" s="1"/>
        <i x="1499" s="1"/>
        <i x="481" s="1"/>
        <i x="546" s="1"/>
        <i x="894" s="1"/>
        <i x="1620" s="1"/>
        <i x="1331" s="1"/>
        <i x="1004" s="1"/>
        <i x="877" s="1"/>
        <i x="1312" s="1"/>
        <i x="267" s="1"/>
        <i x="302" s="1"/>
        <i x="456" s="1"/>
        <i x="1222" s="1"/>
        <i x="1855" s="1"/>
        <i x="933" s="1"/>
        <i x="695" s="1"/>
        <i x="531" s="1"/>
        <i x="715" s="1"/>
        <i x="1893" s="1"/>
        <i x="864" s="1"/>
        <i x="1285" s="1"/>
        <i x="476" s="1"/>
        <i x="686" s="1"/>
        <i x="44" s="1"/>
        <i x="529" s="1"/>
        <i x="1722" s="1"/>
        <i x="1783" s="1"/>
        <i x="943" s="1"/>
        <i x="26" s="1"/>
        <i x="688" s="1"/>
        <i x="1780" s="1"/>
        <i x="1295" s="1"/>
        <i x="446" s="1"/>
        <i x="1708" s="1"/>
        <i x="223" s="1"/>
        <i x="612" s="1"/>
        <i x="685" s="1"/>
        <i x="1197" s="1"/>
        <i x="433" s="1"/>
        <i x="1210" s="1"/>
        <i x="305" s="1"/>
        <i x="463" s="1"/>
        <i x="851" s="1"/>
        <i x="161" s="1"/>
        <i x="1107" s="1"/>
        <i x="417" s="1"/>
        <i x="245" s="1"/>
        <i x="1339" s="1"/>
        <i x="1157" s="1"/>
        <i x="913" s="1"/>
        <i x="1063" s="1"/>
        <i x="1513" s="1"/>
        <i x="1429" s="1"/>
        <i x="1073" s="1"/>
        <i x="410" s="1"/>
        <i x="1333" s="1"/>
        <i x="559" s="1"/>
        <i x="681" s="1"/>
        <i x="980" s="1"/>
        <i x="1604" s="1"/>
        <i x="1196" s="1"/>
        <i x="1259" s="1"/>
        <i x="1219" s="1"/>
        <i x="896" s="1"/>
        <i x="953" s="1"/>
        <i x="24" s="1"/>
        <i x="1563" s="1"/>
        <i x="1591" s="1"/>
        <i x="32" s="1"/>
        <i x="622" s="1"/>
        <i x="1020" s="1"/>
        <i x="1161" s="1"/>
        <i x="322" s="1"/>
        <i x="1662" s="1"/>
        <i x="260" s="1"/>
        <i x="872" s="1"/>
        <i x="577" s="1"/>
        <i x="325" s="1"/>
        <i x="458" s="1"/>
        <i x="78" s="1"/>
        <i x="91" s="1"/>
        <i x="1195" s="1"/>
        <i x="614" s="1"/>
        <i x="1038" s="1"/>
        <i x="392" s="1"/>
        <i x="1501" s="1"/>
        <i x="1555" s="1"/>
        <i x="1448" s="1"/>
        <i x="684" s="1"/>
        <i x="722" s="1"/>
        <i x="90" s="1"/>
        <i x="1156" s="1"/>
        <i x="1131" s="1"/>
        <i x="572" s="1"/>
        <i x="1328" s="1"/>
        <i x="892" s="1"/>
        <i x="1488" s="1"/>
        <i x="1674" s="1"/>
        <i x="1713" s="1"/>
        <i x="1055" s="1"/>
        <i x="1075" s="1"/>
        <i x="1908" s="1"/>
        <i x="1256" s="1"/>
        <i x="1866" s="1"/>
        <i x="13" s="1"/>
        <i x="335" s="1"/>
        <i x="914" s="1"/>
        <i x="244" s="1"/>
        <i x="30" s="1"/>
        <i x="1307" s="1"/>
        <i x="455" s="1"/>
        <i x="1600" s="1"/>
        <i x="589" s="1"/>
        <i x="617" s="1"/>
        <i x="667" s="1"/>
        <i x="661" s="1"/>
        <i x="422" s="1"/>
        <i x="608" s="1"/>
        <i x="599" s="1"/>
        <i x="557" s="1"/>
        <i x="1752" s="1"/>
        <i x="828" s="1"/>
        <i x="986" s="1"/>
        <i x="1203" s="1"/>
        <i x="1458" s="1"/>
        <i x="713" s="1"/>
        <i x="1141" s="1"/>
        <i x="912" s="1"/>
        <i x="461" s="1"/>
        <i x="800" s="1"/>
        <i x="932" s="1"/>
        <i x="1129" s="1"/>
        <i x="683" s="1"/>
        <i x="1673" s="1"/>
        <i x="246" s="1"/>
        <i x="1594" s="1"/>
        <i x="541" s="1"/>
        <i x="1230" s="1"/>
        <i x="1500" s="1"/>
        <i x="1805" s="1"/>
        <i x="1388" s="1"/>
        <i x="120" s="1"/>
        <i x="1612" s="1"/>
        <i x="1561" s="1"/>
        <i x="1913" s="1"/>
        <i x="141" s="1"/>
        <i x="432" s="1"/>
        <i x="1390" s="1"/>
        <i x="1763" s="1"/>
        <i x="885" s="1"/>
        <i x="1544" s="1"/>
        <i x="127" s="1"/>
        <i x="1802" s="1"/>
        <i x="105" s="1"/>
        <i x="1568" s="1"/>
        <i x="1599" s="1"/>
        <i x="1858" s="1"/>
        <i x="1019" s="1"/>
        <i x="369" s="1"/>
        <i x="1498" s="1"/>
        <i x="1155" s="1"/>
        <i x="841" s="1"/>
        <i x="284" s="1"/>
        <i x="1065" s="1"/>
        <i x="192" s="1"/>
        <i x="1358" s="1"/>
        <i x="319" s="1"/>
        <i x="492" s="1"/>
        <i x="1917" s="1"/>
        <i x="1059" s="1"/>
        <i x="1556" s="1"/>
        <i x="1505" s="1"/>
        <i x="498" s="1"/>
        <i x="938" s="1"/>
        <i x="1519" s="1"/>
        <i x="1220" s="1"/>
        <i x="454" s="1"/>
        <i x="1747" s="1"/>
        <i x="1875" s="1"/>
        <i x="804" s="1"/>
        <i x="1085" s="1"/>
        <i x="1445" s="1"/>
        <i x="168" s="1"/>
        <i x="149" s="1"/>
        <i x="569" s="1"/>
        <i x="327" s="1"/>
        <i x="348" s="1"/>
        <i x="65" s="1"/>
        <i x="470" s="1"/>
        <i x="1254" s="1"/>
        <i x="444" s="1"/>
        <i x="207" s="1"/>
        <i x="1433" s="1"/>
        <i x="1340" s="1"/>
        <i x="77" s="1"/>
        <i x="1009" s="1"/>
        <i x="104" s="1"/>
        <i x="1798" s="1"/>
        <i x="1279" s="1"/>
        <i x="1844" s="1"/>
        <i x="1851" s="1"/>
        <i x="393" s="1"/>
        <i x="1665" s="1"/>
        <i x="1040" s="1"/>
        <i x="1231" s="1"/>
        <i x="816" s="1"/>
        <i x="317" s="1"/>
        <i x="1269" s="1"/>
        <i x="297" s="1"/>
        <i x="318" s="1"/>
        <i x="871" s="1"/>
        <i x="1641" s="1"/>
        <i x="1067" s="1"/>
        <i x="1112" s="1"/>
        <i x="833" s="1"/>
        <i x="745" s="1"/>
        <i x="1446" s="1"/>
        <i x="746" s="1"/>
        <i x="1257" s="1"/>
        <i x="1611" s="1"/>
        <i x="152" s="1"/>
        <i x="947" s="1"/>
        <i x="263" s="1"/>
        <i x="1777" s="1"/>
        <i x="1512" s="1"/>
        <i x="957" s="1"/>
        <i x="1529" s="1"/>
        <i x="1854" s="1"/>
        <i x="763" s="1"/>
        <i x="762" s="1"/>
        <i x="261" s="1"/>
        <i x="735" s="1"/>
        <i x="679" s="1"/>
        <i x="1461" s="1"/>
        <i x="973" s="1"/>
        <i x="771" s="1"/>
        <i x="55" s="1"/>
        <i x="835" s="1"/>
        <i x="304" s="1"/>
        <i x="1310" s="1"/>
        <i x="365" s="1"/>
        <i x="1373" s="1"/>
        <i x="824" s="1"/>
        <i x="1406" s="1"/>
        <i x="1278" s="1"/>
        <i x="1746" s="1"/>
        <i x="1337" s="1"/>
        <i x="298" s="1"/>
        <i x="4" s="1"/>
        <i x="1808" s="1"/>
        <i x="1726" s="1"/>
        <i x="75" s="1"/>
        <i x="1829" s="1"/>
        <i x="820" s="1"/>
        <i x="338" s="1"/>
        <i x="336" s="1"/>
        <i x="568" s="1"/>
        <i x="1538" s="1"/>
        <i x="1370" s="1"/>
        <i x="1342" s="1"/>
        <i x="328" s="1"/>
        <i x="1088" s="1"/>
        <i x="1174" s="1"/>
        <i x="1204" s="1"/>
        <i x="1872" s="1"/>
        <i x="1160" s="1"/>
        <i x="364" s="1"/>
        <i x="1413" s="1"/>
        <i x="1581" s="1"/>
        <i x="440" s="1"/>
        <i x="832" s="1"/>
        <i x="1609" s="1"/>
        <i x="1523" s="1"/>
        <i x="1773" s="1"/>
        <i x="682" s="1"/>
        <i x="308" s="1"/>
        <i x="231" s="1"/>
        <i x="18" s="1"/>
        <i x="1265" s="1"/>
        <i x="530" s="1"/>
        <i x="623" s="1"/>
        <i x="1797" s="1"/>
        <i x="1173" s="1"/>
        <i x="93" s="1"/>
        <i x="1150" s="1"/>
        <i x="978" s="1"/>
        <i x="1166" s="1"/>
        <i x="1502" s="1"/>
        <i x="797" s="1"/>
        <i x="690" s="1"/>
        <i x="1379" s="1"/>
        <i x="36" s="1"/>
        <i x="619" s="1"/>
        <i x="1736" s="1"/>
        <i x="1711" s="1"/>
        <i x="1336" s="1"/>
        <i x="1492" s="1"/>
        <i x="1794" s="1"/>
        <i x="794" s="1"/>
        <i x="527" s="1"/>
        <i x="823" s="1"/>
        <i x="523" s="1"/>
        <i x="1852" s="1"/>
        <i x="1462" s="1"/>
        <i x="1234" s="1"/>
        <i x="1689" s="1"/>
        <i x="1558" s="1"/>
        <i x="1264" s="1"/>
        <i x="1573" s="1"/>
        <i x="1750" s="1"/>
        <i x="865" s="1"/>
        <i x="611" s="1"/>
        <i x="1910" s="1"/>
        <i x="215" s="1"/>
        <i x="1792" s="1"/>
        <i x="430" s="1"/>
        <i x="680" s="1"/>
        <i x="1730" s="1"/>
        <i x="1619" s="1"/>
        <i x="76" s="1"/>
        <i x="673" s="1"/>
        <i x="1198" s="1"/>
        <i x="1408" s="1"/>
        <i x="1056" s="1"/>
        <i x="1822" s="1"/>
        <i x="428" s="1"/>
        <i x="1327" s="1"/>
        <i x="1771" s="1"/>
        <i x="948" s="1"/>
        <i x="1410" s="1"/>
        <i x="99" s="1"/>
        <i x="764" s="1"/>
        <i x="1476" s="1"/>
        <i x="1639" s="1"/>
        <i x="547" s="1"/>
        <i x="562" s="1"/>
        <i x="1387" s="1"/>
        <i x="1493" s="1"/>
        <i x="1007" s="1"/>
        <i x="111" s="1"/>
        <i x="139" s="1"/>
        <i x="1779" s="1"/>
        <i x="1284" s="1"/>
        <i x="1739" s="1"/>
        <i x="1400" s="1"/>
        <i x="1238" s="1"/>
        <i x="728" s="1"/>
        <i x="259" s="1"/>
        <i x="901" s="1"/>
        <i x="646" s="1"/>
        <i x="1351" s="1"/>
        <i x="1241" s="1"/>
        <i x="22" s="1"/>
        <i x="1023" s="1"/>
        <i x="1481" s="1"/>
        <i x="164" s="1"/>
        <i x="210" s="1"/>
        <i x="981" s="1"/>
        <i x="545" s="1"/>
        <i x="1914" s="1"/>
        <i x="468" s="1"/>
        <i x="812" s="1"/>
        <i x="1582" s="1"/>
        <i x="272" s="1"/>
        <i x="513" s="1"/>
        <i x="106" s="1"/>
        <i x="512" s="1"/>
        <i x="1149" s="1"/>
        <i x="503" s="1"/>
        <i x="1404" s="1"/>
        <i x="1214" s="1"/>
        <i x="1545" s="1"/>
        <i x="1393" s="1"/>
        <i x="490" s="1"/>
        <i x="1841" s="1"/>
        <i x="657" s="1"/>
        <i x="402" s="1"/>
        <i x="1879" s="1"/>
        <i x="975" s="1"/>
        <i x="936" s="1"/>
        <i x="907" s="1"/>
        <i x="618" s="1"/>
        <i x="1584" s="1"/>
        <i x="1801" s="1"/>
        <i x="1575" s="1"/>
        <i x="453" s="1"/>
        <i x="19" s="1"/>
        <i x="815" s="1"/>
        <i x="1047" s="1"/>
        <i x="1900" s="1"/>
        <i x="256" s="1"/>
        <i x="248" s="1"/>
        <i x="293" s="1"/>
        <i x="939" s="1"/>
        <i x="1096" s="1"/>
        <i x="738" s="1"/>
        <i x="1846" s="1"/>
        <i x="1068" s="1"/>
        <i x="136" s="1"/>
        <i x="465" s="1"/>
        <i x="1138" s="1"/>
        <i x="1525" s="1"/>
        <i x="1695" s="1"/>
        <i x="509" s="1"/>
        <i x="1126" s="1"/>
        <i x="732" s="1"/>
        <i x="652" s="1"/>
        <i x="1326" s="1"/>
        <i x="211" s="1"/>
        <i x="496" s="1"/>
        <i x="548" s="1"/>
        <i x="670" s="1"/>
        <i x="179" s="1"/>
        <i x="511" s="1"/>
        <i x="1346" s="1"/>
        <i x="669" s="1"/>
        <i x="1473" s="1"/>
        <i x="567" s="1"/>
        <i x="1727" s="1"/>
        <i x="522" s="1"/>
        <i x="1296" s="1"/>
        <i x="699" s="1"/>
        <i x="1260" s="1"/>
        <i x="1013" s="1"/>
        <i x="1291" s="1"/>
        <i x="1108" s="1"/>
        <i x="33" s="1"/>
        <i x="743" s="1"/>
        <i x="751" s="1"/>
        <i x="96" s="1"/>
        <i x="1503" s="1"/>
        <i x="1347" s="1"/>
        <i x="1828" s="1"/>
        <i x="185" s="1"/>
        <i x="1182" s="1"/>
        <i x="625" s="1"/>
        <i x="1380" s="1"/>
        <i x="320" s="1"/>
        <i x="1180" s="1"/>
        <i x="893" s="1"/>
        <i x="1670" s="1"/>
        <i x="447" s="1"/>
        <i x="1245" s="1"/>
        <i x="840" s="1"/>
        <i x="1837" s="1"/>
        <i x="1610" s="1"/>
        <i x="1800" s="1"/>
        <i x="1360" s="1"/>
        <i x="1216" s="1"/>
        <i x="137" s="1"/>
        <i x="633" s="1"/>
        <i x="1702" s="1"/>
        <i x="536" s="1"/>
        <i x="1895" s="1"/>
        <i x="725" s="1"/>
        <i x="1021" s="1"/>
        <i x="224" s="1"/>
        <i x="174" s="1"/>
        <i x="301" s="1"/>
        <i x="1495" s="1"/>
        <i x="1092" s="1"/>
        <i x="358" s="1"/>
        <i x="1542" s="1"/>
        <i x="235" s="1"/>
        <i x="1882" s="1"/>
        <i x="1901" s="1"/>
        <i x="312" s="1"/>
        <i x="1136" s="1"/>
        <i x="945" s="1"/>
        <i x="1409" s="1"/>
        <i x="1324" s="1"/>
        <i x="1430" s="1"/>
        <i x="1848" s="1"/>
        <i x="705" s="1"/>
        <i x="591" s="1"/>
        <i x="1632" s="1"/>
        <i x="711" s="1"/>
        <i x="931" s="1"/>
        <i x="982" s="1"/>
        <i x="1675" s="1"/>
        <i x="744" s="1"/>
        <i x="1459" s="1"/>
        <i x="1705" s="1"/>
        <i x="92" s="1"/>
        <i x="556" s="1"/>
        <i x="418" s="1"/>
        <i x="789" s="1"/>
        <i x="783" s="1"/>
        <i x="1148" s="1"/>
        <i x="1317" s="1"/>
        <i x="1454" s="1"/>
        <i x="1870" s="1"/>
        <i x="67" s="1"/>
        <i x="1371" s="1"/>
        <i x="1320" s="1"/>
        <i x="479" s="1"/>
        <i x="9" s="1"/>
        <i x="1691" s="1"/>
        <i x="875" s="1"/>
        <i x="1896" s="1"/>
        <i x="1471" s="1"/>
        <i x="472" s="1"/>
        <i x="1437" s="1"/>
        <i x="1079" s="1"/>
        <i x="1786" s="1"/>
        <i x="636" s="1"/>
        <i x="1784" s="1"/>
        <i x="1654" s="1"/>
        <i x="1707" s="1"/>
        <i x="1694" s="1"/>
        <i x="368" s="1"/>
        <i x="388" s="1"/>
        <i x="1354" s="1"/>
        <i x="891" s="1"/>
        <i x="1277" s="1"/>
        <i x="902" s="1"/>
        <i x="1071" s="1"/>
        <i x="558" s="1"/>
        <i x="1902" s="1"/>
        <i x="2" s="1"/>
        <i x="845" s="1"/>
        <i x="366" s="1"/>
        <i x="605" s="1"/>
        <i x="755" s="1"/>
        <i x="1860" s="1"/>
        <i x="761" s="1"/>
        <i x="292" s="1"/>
        <i x="1116" s="1"/>
        <i x="81" s="1"/>
        <i x="62" s="1"/>
        <i x="1521" s="1"/>
        <i x="585" s="1"/>
        <i x="1637" s="1"/>
        <i x="485" s="1"/>
        <i x="961" s="1"/>
        <i x="921" s="1"/>
        <i x="499" s="1"/>
        <i x="1348" s="1"/>
        <i x="351" s="1"/>
        <i x="1884" s="1"/>
        <i x="1515" s="1"/>
        <i x="411" s="1"/>
        <i x="1434" s="1"/>
        <i x="1095" s="1"/>
        <i x="929" s="1"/>
        <i x="40" s="1"/>
        <i x="1571" s="1"/>
        <i x="1721" s="1"/>
        <i x="1690" s="1"/>
        <i x="701" s="1"/>
        <i x="1357" s="1"/>
        <i x="1015" s="1"/>
        <i x="1768" s="1"/>
        <i x="958" s="1"/>
        <i x="627" s="1"/>
        <i x="1679" s="1"/>
        <i x="1179" s="1"/>
        <i x="965" s="1"/>
        <i x="89" s="1"/>
        <i x="597" s="1"/>
        <i x="303" s="1"/>
        <i x="1903" s="1"/>
        <i x="360" s="1"/>
        <i x="1531" s="1"/>
        <i x="1655" s="1"/>
        <i x="1051" s="1"/>
        <i x="516" s="1"/>
        <i x="802" s="1"/>
        <i x="226" s="1"/>
        <i x="924" s="1"/>
        <i x="723" s="1"/>
        <i x="1302" s="1"/>
        <i x="1457" s="1"/>
        <i x="1744" s="1"/>
        <i x="59" s="1"/>
        <i x="874" s="1"/>
        <i x="959" s="1"/>
        <i x="445" s="1"/>
        <i x="1008" s="1"/>
        <i x="1292" s="1"/>
        <i x="1218" s="1"/>
        <i x="977" s="1"/>
        <i x="1667" s="1"/>
        <i x="1588" s="1"/>
        <i x="827" s="1"/>
        <i x="1648" s="1"/>
        <i x="181" s="1"/>
        <i x="1892" s="1"/>
        <i x="1128" s="1"/>
        <i x="691" s="1"/>
        <i x="1511" s="1"/>
        <i x="724" s="1"/>
        <i x="409" s="1"/>
        <i x="1650" s="1"/>
        <i x="6" s="1"/>
        <i x="436" s="1"/>
        <i x="881" s="1"/>
        <i x="1164" s="1"/>
        <i x="1823" s="1"/>
        <i x="1605" s="1"/>
        <i x="634" s="1"/>
        <i x="125" s="1"/>
        <i x="1329" s="1"/>
        <i x="285" s="1"/>
        <i x="1338" s="1"/>
        <i x="1022" s="1"/>
        <i x="1825" s="1"/>
        <i x="1634" s="1"/>
        <i x="1045" s="1"/>
        <i x="1036" s="1"/>
        <i x="501" s="1"/>
        <i x="1376" s="1"/>
        <i x="286" s="1"/>
        <i x="1631" s="1"/>
        <i x="372" s="1"/>
        <i x="151" s="1"/>
        <i x="1362" s="1"/>
        <i x="1510" s="1"/>
        <i x="1905" s="1"/>
        <i x="1630" s="1"/>
        <i x="1809" s="1"/>
        <i x="1046" s="1"/>
        <i x="526" s="1"/>
        <i x="1817" s="1"/>
        <i x="23" s="1"/>
        <i x="376" s="1"/>
        <i x="1200" s="1"/>
        <i x="601" s="1"/>
        <i x="1603" s="1"/>
        <i x="425" s="1"/>
        <i x="920" s="1"/>
        <i x="202" s="1"/>
        <i x="821" s="1"/>
        <i x="258" s="1"/>
        <i x="1201" s="1"/>
        <i x="416" s="1"/>
        <i x="983" s="1"/>
        <i x="741" s="1"/>
        <i x="643" s="1"/>
        <i x="1247" s="1"/>
        <i x="473" s="1"/>
        <i x="1401" s="1"/>
        <i x="576" s="1"/>
        <i x="788" s="1"/>
        <i x="1734" s="1"/>
        <i x="1115" s="1"/>
        <i x="251" s="1"/>
        <i x="926" s="1"/>
        <i x="1451" s="1"/>
        <i x="169" s="1"/>
        <i x="1919" s="1"/>
        <i x="916" s="1"/>
        <i x="462" s="1"/>
        <i x="1101" s="1"/>
        <i x="1876" s="1"/>
        <i x="1074" s="1"/>
        <i x="1576" s="1"/>
        <i x="1836" s="1"/>
        <i x="175" s="1"/>
        <i x="1681" s="1"/>
        <i x="729" s="1"/>
        <i x="1443" s="1"/>
        <i x="1281" s="1"/>
        <i x="1228" s="1"/>
        <i x="1486" s="1"/>
        <i x="400" s="1"/>
        <i x="773" s="1"/>
        <i x="1553" s="1"/>
        <i x="1812" s="1"/>
        <i x="1249" s="1"/>
        <i x="1423" s="1"/>
        <i x="1303" s="1"/>
        <i x="795" s="1"/>
        <i x="1170" s="1"/>
        <i x="590" s="1"/>
        <i x="1629" s="1"/>
        <i x="176" s="1"/>
        <i x="1394" s="1"/>
        <i x="1468" s="1"/>
        <i x="222" s="1"/>
        <i x="1300" s="1"/>
        <i x="1139" s="1"/>
        <i x="1253" s="1"/>
        <i x="1566" s="1"/>
        <i x="1552" s="1"/>
        <i x="659" s="1"/>
        <i x="563" s="1"/>
        <i x="772" s="1"/>
        <i x="1133" s="1"/>
        <i x="793" s="1"/>
        <i x="237" s="1"/>
        <i x="1649" s="1"/>
        <i x="886" s="1"/>
        <i x="1607" s="1"/>
        <i x="79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tten_Tomatoes_Score" xr10:uid="{B8BAC1B0-C4CA-49DD-A668-FC9F23B7D297}" sourceName="Rotten Tomatoes Score">
  <pivotTables>
    <pivotTable tabId="8" name="PivotTable8"/>
  </pivotTables>
  <data>
    <tabular pivotCacheId="746576133">
      <items count="81">
        <i x="8" s="1"/>
        <i x="35" s="1"/>
        <i x="73" s="1"/>
        <i x="52" s="1"/>
        <i x="68" s="1"/>
        <i x="48" s="1"/>
        <i x="36" s="1"/>
        <i x="5" s="1"/>
        <i x="41" s="1"/>
        <i x="60" s="1"/>
        <i x="18" s="1"/>
        <i x="29" s="1"/>
        <i x="27" s="1"/>
        <i x="15" s="1"/>
        <i x="78" s="1"/>
        <i x="9" s="1"/>
        <i x="51" s="1"/>
        <i x="58" s="1"/>
        <i x="1" s="1"/>
        <i x="45" s="1"/>
        <i x="10" s="1"/>
        <i x="25" s="1"/>
        <i x="67" s="1"/>
        <i x="39" s="1"/>
        <i x="62" s="1"/>
        <i x="40" s="1"/>
        <i x="79" s="1"/>
        <i x="6" s="1"/>
        <i x="21" s="1"/>
        <i x="31" s="1"/>
        <i x="13" s="1"/>
        <i x="75" s="1"/>
        <i x="46" s="1"/>
        <i x="47" s="1"/>
        <i x="55" s="1"/>
        <i x="34" s="1"/>
        <i x="0" s="1"/>
        <i x="20" s="1"/>
        <i x="77" s="1"/>
        <i x="76" s="1"/>
        <i x="59" s="1"/>
        <i x="74" s="1"/>
        <i x="11" s="1"/>
        <i x="71" s="1"/>
        <i x="26" s="1"/>
        <i x="12" s="1"/>
        <i x="4" s="1"/>
        <i x="33" s="1"/>
        <i x="37" s="1"/>
        <i x="42" s="1"/>
        <i x="14" s="1"/>
        <i x="24" s="1"/>
        <i x="16" s="1"/>
        <i x="54" s="1"/>
        <i x="28" s="1"/>
        <i x="3" s="1"/>
        <i x="23" s="1"/>
        <i x="43" s="1"/>
        <i x="53" s="1"/>
        <i x="19" s="1"/>
        <i x="44" s="1"/>
        <i x="30" s="1"/>
        <i x="49" s="1"/>
        <i x="22" s="1"/>
        <i x="64" s="1"/>
        <i x="2" s="1"/>
        <i x="66" s="1"/>
        <i x="17" s="1"/>
        <i x="61" s="1"/>
        <i x="65" s="1"/>
        <i x="72" s="1"/>
        <i x="80" s="1"/>
        <i x="70" s="1"/>
        <i x="7" s="1"/>
        <i x="38" s="1"/>
        <i x="56" s="1"/>
        <i x="57" s="1"/>
        <i x="69" s="1"/>
        <i x="50" s="1"/>
        <i x="32" s="1"/>
        <i x="6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F9070DDC-F76D-4CCC-8491-6F584942BCE9}" cache="Slicer_Genre" caption="Genre" style="SlicerStyleOther2" rowHeight="234950"/>
  <slicer name="Production House 1" xr10:uid="{D2E10EA7-3F09-45A3-8FB3-EB1E73997BD4}" cache="Slicer_Production_House" caption="Production House" style="SlicerStyleLight6" rowHeight="234950"/>
  <slicer name="director_name 1" xr10:uid="{1AD7ACB9-BE58-43F3-8535-C53075B4F4C3}" cache="Slicer_director_name" caption="director_name" style="SlicerStyleLight4" rowHeight="234950"/>
  <slicer name="movie_title 1" xr10:uid="{77C1754C-CC20-4B8A-800C-480099D4D54C}" cache="Slicer_movie_title" caption="movie_title" style="SlicerStyleOther1" rowHeight="234950"/>
  <slicer name="title_year 1" xr10:uid="{A6B7E916-8ABF-4F51-81F9-E03125F8A60B}" cache="Slicer_title_year" caption="title_year" style="SlicerStyleDark4" rowHeight="234950"/>
  <slicer name="Budget (M USD) 1" xr10:uid="{5EE9FB7D-0C78-40D1-99EC-AE482F02F20D}" cache="Slicer_Budget__M_USD" caption="Budget (M USD)" style="SlicerStyleDark6" rowHeight="234950"/>
  <slicer name="Rotten Tomatoes Score 1" xr10:uid="{D530E2A1-AC7F-4FE0-A5BB-D3A42BC46745}" cache="Slicer_Rotten_Tomatoes_Score" caption="Rotten Tomatoes Score"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4528C16-57EB-4E3C-9BD4-9F4486B0AAFB}" cache="Slicer_Year" caption="Year" rowHeight="234950"/>
  <slicer name="Genre" xr10:uid="{2995FE11-5ED6-4CBD-BC57-863E48AB69E5}" cache="Slicer_Genre" caption="Genre" startItem="1" rowHeight="234950"/>
  <slicer name="Genre 1" xr10:uid="{904AFDA7-9E5B-487D-9103-7D7500B792F3}" cache="Slicer_Genre" caption="Genre" rowHeight="234950"/>
  <slicer name="Production House" xr10:uid="{AF8ADB91-F5DC-4AC4-B8CA-5EAEC76B4611}" cache="Slicer_Production_House" caption="Production House" rowHeight="234950"/>
  <slicer name="director_name" xr10:uid="{4017465E-B7F7-4AB4-9A22-A6EFC6371B7A}" cache="Slicer_director_name" caption="director_name" rowHeight="234950"/>
  <slicer name="movie_title" xr10:uid="{9A217578-70AC-4BAE-B9C1-4EA2383916C4}" cache="Slicer_movie_title" caption="movie_title" rowHeight="234950"/>
  <slicer name="title_year" xr10:uid="{C0617F80-1AC8-44E6-BC0A-31E5F8F14A46}" cache="Slicer_title_year" caption="title_year" rowHeight="234950"/>
  <slicer name="Budget (M USD)" xr10:uid="{A4B67A07-0DB0-45E1-9C41-0203C5EF94A3}" cache="Slicer_Budget__M_USD" caption="Budget (M USD)" rowHeight="234950"/>
  <slicer name="Rotten Tomatoes Score" xr10:uid="{82A7BED9-8150-4446-9BF5-C9B1F0C0A191}" cache="Slicer_Rotten_Tomatoes_Score" caption="Rotten Tomatoes Sco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184659-42B4-4F5E-B4C6-8D770CC09C57}" name="Table1" displayName="Table1" ref="B1:Q2001" totalsRowShown="0" headerRowDxfId="20" dataDxfId="18" headerRowBorderDxfId="19" tableBorderDxfId="17" totalsRowBorderDxfId="16">
  <autoFilter ref="B1:Q2001" xr:uid="{53184659-42B4-4F5E-B4C6-8D770CC09C57}"/>
  <sortState xmlns:xlrd2="http://schemas.microsoft.com/office/spreadsheetml/2017/richdata2" ref="B2:P2001">
    <sortCondition ref="F1:F2001"/>
  </sortState>
  <tableColumns count="16">
    <tableColumn id="1" xr3:uid="{57699021-6066-4FED-A04C-C2E8E5174463}" name="director_name" dataDxfId="15"/>
    <tableColumn id="2" xr3:uid="{26287DAA-A7C6-4BAF-8966-AEBD00B5BC71}" name="movie_title" dataDxfId="14"/>
    <tableColumn id="3" xr3:uid="{9A99F182-FC64-4B5B-8EDA-6F2CC151AC2B}" name="language" dataDxfId="13"/>
    <tableColumn id="4" xr3:uid="{2D4E1CB2-4E15-416E-AB99-4224BE2BBC14}" name="country" dataDxfId="12"/>
    <tableColumn id="5" xr3:uid="{7FAFD7A4-539F-4880-96EF-196C0549EFDF}" name="Release date" dataDxfId="11">
      <calculatedColumnFormula>RANDBETWEEN(DATE(1920,1,1),DATE(2015,12,31))</calculatedColumnFormula>
    </tableColumn>
    <tableColumn id="6" xr3:uid="{6C59E0A2-16B1-4696-981D-4BFBA9EA11BB}" name="imdb_score" dataDxfId="10"/>
    <tableColumn id="7" xr3:uid="{769303CE-04B2-4D5F-9D59-59D5F68006B6}" name="Budget (M USD)" dataDxfId="9"/>
    <tableColumn id="8" xr3:uid="{4CDEC503-EA54-471D-B3B7-9A0B08F98F47}" name="Lifetime Gross (M USD)" dataDxfId="8"/>
    <tableColumn id="9" xr3:uid="{971AB3F2-2191-4F00-A28B-0FB2C3ADA89E}" name="Rotten Tomatoes Score" dataDxfId="7"/>
    <tableColumn id="10" xr3:uid="{1ED1F29C-4B89-4092-A5A0-10BCBC411710}" name="Domestic Collection (M USD)" dataDxfId="6"/>
    <tableColumn id="11" xr3:uid="{86F6F95E-4F93-4E6F-AC65-DD22340D1859}" name="International Collection (M USD)" dataDxfId="5"/>
    <tableColumn id="12" xr3:uid="{A84B1AB0-65C1-4285-981A-A4885FB150B0}" name="Distribution Company" dataDxfId="4"/>
    <tableColumn id="13" xr3:uid="{8A808D72-A1D0-482F-A326-ABBA61AFBD37}" name="Marketing Budget (M USD)" dataDxfId="3"/>
    <tableColumn id="16" xr3:uid="{9F5DBB28-AE42-42AF-AF61-23B066C048D7}" name="Hit or Flop" dataDxfId="2">
      <calculatedColumnFormula>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calculatedColumnFormula>
    </tableColumn>
    <tableColumn id="15" xr3:uid="{B8278FF5-422B-4934-9E7B-FBA214AAEA98}" name="Profit or loss" dataDxfId="1">
      <calculatedColumnFormula>Table1[[#This Row],[Lifetime Gross (M USD)]]-Table1[[#This Row],[Budget (M USD)]]</calculatedColumnFormula>
    </tableColumn>
    <tableColumn id="14" xr3:uid="{E3284E49-9FF8-4EF4-8EB4-C7C6EBA1B8BB}" name="Genre"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3.xml"/><Relationship Id="rId5" Type="http://schemas.openxmlformats.org/officeDocument/2006/relationships/printerSettings" Target="../printerSettings/printerSettings1.bin"/><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BF385-E6B1-4497-8149-84209DE5577B}">
  <dimension ref="A1"/>
  <sheetViews>
    <sheetView showGridLines="0" tabSelected="1" zoomScale="29" zoomScaleNormal="29" workbookViewId="0">
      <selection activeCell="BZ8" sqref="BZ8"/>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BC833-D290-44C0-B4BD-B78C9700F511}">
  <dimension ref="B3:BG21"/>
  <sheetViews>
    <sheetView zoomScale="60" zoomScaleNormal="73" workbookViewId="0">
      <selection activeCell="X15" sqref="X15"/>
    </sheetView>
  </sheetViews>
  <sheetFormatPr defaultRowHeight="14.4" x14ac:dyDescent="0.3"/>
  <cols>
    <col min="2" max="2" width="14.33203125" bestFit="1" customWidth="1"/>
    <col min="3" max="3" width="17.44140625" bestFit="1" customWidth="1"/>
    <col min="7" max="7" width="15.109375" bestFit="1" customWidth="1"/>
    <col min="8" max="8" width="27.21875" bestFit="1" customWidth="1"/>
    <col min="14" max="14" width="21.5546875" bestFit="1" customWidth="1"/>
    <col min="15" max="15" width="18.5546875" bestFit="1" customWidth="1"/>
    <col min="16" max="16" width="21.33203125" bestFit="1" customWidth="1"/>
    <col min="17" max="17" width="18.5546875" bestFit="1" customWidth="1"/>
    <col min="18" max="18" width="15.109375" bestFit="1" customWidth="1"/>
    <col min="19" max="19" width="26.33203125" bestFit="1" customWidth="1"/>
    <col min="20" max="20" width="20.109375" bestFit="1" customWidth="1"/>
    <col min="21" max="21" width="15.5546875" customWidth="1"/>
    <col min="28" max="28" width="12.5546875" bestFit="1" customWidth="1"/>
    <col min="29" max="29" width="21.33203125" bestFit="1" customWidth="1"/>
    <col min="30" max="30" width="12.109375" bestFit="1" customWidth="1"/>
    <col min="31" max="31" width="11" bestFit="1" customWidth="1"/>
    <col min="33" max="33" width="10.5546875" bestFit="1" customWidth="1"/>
    <col min="34" max="34" width="20.21875" bestFit="1" customWidth="1"/>
    <col min="35" max="35" width="12" bestFit="1" customWidth="1"/>
    <col min="40" max="40" width="14.21875" customWidth="1"/>
    <col min="41" max="41" width="22.109375" bestFit="1" customWidth="1"/>
    <col min="42" max="42" width="21.88671875" bestFit="1" customWidth="1"/>
    <col min="43" max="43" width="27.21875" bestFit="1" customWidth="1"/>
    <col min="44" max="44" width="11.109375" bestFit="1" customWidth="1"/>
    <col min="45" max="45" width="9.5546875" bestFit="1" customWidth="1"/>
    <col min="51" max="51" width="12.77734375" bestFit="1" customWidth="1"/>
    <col min="52" max="52" width="20.88671875" customWidth="1"/>
    <col min="53" max="53" width="32.109375" bestFit="1" customWidth="1"/>
    <col min="54" max="54" width="16.109375" customWidth="1"/>
    <col min="55" max="55" width="22.77734375" bestFit="1" customWidth="1"/>
    <col min="56" max="56" width="26" bestFit="1" customWidth="1"/>
    <col min="57" max="57" width="21.5546875" bestFit="1" customWidth="1"/>
    <col min="58" max="58" width="25" bestFit="1" customWidth="1"/>
    <col min="59" max="59" width="23.33203125" bestFit="1" customWidth="1"/>
  </cols>
  <sheetData>
    <row r="3" spans="2:59" x14ac:dyDescent="0.3">
      <c r="AP3" s="33"/>
    </row>
    <row r="4" spans="2:59" ht="15" thickBot="1" x14ac:dyDescent="0.35">
      <c r="AN4" s="34" t="s">
        <v>5054</v>
      </c>
      <c r="AO4" s="34">
        <v>10</v>
      </c>
      <c r="AP4" s="34">
        <v>13</v>
      </c>
      <c r="AQ4" s="34">
        <v>14</v>
      </c>
      <c r="AR4" s="34">
        <v>15</v>
      </c>
      <c r="AS4" s="34">
        <v>4</v>
      </c>
      <c r="AT4" s="35"/>
    </row>
    <row r="5" spans="2:59" ht="23.4" thickBot="1" x14ac:dyDescent="0.45">
      <c r="B5" s="51" t="s">
        <v>5037</v>
      </c>
      <c r="C5" s="52"/>
      <c r="D5" s="52"/>
      <c r="E5" s="52"/>
      <c r="F5" s="52"/>
      <c r="G5" s="52"/>
      <c r="H5" s="53"/>
      <c r="N5" s="54" t="s">
        <v>5044</v>
      </c>
      <c r="O5" s="55"/>
      <c r="P5" s="55"/>
      <c r="Q5" s="55"/>
      <c r="R5" s="55"/>
      <c r="S5" s="55"/>
      <c r="T5" s="55"/>
      <c r="U5" s="55"/>
      <c r="V5" s="56"/>
      <c r="AB5" s="57" t="s">
        <v>5051</v>
      </c>
      <c r="AC5" s="58"/>
      <c r="AD5" s="58"/>
      <c r="AE5" s="58"/>
      <c r="AF5" s="58"/>
      <c r="AG5" s="58"/>
      <c r="AH5" s="58"/>
      <c r="AI5" s="59"/>
      <c r="AN5" s="60" t="s">
        <v>5055</v>
      </c>
      <c r="AO5" s="61"/>
      <c r="AP5" s="61"/>
      <c r="AQ5" s="61"/>
      <c r="AR5" s="61"/>
      <c r="AS5" s="62"/>
      <c r="AY5" s="63" t="s">
        <v>5058</v>
      </c>
      <c r="AZ5" s="64"/>
      <c r="BA5" s="64"/>
      <c r="BB5" s="64"/>
      <c r="BC5" s="64"/>
      <c r="BD5" s="64"/>
      <c r="BE5" s="65"/>
    </row>
    <row r="7" spans="2:59" ht="18" x14ac:dyDescent="0.45">
      <c r="B7" s="3" t="s">
        <v>5033</v>
      </c>
      <c r="C7" t="s">
        <v>5035</v>
      </c>
      <c r="G7" s="3" t="s">
        <v>5033</v>
      </c>
      <c r="H7" t="s">
        <v>5038</v>
      </c>
      <c r="N7" s="3" t="s">
        <v>5033</v>
      </c>
      <c r="O7" t="s">
        <v>5039</v>
      </c>
      <c r="P7" t="s">
        <v>5040</v>
      </c>
      <c r="R7" s="9" t="s">
        <v>5042</v>
      </c>
      <c r="S7" s="9" t="s">
        <v>5043</v>
      </c>
      <c r="T7" s="9" t="s">
        <v>5048</v>
      </c>
      <c r="U7" s="9" t="s">
        <v>5041</v>
      </c>
      <c r="AB7" s="3" t="s">
        <v>5033</v>
      </c>
      <c r="AC7" t="s">
        <v>5040</v>
      </c>
      <c r="AD7" t="s">
        <v>5050</v>
      </c>
      <c r="AG7" s="12" t="s">
        <v>5052</v>
      </c>
      <c r="AH7" s="12" t="s">
        <v>5048</v>
      </c>
      <c r="AI7" s="12" t="s">
        <v>1841</v>
      </c>
      <c r="AN7" s="36" t="s">
        <v>34</v>
      </c>
      <c r="AO7" s="36" t="s">
        <v>4</v>
      </c>
      <c r="AP7" s="36" t="s">
        <v>42</v>
      </c>
      <c r="AQ7" s="36" t="s">
        <v>6</v>
      </c>
      <c r="AR7" s="36" t="s">
        <v>7</v>
      </c>
      <c r="AS7" s="36" t="s">
        <v>1838</v>
      </c>
      <c r="AY7" s="3" t="s">
        <v>5033</v>
      </c>
      <c r="AZ7" t="s">
        <v>5056</v>
      </c>
      <c r="BA7" t="s">
        <v>5057</v>
      </c>
      <c r="BC7" s="38" t="s">
        <v>5059</v>
      </c>
      <c r="BD7" s="38" t="s">
        <v>5060</v>
      </c>
      <c r="BE7" s="38" t="s">
        <v>5061</v>
      </c>
      <c r="BF7" s="38" t="s">
        <v>5062</v>
      </c>
      <c r="BG7" s="38" t="s">
        <v>5063</v>
      </c>
    </row>
    <row r="8" spans="2:59" x14ac:dyDescent="0.3">
      <c r="B8" s="4" t="s">
        <v>1992</v>
      </c>
      <c r="C8">
        <v>122.2</v>
      </c>
      <c r="G8" s="4" t="s">
        <v>2066</v>
      </c>
      <c r="H8">
        <v>3739.9999999999995</v>
      </c>
      <c r="N8" s="4" t="s">
        <v>3573</v>
      </c>
      <c r="O8">
        <v>-1100.24</v>
      </c>
      <c r="P8">
        <v>33.85</v>
      </c>
      <c r="R8" s="10" t="s">
        <v>3573</v>
      </c>
      <c r="S8" s="16">
        <v>-1100.24</v>
      </c>
      <c r="T8" s="15">
        <v>33.85</v>
      </c>
      <c r="U8" s="11">
        <f>GETPIVOTDATA("Sum of Budget (M USD)",$N$7,"movie_title","50/50 ")/GETPIVOTDATA("Sum of Profit or Loss",$N$7,"movie_title","50/50 ")</f>
        <v>-3.0766014687704502E-2</v>
      </c>
      <c r="AB8" s="4" t="s">
        <v>1843</v>
      </c>
      <c r="AC8">
        <v>4651.91</v>
      </c>
      <c r="AD8">
        <v>4259.8799999999992</v>
      </c>
      <c r="AG8" s="13" t="s">
        <v>1843</v>
      </c>
      <c r="AH8" s="17">
        <v>4651.91</v>
      </c>
      <c r="AI8" s="17">
        <v>4259.8799999999992</v>
      </c>
      <c r="AN8" s="37" t="s">
        <v>299</v>
      </c>
      <c r="AO8" s="37">
        <f>VLOOKUP($AN8,'NEEDED DATA'!$A2:$P$2001,'PIVOT ANALYSIS'!$AO$4,0)</f>
        <v>86</v>
      </c>
      <c r="AP8" s="37" t="str">
        <f>VLOOKUP($AN8,'NEEDED DATA'!$A2:$P$2001,'PIVOT ANALYSIS'!$AP$4,0)</f>
        <v>Paramount</v>
      </c>
      <c r="AQ8" s="37">
        <f>VLOOKUP($AN8,'NEEDED DATA'!$A2:$P$2001,'PIVOT ANALYSIS'!AQ$4,0)</f>
        <v>53.3</v>
      </c>
      <c r="AR8" s="37" t="str">
        <f>VLOOKUP($AN8,'NEEDED DATA'!$A2:$P$2001,'PIVOT ANALYSIS'!AR$4,0)</f>
        <v>Not met the required collection</v>
      </c>
      <c r="AS8" s="37" t="str">
        <f>VLOOKUP($AN8,'NEEDED DATA'!$A2:$P$2001,'PIVOT ANALYSIS'!AS$4,0)</f>
        <v>English</v>
      </c>
      <c r="AY8" s="4" t="s">
        <v>55</v>
      </c>
      <c r="AZ8">
        <v>43372.239999999991</v>
      </c>
      <c r="BA8">
        <v>78479.489999999918</v>
      </c>
      <c r="BC8" s="39" t="s">
        <v>55</v>
      </c>
      <c r="BD8" s="40">
        <v>43372.239999999991</v>
      </c>
      <c r="BE8" s="40">
        <v>78479.489999999918</v>
      </c>
      <c r="BF8" s="41">
        <f>GETPIVOTDATA("Sum of Domestic Collection (M USD)",$AY$7,"Distribution Company","Amazon Prime")/GETPIVOTDATA("Sum of Domestic Collection (M USD)",$AY$7)</f>
        <v>0.17404821366446571</v>
      </c>
      <c r="BG8" s="41">
        <f>GETPIVOTDATA("Sum of International Collection (M USD)",$AY$7,"Distribution Company","Amazon Prime")/GETPIVOTDATA("Sum of International Collection (M USD)",$AY$7)</f>
        <v>0.18014702843571792</v>
      </c>
    </row>
    <row r="9" spans="2:59" x14ac:dyDescent="0.3">
      <c r="B9" s="4" t="s">
        <v>2402</v>
      </c>
      <c r="C9">
        <v>68.900000000000006</v>
      </c>
      <c r="G9" s="4" t="s">
        <v>1857</v>
      </c>
      <c r="H9">
        <v>4261.04</v>
      </c>
      <c r="N9" s="4" t="s">
        <v>3991</v>
      </c>
      <c r="O9">
        <v>-1282.8699999999999</v>
      </c>
      <c r="P9">
        <v>236.63</v>
      </c>
      <c r="R9" s="10" t="s">
        <v>3797</v>
      </c>
      <c r="S9" s="16">
        <v>-1147.93</v>
      </c>
      <c r="T9" s="15">
        <v>50.12</v>
      </c>
      <c r="U9" s="11">
        <f>GETPIVOTDATA("Sum of Budget (M USD)",$N$7,"movie_title","Remember Me, My Love ")/GETPIVOTDATA("Sum of Profit or Loss",$N$7,"movie_title","Remember Me, My Love ")</f>
        <v>-4.3661198853588629E-2</v>
      </c>
      <c r="AB9" s="4" t="s">
        <v>27</v>
      </c>
      <c r="AC9">
        <v>9532.2899999999991</v>
      </c>
      <c r="AD9">
        <v>15793.1</v>
      </c>
      <c r="AG9" s="13" t="s">
        <v>27</v>
      </c>
      <c r="AH9" s="17">
        <v>9532.2899999999991</v>
      </c>
      <c r="AI9" s="17">
        <v>15793.1</v>
      </c>
      <c r="AN9" s="37" t="s">
        <v>599</v>
      </c>
      <c r="AO9" s="37">
        <f>VLOOKUP($AN9,'NEEDED DATA'!A6:P2006,'PIVOT ANALYSIS'!$AO$4,0)</f>
        <v>74</v>
      </c>
      <c r="AP9" s="37" t="str">
        <f>VLOOKUP($AN9,'NEEDED DATA'!A6:P2006,'PIVOT ANALYSIS'!$AP$4,0)</f>
        <v>Netflix</v>
      </c>
      <c r="AQ9" s="37">
        <f>VLOOKUP($AN9,'NEEDED DATA'!$A6:$P$2001,'PIVOT ANALYSIS'!AQ$4,0)</f>
        <v>21.91</v>
      </c>
      <c r="AR9" s="37" t="str">
        <f>VLOOKUP($AN9,'NEEDED DATA'!$A6:$P$2001,'PIVOT ANALYSIS'!AR$4,0)</f>
        <v>Not met the required collection</v>
      </c>
      <c r="AS9" s="37" t="str">
        <f>VLOOKUP($AN9,'NEEDED DATA'!$A6:$P$2001,'PIVOT ANALYSIS'!AS$4,0)</f>
        <v>English</v>
      </c>
      <c r="AY9" s="4" t="s">
        <v>54</v>
      </c>
      <c r="AZ9">
        <v>39672.14</v>
      </c>
      <c r="BA9">
        <v>74051.610000000088</v>
      </c>
      <c r="BC9" s="39" t="s">
        <v>54</v>
      </c>
      <c r="BD9" s="40">
        <v>39672.14</v>
      </c>
      <c r="BE9" s="40">
        <v>74051.610000000088</v>
      </c>
      <c r="BF9" s="41">
        <f>GETPIVOTDATA("Sum of Domestic Collection (M USD)",$AY$7,"Distribution Company","Fox Studios")/GETPIVOTDATA("Sum of Domestic Collection (M USD)",$AY$7)</f>
        <v>0.16422826447365693</v>
      </c>
      <c r="BG9" s="41">
        <f>GETPIVOTDATA("Sum of International Collection (M USD)",$AY$7,"Distribution Company","Fox Studios")/GETPIVOTDATA("Sum of International Collection (M USD)",$AY$7)</f>
        <v>0.16477862643676655</v>
      </c>
    </row>
    <row r="10" spans="2:59" x14ac:dyDescent="0.3">
      <c r="B10" s="4" t="s">
        <v>1857</v>
      </c>
      <c r="C10">
        <v>62.800000000000004</v>
      </c>
      <c r="G10" s="4" t="s">
        <v>2011</v>
      </c>
      <c r="H10">
        <v>3469.6699999999996</v>
      </c>
      <c r="N10" s="4" t="s">
        <v>3451</v>
      </c>
      <c r="O10">
        <v>-1160.77</v>
      </c>
      <c r="P10">
        <v>188.2</v>
      </c>
      <c r="R10" s="10" t="s">
        <v>4604</v>
      </c>
      <c r="S10" s="16">
        <v>-1144.0800000000002</v>
      </c>
      <c r="T10" s="15">
        <v>56.36</v>
      </c>
      <c r="U10" s="11">
        <f>GETPIVOTDATA("Sum of Budget (M USD)",$N$7,"movie_title","RocknRolla ")/GETPIVOTDATA("Sum of Profit or Loss",$N$7,"movie_title","RocknRolla ")</f>
        <v>-4.9262289350395068E-2</v>
      </c>
      <c r="AB10" s="4" t="s">
        <v>21</v>
      </c>
      <c r="AC10">
        <v>6475.64</v>
      </c>
      <c r="AD10">
        <v>9459.4200000000019</v>
      </c>
      <c r="AG10" s="13" t="s">
        <v>21</v>
      </c>
      <c r="AH10" s="17">
        <v>6475.64</v>
      </c>
      <c r="AI10" s="17">
        <v>9459.4200000000019</v>
      </c>
      <c r="AN10" s="37" t="s">
        <v>109</v>
      </c>
      <c r="AO10" s="37">
        <f>VLOOKUP($AN10,'NEEDED DATA'!A5:P2005,'PIVOT ANALYSIS'!$AO$4,0)</f>
        <v>67</v>
      </c>
      <c r="AP10" s="37" t="str">
        <f>VLOOKUP($AN10,'NEEDED DATA'!A5:P2005,'PIVOT ANALYSIS'!$AP$4,0)</f>
        <v>Fox Studios</v>
      </c>
      <c r="AQ10" s="37">
        <f>VLOOKUP($AN10,'NEEDED DATA'!$A5:$P$2001,'PIVOT ANALYSIS'!AQ$4,0)</f>
        <v>39.090000000000003</v>
      </c>
      <c r="AR10" s="37" t="str">
        <f>VLOOKUP($AN10,'NEEDED DATA'!$A5:$P$2001,'PIVOT ANALYSIS'!AR$4,0)</f>
        <v>Average</v>
      </c>
      <c r="AS10" s="37" t="str">
        <f>VLOOKUP($AN10,'NEEDED DATA'!$A5:$P$2001,'PIVOT ANALYSIS'!AS$4,0)</f>
        <v>English</v>
      </c>
      <c r="AY10" s="4" t="s">
        <v>46</v>
      </c>
      <c r="AZ10">
        <v>37027.49000000002</v>
      </c>
      <c r="BA10">
        <v>72278.87999999999</v>
      </c>
      <c r="BC10" s="39" t="s">
        <v>46</v>
      </c>
      <c r="BD10" s="40">
        <v>37027.49000000002</v>
      </c>
      <c r="BE10" s="40">
        <v>72278.87999999999</v>
      </c>
      <c r="BF10" s="41">
        <f>GETPIVOTDATA("Sum of Domestic Collection (M USD)",$AY$7,"Distribution Company","Netflix")/GETPIVOTDATA("Sum of Domestic Collection (M USD)",$AY$7)</f>
        <v>0.16029678518130391</v>
      </c>
      <c r="BG10" s="41">
        <f>GETPIVOTDATA("Sum of International Collection (M USD)",$AY$7,"Distribution Company","Netflix")/GETPIVOTDATA("Sum of International Collection (M USD)",$AY$7)</f>
        <v>0.15379404646689371</v>
      </c>
    </row>
    <row r="11" spans="2:59" x14ac:dyDescent="0.3">
      <c r="B11" s="4" t="s">
        <v>2221</v>
      </c>
      <c r="C11">
        <v>57.3</v>
      </c>
      <c r="G11" s="4" t="s">
        <v>1992</v>
      </c>
      <c r="H11">
        <v>4798.8499999999995</v>
      </c>
      <c r="N11" s="4" t="s">
        <v>3715</v>
      </c>
      <c r="O11">
        <v>-1172.71</v>
      </c>
      <c r="P11">
        <v>125.56</v>
      </c>
      <c r="R11" s="10" t="s">
        <v>3102</v>
      </c>
      <c r="S11" s="16">
        <v>-1094.94</v>
      </c>
      <c r="T11" s="15">
        <v>58.31</v>
      </c>
      <c r="U11" s="11">
        <f>GETPIVOTDATA("Sum of Budget (M USD)",$N$7,"movie_title","The Real Cancun ")/GETPIVOTDATA("Sum of Profit or Loss",$N$7,"movie_title","The Real Cancun ")</f>
        <v>-5.3254059583173509E-2</v>
      </c>
      <c r="AB11" s="4" t="s">
        <v>19</v>
      </c>
      <c r="AC11">
        <v>24180.059999999998</v>
      </c>
      <c r="AD11">
        <v>27876.859999999993</v>
      </c>
      <c r="AG11" s="13" t="s">
        <v>19</v>
      </c>
      <c r="AH11" s="17">
        <v>24180.059999999998</v>
      </c>
      <c r="AI11" s="17">
        <v>27876.859999999993</v>
      </c>
      <c r="AN11" s="37" t="s">
        <v>1687</v>
      </c>
      <c r="AO11" s="37">
        <f>VLOOKUP($AN11,'NEEDED DATA'!A4:P2004,'PIVOT ANALYSIS'!$AO$4,0)</f>
        <v>44</v>
      </c>
      <c r="AP11" s="37" t="str">
        <f>VLOOKUP($AN11,'NEEDED DATA'!A4:P2004,'PIVOT ANALYSIS'!$AP$4,0)</f>
        <v>Netflix</v>
      </c>
      <c r="AQ11" s="37">
        <f>VLOOKUP($AN11,'NEEDED DATA'!$A4:$P$2001,'PIVOT ANALYSIS'!AQ$4,0)</f>
        <v>106.48</v>
      </c>
      <c r="AR11" s="37" t="str">
        <f>VLOOKUP($AN11,'NEEDED DATA'!$A4:$P$2001,'PIVOT ANALYSIS'!AR$4,0)</f>
        <v>Not met the required collection</v>
      </c>
      <c r="AS11" s="37" t="str">
        <f>VLOOKUP($AN11,'NEEDED DATA'!$A4:$P$2001,'PIVOT ANALYSIS'!AS$4,0)</f>
        <v>English</v>
      </c>
      <c r="AY11" s="4" t="s">
        <v>44</v>
      </c>
      <c r="AZ11">
        <v>42763.139999999992</v>
      </c>
      <c r="BA11">
        <v>78193.120000000054</v>
      </c>
      <c r="BC11" s="39" t="s">
        <v>44</v>
      </c>
      <c r="BD11" s="40">
        <v>42763.139999999992</v>
      </c>
      <c r="BE11" s="40">
        <v>78193.120000000054</v>
      </c>
      <c r="BF11" s="41">
        <f>GETPIVOTDATA("Sum of Domestic Collection (M USD)",$AY$7,"Distribution Company","Paramount")/GETPIVOTDATA("Sum of Domestic Collection (M USD)",$AY$7)</f>
        <v>0.17341311541208065</v>
      </c>
      <c r="BG11" s="41">
        <f>GETPIVOTDATA("Sum of International Collection (M USD)",$AY$7,"Distribution Company","Paramount")/GETPIVOTDATA("Sum of International Collection (M USD)",$AY$7)</f>
        <v>0.17761712555267117</v>
      </c>
    </row>
    <row r="12" spans="2:59" x14ac:dyDescent="0.3">
      <c r="B12" s="4" t="s">
        <v>2068</v>
      </c>
      <c r="C12">
        <v>54.199999999999989</v>
      </c>
      <c r="G12" s="4" t="s">
        <v>2048</v>
      </c>
      <c r="H12">
        <v>3767.3799999999997</v>
      </c>
      <c r="N12" s="4" t="s">
        <v>3731</v>
      </c>
      <c r="O12">
        <v>-1299.18</v>
      </c>
      <c r="P12">
        <v>369.24</v>
      </c>
      <c r="R12" s="10" t="s">
        <v>4276</v>
      </c>
      <c r="S12" s="16">
        <v>-1205.5900000000001</v>
      </c>
      <c r="T12" s="15">
        <v>75.56</v>
      </c>
      <c r="U12" s="11">
        <f>GETPIVOTDATA("Sum of Budget (M USD)",$N$7,"movie_title","Swordfish ")/GETPIVOTDATA("Sum of Profit or Loss",$N$7,"movie_title","Swordfish ")</f>
        <v>-6.2674706989938531E-2</v>
      </c>
      <c r="AB12" s="4" t="s">
        <v>9</v>
      </c>
      <c r="AC12">
        <v>246503.65999999989</v>
      </c>
      <c r="AD12">
        <v>307043.98000000033</v>
      </c>
      <c r="AG12" s="13" t="s">
        <v>9</v>
      </c>
      <c r="AH12" s="17">
        <v>246503.65999999989</v>
      </c>
      <c r="AI12" s="17">
        <v>307043.98000000033</v>
      </c>
      <c r="AN12" s="37" t="s">
        <v>627</v>
      </c>
      <c r="AO12" s="37">
        <f>VLOOKUP($AN12,'NEEDED DATA'!A3:P2003,'PIVOT ANALYSIS'!$AO$4,0)</f>
        <v>40</v>
      </c>
      <c r="AP12" s="37" t="str">
        <f>VLOOKUP($AN12,'NEEDED DATA'!A3:P2003,'PIVOT ANALYSIS'!$AP$4,0)</f>
        <v>Netflix</v>
      </c>
      <c r="AQ12" s="37">
        <f>VLOOKUP($AN12,'NEEDED DATA'!$A3:$P$2001,'PIVOT ANALYSIS'!AQ$4,0)</f>
        <v>55.86</v>
      </c>
      <c r="AR12" s="37" t="str">
        <f>VLOOKUP($AN12,'NEEDED DATA'!$A3:$P$2001,'PIVOT ANALYSIS'!AR$4,0)</f>
        <v>Not met the required collection</v>
      </c>
      <c r="AS12" s="37" t="str">
        <f>VLOOKUP($AN12,'NEEDED DATA'!$A3:$P$2001,'PIVOT ANALYSIS'!AS$4,0)</f>
        <v>English</v>
      </c>
      <c r="AY12" s="4" t="s">
        <v>48</v>
      </c>
      <c r="AZ12">
        <v>38973.780000000006</v>
      </c>
      <c r="BA12">
        <v>73389.219999999958</v>
      </c>
      <c r="BC12" s="39" t="s">
        <v>48</v>
      </c>
      <c r="BD12" s="40">
        <v>38973.780000000006</v>
      </c>
      <c r="BE12" s="40">
        <v>73389.219999999958</v>
      </c>
      <c r="BF12" s="41">
        <f>GETPIVOTDATA("Sum of Domestic Collection (M USD)",$AY$7,"Distribution Company","Sony Pictures")/GETPIVOTDATA("Sum of Domestic Collection (M USD)",$AY$7)</f>
        <v>0.16275924631044986</v>
      </c>
      <c r="BG12" s="41">
        <f>GETPIVOTDATA("Sum of International Collection (M USD)",$AY$7,"Distribution Company","Sony Pictures")/GETPIVOTDATA("Sum of International Collection (M USD)",$AY$7)</f>
        <v>0.16187798125961253</v>
      </c>
    </row>
    <row r="13" spans="2:59" x14ac:dyDescent="0.3">
      <c r="B13" s="4" t="s">
        <v>5034</v>
      </c>
      <c r="C13">
        <v>365.4</v>
      </c>
      <c r="G13" s="4" t="s">
        <v>5034</v>
      </c>
      <c r="H13">
        <v>20036.939999999999</v>
      </c>
      <c r="N13" s="4" t="s">
        <v>4205</v>
      </c>
      <c r="O13">
        <v>-1175.07</v>
      </c>
      <c r="P13">
        <v>237.29</v>
      </c>
      <c r="R13" s="10" t="s">
        <v>3715</v>
      </c>
      <c r="S13" s="16">
        <v>-1172.71</v>
      </c>
      <c r="T13" s="15">
        <v>125.56</v>
      </c>
      <c r="U13" s="11">
        <f>GETPIVOTDATA("Sum of Budget (M USD)",$N$7,"movie_title","Middle of Nowhere ")/GETPIVOTDATA("Sum of Profit or Loss",$N$7,"movie_title","Middle of Nowhere ")</f>
        <v>-0.10706824364079781</v>
      </c>
      <c r="AB13" s="4" t="s">
        <v>5034</v>
      </c>
      <c r="AC13">
        <v>291343.55999999988</v>
      </c>
      <c r="AD13">
        <v>364433.23999999953</v>
      </c>
      <c r="AG13" s="13" t="s">
        <v>5034</v>
      </c>
      <c r="AH13" s="17">
        <v>291343.55999999988</v>
      </c>
      <c r="AI13" s="17">
        <v>364433.23999999953</v>
      </c>
      <c r="AY13" s="4" t="s">
        <v>50</v>
      </c>
      <c r="AZ13">
        <v>38951.44000000001</v>
      </c>
      <c r="BA13">
        <v>74514.290000000052</v>
      </c>
      <c r="BC13" s="39" t="s">
        <v>50</v>
      </c>
      <c r="BD13" s="40">
        <v>38951.44000000001</v>
      </c>
      <c r="BE13" s="40">
        <v>74514.290000000052</v>
      </c>
      <c r="BF13" s="41">
        <f>GETPIVOTDATA("Sum of Domestic Collection (M USD)",$AY$7,"Distribution Company","Warner Bros")/GETPIVOTDATA("Sum of Domestic Collection (M USD)",$AY$7)</f>
        <v>0.16525437495804296</v>
      </c>
      <c r="BG13" s="41">
        <f>GETPIVOTDATA("Sum of International Collection (M USD)",$AY$7,"Distribution Company","Warner Bros")/GETPIVOTDATA("Sum of International Collection (M USD)",$AY$7)</f>
        <v>0.16178519184833812</v>
      </c>
    </row>
    <row r="14" spans="2:59" x14ac:dyDescent="0.3">
      <c r="B14" s="4"/>
      <c r="G14" s="4"/>
      <c r="N14" s="4" t="s">
        <v>3797</v>
      </c>
      <c r="O14">
        <v>-1147.93</v>
      </c>
      <c r="P14">
        <v>50.12</v>
      </c>
      <c r="R14" s="10" t="s">
        <v>3451</v>
      </c>
      <c r="S14" s="16">
        <v>-1160.77</v>
      </c>
      <c r="T14" s="15">
        <v>188.2</v>
      </c>
      <c r="U14" s="11">
        <f>GETPIVOTDATA("Sum of Budget (M USD)",$N$7,"movie_title","Little Women ")/GETPIVOTDATA("Sum of Profit or Loss",$N$7,"movie_title","Little Women ")</f>
        <v>-0.16213375604124847</v>
      </c>
      <c r="AY14" s="4" t="s">
        <v>5034</v>
      </c>
      <c r="AZ14">
        <v>240760.23</v>
      </c>
      <c r="BA14">
        <v>450906.61000000004</v>
      </c>
    </row>
    <row r="15" spans="2:59" x14ac:dyDescent="0.3">
      <c r="B15" s="4"/>
      <c r="G15" s="4"/>
      <c r="N15" s="4" t="s">
        <v>4604</v>
      </c>
      <c r="O15">
        <v>-1144.0800000000002</v>
      </c>
      <c r="P15">
        <v>56.36</v>
      </c>
      <c r="R15" s="10" t="s">
        <v>3991</v>
      </c>
      <c r="S15" s="16">
        <v>-1282.8699999999999</v>
      </c>
      <c r="T15" s="15">
        <v>236.63</v>
      </c>
      <c r="U15" s="11">
        <f>GETPIVOTDATA("Sum of Budget (M USD)",$N$7,"movie_title","Goosebumps ")/GETPIVOTDATA("Sum of Profit or Loss",$N$7,"movie_title","Goosebumps ")</f>
        <v>-0.18445360792597848</v>
      </c>
    </row>
    <row r="16" spans="2:59" x14ac:dyDescent="0.3">
      <c r="B16" s="6" t="s">
        <v>5045</v>
      </c>
      <c r="C16" s="6" t="s">
        <v>5046</v>
      </c>
      <c r="G16" s="6" t="s">
        <v>5045</v>
      </c>
      <c r="H16" s="6" t="s">
        <v>5047</v>
      </c>
      <c r="N16" s="4" t="s">
        <v>4276</v>
      </c>
      <c r="O16">
        <v>-1205.5900000000001</v>
      </c>
      <c r="P16">
        <v>75.56</v>
      </c>
      <c r="R16" s="10" t="s">
        <v>4205</v>
      </c>
      <c r="S16" s="16">
        <v>-1175.07</v>
      </c>
      <c r="T16" s="15">
        <v>237.29</v>
      </c>
      <c r="U16" s="11">
        <f>GETPIVOTDATA("Sum of Budget (M USD)",$N$7,"movie_title","Paranormal Activity 2 ")/GETPIVOTDATA("Sum of Profit or Loss",$N$7,"movie_title","Paranormal Activity 2 ")</f>
        <v>-0.20193690588645782</v>
      </c>
    </row>
    <row r="17" spans="2:21" x14ac:dyDescent="0.3">
      <c r="B17" s="7" t="s">
        <v>1992</v>
      </c>
      <c r="C17" s="8">
        <v>122.2</v>
      </c>
      <c r="G17" s="7" t="s">
        <v>2066</v>
      </c>
      <c r="H17" s="14">
        <v>3739.9999999999995</v>
      </c>
      <c r="N17" s="4" t="s">
        <v>3102</v>
      </c>
      <c r="O17">
        <v>-1094.94</v>
      </c>
      <c r="P17">
        <v>58.31</v>
      </c>
      <c r="R17" s="10" t="s">
        <v>3731</v>
      </c>
      <c r="S17" s="16">
        <v>-1299.18</v>
      </c>
      <c r="T17" s="15">
        <v>369.24</v>
      </c>
      <c r="U17" s="11">
        <f>GETPIVOTDATA("Sum of Budget (M USD)",$N$7,"movie_title","Pan ")/GETPIVOTDATA("Sum of Profit or Loss",$N$7,"movie_title","Pan ")</f>
        <v>-0.28421004017918994</v>
      </c>
    </row>
    <row r="18" spans="2:21" x14ac:dyDescent="0.3">
      <c r="B18" s="7" t="s">
        <v>2402</v>
      </c>
      <c r="C18" s="8">
        <v>68.900000000000006</v>
      </c>
      <c r="G18" s="7" t="s">
        <v>1857</v>
      </c>
      <c r="H18" s="14">
        <v>4261.04</v>
      </c>
      <c r="N18" s="4" t="s">
        <v>5034</v>
      </c>
      <c r="O18">
        <v>-11783.380000000001</v>
      </c>
      <c r="P18">
        <v>1431.1199999999997</v>
      </c>
      <c r="U18" s="5"/>
    </row>
    <row r="19" spans="2:21" x14ac:dyDescent="0.3">
      <c r="B19" s="7" t="s">
        <v>1857</v>
      </c>
      <c r="C19" s="8">
        <v>62.800000000000004</v>
      </c>
      <c r="G19" s="7" t="s">
        <v>2011</v>
      </c>
      <c r="H19" s="14">
        <v>3469.6699999999996</v>
      </c>
    </row>
    <row r="20" spans="2:21" x14ac:dyDescent="0.3">
      <c r="B20" s="7" t="s">
        <v>2221</v>
      </c>
      <c r="C20" s="8">
        <v>57.3</v>
      </c>
      <c r="G20" s="7" t="s">
        <v>1992</v>
      </c>
      <c r="H20" s="14">
        <v>4798.8499999999995</v>
      </c>
    </row>
    <row r="21" spans="2:21" x14ac:dyDescent="0.3">
      <c r="B21" s="8" t="s">
        <v>2068</v>
      </c>
      <c r="C21" s="8">
        <v>54.199999999999989</v>
      </c>
      <c r="G21" s="8" t="s">
        <v>2048</v>
      </c>
      <c r="H21" s="14">
        <v>3767.3799999999997</v>
      </c>
    </row>
  </sheetData>
  <mergeCells count="5">
    <mergeCell ref="B5:H5"/>
    <mergeCell ref="N5:V5"/>
    <mergeCell ref="AB5:AI5"/>
    <mergeCell ref="AN5:AS5"/>
    <mergeCell ref="AY5:BE5"/>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186D8-6585-40A0-81E2-F1490A158428}">
  <dimension ref="B2:Z1193"/>
  <sheetViews>
    <sheetView topLeftCell="A4" zoomScale="103" workbookViewId="0">
      <selection activeCell="E3" sqref="E3"/>
    </sheetView>
  </sheetViews>
  <sheetFormatPr defaultRowHeight="14.4" x14ac:dyDescent="0.3"/>
  <cols>
    <col min="2" max="2" width="16.44140625" bestFit="1" customWidth="1"/>
    <col min="3" max="3" width="21.33203125" bestFit="1" customWidth="1"/>
    <col min="4" max="4" width="23.77734375" bestFit="1" customWidth="1"/>
    <col min="5" max="5" width="27.21875" bestFit="1" customWidth="1"/>
    <col min="8" max="8" width="15.44140625" bestFit="1" customWidth="1"/>
    <col min="9" max="9" width="12.5546875" bestFit="1" customWidth="1"/>
    <col min="10" max="10" width="16.109375" bestFit="1" customWidth="1"/>
    <col min="11" max="11" width="8.33203125" bestFit="1" customWidth="1"/>
    <col min="12" max="12" width="7.77734375" bestFit="1" customWidth="1"/>
    <col min="13" max="13" width="5.44140625" bestFit="1" customWidth="1"/>
    <col min="14" max="14" width="7.33203125" bestFit="1" customWidth="1"/>
    <col min="15" max="15" width="5.77734375" bestFit="1" customWidth="1"/>
    <col min="16" max="16" width="8.6640625" bestFit="1" customWidth="1"/>
    <col min="17" max="17" width="7.109375" bestFit="1" customWidth="1"/>
    <col min="18" max="18" width="6.5546875" bestFit="1" customWidth="1"/>
    <col min="19" max="19" width="8.6640625" bestFit="1" customWidth="1"/>
    <col min="20" max="20" width="6.77734375" bestFit="1" customWidth="1"/>
    <col min="21" max="21" width="10.21875" bestFit="1" customWidth="1"/>
    <col min="22" max="22" width="8.109375" bestFit="1" customWidth="1"/>
    <col min="23" max="23" width="7.109375" bestFit="1" customWidth="1"/>
    <col min="24" max="24" width="5.21875" bestFit="1" customWidth="1"/>
    <col min="25" max="25" width="13.33203125" bestFit="1" customWidth="1"/>
    <col min="26" max="27" width="27.21875" bestFit="1" customWidth="1"/>
    <col min="28" max="28" width="5.88671875" bestFit="1" customWidth="1"/>
    <col min="29" max="29" width="7.109375" bestFit="1" customWidth="1"/>
    <col min="30" max="30" width="11.88671875" bestFit="1" customWidth="1"/>
    <col min="31" max="31" width="7.5546875" bestFit="1" customWidth="1"/>
    <col min="32" max="33" width="11.33203125" bestFit="1" customWidth="1"/>
    <col min="34" max="34" width="5.6640625" bestFit="1" customWidth="1"/>
    <col min="35" max="35" width="7" bestFit="1" customWidth="1"/>
    <col min="36" max="36" width="8.21875" bestFit="1" customWidth="1"/>
    <col min="37" max="37" width="3.44140625" bestFit="1" customWidth="1"/>
    <col min="38" max="38" width="4.5546875" bestFit="1" customWidth="1"/>
    <col min="39" max="39" width="10.77734375" bestFit="1" customWidth="1"/>
  </cols>
  <sheetData>
    <row r="2" spans="2:26" ht="15" thickBot="1" x14ac:dyDescent="0.35"/>
    <row r="3" spans="2:26" ht="16.2" customHeight="1" thickBot="1" x14ac:dyDescent="0.4">
      <c r="I3" s="66" t="s">
        <v>6984</v>
      </c>
      <c r="J3" s="67"/>
      <c r="K3" s="67"/>
      <c r="L3" s="68"/>
      <c r="U3" s="75" t="s">
        <v>6986</v>
      </c>
      <c r="V3" s="76"/>
      <c r="W3" s="76"/>
      <c r="X3" s="76"/>
      <c r="Y3" s="76"/>
      <c r="Z3" s="77"/>
    </row>
    <row r="5" spans="2:26" x14ac:dyDescent="0.3">
      <c r="I5" s="3" t="s">
        <v>5033</v>
      </c>
    </row>
    <row r="6" spans="2:26" ht="15" thickBot="1" x14ac:dyDescent="0.35">
      <c r="I6" s="4" t="s">
        <v>2343</v>
      </c>
    </row>
    <row r="7" spans="2:26" ht="19.8" thickBot="1" x14ac:dyDescent="0.5">
      <c r="B7" s="72" t="s">
        <v>5066</v>
      </c>
      <c r="C7" s="73"/>
      <c r="D7" s="73"/>
      <c r="E7" s="74"/>
      <c r="I7" s="4" t="s">
        <v>1875</v>
      </c>
    </row>
    <row r="8" spans="2:26" x14ac:dyDescent="0.3">
      <c r="I8" s="4" t="s">
        <v>2311</v>
      </c>
    </row>
    <row r="9" spans="2:26" x14ac:dyDescent="0.3">
      <c r="I9" s="4" t="s">
        <v>2492</v>
      </c>
      <c r="Y9" s="3" t="s">
        <v>5033</v>
      </c>
    </row>
    <row r="10" spans="2:26" x14ac:dyDescent="0.3">
      <c r="B10" s="3" t="s">
        <v>5064</v>
      </c>
      <c r="C10" t="s">
        <v>5040</v>
      </c>
      <c r="D10" t="s">
        <v>5065</v>
      </c>
      <c r="E10" t="s">
        <v>5038</v>
      </c>
      <c r="I10" s="4" t="s">
        <v>1843</v>
      </c>
      <c r="Y10" s="4"/>
    </row>
    <row r="11" spans="2:26" x14ac:dyDescent="0.3">
      <c r="B11">
        <v>2000</v>
      </c>
      <c r="C11">
        <v>307215.33999999956</v>
      </c>
      <c r="D11">
        <v>5500389</v>
      </c>
      <c r="E11">
        <v>691666.8399999995</v>
      </c>
      <c r="I11" s="4" t="s">
        <v>31</v>
      </c>
      <c r="Y11" s="4" t="s">
        <v>2379</v>
      </c>
    </row>
    <row r="12" spans="2:26" x14ac:dyDescent="0.3">
      <c r="I12" s="4" t="s">
        <v>2699</v>
      </c>
      <c r="Y12" s="4" t="s">
        <v>2037</v>
      </c>
    </row>
    <row r="13" spans="2:26" x14ac:dyDescent="0.3">
      <c r="I13" s="4" t="s">
        <v>2729</v>
      </c>
      <c r="Y13" s="4" t="s">
        <v>1878</v>
      </c>
    </row>
    <row r="14" spans="2:26" x14ac:dyDescent="0.3">
      <c r="B14" s="49" t="s">
        <v>6987</v>
      </c>
      <c r="C14" s="49" t="s">
        <v>6988</v>
      </c>
      <c r="D14" s="49" t="s">
        <v>6989</v>
      </c>
      <c r="E14" s="49" t="s">
        <v>6990</v>
      </c>
      <c r="I14" s="4" t="s">
        <v>27</v>
      </c>
      <c r="Y14" s="4" t="s">
        <v>2751</v>
      </c>
    </row>
    <row r="15" spans="2:26" x14ac:dyDescent="0.3">
      <c r="B15" s="48">
        <v>2000</v>
      </c>
      <c r="C15" s="50">
        <v>307215.33999999956</v>
      </c>
      <c r="D15" s="48">
        <v>5500389</v>
      </c>
      <c r="E15" s="50">
        <v>691666.8399999995</v>
      </c>
      <c r="I15" s="4" t="s">
        <v>21</v>
      </c>
      <c r="Y15" s="4" t="s">
        <v>26</v>
      </c>
    </row>
    <row r="16" spans="2:26" ht="15" thickBot="1" x14ac:dyDescent="0.35">
      <c r="I16" s="4" t="s">
        <v>2852</v>
      </c>
      <c r="Y16" s="4" t="s">
        <v>1937</v>
      </c>
    </row>
    <row r="17" spans="2:25" ht="18" thickBot="1" x14ac:dyDescent="0.35">
      <c r="B17" s="69" t="s">
        <v>6985</v>
      </c>
      <c r="C17" s="70"/>
      <c r="D17" s="71"/>
      <c r="I17" s="4" t="s">
        <v>1879</v>
      </c>
      <c r="Y17" s="4" t="s">
        <v>18</v>
      </c>
    </row>
    <row r="18" spans="2:25" x14ac:dyDescent="0.3">
      <c r="I18" s="4" t="s">
        <v>2622</v>
      </c>
      <c r="Y18" s="4" t="s">
        <v>14</v>
      </c>
    </row>
    <row r="19" spans="2:25" x14ac:dyDescent="0.3">
      <c r="B19" s="3" t="s">
        <v>5033</v>
      </c>
      <c r="I19" s="4" t="s">
        <v>2549</v>
      </c>
      <c r="Y19" s="4" t="s">
        <v>30</v>
      </c>
    </row>
    <row r="20" spans="2:25" x14ac:dyDescent="0.3">
      <c r="B20" s="4" t="s">
        <v>2459</v>
      </c>
      <c r="I20" s="4" t="s">
        <v>15</v>
      </c>
      <c r="Y20" s="4" t="s">
        <v>2621</v>
      </c>
    </row>
    <row r="21" spans="2:25" x14ac:dyDescent="0.3">
      <c r="B21" s="4" t="s">
        <v>2872</v>
      </c>
      <c r="I21" s="4" t="s">
        <v>2408</v>
      </c>
      <c r="Y21" s="4" t="s">
        <v>2633</v>
      </c>
    </row>
    <row r="22" spans="2:25" x14ac:dyDescent="0.3">
      <c r="B22" s="4" t="s">
        <v>2837</v>
      </c>
      <c r="I22" s="4" t="s">
        <v>1982</v>
      </c>
      <c r="Y22" s="4" t="s">
        <v>1849</v>
      </c>
    </row>
    <row r="23" spans="2:25" x14ac:dyDescent="0.3">
      <c r="B23" s="4" t="s">
        <v>3036</v>
      </c>
      <c r="I23" s="4" t="s">
        <v>1850</v>
      </c>
      <c r="Y23" s="4" t="s">
        <v>29</v>
      </c>
    </row>
    <row r="24" spans="2:25" x14ac:dyDescent="0.3">
      <c r="B24" s="4" t="s">
        <v>2830</v>
      </c>
      <c r="I24" s="4" t="s">
        <v>24</v>
      </c>
      <c r="Y24" s="4" t="s">
        <v>2685</v>
      </c>
    </row>
    <row r="25" spans="2:25" x14ac:dyDescent="0.3">
      <c r="B25" s="4" t="s">
        <v>2026</v>
      </c>
      <c r="I25" s="4" t="s">
        <v>2121</v>
      </c>
      <c r="Y25" s="4" t="s">
        <v>16</v>
      </c>
    </row>
    <row r="26" spans="2:25" x14ac:dyDescent="0.3">
      <c r="B26" s="4" t="s">
        <v>2065</v>
      </c>
      <c r="I26" s="4" t="s">
        <v>2075</v>
      </c>
      <c r="Y26" s="4" t="s">
        <v>2553</v>
      </c>
    </row>
    <row r="27" spans="2:25" x14ac:dyDescent="0.3">
      <c r="B27" s="4" t="s">
        <v>1907</v>
      </c>
      <c r="I27" s="4" t="s">
        <v>2899</v>
      </c>
      <c r="Y27" s="4" t="s">
        <v>2359</v>
      </c>
    </row>
    <row r="28" spans="2:25" x14ac:dyDescent="0.3">
      <c r="B28" s="4" t="s">
        <v>3032</v>
      </c>
      <c r="I28" s="4" t="s">
        <v>2764</v>
      </c>
      <c r="Y28" s="4" t="s">
        <v>2898</v>
      </c>
    </row>
    <row r="29" spans="2:25" x14ac:dyDescent="0.3">
      <c r="B29" s="4" t="s">
        <v>2018</v>
      </c>
      <c r="I29" s="4" t="s">
        <v>12</v>
      </c>
      <c r="Y29" s="4" t="s">
        <v>2407</v>
      </c>
    </row>
    <row r="30" spans="2:25" x14ac:dyDescent="0.3">
      <c r="B30" s="4" t="s">
        <v>2969</v>
      </c>
      <c r="I30" s="4" t="s">
        <v>1955</v>
      </c>
      <c r="Y30" s="4" t="s">
        <v>2491</v>
      </c>
    </row>
    <row r="31" spans="2:25" x14ac:dyDescent="0.3">
      <c r="B31" s="4" t="s">
        <v>2344</v>
      </c>
      <c r="I31" s="4" t="s">
        <v>2554</v>
      </c>
      <c r="Y31" s="4" t="s">
        <v>23</v>
      </c>
    </row>
    <row r="32" spans="2:25" x14ac:dyDescent="0.3">
      <c r="B32" s="4" t="s">
        <v>2728</v>
      </c>
      <c r="I32" s="4" t="s">
        <v>2913</v>
      </c>
      <c r="Y32" s="4" t="s">
        <v>11</v>
      </c>
    </row>
    <row r="33" spans="2:25" x14ac:dyDescent="0.3">
      <c r="B33" s="4" t="s">
        <v>2779</v>
      </c>
      <c r="I33" s="4" t="s">
        <v>19</v>
      </c>
      <c r="Y33" s="4" t="s">
        <v>2912</v>
      </c>
    </row>
    <row r="34" spans="2:25" x14ac:dyDescent="0.3">
      <c r="B34" s="4" t="s">
        <v>2304</v>
      </c>
      <c r="I34" s="4" t="s">
        <v>9</v>
      </c>
      <c r="Y34" s="4" t="s">
        <v>5034</v>
      </c>
    </row>
    <row r="35" spans="2:25" x14ac:dyDescent="0.3">
      <c r="B35" s="4" t="s">
        <v>2670</v>
      </c>
      <c r="I35" s="4" t="s">
        <v>5034</v>
      </c>
    </row>
    <row r="36" spans="2:25" x14ac:dyDescent="0.3">
      <c r="B36" s="4" t="s">
        <v>2665</v>
      </c>
    </row>
    <row r="37" spans="2:25" x14ac:dyDescent="0.3">
      <c r="B37" s="4" t="s">
        <v>2619</v>
      </c>
    </row>
    <row r="38" spans="2:25" x14ac:dyDescent="0.3">
      <c r="B38" s="4" t="s">
        <v>2980</v>
      </c>
    </row>
    <row r="39" spans="2:25" x14ac:dyDescent="0.3">
      <c r="B39" s="4" t="s">
        <v>2489</v>
      </c>
    </row>
    <row r="40" spans="2:25" x14ac:dyDescent="0.3">
      <c r="B40" s="4" t="s">
        <v>2843</v>
      </c>
    </row>
    <row r="41" spans="2:25" x14ac:dyDescent="0.3">
      <c r="B41" s="4" t="s">
        <v>2841</v>
      </c>
    </row>
    <row r="42" spans="2:25" x14ac:dyDescent="0.3">
      <c r="B42" s="4" t="s">
        <v>2929</v>
      </c>
    </row>
    <row r="43" spans="2:25" x14ac:dyDescent="0.3">
      <c r="B43" s="4" t="s">
        <v>2232</v>
      </c>
    </row>
    <row r="44" spans="2:25" x14ac:dyDescent="0.3">
      <c r="B44" s="4" t="s">
        <v>2529</v>
      </c>
    </row>
    <row r="45" spans="2:25" x14ac:dyDescent="0.3">
      <c r="B45" s="4" t="s">
        <v>1927</v>
      </c>
    </row>
    <row r="46" spans="2:25" x14ac:dyDescent="0.3">
      <c r="B46" s="4" t="s">
        <v>2092</v>
      </c>
    </row>
    <row r="47" spans="2:25" x14ac:dyDescent="0.3">
      <c r="B47" s="4" t="s">
        <v>1924</v>
      </c>
    </row>
    <row r="48" spans="2:25" x14ac:dyDescent="0.3">
      <c r="B48" s="4" t="s">
        <v>2429</v>
      </c>
    </row>
    <row r="49" spans="2:2" x14ac:dyDescent="0.3">
      <c r="B49" s="4" t="s">
        <v>2732</v>
      </c>
    </row>
    <row r="50" spans="2:2" x14ac:dyDescent="0.3">
      <c r="B50" s="4" t="s">
        <v>1894</v>
      </c>
    </row>
    <row r="51" spans="2:2" x14ac:dyDescent="0.3">
      <c r="B51" s="4" t="s">
        <v>2084</v>
      </c>
    </row>
    <row r="52" spans="2:2" x14ac:dyDescent="0.3">
      <c r="B52" s="4" t="s">
        <v>2451</v>
      </c>
    </row>
    <row r="53" spans="2:2" x14ac:dyDescent="0.3">
      <c r="B53" s="4" t="s">
        <v>2978</v>
      </c>
    </row>
    <row r="54" spans="2:2" x14ac:dyDescent="0.3">
      <c r="B54" s="4" t="s">
        <v>2786</v>
      </c>
    </row>
    <row r="55" spans="2:2" x14ac:dyDescent="0.3">
      <c r="B55" s="4" t="s">
        <v>2709</v>
      </c>
    </row>
    <row r="56" spans="2:2" x14ac:dyDescent="0.3">
      <c r="B56" s="4" t="s">
        <v>2472</v>
      </c>
    </row>
    <row r="57" spans="2:2" x14ac:dyDescent="0.3">
      <c r="B57" s="4" t="s">
        <v>2941</v>
      </c>
    </row>
    <row r="58" spans="2:2" x14ac:dyDescent="0.3">
      <c r="B58" s="4" t="s">
        <v>2399</v>
      </c>
    </row>
    <row r="59" spans="2:2" x14ac:dyDescent="0.3">
      <c r="B59" s="4" t="s">
        <v>2214</v>
      </c>
    </row>
    <row r="60" spans="2:2" x14ac:dyDescent="0.3">
      <c r="B60" s="4" t="s">
        <v>3026</v>
      </c>
    </row>
    <row r="61" spans="2:2" x14ac:dyDescent="0.3">
      <c r="B61" s="4" t="s">
        <v>2608</v>
      </c>
    </row>
    <row r="62" spans="2:2" x14ac:dyDescent="0.3">
      <c r="B62" s="4" t="s">
        <v>2897</v>
      </c>
    </row>
    <row r="63" spans="2:2" x14ac:dyDescent="0.3">
      <c r="B63" s="4" t="s">
        <v>3018</v>
      </c>
    </row>
    <row r="64" spans="2:2" x14ac:dyDescent="0.3">
      <c r="B64" s="4" t="s">
        <v>2030</v>
      </c>
    </row>
    <row r="65" spans="2:2" x14ac:dyDescent="0.3">
      <c r="B65" s="4" t="s">
        <v>1923</v>
      </c>
    </row>
    <row r="66" spans="2:2" x14ac:dyDescent="0.3">
      <c r="B66" s="4" t="s">
        <v>2254</v>
      </c>
    </row>
    <row r="67" spans="2:2" x14ac:dyDescent="0.3">
      <c r="B67" s="4" t="s">
        <v>2740</v>
      </c>
    </row>
    <row r="68" spans="2:2" x14ac:dyDescent="0.3">
      <c r="B68" s="4" t="s">
        <v>2527</v>
      </c>
    </row>
    <row r="69" spans="2:2" x14ac:dyDescent="0.3">
      <c r="B69" s="4" t="s">
        <v>2644</v>
      </c>
    </row>
    <row r="70" spans="2:2" x14ac:dyDescent="0.3">
      <c r="B70" s="4" t="s">
        <v>2241</v>
      </c>
    </row>
    <row r="71" spans="2:2" x14ac:dyDescent="0.3">
      <c r="B71" s="4" t="s">
        <v>1917</v>
      </c>
    </row>
    <row r="72" spans="2:2" x14ac:dyDescent="0.3">
      <c r="B72" s="4" t="s">
        <v>2724</v>
      </c>
    </row>
    <row r="73" spans="2:2" x14ac:dyDescent="0.3">
      <c r="B73" s="4" t="s">
        <v>2577</v>
      </c>
    </row>
    <row r="74" spans="2:2" x14ac:dyDescent="0.3">
      <c r="B74" s="4" t="s">
        <v>2303</v>
      </c>
    </row>
    <row r="75" spans="2:2" x14ac:dyDescent="0.3">
      <c r="B75" s="4" t="s">
        <v>2200</v>
      </c>
    </row>
    <row r="76" spans="2:2" x14ac:dyDescent="0.3">
      <c r="B76" s="4" t="s">
        <v>1862</v>
      </c>
    </row>
    <row r="77" spans="2:2" x14ac:dyDescent="0.3">
      <c r="B77" s="4" t="s">
        <v>2971</v>
      </c>
    </row>
    <row r="78" spans="2:2" x14ac:dyDescent="0.3">
      <c r="B78" s="4" t="s">
        <v>2349</v>
      </c>
    </row>
    <row r="79" spans="2:2" x14ac:dyDescent="0.3">
      <c r="B79" s="4" t="s">
        <v>2113</v>
      </c>
    </row>
    <row r="80" spans="2:2" x14ac:dyDescent="0.3">
      <c r="B80" s="4" t="s">
        <v>3013</v>
      </c>
    </row>
    <row r="81" spans="2:2" x14ac:dyDescent="0.3">
      <c r="B81" s="4" t="s">
        <v>2040</v>
      </c>
    </row>
    <row r="82" spans="2:2" x14ac:dyDescent="0.3">
      <c r="B82" s="4" t="s">
        <v>2325</v>
      </c>
    </row>
    <row r="83" spans="2:2" x14ac:dyDescent="0.3">
      <c r="B83" s="4" t="s">
        <v>2082</v>
      </c>
    </row>
    <row r="84" spans="2:2" x14ac:dyDescent="0.3">
      <c r="B84" s="4" t="s">
        <v>2490</v>
      </c>
    </row>
    <row r="85" spans="2:2" x14ac:dyDescent="0.3">
      <c r="B85" s="4" t="s">
        <v>2296</v>
      </c>
    </row>
    <row r="86" spans="2:2" x14ac:dyDescent="0.3">
      <c r="B86" s="4" t="s">
        <v>1896</v>
      </c>
    </row>
    <row r="87" spans="2:2" x14ac:dyDescent="0.3">
      <c r="B87" s="4" t="s">
        <v>2552</v>
      </c>
    </row>
    <row r="88" spans="2:2" x14ac:dyDescent="0.3">
      <c r="B88" s="4" t="s">
        <v>2990</v>
      </c>
    </row>
    <row r="89" spans="2:2" x14ac:dyDescent="0.3">
      <c r="B89" s="4" t="s">
        <v>2679</v>
      </c>
    </row>
    <row r="90" spans="2:2" x14ac:dyDescent="0.3">
      <c r="B90" s="4" t="s">
        <v>2854</v>
      </c>
    </row>
    <row r="91" spans="2:2" x14ac:dyDescent="0.3">
      <c r="B91" s="4" t="s">
        <v>1925</v>
      </c>
    </row>
    <row r="92" spans="2:2" x14ac:dyDescent="0.3">
      <c r="B92" s="4" t="s">
        <v>2465</v>
      </c>
    </row>
    <row r="93" spans="2:2" x14ac:dyDescent="0.3">
      <c r="B93" s="4" t="s">
        <v>2977</v>
      </c>
    </row>
    <row r="94" spans="2:2" x14ac:dyDescent="0.3">
      <c r="B94" s="4" t="s">
        <v>2648</v>
      </c>
    </row>
    <row r="95" spans="2:2" x14ac:dyDescent="0.3">
      <c r="B95" s="4" t="s">
        <v>2411</v>
      </c>
    </row>
    <row r="96" spans="2:2" x14ac:dyDescent="0.3">
      <c r="B96" s="4" t="s">
        <v>2475</v>
      </c>
    </row>
    <row r="97" spans="2:2" x14ac:dyDescent="0.3">
      <c r="B97" s="4" t="s">
        <v>2940</v>
      </c>
    </row>
    <row r="98" spans="2:2" x14ac:dyDescent="0.3">
      <c r="B98" s="4" t="s">
        <v>2796</v>
      </c>
    </row>
    <row r="99" spans="2:2" x14ac:dyDescent="0.3">
      <c r="B99" s="4" t="s">
        <v>2260</v>
      </c>
    </row>
    <row r="100" spans="2:2" x14ac:dyDescent="0.3">
      <c r="B100" s="4" t="s">
        <v>2377</v>
      </c>
    </row>
    <row r="101" spans="2:2" x14ac:dyDescent="0.3">
      <c r="B101" s="4" t="s">
        <v>2390</v>
      </c>
    </row>
    <row r="102" spans="2:2" x14ac:dyDescent="0.3">
      <c r="B102" s="4" t="s">
        <v>2461</v>
      </c>
    </row>
    <row r="103" spans="2:2" x14ac:dyDescent="0.3">
      <c r="B103" s="4" t="s">
        <v>1978</v>
      </c>
    </row>
    <row r="104" spans="2:2" x14ac:dyDescent="0.3">
      <c r="B104" s="4" t="s">
        <v>2427</v>
      </c>
    </row>
    <row r="105" spans="2:2" x14ac:dyDescent="0.3">
      <c r="B105" s="4" t="s">
        <v>2249</v>
      </c>
    </row>
    <row r="106" spans="2:2" x14ac:dyDescent="0.3">
      <c r="B106" s="4" t="s">
        <v>2446</v>
      </c>
    </row>
    <row r="107" spans="2:2" x14ac:dyDescent="0.3">
      <c r="B107" s="4" t="s">
        <v>2498</v>
      </c>
    </row>
    <row r="108" spans="2:2" x14ac:dyDescent="0.3">
      <c r="B108" s="4" t="s">
        <v>2664</v>
      </c>
    </row>
    <row r="109" spans="2:2" x14ac:dyDescent="0.3">
      <c r="B109" s="4" t="s">
        <v>2387</v>
      </c>
    </row>
    <row r="110" spans="2:2" x14ac:dyDescent="0.3">
      <c r="B110" s="4" t="s">
        <v>2936</v>
      </c>
    </row>
    <row r="111" spans="2:2" x14ac:dyDescent="0.3">
      <c r="B111" s="4" t="s">
        <v>2634</v>
      </c>
    </row>
    <row r="112" spans="2:2" x14ac:dyDescent="0.3">
      <c r="B112" s="4" t="s">
        <v>2337</v>
      </c>
    </row>
    <row r="113" spans="2:2" x14ac:dyDescent="0.3">
      <c r="B113" s="4" t="s">
        <v>2488</v>
      </c>
    </row>
    <row r="114" spans="2:2" x14ac:dyDescent="0.3">
      <c r="B114" s="4" t="s">
        <v>2632</v>
      </c>
    </row>
    <row r="115" spans="2:2" x14ac:dyDescent="0.3">
      <c r="B115" s="4" t="s">
        <v>2444</v>
      </c>
    </row>
    <row r="116" spans="2:2" x14ac:dyDescent="0.3">
      <c r="B116" s="4" t="s">
        <v>2213</v>
      </c>
    </row>
    <row r="117" spans="2:2" x14ac:dyDescent="0.3">
      <c r="B117" s="4" t="s">
        <v>2502</v>
      </c>
    </row>
    <row r="118" spans="2:2" x14ac:dyDescent="0.3">
      <c r="B118" s="4" t="s">
        <v>2061</v>
      </c>
    </row>
    <row r="119" spans="2:2" x14ac:dyDescent="0.3">
      <c r="B119" s="4" t="s">
        <v>2322</v>
      </c>
    </row>
    <row r="120" spans="2:2" x14ac:dyDescent="0.3">
      <c r="B120" s="4" t="s">
        <v>2698</v>
      </c>
    </row>
    <row r="121" spans="2:2" x14ac:dyDescent="0.3">
      <c r="B121" s="4" t="s">
        <v>2142</v>
      </c>
    </row>
    <row r="122" spans="2:2" x14ac:dyDescent="0.3">
      <c r="B122" s="4" t="s">
        <v>2494</v>
      </c>
    </row>
    <row r="123" spans="2:2" x14ac:dyDescent="0.3">
      <c r="B123" s="4" t="s">
        <v>2405</v>
      </c>
    </row>
    <row r="124" spans="2:2" x14ac:dyDescent="0.3">
      <c r="B124" s="4" t="s">
        <v>2649</v>
      </c>
    </row>
    <row r="125" spans="2:2" x14ac:dyDescent="0.3">
      <c r="B125" s="4" t="s">
        <v>2976</v>
      </c>
    </row>
    <row r="126" spans="2:2" x14ac:dyDescent="0.3">
      <c r="B126" s="4" t="s">
        <v>2798</v>
      </c>
    </row>
    <row r="127" spans="2:2" x14ac:dyDescent="0.3">
      <c r="B127" s="4" t="s">
        <v>2195</v>
      </c>
    </row>
    <row r="128" spans="2:2" x14ac:dyDescent="0.3">
      <c r="B128" s="4" t="s">
        <v>2705</v>
      </c>
    </row>
    <row r="129" spans="2:2" x14ac:dyDescent="0.3">
      <c r="B129" s="4" t="s">
        <v>2285</v>
      </c>
    </row>
    <row r="130" spans="2:2" x14ac:dyDescent="0.3">
      <c r="B130" s="4" t="s">
        <v>2174</v>
      </c>
    </row>
    <row r="131" spans="2:2" x14ac:dyDescent="0.3">
      <c r="B131" s="4" t="s">
        <v>2391</v>
      </c>
    </row>
    <row r="132" spans="2:2" x14ac:dyDescent="0.3">
      <c r="B132" s="4" t="s">
        <v>2676</v>
      </c>
    </row>
    <row r="133" spans="2:2" x14ac:dyDescent="0.3">
      <c r="B133" s="4" t="s">
        <v>2591</v>
      </c>
    </row>
    <row r="134" spans="2:2" x14ac:dyDescent="0.3">
      <c r="B134" s="4" t="s">
        <v>2099</v>
      </c>
    </row>
    <row r="135" spans="2:2" x14ac:dyDescent="0.3">
      <c r="B135" s="4" t="s">
        <v>2414</v>
      </c>
    </row>
    <row r="136" spans="2:2" x14ac:dyDescent="0.3">
      <c r="B136" s="4" t="s">
        <v>2920</v>
      </c>
    </row>
    <row r="137" spans="2:2" x14ac:dyDescent="0.3">
      <c r="B137" s="4" t="s">
        <v>2118</v>
      </c>
    </row>
    <row r="138" spans="2:2" x14ac:dyDescent="0.3">
      <c r="B138" s="4" t="s">
        <v>2569</v>
      </c>
    </row>
    <row r="139" spans="2:2" x14ac:dyDescent="0.3">
      <c r="B139" s="4" t="s">
        <v>2655</v>
      </c>
    </row>
    <row r="140" spans="2:2" x14ac:dyDescent="0.3">
      <c r="B140" s="4" t="s">
        <v>2452</v>
      </c>
    </row>
    <row r="141" spans="2:2" x14ac:dyDescent="0.3">
      <c r="B141" s="4" t="s">
        <v>2270</v>
      </c>
    </row>
    <row r="142" spans="2:2" x14ac:dyDescent="0.3">
      <c r="B142" s="4" t="s">
        <v>3008</v>
      </c>
    </row>
    <row r="143" spans="2:2" x14ac:dyDescent="0.3">
      <c r="B143" s="4" t="s">
        <v>2432</v>
      </c>
    </row>
    <row r="144" spans="2:2" x14ac:dyDescent="0.3">
      <c r="B144" s="4" t="s">
        <v>1931</v>
      </c>
    </row>
    <row r="145" spans="2:2" x14ac:dyDescent="0.3">
      <c r="B145" s="4" t="s">
        <v>1960</v>
      </c>
    </row>
    <row r="146" spans="2:2" x14ac:dyDescent="0.3">
      <c r="B146" s="4" t="s">
        <v>2832</v>
      </c>
    </row>
    <row r="147" spans="2:2" x14ac:dyDescent="0.3">
      <c r="B147" s="4" t="s">
        <v>1941</v>
      </c>
    </row>
    <row r="148" spans="2:2" x14ac:dyDescent="0.3">
      <c r="B148" s="4" t="s">
        <v>2094</v>
      </c>
    </row>
    <row r="149" spans="2:2" x14ac:dyDescent="0.3">
      <c r="B149" s="4" t="s">
        <v>2904</v>
      </c>
    </row>
    <row r="150" spans="2:2" x14ac:dyDescent="0.3">
      <c r="B150" s="4" t="s">
        <v>2220</v>
      </c>
    </row>
    <row r="151" spans="2:2" x14ac:dyDescent="0.3">
      <c r="B151" s="4" t="s">
        <v>2919</v>
      </c>
    </row>
    <row r="152" spans="2:2" x14ac:dyDescent="0.3">
      <c r="B152" s="4" t="s">
        <v>2397</v>
      </c>
    </row>
    <row r="153" spans="2:2" x14ac:dyDescent="0.3">
      <c r="B153" s="4" t="s">
        <v>2190</v>
      </c>
    </row>
    <row r="154" spans="2:2" x14ac:dyDescent="0.3">
      <c r="B154" s="4" t="s">
        <v>2506</v>
      </c>
    </row>
    <row r="155" spans="2:2" x14ac:dyDescent="0.3">
      <c r="B155" s="4" t="s">
        <v>2745</v>
      </c>
    </row>
    <row r="156" spans="2:2" x14ac:dyDescent="0.3">
      <c r="B156" s="4" t="s">
        <v>2143</v>
      </c>
    </row>
    <row r="157" spans="2:2" x14ac:dyDescent="0.3">
      <c r="B157" s="4" t="s">
        <v>2674</v>
      </c>
    </row>
    <row r="158" spans="2:2" x14ac:dyDescent="0.3">
      <c r="B158" s="4" t="s">
        <v>2518</v>
      </c>
    </row>
    <row r="159" spans="2:2" x14ac:dyDescent="0.3">
      <c r="B159" s="4" t="s">
        <v>2916</v>
      </c>
    </row>
    <row r="160" spans="2:2" x14ac:dyDescent="0.3">
      <c r="B160" s="4" t="s">
        <v>2356</v>
      </c>
    </row>
    <row r="161" spans="2:2" x14ac:dyDescent="0.3">
      <c r="B161" s="4" t="s">
        <v>1844</v>
      </c>
    </row>
    <row r="162" spans="2:2" x14ac:dyDescent="0.3">
      <c r="B162" s="4" t="s">
        <v>1973</v>
      </c>
    </row>
    <row r="163" spans="2:2" x14ac:dyDescent="0.3">
      <c r="B163" s="4" t="s">
        <v>2269</v>
      </c>
    </row>
    <row r="164" spans="2:2" x14ac:dyDescent="0.3">
      <c r="B164" s="4" t="s">
        <v>2583</v>
      </c>
    </row>
    <row r="165" spans="2:2" x14ac:dyDescent="0.3">
      <c r="B165" s="4" t="s">
        <v>2273</v>
      </c>
    </row>
    <row r="166" spans="2:2" x14ac:dyDescent="0.3">
      <c r="B166" s="4" t="s">
        <v>2372</v>
      </c>
    </row>
    <row r="167" spans="2:2" x14ac:dyDescent="0.3">
      <c r="B167" s="4" t="s">
        <v>2457</v>
      </c>
    </row>
    <row r="168" spans="2:2" x14ac:dyDescent="0.3">
      <c r="B168" s="4" t="s">
        <v>2906</v>
      </c>
    </row>
    <row r="169" spans="2:2" x14ac:dyDescent="0.3">
      <c r="B169" s="4" t="s">
        <v>2643</v>
      </c>
    </row>
    <row r="170" spans="2:2" x14ac:dyDescent="0.3">
      <c r="B170" s="4" t="s">
        <v>2707</v>
      </c>
    </row>
    <row r="171" spans="2:2" x14ac:dyDescent="0.3">
      <c r="B171" s="4" t="s">
        <v>3033</v>
      </c>
    </row>
    <row r="172" spans="2:2" x14ac:dyDescent="0.3">
      <c r="B172" s="4" t="s">
        <v>2162</v>
      </c>
    </row>
    <row r="173" spans="2:2" x14ac:dyDescent="0.3">
      <c r="B173" s="4" t="s">
        <v>2127</v>
      </c>
    </row>
    <row r="174" spans="2:2" x14ac:dyDescent="0.3">
      <c r="B174" s="4" t="s">
        <v>2780</v>
      </c>
    </row>
    <row r="175" spans="2:2" x14ac:dyDescent="0.3">
      <c r="B175" s="4" t="s">
        <v>2887</v>
      </c>
    </row>
    <row r="176" spans="2:2" x14ac:dyDescent="0.3">
      <c r="B176" s="4" t="s">
        <v>3034</v>
      </c>
    </row>
    <row r="177" spans="2:2" x14ac:dyDescent="0.3">
      <c r="B177" s="4" t="s">
        <v>2914</v>
      </c>
    </row>
    <row r="178" spans="2:2" x14ac:dyDescent="0.3">
      <c r="B178" s="4" t="s">
        <v>2911</v>
      </c>
    </row>
    <row r="179" spans="2:2" x14ac:dyDescent="0.3">
      <c r="B179" s="4" t="s">
        <v>2252</v>
      </c>
    </row>
    <row r="180" spans="2:2" x14ac:dyDescent="0.3">
      <c r="B180" s="4" t="s">
        <v>2682</v>
      </c>
    </row>
    <row r="181" spans="2:2" x14ac:dyDescent="0.3">
      <c r="B181" s="4" t="s">
        <v>2808</v>
      </c>
    </row>
    <row r="182" spans="2:2" x14ac:dyDescent="0.3">
      <c r="B182" s="4" t="s">
        <v>2509</v>
      </c>
    </row>
    <row r="183" spans="2:2" x14ac:dyDescent="0.3">
      <c r="B183" s="4" t="s">
        <v>2368</v>
      </c>
    </row>
    <row r="184" spans="2:2" x14ac:dyDescent="0.3">
      <c r="B184" s="4" t="s">
        <v>1913</v>
      </c>
    </row>
    <row r="185" spans="2:2" x14ac:dyDescent="0.3">
      <c r="B185" s="4" t="s">
        <v>2800</v>
      </c>
    </row>
    <row r="186" spans="2:2" x14ac:dyDescent="0.3">
      <c r="B186" s="4" t="s">
        <v>2615</v>
      </c>
    </row>
    <row r="187" spans="2:2" x14ac:dyDescent="0.3">
      <c r="B187" s="4" t="s">
        <v>3035</v>
      </c>
    </row>
    <row r="188" spans="2:2" x14ac:dyDescent="0.3">
      <c r="B188" s="4" t="s">
        <v>2100</v>
      </c>
    </row>
    <row r="189" spans="2:2" x14ac:dyDescent="0.3">
      <c r="B189" s="4" t="s">
        <v>2678</v>
      </c>
    </row>
    <row r="190" spans="2:2" x14ac:dyDescent="0.3">
      <c r="B190" s="4" t="s">
        <v>2129</v>
      </c>
    </row>
    <row r="191" spans="2:2" x14ac:dyDescent="0.3">
      <c r="B191" s="4" t="s">
        <v>2903</v>
      </c>
    </row>
    <row r="192" spans="2:2" x14ac:dyDescent="0.3">
      <c r="B192" s="4" t="s">
        <v>2801</v>
      </c>
    </row>
    <row r="193" spans="2:2" x14ac:dyDescent="0.3">
      <c r="B193" s="4" t="s">
        <v>2008</v>
      </c>
    </row>
    <row r="194" spans="2:2" x14ac:dyDescent="0.3">
      <c r="B194" s="4" t="s">
        <v>2157</v>
      </c>
    </row>
    <row r="195" spans="2:2" x14ac:dyDescent="0.3">
      <c r="B195" s="4" t="s">
        <v>2772</v>
      </c>
    </row>
    <row r="196" spans="2:2" x14ac:dyDescent="0.3">
      <c r="B196" s="4" t="s">
        <v>2111</v>
      </c>
    </row>
    <row r="197" spans="2:2" x14ac:dyDescent="0.3">
      <c r="B197" s="4" t="s">
        <v>2835</v>
      </c>
    </row>
    <row r="198" spans="2:2" x14ac:dyDescent="0.3">
      <c r="B198" s="4" t="s">
        <v>2485</v>
      </c>
    </row>
    <row r="199" spans="2:2" x14ac:dyDescent="0.3">
      <c r="B199" s="4" t="s">
        <v>2098</v>
      </c>
    </row>
    <row r="200" spans="2:2" x14ac:dyDescent="0.3">
      <c r="B200" s="4" t="s">
        <v>2154</v>
      </c>
    </row>
    <row r="201" spans="2:2" x14ac:dyDescent="0.3">
      <c r="B201" s="4" t="s">
        <v>2849</v>
      </c>
    </row>
    <row r="202" spans="2:2" x14ac:dyDescent="0.3">
      <c r="B202" s="4" t="s">
        <v>2684</v>
      </c>
    </row>
    <row r="203" spans="2:2" x14ac:dyDescent="0.3">
      <c r="B203" s="4" t="s">
        <v>1958</v>
      </c>
    </row>
    <row r="204" spans="2:2" x14ac:dyDescent="0.3">
      <c r="B204" s="4" t="s">
        <v>2547</v>
      </c>
    </row>
    <row r="205" spans="2:2" x14ac:dyDescent="0.3">
      <c r="B205" s="4" t="s">
        <v>2827</v>
      </c>
    </row>
    <row r="206" spans="2:2" x14ac:dyDescent="0.3">
      <c r="B206" s="4" t="s">
        <v>2696</v>
      </c>
    </row>
    <row r="207" spans="2:2" x14ac:dyDescent="0.3">
      <c r="B207" s="4" t="s">
        <v>2896</v>
      </c>
    </row>
    <row r="208" spans="2:2" x14ac:dyDescent="0.3">
      <c r="B208" s="4" t="s">
        <v>2788</v>
      </c>
    </row>
    <row r="209" spans="2:2" x14ac:dyDescent="0.3">
      <c r="B209" s="4" t="s">
        <v>2687</v>
      </c>
    </row>
    <row r="210" spans="2:2" x14ac:dyDescent="0.3">
      <c r="B210" s="4" t="s">
        <v>2988</v>
      </c>
    </row>
    <row r="211" spans="2:2" x14ac:dyDescent="0.3">
      <c r="B211" s="4" t="s">
        <v>1848</v>
      </c>
    </row>
    <row r="212" spans="2:2" x14ac:dyDescent="0.3">
      <c r="B212" s="4" t="s">
        <v>2135</v>
      </c>
    </row>
    <row r="213" spans="2:2" x14ac:dyDescent="0.3">
      <c r="B213" s="4" t="s">
        <v>1932</v>
      </c>
    </row>
    <row r="214" spans="2:2" x14ac:dyDescent="0.3">
      <c r="B214" s="4" t="s">
        <v>2582</v>
      </c>
    </row>
    <row r="215" spans="2:2" x14ac:dyDescent="0.3">
      <c r="B215" s="4" t="s">
        <v>2262</v>
      </c>
    </row>
    <row r="216" spans="2:2" x14ac:dyDescent="0.3">
      <c r="B216" s="4" t="s">
        <v>2900</v>
      </c>
    </row>
    <row r="217" spans="2:2" x14ac:dyDescent="0.3">
      <c r="B217" s="4" t="s">
        <v>2014</v>
      </c>
    </row>
    <row r="218" spans="2:2" x14ac:dyDescent="0.3">
      <c r="B218" s="4" t="s">
        <v>2247</v>
      </c>
    </row>
    <row r="219" spans="2:2" x14ac:dyDescent="0.3">
      <c r="B219" s="4" t="s">
        <v>2850</v>
      </c>
    </row>
    <row r="220" spans="2:2" x14ac:dyDescent="0.3">
      <c r="B220" s="4" t="s">
        <v>2231</v>
      </c>
    </row>
    <row r="221" spans="2:2" x14ac:dyDescent="0.3">
      <c r="B221" s="4" t="s">
        <v>2278</v>
      </c>
    </row>
    <row r="222" spans="2:2" x14ac:dyDescent="0.3">
      <c r="B222" s="4" t="s">
        <v>2131</v>
      </c>
    </row>
    <row r="223" spans="2:2" x14ac:dyDescent="0.3">
      <c r="B223" s="4" t="s">
        <v>2946</v>
      </c>
    </row>
    <row r="224" spans="2:2" x14ac:dyDescent="0.3">
      <c r="B224" s="4" t="s">
        <v>2537</v>
      </c>
    </row>
    <row r="225" spans="2:2" x14ac:dyDescent="0.3">
      <c r="B225" s="4" t="s">
        <v>1915</v>
      </c>
    </row>
    <row r="226" spans="2:2" x14ac:dyDescent="0.3">
      <c r="B226" s="4" t="s">
        <v>2548</v>
      </c>
    </row>
    <row r="227" spans="2:2" x14ac:dyDescent="0.3">
      <c r="B227" s="4" t="s">
        <v>2147</v>
      </c>
    </row>
    <row r="228" spans="2:2" x14ac:dyDescent="0.3">
      <c r="B228" s="4" t="s">
        <v>2646</v>
      </c>
    </row>
    <row r="229" spans="2:2" x14ac:dyDescent="0.3">
      <c r="B229" s="4" t="s">
        <v>2637</v>
      </c>
    </row>
    <row r="230" spans="2:2" x14ac:dyDescent="0.3">
      <c r="B230" s="4" t="s">
        <v>2227</v>
      </c>
    </row>
    <row r="231" spans="2:2" x14ac:dyDescent="0.3">
      <c r="B231" s="4" t="s">
        <v>2984</v>
      </c>
    </row>
    <row r="232" spans="2:2" x14ac:dyDescent="0.3">
      <c r="B232" s="4" t="s">
        <v>2474</v>
      </c>
    </row>
    <row r="233" spans="2:2" x14ac:dyDescent="0.3">
      <c r="B233" s="4" t="s">
        <v>2403</v>
      </c>
    </row>
    <row r="234" spans="2:2" x14ac:dyDescent="0.3">
      <c r="B234" s="4" t="s">
        <v>3004</v>
      </c>
    </row>
    <row r="235" spans="2:2" x14ac:dyDescent="0.3">
      <c r="B235" s="4" t="s">
        <v>2876</v>
      </c>
    </row>
    <row r="236" spans="2:2" x14ac:dyDescent="0.3">
      <c r="B236" s="4" t="s">
        <v>2132</v>
      </c>
    </row>
    <row r="237" spans="2:2" x14ac:dyDescent="0.3">
      <c r="B237" s="4" t="s">
        <v>2463</v>
      </c>
    </row>
    <row r="238" spans="2:2" x14ac:dyDescent="0.3">
      <c r="B238" s="4" t="s">
        <v>2844</v>
      </c>
    </row>
    <row r="239" spans="2:2" x14ac:dyDescent="0.3">
      <c r="B239" s="4" t="s">
        <v>2134</v>
      </c>
    </row>
    <row r="240" spans="2:2" x14ac:dyDescent="0.3">
      <c r="B240" s="4" t="s">
        <v>2765</v>
      </c>
    </row>
    <row r="241" spans="2:2" x14ac:dyDescent="0.3">
      <c r="B241" s="4" t="s">
        <v>2703</v>
      </c>
    </row>
    <row r="242" spans="2:2" x14ac:dyDescent="0.3">
      <c r="B242" s="4" t="s">
        <v>2723</v>
      </c>
    </row>
    <row r="243" spans="2:2" x14ac:dyDescent="0.3">
      <c r="B243" s="4" t="s">
        <v>2777</v>
      </c>
    </row>
    <row r="244" spans="2:2" x14ac:dyDescent="0.3">
      <c r="B244" s="4" t="s">
        <v>2758</v>
      </c>
    </row>
    <row r="245" spans="2:2" x14ac:dyDescent="0.3">
      <c r="B245" s="4" t="s">
        <v>3015</v>
      </c>
    </row>
    <row r="246" spans="2:2" x14ac:dyDescent="0.3">
      <c r="B246" s="4" t="s">
        <v>2660</v>
      </c>
    </row>
    <row r="247" spans="2:2" x14ac:dyDescent="0.3">
      <c r="B247" s="4" t="s">
        <v>2177</v>
      </c>
    </row>
    <row r="248" spans="2:2" x14ac:dyDescent="0.3">
      <c r="B248" s="4" t="s">
        <v>2289</v>
      </c>
    </row>
    <row r="249" spans="2:2" x14ac:dyDescent="0.3">
      <c r="B249" s="4" t="s">
        <v>2336</v>
      </c>
    </row>
    <row r="250" spans="2:2" x14ac:dyDescent="0.3">
      <c r="B250" s="4" t="s">
        <v>2926</v>
      </c>
    </row>
    <row r="251" spans="2:2" x14ac:dyDescent="0.3">
      <c r="B251" s="4" t="s">
        <v>2992</v>
      </c>
    </row>
    <row r="252" spans="2:2" x14ac:dyDescent="0.3">
      <c r="B252" s="4" t="s">
        <v>2623</v>
      </c>
    </row>
    <row r="253" spans="2:2" x14ac:dyDescent="0.3">
      <c r="B253" s="4" t="s">
        <v>2962</v>
      </c>
    </row>
    <row r="254" spans="2:2" x14ac:dyDescent="0.3">
      <c r="B254" s="4" t="s">
        <v>2299</v>
      </c>
    </row>
    <row r="255" spans="2:2" x14ac:dyDescent="0.3">
      <c r="B255" s="4" t="s">
        <v>2417</v>
      </c>
    </row>
    <row r="256" spans="2:2" x14ac:dyDescent="0.3">
      <c r="B256" s="4" t="s">
        <v>2727</v>
      </c>
    </row>
    <row r="257" spans="2:2" x14ac:dyDescent="0.3">
      <c r="B257" s="4" t="s">
        <v>2348</v>
      </c>
    </row>
    <row r="258" spans="2:2" x14ac:dyDescent="0.3">
      <c r="B258" s="4" t="s">
        <v>2357</v>
      </c>
    </row>
    <row r="259" spans="2:2" x14ac:dyDescent="0.3">
      <c r="B259" s="4" t="s">
        <v>2865</v>
      </c>
    </row>
    <row r="260" spans="2:2" x14ac:dyDescent="0.3">
      <c r="B260" s="4" t="s">
        <v>2047</v>
      </c>
    </row>
    <row r="261" spans="2:2" x14ac:dyDescent="0.3">
      <c r="B261" s="4" t="s">
        <v>2331</v>
      </c>
    </row>
    <row r="262" spans="2:2" x14ac:dyDescent="0.3">
      <c r="B262" s="4" t="s">
        <v>2994</v>
      </c>
    </row>
    <row r="263" spans="2:2" x14ac:dyDescent="0.3">
      <c r="B263" s="4" t="s">
        <v>1944</v>
      </c>
    </row>
    <row r="264" spans="2:2" x14ac:dyDescent="0.3">
      <c r="B264" s="4" t="s">
        <v>2418</v>
      </c>
    </row>
    <row r="265" spans="2:2" x14ac:dyDescent="0.3">
      <c r="B265" s="4" t="s">
        <v>2855</v>
      </c>
    </row>
    <row r="266" spans="2:2" x14ac:dyDescent="0.3">
      <c r="B266" s="4" t="s">
        <v>2156</v>
      </c>
    </row>
    <row r="267" spans="2:2" x14ac:dyDescent="0.3">
      <c r="B267" s="4" t="s">
        <v>2169</v>
      </c>
    </row>
    <row r="268" spans="2:2" x14ac:dyDescent="0.3">
      <c r="B268" s="4" t="s">
        <v>2400</v>
      </c>
    </row>
    <row r="269" spans="2:2" x14ac:dyDescent="0.3">
      <c r="B269" s="4" t="s">
        <v>2803</v>
      </c>
    </row>
    <row r="270" spans="2:2" x14ac:dyDescent="0.3">
      <c r="B270" s="4" t="s">
        <v>2945</v>
      </c>
    </row>
    <row r="271" spans="2:2" x14ac:dyDescent="0.3">
      <c r="B271" s="4" t="s">
        <v>2266</v>
      </c>
    </row>
    <row r="272" spans="2:2" x14ac:dyDescent="0.3">
      <c r="B272" s="4" t="s">
        <v>2562</v>
      </c>
    </row>
    <row r="273" spans="2:2" x14ac:dyDescent="0.3">
      <c r="B273" s="4" t="s">
        <v>2282</v>
      </c>
    </row>
    <row r="274" spans="2:2" x14ac:dyDescent="0.3">
      <c r="B274" s="4" t="s">
        <v>2690</v>
      </c>
    </row>
    <row r="275" spans="2:2" x14ac:dyDescent="0.3">
      <c r="B275" s="4" t="s">
        <v>1921</v>
      </c>
    </row>
    <row r="276" spans="2:2" x14ac:dyDescent="0.3">
      <c r="B276" s="4" t="s">
        <v>2507</v>
      </c>
    </row>
    <row r="277" spans="2:2" x14ac:dyDescent="0.3">
      <c r="B277" s="4" t="s">
        <v>1898</v>
      </c>
    </row>
    <row r="278" spans="2:2" x14ac:dyDescent="0.3">
      <c r="B278" s="4" t="s">
        <v>2733</v>
      </c>
    </row>
    <row r="279" spans="2:2" x14ac:dyDescent="0.3">
      <c r="B279" s="4" t="s">
        <v>2439</v>
      </c>
    </row>
    <row r="280" spans="2:2" x14ac:dyDescent="0.3">
      <c r="B280" s="4" t="s">
        <v>1993</v>
      </c>
    </row>
    <row r="281" spans="2:2" x14ac:dyDescent="0.3">
      <c r="B281" s="4" t="s">
        <v>2284</v>
      </c>
    </row>
    <row r="282" spans="2:2" x14ac:dyDescent="0.3">
      <c r="B282" s="4" t="s">
        <v>2088</v>
      </c>
    </row>
    <row r="283" spans="2:2" x14ac:dyDescent="0.3">
      <c r="B283" s="4" t="s">
        <v>1866</v>
      </c>
    </row>
    <row r="284" spans="2:2" x14ac:dyDescent="0.3">
      <c r="B284" s="4" t="s">
        <v>2202</v>
      </c>
    </row>
    <row r="285" spans="2:2" x14ac:dyDescent="0.3">
      <c r="B285" s="4" t="s">
        <v>2778</v>
      </c>
    </row>
    <row r="286" spans="2:2" x14ac:dyDescent="0.3">
      <c r="B286" s="4" t="s">
        <v>2792</v>
      </c>
    </row>
    <row r="287" spans="2:2" x14ac:dyDescent="0.3">
      <c r="B287" s="4" t="s">
        <v>1902</v>
      </c>
    </row>
    <row r="288" spans="2:2" x14ac:dyDescent="0.3">
      <c r="B288" s="4" t="s">
        <v>2104</v>
      </c>
    </row>
    <row r="289" spans="2:2" x14ac:dyDescent="0.3">
      <c r="B289" s="4" t="s">
        <v>2265</v>
      </c>
    </row>
    <row r="290" spans="2:2" x14ac:dyDescent="0.3">
      <c r="B290" s="4" t="s">
        <v>2079</v>
      </c>
    </row>
    <row r="291" spans="2:2" x14ac:dyDescent="0.3">
      <c r="B291" s="4" t="s">
        <v>2293</v>
      </c>
    </row>
    <row r="292" spans="2:2" x14ac:dyDescent="0.3">
      <c r="B292" s="4" t="s">
        <v>3003</v>
      </c>
    </row>
    <row r="293" spans="2:2" x14ac:dyDescent="0.3">
      <c r="B293" s="4" t="s">
        <v>2514</v>
      </c>
    </row>
    <row r="294" spans="2:2" x14ac:dyDescent="0.3">
      <c r="B294" s="4" t="s">
        <v>1994</v>
      </c>
    </row>
    <row r="295" spans="2:2" x14ac:dyDescent="0.3">
      <c r="B295" s="4" t="s">
        <v>2183</v>
      </c>
    </row>
    <row r="296" spans="2:2" x14ac:dyDescent="0.3">
      <c r="B296" s="4" t="s">
        <v>2677</v>
      </c>
    </row>
    <row r="297" spans="2:2" x14ac:dyDescent="0.3">
      <c r="B297" s="4" t="s">
        <v>2947</v>
      </c>
    </row>
    <row r="298" spans="2:2" x14ac:dyDescent="0.3">
      <c r="B298" s="4" t="s">
        <v>2395</v>
      </c>
    </row>
    <row r="299" spans="2:2" x14ac:dyDescent="0.3">
      <c r="B299" s="4" t="s">
        <v>2319</v>
      </c>
    </row>
    <row r="300" spans="2:2" x14ac:dyDescent="0.3">
      <c r="B300" s="4" t="s">
        <v>2594</v>
      </c>
    </row>
    <row r="301" spans="2:2" x14ac:dyDescent="0.3">
      <c r="B301" s="4" t="s">
        <v>2821</v>
      </c>
    </row>
    <row r="302" spans="2:2" x14ac:dyDescent="0.3">
      <c r="B302" s="4" t="s">
        <v>2950</v>
      </c>
    </row>
    <row r="303" spans="2:2" x14ac:dyDescent="0.3">
      <c r="B303" s="4" t="s">
        <v>2894</v>
      </c>
    </row>
    <row r="304" spans="2:2" x14ac:dyDescent="0.3">
      <c r="B304" s="4" t="s">
        <v>2352</v>
      </c>
    </row>
    <row r="305" spans="2:2" x14ac:dyDescent="0.3">
      <c r="B305" s="4" t="s">
        <v>2413</v>
      </c>
    </row>
    <row r="306" spans="2:2" x14ac:dyDescent="0.3">
      <c r="B306" s="4" t="s">
        <v>2851</v>
      </c>
    </row>
    <row r="307" spans="2:2" x14ac:dyDescent="0.3">
      <c r="B307" s="4" t="s">
        <v>2955</v>
      </c>
    </row>
    <row r="308" spans="2:2" x14ac:dyDescent="0.3">
      <c r="B308" s="4" t="s">
        <v>2817</v>
      </c>
    </row>
    <row r="309" spans="2:2" x14ac:dyDescent="0.3">
      <c r="B309" s="4" t="s">
        <v>1977</v>
      </c>
    </row>
    <row r="310" spans="2:2" x14ac:dyDescent="0.3">
      <c r="B310" s="4" t="s">
        <v>2371</v>
      </c>
    </row>
    <row r="311" spans="2:2" x14ac:dyDescent="0.3">
      <c r="B311" s="4" t="s">
        <v>2667</v>
      </c>
    </row>
    <row r="312" spans="2:2" x14ac:dyDescent="0.3">
      <c r="B312" s="4" t="s">
        <v>2719</v>
      </c>
    </row>
    <row r="313" spans="2:2" x14ac:dyDescent="0.3">
      <c r="B313" s="4" t="s">
        <v>2064</v>
      </c>
    </row>
    <row r="314" spans="2:2" x14ac:dyDescent="0.3">
      <c r="B314" s="4" t="s">
        <v>2416</v>
      </c>
    </row>
    <row r="315" spans="2:2" x14ac:dyDescent="0.3">
      <c r="B315" s="4" t="s">
        <v>2006</v>
      </c>
    </row>
    <row r="316" spans="2:2" x14ac:dyDescent="0.3">
      <c r="B316" s="4" t="s">
        <v>2424</v>
      </c>
    </row>
    <row r="317" spans="2:2" x14ac:dyDescent="0.3">
      <c r="B317" s="4" t="s">
        <v>1969</v>
      </c>
    </row>
    <row r="318" spans="2:2" x14ac:dyDescent="0.3">
      <c r="B318" s="4" t="s">
        <v>1971</v>
      </c>
    </row>
    <row r="319" spans="2:2" x14ac:dyDescent="0.3">
      <c r="B319" s="4" t="s">
        <v>2666</v>
      </c>
    </row>
    <row r="320" spans="2:2" x14ac:dyDescent="0.3">
      <c r="B320" s="4" t="s">
        <v>2715</v>
      </c>
    </row>
    <row r="321" spans="2:2" x14ac:dyDescent="0.3">
      <c r="B321" s="4" t="s">
        <v>2246</v>
      </c>
    </row>
    <row r="322" spans="2:2" x14ac:dyDescent="0.3">
      <c r="B322" s="4" t="s">
        <v>3010</v>
      </c>
    </row>
    <row r="323" spans="2:2" x14ac:dyDescent="0.3">
      <c r="B323" s="4" t="s">
        <v>2396</v>
      </c>
    </row>
    <row r="324" spans="2:2" x14ac:dyDescent="0.3">
      <c r="B324" s="4" t="s">
        <v>1908</v>
      </c>
    </row>
    <row r="325" spans="2:2" x14ac:dyDescent="0.3">
      <c r="B325" s="4" t="s">
        <v>2862</v>
      </c>
    </row>
    <row r="326" spans="2:2" x14ac:dyDescent="0.3">
      <c r="B326" s="4" t="s">
        <v>2176</v>
      </c>
    </row>
    <row r="327" spans="2:2" x14ac:dyDescent="0.3">
      <c r="B327" s="4" t="s">
        <v>1880</v>
      </c>
    </row>
    <row r="328" spans="2:2" x14ac:dyDescent="0.3">
      <c r="B328" s="4" t="s">
        <v>2861</v>
      </c>
    </row>
    <row r="329" spans="2:2" x14ac:dyDescent="0.3">
      <c r="B329" s="4" t="s">
        <v>1957</v>
      </c>
    </row>
    <row r="330" spans="2:2" x14ac:dyDescent="0.3">
      <c r="B330" s="4" t="s">
        <v>1871</v>
      </c>
    </row>
    <row r="331" spans="2:2" x14ac:dyDescent="0.3">
      <c r="B331" s="4" t="s">
        <v>2711</v>
      </c>
    </row>
    <row r="332" spans="2:2" x14ac:dyDescent="0.3">
      <c r="B332" s="4" t="s">
        <v>1990</v>
      </c>
    </row>
    <row r="333" spans="2:2" x14ac:dyDescent="0.3">
      <c r="B333" s="4" t="s">
        <v>2909</v>
      </c>
    </row>
    <row r="334" spans="2:2" x14ac:dyDescent="0.3">
      <c r="B334" s="4" t="s">
        <v>2638</v>
      </c>
    </row>
    <row r="335" spans="2:2" x14ac:dyDescent="0.3">
      <c r="B335" s="4" t="s">
        <v>2449</v>
      </c>
    </row>
    <row r="336" spans="2:2" x14ac:dyDescent="0.3">
      <c r="B336" s="4" t="s">
        <v>2268</v>
      </c>
    </row>
    <row r="337" spans="2:2" x14ac:dyDescent="0.3">
      <c r="B337" s="4" t="s">
        <v>2717</v>
      </c>
    </row>
    <row r="338" spans="2:2" x14ac:dyDescent="0.3">
      <c r="B338" s="4" t="s">
        <v>2120</v>
      </c>
    </row>
    <row r="339" spans="2:2" x14ac:dyDescent="0.3">
      <c r="B339" s="4" t="s">
        <v>2933</v>
      </c>
    </row>
    <row r="340" spans="2:2" x14ac:dyDescent="0.3">
      <c r="B340" s="4" t="s">
        <v>2267</v>
      </c>
    </row>
    <row r="341" spans="2:2" x14ac:dyDescent="0.3">
      <c r="B341" s="4" t="s">
        <v>1901</v>
      </c>
    </row>
    <row r="342" spans="2:2" x14ac:dyDescent="0.3">
      <c r="B342" s="4" t="s">
        <v>2810</v>
      </c>
    </row>
    <row r="343" spans="2:2" x14ac:dyDescent="0.3">
      <c r="B343" s="4" t="s">
        <v>2842</v>
      </c>
    </row>
    <row r="344" spans="2:2" x14ac:dyDescent="0.3">
      <c r="B344" s="4" t="s">
        <v>2951</v>
      </c>
    </row>
    <row r="345" spans="2:2" x14ac:dyDescent="0.3">
      <c r="B345" s="4" t="s">
        <v>1912</v>
      </c>
    </row>
    <row r="346" spans="2:2" x14ac:dyDescent="0.3">
      <c r="B346" s="4" t="s">
        <v>1845</v>
      </c>
    </row>
    <row r="347" spans="2:2" x14ac:dyDescent="0.3">
      <c r="B347" s="4" t="s">
        <v>2970</v>
      </c>
    </row>
    <row r="348" spans="2:2" x14ac:dyDescent="0.3">
      <c r="B348" s="4" t="s">
        <v>2112</v>
      </c>
    </row>
    <row r="349" spans="2:2" x14ac:dyDescent="0.3">
      <c r="B349" s="4" t="s">
        <v>2204</v>
      </c>
    </row>
    <row r="350" spans="2:2" x14ac:dyDescent="0.3">
      <c r="B350" s="4" t="s">
        <v>2880</v>
      </c>
    </row>
    <row r="351" spans="2:2" x14ac:dyDescent="0.3">
      <c r="B351" s="4" t="s">
        <v>1882</v>
      </c>
    </row>
    <row r="352" spans="2:2" x14ac:dyDescent="0.3">
      <c r="B352" s="4" t="s">
        <v>2927</v>
      </c>
    </row>
    <row r="353" spans="2:2" x14ac:dyDescent="0.3">
      <c r="B353" s="4" t="s">
        <v>2574</v>
      </c>
    </row>
    <row r="354" spans="2:2" x14ac:dyDescent="0.3">
      <c r="B354" s="4" t="s">
        <v>2630</v>
      </c>
    </row>
    <row r="355" spans="2:2" x14ac:dyDescent="0.3">
      <c r="B355" s="4" t="s">
        <v>2551</v>
      </c>
    </row>
    <row r="356" spans="2:2" x14ac:dyDescent="0.3">
      <c r="B356" s="4" t="s">
        <v>2317</v>
      </c>
    </row>
    <row r="357" spans="2:2" x14ac:dyDescent="0.3">
      <c r="B357" s="4" t="s">
        <v>2301</v>
      </c>
    </row>
    <row r="358" spans="2:2" x14ac:dyDescent="0.3">
      <c r="B358" s="4" t="s">
        <v>1859</v>
      </c>
    </row>
    <row r="359" spans="2:2" x14ac:dyDescent="0.3">
      <c r="B359" s="4" t="s">
        <v>3023</v>
      </c>
    </row>
    <row r="360" spans="2:2" x14ac:dyDescent="0.3">
      <c r="B360" s="4" t="s">
        <v>2063</v>
      </c>
    </row>
    <row r="361" spans="2:2" x14ac:dyDescent="0.3">
      <c r="B361" s="4" t="s">
        <v>2012</v>
      </c>
    </row>
    <row r="362" spans="2:2" x14ac:dyDescent="0.3">
      <c r="B362" s="4" t="s">
        <v>2603</v>
      </c>
    </row>
    <row r="363" spans="2:2" x14ac:dyDescent="0.3">
      <c r="B363" s="4" t="s">
        <v>3048</v>
      </c>
    </row>
    <row r="364" spans="2:2" x14ac:dyDescent="0.3">
      <c r="B364" s="4" t="s">
        <v>2641</v>
      </c>
    </row>
    <row r="365" spans="2:2" x14ac:dyDescent="0.3">
      <c r="B365" s="4" t="s">
        <v>2222</v>
      </c>
    </row>
    <row r="366" spans="2:2" x14ac:dyDescent="0.3">
      <c r="B366" s="4" t="s">
        <v>2534</v>
      </c>
    </row>
    <row r="367" spans="2:2" x14ac:dyDescent="0.3">
      <c r="B367" s="4" t="s">
        <v>2323</v>
      </c>
    </row>
    <row r="368" spans="2:2" x14ac:dyDescent="0.3">
      <c r="B368" s="4" t="s">
        <v>2730</v>
      </c>
    </row>
    <row r="369" spans="2:2" x14ac:dyDescent="0.3">
      <c r="B369" s="4" t="s">
        <v>2624</v>
      </c>
    </row>
    <row r="370" spans="2:2" x14ac:dyDescent="0.3">
      <c r="B370" s="4" t="s">
        <v>2032</v>
      </c>
    </row>
    <row r="371" spans="2:2" x14ac:dyDescent="0.3">
      <c r="B371" s="4" t="s">
        <v>2228</v>
      </c>
    </row>
    <row r="372" spans="2:2" x14ac:dyDescent="0.3">
      <c r="B372" s="4" t="s">
        <v>2605</v>
      </c>
    </row>
    <row r="373" spans="2:2" x14ac:dyDescent="0.3">
      <c r="B373" s="4" t="s">
        <v>2576</v>
      </c>
    </row>
    <row r="374" spans="2:2" x14ac:dyDescent="0.3">
      <c r="B374" s="4" t="s">
        <v>2207</v>
      </c>
    </row>
    <row r="375" spans="2:2" x14ac:dyDescent="0.3">
      <c r="B375" s="4" t="s">
        <v>3037</v>
      </c>
    </row>
    <row r="376" spans="2:2" x14ac:dyDescent="0.3">
      <c r="B376" s="4" t="s">
        <v>1959</v>
      </c>
    </row>
    <row r="377" spans="2:2" x14ac:dyDescent="0.3">
      <c r="B377" s="4" t="s">
        <v>2188</v>
      </c>
    </row>
    <row r="378" spans="2:2" x14ac:dyDescent="0.3">
      <c r="B378" s="4" t="s">
        <v>2035</v>
      </c>
    </row>
    <row r="379" spans="2:2" x14ac:dyDescent="0.3">
      <c r="B379" s="4" t="s">
        <v>2393</v>
      </c>
    </row>
    <row r="380" spans="2:2" x14ac:dyDescent="0.3">
      <c r="B380" s="4" t="s">
        <v>2695</v>
      </c>
    </row>
    <row r="381" spans="2:2" x14ac:dyDescent="0.3">
      <c r="B381" s="4" t="s">
        <v>2807</v>
      </c>
    </row>
    <row r="382" spans="2:2" x14ac:dyDescent="0.3">
      <c r="B382" s="4" t="s">
        <v>2208</v>
      </c>
    </row>
    <row r="383" spans="2:2" x14ac:dyDescent="0.3">
      <c r="B383" s="4" t="s">
        <v>2616</v>
      </c>
    </row>
    <row r="384" spans="2:2" x14ac:dyDescent="0.3">
      <c r="B384" s="4" t="s">
        <v>2968</v>
      </c>
    </row>
    <row r="385" spans="2:2" x14ac:dyDescent="0.3">
      <c r="B385" s="4" t="s">
        <v>2496</v>
      </c>
    </row>
    <row r="386" spans="2:2" x14ac:dyDescent="0.3">
      <c r="B386" s="4" t="s">
        <v>2543</v>
      </c>
    </row>
    <row r="387" spans="2:2" x14ac:dyDescent="0.3">
      <c r="B387" s="4" t="s">
        <v>2720</v>
      </c>
    </row>
    <row r="388" spans="2:2" x14ac:dyDescent="0.3">
      <c r="B388" s="4" t="s">
        <v>2789</v>
      </c>
    </row>
    <row r="389" spans="2:2" x14ac:dyDescent="0.3">
      <c r="B389" s="4" t="s">
        <v>2235</v>
      </c>
    </row>
    <row r="390" spans="2:2" x14ac:dyDescent="0.3">
      <c r="B390" s="4" t="s">
        <v>1846</v>
      </c>
    </row>
    <row r="391" spans="2:2" x14ac:dyDescent="0.3">
      <c r="B391" s="4" t="s">
        <v>2820</v>
      </c>
    </row>
    <row r="392" spans="2:2" x14ac:dyDescent="0.3">
      <c r="B392" s="4" t="s">
        <v>2455</v>
      </c>
    </row>
    <row r="393" spans="2:2" x14ac:dyDescent="0.3">
      <c r="B393" s="4" t="s">
        <v>2768</v>
      </c>
    </row>
    <row r="394" spans="2:2" x14ac:dyDescent="0.3">
      <c r="B394" s="4" t="s">
        <v>2225</v>
      </c>
    </row>
    <row r="395" spans="2:2" x14ac:dyDescent="0.3">
      <c r="B395" s="4" t="s">
        <v>2314</v>
      </c>
    </row>
    <row r="396" spans="2:2" x14ac:dyDescent="0.3">
      <c r="B396" s="4" t="s">
        <v>1920</v>
      </c>
    </row>
    <row r="397" spans="2:2" x14ac:dyDescent="0.3">
      <c r="B397" s="4" t="s">
        <v>2027</v>
      </c>
    </row>
    <row r="398" spans="2:2" x14ac:dyDescent="0.3">
      <c r="B398" s="4" t="s">
        <v>2077</v>
      </c>
    </row>
    <row r="399" spans="2:2" x14ac:dyDescent="0.3">
      <c r="B399" s="4" t="s">
        <v>2137</v>
      </c>
    </row>
    <row r="400" spans="2:2" x14ac:dyDescent="0.3">
      <c r="B400" s="4" t="s">
        <v>2795</v>
      </c>
    </row>
    <row r="401" spans="2:2" x14ac:dyDescent="0.3">
      <c r="B401" s="4" t="s">
        <v>2306</v>
      </c>
    </row>
    <row r="402" spans="2:2" x14ac:dyDescent="0.3">
      <c r="B402" s="4" t="s">
        <v>2362</v>
      </c>
    </row>
    <row r="403" spans="2:2" x14ac:dyDescent="0.3">
      <c r="B403" s="4" t="s">
        <v>2482</v>
      </c>
    </row>
    <row r="404" spans="2:2" x14ac:dyDescent="0.3">
      <c r="B404" s="4" t="s">
        <v>2010</v>
      </c>
    </row>
    <row r="405" spans="2:2" x14ac:dyDescent="0.3">
      <c r="B405" s="4" t="s">
        <v>2205</v>
      </c>
    </row>
    <row r="406" spans="2:2" x14ac:dyDescent="0.3">
      <c r="B406" s="4" t="s">
        <v>2471</v>
      </c>
    </row>
    <row r="407" spans="2:2" x14ac:dyDescent="0.3">
      <c r="B407" s="4" t="s">
        <v>2790</v>
      </c>
    </row>
    <row r="408" spans="2:2" x14ac:dyDescent="0.3">
      <c r="B408" s="4" t="s">
        <v>2067</v>
      </c>
    </row>
    <row r="409" spans="2:2" x14ac:dyDescent="0.3">
      <c r="B409" s="4" t="s">
        <v>2276</v>
      </c>
    </row>
    <row r="410" spans="2:2" x14ac:dyDescent="0.3">
      <c r="B410" s="4" t="s">
        <v>2193</v>
      </c>
    </row>
    <row r="411" spans="2:2" x14ac:dyDescent="0.3">
      <c r="B411" s="4" t="s">
        <v>3047</v>
      </c>
    </row>
    <row r="412" spans="2:2" x14ac:dyDescent="0.3">
      <c r="B412" s="4" t="s">
        <v>2989</v>
      </c>
    </row>
    <row r="413" spans="2:2" x14ac:dyDescent="0.3">
      <c r="B413" s="4" t="s">
        <v>2480</v>
      </c>
    </row>
    <row r="414" spans="2:2" x14ac:dyDescent="0.3">
      <c r="B414" s="4" t="s">
        <v>1851</v>
      </c>
    </row>
    <row r="415" spans="2:2" x14ac:dyDescent="0.3">
      <c r="B415" s="4" t="s">
        <v>2935</v>
      </c>
    </row>
    <row r="416" spans="2:2" x14ac:dyDescent="0.3">
      <c r="B416" s="4" t="s">
        <v>2809</v>
      </c>
    </row>
    <row r="417" spans="2:2" x14ac:dyDescent="0.3">
      <c r="B417" s="4" t="s">
        <v>2404</v>
      </c>
    </row>
    <row r="418" spans="2:2" x14ac:dyDescent="0.3">
      <c r="B418" s="4" t="s">
        <v>1854</v>
      </c>
    </row>
    <row r="419" spans="2:2" x14ac:dyDescent="0.3">
      <c r="B419" s="4" t="s">
        <v>2901</v>
      </c>
    </row>
    <row r="420" spans="2:2" x14ac:dyDescent="0.3">
      <c r="B420" s="4" t="s">
        <v>2178</v>
      </c>
    </row>
    <row r="421" spans="2:2" x14ac:dyDescent="0.3">
      <c r="B421" s="4" t="s">
        <v>2746</v>
      </c>
    </row>
    <row r="422" spans="2:2" x14ac:dyDescent="0.3">
      <c r="B422" s="4" t="s">
        <v>1980</v>
      </c>
    </row>
    <row r="423" spans="2:2" x14ac:dyDescent="0.3">
      <c r="B423" s="4" t="s">
        <v>2136</v>
      </c>
    </row>
    <row r="424" spans="2:2" x14ac:dyDescent="0.3">
      <c r="B424" s="4" t="s">
        <v>2539</v>
      </c>
    </row>
    <row r="425" spans="2:2" x14ac:dyDescent="0.3">
      <c r="B425" s="4" t="s">
        <v>3009</v>
      </c>
    </row>
    <row r="426" spans="2:2" x14ac:dyDescent="0.3">
      <c r="B426" s="4" t="s">
        <v>2415</v>
      </c>
    </row>
    <row r="427" spans="2:2" x14ac:dyDescent="0.3">
      <c r="B427" s="4" t="s">
        <v>2642</v>
      </c>
    </row>
    <row r="428" spans="2:2" x14ac:dyDescent="0.3">
      <c r="B428" s="4" t="s">
        <v>2954</v>
      </c>
    </row>
    <row r="429" spans="2:2" x14ac:dyDescent="0.3">
      <c r="B429" s="4" t="s">
        <v>2934</v>
      </c>
    </row>
    <row r="430" spans="2:2" x14ac:dyDescent="0.3">
      <c r="B430" s="4" t="s">
        <v>2345</v>
      </c>
    </row>
    <row r="431" spans="2:2" x14ac:dyDescent="0.3">
      <c r="B431" s="4" t="s">
        <v>2255</v>
      </c>
    </row>
    <row r="432" spans="2:2" x14ac:dyDescent="0.3">
      <c r="B432" s="4" t="s">
        <v>2412</v>
      </c>
    </row>
    <row r="433" spans="2:2" x14ac:dyDescent="0.3">
      <c r="B433" s="4" t="s">
        <v>2469</v>
      </c>
    </row>
    <row r="434" spans="2:2" x14ac:dyDescent="0.3">
      <c r="B434" s="4" t="s">
        <v>2857</v>
      </c>
    </row>
    <row r="435" spans="2:2" x14ac:dyDescent="0.3">
      <c r="B435" s="4" t="s">
        <v>2771</v>
      </c>
    </row>
    <row r="436" spans="2:2" x14ac:dyDescent="0.3">
      <c r="B436" s="4" t="s">
        <v>2423</v>
      </c>
    </row>
    <row r="437" spans="2:2" x14ac:dyDescent="0.3">
      <c r="B437" s="4" t="s">
        <v>2860</v>
      </c>
    </row>
    <row r="438" spans="2:2" x14ac:dyDescent="0.3">
      <c r="B438" s="4" t="s">
        <v>2561</v>
      </c>
    </row>
    <row r="439" spans="2:2" x14ac:dyDescent="0.3">
      <c r="B439" s="4" t="s">
        <v>3019</v>
      </c>
    </row>
    <row r="440" spans="2:2" x14ac:dyDescent="0.3">
      <c r="B440" s="4" t="s">
        <v>2184</v>
      </c>
    </row>
    <row r="441" spans="2:2" x14ac:dyDescent="0.3">
      <c r="B441" s="4" t="s">
        <v>2347</v>
      </c>
    </row>
    <row r="442" spans="2:2" x14ac:dyDescent="0.3">
      <c r="B442" s="4" t="s">
        <v>2476</v>
      </c>
    </row>
    <row r="443" spans="2:2" x14ac:dyDescent="0.3">
      <c r="B443" s="4" t="s">
        <v>2662</v>
      </c>
    </row>
    <row r="444" spans="2:2" x14ac:dyDescent="0.3">
      <c r="B444" s="4" t="s">
        <v>2316</v>
      </c>
    </row>
    <row r="445" spans="2:2" x14ac:dyDescent="0.3">
      <c r="B445" s="4" t="s">
        <v>1979</v>
      </c>
    </row>
    <row r="446" spans="2:2" x14ac:dyDescent="0.3">
      <c r="B446" s="4" t="s">
        <v>2799</v>
      </c>
    </row>
    <row r="447" spans="2:2" x14ac:dyDescent="0.3">
      <c r="B447" s="4" t="s">
        <v>2291</v>
      </c>
    </row>
    <row r="448" spans="2:2" x14ac:dyDescent="0.3">
      <c r="B448" s="4" t="s">
        <v>2744</v>
      </c>
    </row>
    <row r="449" spans="2:2" x14ac:dyDescent="0.3">
      <c r="B449" s="4" t="s">
        <v>1873</v>
      </c>
    </row>
    <row r="450" spans="2:2" x14ac:dyDescent="0.3">
      <c r="B450" s="4" t="s">
        <v>2495</v>
      </c>
    </row>
    <row r="451" spans="2:2" x14ac:dyDescent="0.3">
      <c r="B451" s="4" t="s">
        <v>2505</v>
      </c>
    </row>
    <row r="452" spans="2:2" x14ac:dyDescent="0.3">
      <c r="B452" s="4" t="s">
        <v>2234</v>
      </c>
    </row>
    <row r="453" spans="2:2" x14ac:dyDescent="0.3">
      <c r="B453" s="4" t="s">
        <v>2089</v>
      </c>
    </row>
    <row r="454" spans="2:2" x14ac:dyDescent="0.3">
      <c r="B454" s="4" t="s">
        <v>2442</v>
      </c>
    </row>
    <row r="455" spans="2:2" x14ac:dyDescent="0.3">
      <c r="B455" s="4" t="s">
        <v>2409</v>
      </c>
    </row>
    <row r="456" spans="2:2" x14ac:dyDescent="0.3">
      <c r="B456" s="4" t="s">
        <v>2419</v>
      </c>
    </row>
    <row r="457" spans="2:2" x14ac:dyDescent="0.3">
      <c r="B457" s="4" t="s">
        <v>1870</v>
      </c>
    </row>
    <row r="458" spans="2:2" x14ac:dyDescent="0.3">
      <c r="B458" s="4" t="s">
        <v>2829</v>
      </c>
    </row>
    <row r="459" spans="2:2" x14ac:dyDescent="0.3">
      <c r="B459" s="4" t="s">
        <v>2158</v>
      </c>
    </row>
    <row r="460" spans="2:2" x14ac:dyDescent="0.3">
      <c r="B460" s="4" t="s">
        <v>2930</v>
      </c>
    </row>
    <row r="461" spans="2:2" x14ac:dyDescent="0.3">
      <c r="B461" s="4" t="s">
        <v>2588</v>
      </c>
    </row>
    <row r="462" spans="2:2" x14ac:dyDescent="0.3">
      <c r="B462" s="4" t="s">
        <v>2406</v>
      </c>
    </row>
    <row r="463" spans="2:2" x14ac:dyDescent="0.3">
      <c r="B463" s="4" t="s">
        <v>2918</v>
      </c>
    </row>
    <row r="464" spans="2:2" x14ac:dyDescent="0.3">
      <c r="B464" s="4" t="s">
        <v>2636</v>
      </c>
    </row>
    <row r="465" spans="2:2" x14ac:dyDescent="0.3">
      <c r="B465" s="4" t="s">
        <v>2614</v>
      </c>
    </row>
    <row r="466" spans="2:2" x14ac:dyDescent="0.3">
      <c r="B466" s="4" t="s">
        <v>2748</v>
      </c>
    </row>
    <row r="467" spans="2:2" x14ac:dyDescent="0.3">
      <c r="B467" s="4" t="s">
        <v>2313</v>
      </c>
    </row>
    <row r="468" spans="2:2" x14ac:dyDescent="0.3">
      <c r="B468" s="4" t="s">
        <v>2805</v>
      </c>
    </row>
    <row r="469" spans="2:2" x14ac:dyDescent="0.3">
      <c r="B469" s="4" t="s">
        <v>1886</v>
      </c>
    </row>
    <row r="470" spans="2:2" x14ac:dyDescent="0.3">
      <c r="B470" s="4" t="s">
        <v>2353</v>
      </c>
    </row>
    <row r="471" spans="2:2" x14ac:dyDescent="0.3">
      <c r="B471" s="4" t="s">
        <v>2669</v>
      </c>
    </row>
    <row r="472" spans="2:2" x14ac:dyDescent="0.3">
      <c r="B472" s="4" t="s">
        <v>2541</v>
      </c>
    </row>
    <row r="473" spans="2:2" x14ac:dyDescent="0.3">
      <c r="B473" s="4" t="s">
        <v>2123</v>
      </c>
    </row>
    <row r="474" spans="2:2" x14ac:dyDescent="0.3">
      <c r="B474" s="4" t="s">
        <v>2320</v>
      </c>
    </row>
    <row r="475" spans="2:2" x14ac:dyDescent="0.3">
      <c r="B475" s="4" t="s">
        <v>1897</v>
      </c>
    </row>
    <row r="476" spans="2:2" x14ac:dyDescent="0.3">
      <c r="B476" s="4" t="s">
        <v>1881</v>
      </c>
    </row>
    <row r="477" spans="2:2" x14ac:dyDescent="0.3">
      <c r="B477" s="4" t="s">
        <v>1893</v>
      </c>
    </row>
    <row r="478" spans="2:2" x14ac:dyDescent="0.3">
      <c r="B478" s="4" t="s">
        <v>2867</v>
      </c>
    </row>
    <row r="479" spans="2:2" x14ac:dyDescent="0.3">
      <c r="B479" s="4" t="s">
        <v>2886</v>
      </c>
    </row>
    <row r="480" spans="2:2" x14ac:dyDescent="0.3">
      <c r="B480" s="4" t="s">
        <v>2053</v>
      </c>
    </row>
    <row r="481" spans="2:2" x14ac:dyDescent="0.3">
      <c r="B481" s="4" t="s">
        <v>2888</v>
      </c>
    </row>
    <row r="482" spans="2:2" x14ac:dyDescent="0.3">
      <c r="B482" s="4" t="s">
        <v>2905</v>
      </c>
    </row>
    <row r="483" spans="2:2" x14ac:dyDescent="0.3">
      <c r="B483" s="4" t="s">
        <v>1946</v>
      </c>
    </row>
    <row r="484" spans="2:2" x14ac:dyDescent="0.3">
      <c r="B484" s="4" t="s">
        <v>2819</v>
      </c>
    </row>
    <row r="485" spans="2:2" x14ac:dyDescent="0.3">
      <c r="B485" s="4" t="s">
        <v>2272</v>
      </c>
    </row>
    <row r="486" spans="2:2" x14ac:dyDescent="0.3">
      <c r="B486" s="4" t="s">
        <v>2097</v>
      </c>
    </row>
    <row r="487" spans="2:2" x14ac:dyDescent="0.3">
      <c r="B487" s="4" t="s">
        <v>2263</v>
      </c>
    </row>
    <row r="488" spans="2:2" x14ac:dyDescent="0.3">
      <c r="B488" s="4" t="s">
        <v>3050</v>
      </c>
    </row>
    <row r="489" spans="2:2" x14ac:dyDescent="0.3">
      <c r="B489" s="4" t="s">
        <v>2159</v>
      </c>
    </row>
    <row r="490" spans="2:2" x14ac:dyDescent="0.3">
      <c r="B490" s="4" t="s">
        <v>1985</v>
      </c>
    </row>
    <row r="491" spans="2:2" x14ac:dyDescent="0.3">
      <c r="B491" s="4" t="s">
        <v>2754</v>
      </c>
    </row>
    <row r="492" spans="2:2" x14ac:dyDescent="0.3">
      <c r="B492" s="4" t="s">
        <v>2767</v>
      </c>
    </row>
    <row r="493" spans="2:2" x14ac:dyDescent="0.3">
      <c r="B493" s="4" t="s">
        <v>2540</v>
      </c>
    </row>
    <row r="494" spans="2:2" x14ac:dyDescent="0.3">
      <c r="B494" s="4" t="s">
        <v>2672</v>
      </c>
    </row>
    <row r="495" spans="2:2" x14ac:dyDescent="0.3">
      <c r="B495" s="4" t="s">
        <v>1895</v>
      </c>
    </row>
    <row r="496" spans="2:2" x14ac:dyDescent="0.3">
      <c r="B496" s="4" t="s">
        <v>2062</v>
      </c>
    </row>
    <row r="497" spans="2:2" x14ac:dyDescent="0.3">
      <c r="B497" s="4" t="s">
        <v>2756</v>
      </c>
    </row>
    <row r="498" spans="2:2" x14ac:dyDescent="0.3">
      <c r="B498" s="4" t="s">
        <v>1842</v>
      </c>
    </row>
    <row r="499" spans="2:2" x14ac:dyDescent="0.3">
      <c r="B499" s="4" t="s">
        <v>2736</v>
      </c>
    </row>
    <row r="500" spans="2:2" x14ac:dyDescent="0.3">
      <c r="B500" s="4" t="s">
        <v>2370</v>
      </c>
    </row>
    <row r="501" spans="2:2" x14ac:dyDescent="0.3">
      <c r="B501" s="4" t="s">
        <v>2625</v>
      </c>
    </row>
    <row r="502" spans="2:2" x14ac:dyDescent="0.3">
      <c r="B502" s="4" t="s">
        <v>3043</v>
      </c>
    </row>
    <row r="503" spans="2:2" x14ac:dyDescent="0.3">
      <c r="B503" s="4" t="s">
        <v>2513</v>
      </c>
    </row>
    <row r="504" spans="2:2" x14ac:dyDescent="0.3">
      <c r="B504" s="4" t="s">
        <v>2528</v>
      </c>
    </row>
    <row r="505" spans="2:2" x14ac:dyDescent="0.3">
      <c r="B505" s="4" t="s">
        <v>2845</v>
      </c>
    </row>
    <row r="506" spans="2:2" x14ac:dyDescent="0.3">
      <c r="B506" s="4" t="s">
        <v>1996</v>
      </c>
    </row>
    <row r="507" spans="2:2" x14ac:dyDescent="0.3">
      <c r="B507" s="4" t="s">
        <v>2248</v>
      </c>
    </row>
    <row r="508" spans="2:2" x14ac:dyDescent="0.3">
      <c r="B508" s="4" t="s">
        <v>2691</v>
      </c>
    </row>
    <row r="509" spans="2:2" x14ac:dyDescent="0.3">
      <c r="B509" s="4" t="s">
        <v>2663</v>
      </c>
    </row>
    <row r="510" spans="2:2" x14ac:dyDescent="0.3">
      <c r="B510" s="4" t="s">
        <v>2085</v>
      </c>
    </row>
    <row r="511" spans="2:2" x14ac:dyDescent="0.3">
      <c r="B511" s="4" t="s">
        <v>2961</v>
      </c>
    </row>
    <row r="512" spans="2:2" x14ac:dyDescent="0.3">
      <c r="B512" s="4" t="s">
        <v>2618</v>
      </c>
    </row>
    <row r="513" spans="2:2" x14ac:dyDescent="0.3">
      <c r="B513" s="4" t="s">
        <v>2692</v>
      </c>
    </row>
    <row r="514" spans="2:2" x14ac:dyDescent="0.3">
      <c r="B514" s="4" t="s">
        <v>2535</v>
      </c>
    </row>
    <row r="515" spans="2:2" x14ac:dyDescent="0.3">
      <c r="B515" s="4" t="s">
        <v>2774</v>
      </c>
    </row>
    <row r="516" spans="2:2" x14ac:dyDescent="0.3">
      <c r="B516" s="4" t="s">
        <v>2982</v>
      </c>
    </row>
    <row r="517" spans="2:2" x14ac:dyDescent="0.3">
      <c r="B517" s="4" t="s">
        <v>2288</v>
      </c>
    </row>
    <row r="518" spans="2:2" x14ac:dyDescent="0.3">
      <c r="B518" s="4" t="s">
        <v>2668</v>
      </c>
    </row>
    <row r="519" spans="2:2" x14ac:dyDescent="0.3">
      <c r="B519" s="4" t="s">
        <v>2600</v>
      </c>
    </row>
    <row r="520" spans="2:2" x14ac:dyDescent="0.3">
      <c r="B520" s="4" t="s">
        <v>1930</v>
      </c>
    </row>
    <row r="521" spans="2:2" x14ac:dyDescent="0.3">
      <c r="B521" s="4" t="s">
        <v>2083</v>
      </c>
    </row>
    <row r="522" spans="2:2" x14ac:dyDescent="0.3">
      <c r="B522" s="4" t="s">
        <v>2757</v>
      </c>
    </row>
    <row r="523" spans="2:2" x14ac:dyDescent="0.3">
      <c r="B523" s="4" t="s">
        <v>3039</v>
      </c>
    </row>
    <row r="524" spans="2:2" x14ac:dyDescent="0.3">
      <c r="B524" s="4" t="s">
        <v>2573</v>
      </c>
    </row>
    <row r="525" spans="2:2" x14ac:dyDescent="0.3">
      <c r="B525" s="4" t="s">
        <v>2893</v>
      </c>
    </row>
    <row r="526" spans="2:2" x14ac:dyDescent="0.3">
      <c r="B526" s="4" t="s">
        <v>2093</v>
      </c>
    </row>
    <row r="527" spans="2:2" x14ac:dyDescent="0.3">
      <c r="B527" s="4" t="s">
        <v>2367</v>
      </c>
    </row>
    <row r="528" spans="2:2" x14ac:dyDescent="0.3">
      <c r="B528" s="4" t="s">
        <v>2564</v>
      </c>
    </row>
    <row r="529" spans="2:2" x14ac:dyDescent="0.3">
      <c r="B529" s="4" t="s">
        <v>2656</v>
      </c>
    </row>
    <row r="530" spans="2:2" x14ac:dyDescent="0.3">
      <c r="B530" s="4" t="s">
        <v>2392</v>
      </c>
    </row>
    <row r="531" spans="2:2" x14ac:dyDescent="0.3">
      <c r="B531" s="4" t="s">
        <v>2385</v>
      </c>
    </row>
    <row r="532" spans="2:2" x14ac:dyDescent="0.3">
      <c r="B532" s="4" t="s">
        <v>2737</v>
      </c>
    </row>
    <row r="533" spans="2:2" x14ac:dyDescent="0.3">
      <c r="B533" s="4" t="s">
        <v>2651</v>
      </c>
    </row>
    <row r="534" spans="2:2" x14ac:dyDescent="0.3">
      <c r="B534" s="4" t="s">
        <v>2965</v>
      </c>
    </row>
    <row r="535" spans="2:2" x14ac:dyDescent="0.3">
      <c r="B535" s="4" t="s">
        <v>1939</v>
      </c>
    </row>
    <row r="536" spans="2:2" x14ac:dyDescent="0.3">
      <c r="B536" s="4" t="s">
        <v>2731</v>
      </c>
    </row>
    <row r="537" spans="2:2" x14ac:dyDescent="0.3">
      <c r="B537" s="4" t="s">
        <v>2152</v>
      </c>
    </row>
    <row r="538" spans="2:2" x14ac:dyDescent="0.3">
      <c r="B538" s="4" t="s">
        <v>2587</v>
      </c>
    </row>
    <row r="539" spans="2:2" x14ac:dyDescent="0.3">
      <c r="B539" s="4" t="s">
        <v>2484</v>
      </c>
    </row>
    <row r="540" spans="2:2" x14ac:dyDescent="0.3">
      <c r="B540" s="4" t="s">
        <v>2401</v>
      </c>
    </row>
    <row r="541" spans="2:2" x14ac:dyDescent="0.3">
      <c r="B541" s="4" t="s">
        <v>2875</v>
      </c>
    </row>
    <row r="542" spans="2:2" x14ac:dyDescent="0.3">
      <c r="B542" s="4" t="s">
        <v>2070</v>
      </c>
    </row>
    <row r="543" spans="2:2" x14ac:dyDescent="0.3">
      <c r="B543" s="4" t="s">
        <v>1968</v>
      </c>
    </row>
    <row r="544" spans="2:2" x14ac:dyDescent="0.3">
      <c r="B544" s="4" t="s">
        <v>1910</v>
      </c>
    </row>
    <row r="545" spans="2:2" x14ac:dyDescent="0.3">
      <c r="B545" s="4" t="s">
        <v>3027</v>
      </c>
    </row>
    <row r="546" spans="2:2" x14ac:dyDescent="0.3">
      <c r="B546" s="4" t="s">
        <v>1998</v>
      </c>
    </row>
    <row r="547" spans="2:2" x14ac:dyDescent="0.3">
      <c r="B547" s="4" t="s">
        <v>2218</v>
      </c>
    </row>
    <row r="548" spans="2:2" x14ac:dyDescent="0.3">
      <c r="B548" s="4" t="s">
        <v>2380</v>
      </c>
    </row>
    <row r="549" spans="2:2" x14ac:dyDescent="0.3">
      <c r="B549" s="4" t="s">
        <v>2221</v>
      </c>
    </row>
    <row r="550" spans="2:2" x14ac:dyDescent="0.3">
      <c r="B550" s="4" t="s">
        <v>1936</v>
      </c>
    </row>
    <row r="551" spans="2:2" x14ac:dyDescent="0.3">
      <c r="B551" s="4" t="s">
        <v>2511</v>
      </c>
    </row>
    <row r="552" spans="2:2" x14ac:dyDescent="0.3">
      <c r="B552" s="4" t="s">
        <v>2078</v>
      </c>
    </row>
    <row r="553" spans="2:2" x14ac:dyDescent="0.3">
      <c r="B553" s="4" t="s">
        <v>2305</v>
      </c>
    </row>
    <row r="554" spans="2:2" x14ac:dyDescent="0.3">
      <c r="B554" s="4" t="s">
        <v>2244</v>
      </c>
    </row>
    <row r="555" spans="2:2" x14ac:dyDescent="0.3">
      <c r="B555" s="4" t="s">
        <v>2546</v>
      </c>
    </row>
    <row r="556" spans="2:2" x14ac:dyDescent="0.3">
      <c r="B556" s="4" t="s">
        <v>2240</v>
      </c>
    </row>
    <row r="557" spans="2:2" x14ac:dyDescent="0.3">
      <c r="B557" s="4" t="s">
        <v>1905</v>
      </c>
    </row>
    <row r="558" spans="2:2" x14ac:dyDescent="0.3">
      <c r="B558" s="4" t="s">
        <v>2038</v>
      </c>
    </row>
    <row r="559" spans="2:2" x14ac:dyDescent="0.3">
      <c r="B559" s="4" t="s">
        <v>2853</v>
      </c>
    </row>
    <row r="560" spans="2:2" x14ac:dyDescent="0.3">
      <c r="B560" s="4" t="s">
        <v>2179</v>
      </c>
    </row>
    <row r="561" spans="2:2" x14ac:dyDescent="0.3">
      <c r="B561" s="4" t="s">
        <v>2229</v>
      </c>
    </row>
    <row r="562" spans="2:2" x14ac:dyDescent="0.3">
      <c r="B562" s="4" t="s">
        <v>2589</v>
      </c>
    </row>
    <row r="563" spans="2:2" x14ac:dyDescent="0.3">
      <c r="B563" s="4" t="s">
        <v>2908</v>
      </c>
    </row>
    <row r="564" spans="2:2" x14ac:dyDescent="0.3">
      <c r="B564" s="4" t="s">
        <v>1934</v>
      </c>
    </row>
    <row r="565" spans="2:2" x14ac:dyDescent="0.3">
      <c r="B565" s="4" t="s">
        <v>3006</v>
      </c>
    </row>
    <row r="566" spans="2:2" x14ac:dyDescent="0.3">
      <c r="B566" s="4" t="s">
        <v>2354</v>
      </c>
    </row>
    <row r="567" spans="2:2" x14ac:dyDescent="0.3">
      <c r="B567" s="4" t="s">
        <v>2766</v>
      </c>
    </row>
    <row r="568" spans="2:2" x14ac:dyDescent="0.3">
      <c r="B568" s="4" t="s">
        <v>2981</v>
      </c>
    </row>
    <row r="569" spans="2:2" x14ac:dyDescent="0.3">
      <c r="B569" s="4" t="s">
        <v>2182</v>
      </c>
    </row>
    <row r="570" spans="2:2" x14ac:dyDescent="0.3">
      <c r="B570" s="4" t="s">
        <v>2922</v>
      </c>
    </row>
    <row r="571" spans="2:2" x14ac:dyDescent="0.3">
      <c r="B571" s="4" t="s">
        <v>2478</v>
      </c>
    </row>
    <row r="572" spans="2:2" x14ac:dyDescent="0.3">
      <c r="B572" s="4" t="s">
        <v>1952</v>
      </c>
    </row>
    <row r="573" spans="2:2" x14ac:dyDescent="0.3">
      <c r="B573" s="4" t="s">
        <v>1981</v>
      </c>
    </row>
    <row r="574" spans="2:2" x14ac:dyDescent="0.3">
      <c r="B574" s="4" t="s">
        <v>2525</v>
      </c>
    </row>
    <row r="575" spans="2:2" x14ac:dyDescent="0.3">
      <c r="B575" s="4" t="s">
        <v>2003</v>
      </c>
    </row>
    <row r="576" spans="2:2" x14ac:dyDescent="0.3">
      <c r="B576" s="4" t="s">
        <v>1861</v>
      </c>
    </row>
    <row r="577" spans="2:2" x14ac:dyDescent="0.3">
      <c r="B577" s="4" t="s">
        <v>2308</v>
      </c>
    </row>
    <row r="578" spans="2:2" x14ac:dyDescent="0.3">
      <c r="B578" s="4" t="s">
        <v>2869</v>
      </c>
    </row>
    <row r="579" spans="2:2" x14ac:dyDescent="0.3">
      <c r="B579" s="4" t="s">
        <v>2718</v>
      </c>
    </row>
    <row r="580" spans="2:2" x14ac:dyDescent="0.3">
      <c r="B580" s="4" t="s">
        <v>2523</v>
      </c>
    </row>
    <row r="581" spans="2:2" x14ac:dyDescent="0.3">
      <c r="B581" s="4" t="s">
        <v>1858</v>
      </c>
    </row>
    <row r="582" spans="2:2" x14ac:dyDescent="0.3">
      <c r="B582" s="4" t="s">
        <v>1995</v>
      </c>
    </row>
    <row r="583" spans="2:2" x14ac:dyDescent="0.3">
      <c r="B583" s="4" t="s">
        <v>2516</v>
      </c>
    </row>
    <row r="584" spans="2:2" x14ac:dyDescent="0.3">
      <c r="B584" s="4" t="s">
        <v>2364</v>
      </c>
    </row>
    <row r="585" spans="2:2" x14ac:dyDescent="0.3">
      <c r="B585" s="4" t="s">
        <v>2652</v>
      </c>
    </row>
    <row r="586" spans="2:2" x14ac:dyDescent="0.3">
      <c r="B586" s="4" t="s">
        <v>1984</v>
      </c>
    </row>
    <row r="587" spans="2:2" x14ac:dyDescent="0.3">
      <c r="B587" s="4" t="s">
        <v>3017</v>
      </c>
    </row>
    <row r="588" spans="2:2" x14ac:dyDescent="0.3">
      <c r="B588" s="4" t="s">
        <v>2138</v>
      </c>
    </row>
    <row r="589" spans="2:2" x14ac:dyDescent="0.3">
      <c r="B589" s="4" t="s">
        <v>2045</v>
      </c>
    </row>
    <row r="590" spans="2:2" x14ac:dyDescent="0.3">
      <c r="B590" s="4" t="s">
        <v>1877</v>
      </c>
    </row>
    <row r="591" spans="2:2" x14ac:dyDescent="0.3">
      <c r="B591" s="4" t="s">
        <v>2785</v>
      </c>
    </row>
    <row r="592" spans="2:2" x14ac:dyDescent="0.3">
      <c r="B592" s="4" t="s">
        <v>2034</v>
      </c>
    </row>
    <row r="593" spans="2:2" x14ac:dyDescent="0.3">
      <c r="B593" s="4" t="s">
        <v>2598</v>
      </c>
    </row>
    <row r="594" spans="2:2" x14ac:dyDescent="0.3">
      <c r="B594" s="4" t="s">
        <v>1961</v>
      </c>
    </row>
    <row r="595" spans="2:2" x14ac:dyDescent="0.3">
      <c r="B595" s="4" t="s">
        <v>2069</v>
      </c>
    </row>
    <row r="596" spans="2:2" x14ac:dyDescent="0.3">
      <c r="B596" s="4" t="s">
        <v>1967</v>
      </c>
    </row>
    <row r="597" spans="2:2" x14ac:dyDescent="0.3">
      <c r="B597" s="4" t="s">
        <v>3049</v>
      </c>
    </row>
    <row r="598" spans="2:2" x14ac:dyDescent="0.3">
      <c r="B598" s="4" t="s">
        <v>2009</v>
      </c>
    </row>
    <row r="599" spans="2:2" x14ac:dyDescent="0.3">
      <c r="B599" s="4" t="s">
        <v>2298</v>
      </c>
    </row>
    <row r="600" spans="2:2" x14ac:dyDescent="0.3">
      <c r="B600" s="4" t="s">
        <v>1928</v>
      </c>
    </row>
    <row r="601" spans="2:2" x14ac:dyDescent="0.3">
      <c r="B601" s="4" t="s">
        <v>2626</v>
      </c>
    </row>
    <row r="602" spans="2:2" x14ac:dyDescent="0.3">
      <c r="B602" s="4" t="s">
        <v>2155</v>
      </c>
    </row>
    <row r="603" spans="2:2" x14ac:dyDescent="0.3">
      <c r="B603" s="4" t="s">
        <v>2115</v>
      </c>
    </row>
    <row r="604" spans="2:2" x14ac:dyDescent="0.3">
      <c r="B604" s="4" t="s">
        <v>2428</v>
      </c>
    </row>
    <row r="605" spans="2:2" x14ac:dyDescent="0.3">
      <c r="B605" s="4" t="s">
        <v>2369</v>
      </c>
    </row>
    <row r="606" spans="2:2" x14ac:dyDescent="0.3">
      <c r="B606" s="4" t="s">
        <v>2891</v>
      </c>
    </row>
    <row r="607" spans="2:2" x14ac:dyDescent="0.3">
      <c r="B607" s="4" t="s">
        <v>2925</v>
      </c>
    </row>
    <row r="608" spans="2:2" x14ac:dyDescent="0.3">
      <c r="B608" s="4" t="s">
        <v>2329</v>
      </c>
    </row>
    <row r="609" spans="2:2" x14ac:dyDescent="0.3">
      <c r="B609" s="4" t="s">
        <v>2279</v>
      </c>
    </row>
    <row r="610" spans="2:2" x14ac:dyDescent="0.3">
      <c r="B610" s="4" t="s">
        <v>2292</v>
      </c>
    </row>
    <row r="611" spans="2:2" x14ac:dyDescent="0.3">
      <c r="B611" s="4" t="s">
        <v>2163</v>
      </c>
    </row>
    <row r="612" spans="2:2" x14ac:dyDescent="0.3">
      <c r="B612" s="4" t="s">
        <v>2467</v>
      </c>
    </row>
    <row r="613" spans="2:2" x14ac:dyDescent="0.3">
      <c r="B613" s="4" t="s">
        <v>1987</v>
      </c>
    </row>
    <row r="614" spans="2:2" x14ac:dyDescent="0.3">
      <c r="B614" s="4" t="s">
        <v>2434</v>
      </c>
    </row>
    <row r="615" spans="2:2" x14ac:dyDescent="0.3">
      <c r="B615" s="4" t="s">
        <v>1860</v>
      </c>
    </row>
    <row r="616" spans="2:2" x14ac:dyDescent="0.3">
      <c r="B616" s="4" t="s">
        <v>2023</v>
      </c>
    </row>
    <row r="617" spans="2:2" x14ac:dyDescent="0.3">
      <c r="B617" s="4" t="s">
        <v>2952</v>
      </c>
    </row>
    <row r="618" spans="2:2" x14ac:dyDescent="0.3">
      <c r="B618" s="4" t="s">
        <v>2021</v>
      </c>
    </row>
    <row r="619" spans="2:2" x14ac:dyDescent="0.3">
      <c r="B619" s="4" t="s">
        <v>2500</v>
      </c>
    </row>
    <row r="620" spans="2:2" x14ac:dyDescent="0.3">
      <c r="B620" s="4" t="s">
        <v>2568</v>
      </c>
    </row>
    <row r="621" spans="2:2" x14ac:dyDescent="0.3">
      <c r="B621" s="4" t="s">
        <v>3016</v>
      </c>
    </row>
    <row r="622" spans="2:2" x14ac:dyDescent="0.3">
      <c r="B622" s="4" t="s">
        <v>2987</v>
      </c>
    </row>
    <row r="623" spans="2:2" x14ac:dyDescent="0.3">
      <c r="B623" s="4" t="s">
        <v>2302</v>
      </c>
    </row>
    <row r="624" spans="2:2" x14ac:dyDescent="0.3">
      <c r="B624" s="4" t="s">
        <v>2171</v>
      </c>
    </row>
    <row r="625" spans="2:2" x14ac:dyDescent="0.3">
      <c r="B625" s="4" t="s">
        <v>2119</v>
      </c>
    </row>
    <row r="626" spans="2:2" x14ac:dyDescent="0.3">
      <c r="B626" s="4" t="s">
        <v>2196</v>
      </c>
    </row>
    <row r="627" spans="2:2" x14ac:dyDescent="0.3">
      <c r="B627" s="4" t="s">
        <v>2592</v>
      </c>
    </row>
    <row r="628" spans="2:2" x14ac:dyDescent="0.3">
      <c r="B628" s="4" t="s">
        <v>2216</v>
      </c>
    </row>
    <row r="629" spans="2:2" x14ac:dyDescent="0.3">
      <c r="B629" s="4" t="s">
        <v>2342</v>
      </c>
    </row>
    <row r="630" spans="2:2" x14ac:dyDescent="0.3">
      <c r="B630" s="4" t="s">
        <v>2287</v>
      </c>
    </row>
    <row r="631" spans="2:2" x14ac:dyDescent="0.3">
      <c r="B631" s="4" t="s">
        <v>2140</v>
      </c>
    </row>
    <row r="632" spans="2:2" x14ac:dyDescent="0.3">
      <c r="B632" s="4" t="s">
        <v>2346</v>
      </c>
    </row>
    <row r="633" spans="2:2" x14ac:dyDescent="0.3">
      <c r="B633" s="4" t="s">
        <v>2217</v>
      </c>
    </row>
    <row r="634" spans="2:2" x14ac:dyDescent="0.3">
      <c r="B634" s="4" t="s">
        <v>2257</v>
      </c>
    </row>
    <row r="635" spans="2:2" x14ac:dyDescent="0.3">
      <c r="B635" s="4" t="s">
        <v>2870</v>
      </c>
    </row>
    <row r="636" spans="2:2" x14ac:dyDescent="0.3">
      <c r="B636" s="4" t="s">
        <v>2979</v>
      </c>
    </row>
    <row r="637" spans="2:2" x14ac:dyDescent="0.3">
      <c r="B637" s="4" t="s">
        <v>2993</v>
      </c>
    </row>
    <row r="638" spans="2:2" x14ac:dyDescent="0.3">
      <c r="B638" s="4" t="s">
        <v>2828</v>
      </c>
    </row>
    <row r="639" spans="2:2" x14ac:dyDescent="0.3">
      <c r="B639" s="4" t="s">
        <v>2686</v>
      </c>
    </row>
    <row r="640" spans="2:2" x14ac:dyDescent="0.3">
      <c r="B640" s="4" t="s">
        <v>2848</v>
      </c>
    </row>
    <row r="641" spans="2:2" x14ac:dyDescent="0.3">
      <c r="B641" s="4" t="s">
        <v>2483</v>
      </c>
    </row>
    <row r="642" spans="2:2" x14ac:dyDescent="0.3">
      <c r="B642" s="4" t="s">
        <v>1940</v>
      </c>
    </row>
    <row r="643" spans="2:2" x14ac:dyDescent="0.3">
      <c r="B643" s="4" t="s">
        <v>2944</v>
      </c>
    </row>
    <row r="644" spans="2:2" x14ac:dyDescent="0.3">
      <c r="B644" s="4" t="s">
        <v>2194</v>
      </c>
    </row>
    <row r="645" spans="2:2" x14ac:dyDescent="0.3">
      <c r="B645" s="4" t="s">
        <v>1903</v>
      </c>
    </row>
    <row r="646" spans="2:2" x14ac:dyDescent="0.3">
      <c r="B646" s="4" t="s">
        <v>1918</v>
      </c>
    </row>
    <row r="647" spans="2:2" x14ac:dyDescent="0.3">
      <c r="B647" s="4" t="s">
        <v>2197</v>
      </c>
    </row>
    <row r="648" spans="2:2" x14ac:dyDescent="0.3">
      <c r="B648" s="4" t="s">
        <v>2318</v>
      </c>
    </row>
    <row r="649" spans="2:2" x14ac:dyDescent="0.3">
      <c r="B649" s="4" t="s">
        <v>2108</v>
      </c>
    </row>
    <row r="650" spans="2:2" x14ac:dyDescent="0.3">
      <c r="B650" s="4" t="s">
        <v>2542</v>
      </c>
    </row>
    <row r="651" spans="2:2" x14ac:dyDescent="0.3">
      <c r="B651" s="4" t="s">
        <v>3028</v>
      </c>
    </row>
    <row r="652" spans="2:2" x14ac:dyDescent="0.3">
      <c r="B652" s="4" t="s">
        <v>2957</v>
      </c>
    </row>
    <row r="653" spans="2:2" x14ac:dyDescent="0.3">
      <c r="B653" s="4" t="s">
        <v>2793</v>
      </c>
    </row>
    <row r="654" spans="2:2" x14ac:dyDescent="0.3">
      <c r="B654" s="4" t="s">
        <v>2233</v>
      </c>
    </row>
    <row r="655" spans="2:2" x14ac:dyDescent="0.3">
      <c r="B655" s="4" t="s">
        <v>2585</v>
      </c>
    </row>
    <row r="656" spans="2:2" x14ac:dyDescent="0.3">
      <c r="B656" s="4" t="s">
        <v>1852</v>
      </c>
    </row>
    <row r="657" spans="2:2" x14ac:dyDescent="0.3">
      <c r="B657" s="4" t="s">
        <v>2307</v>
      </c>
    </row>
    <row r="658" spans="2:2" x14ac:dyDescent="0.3">
      <c r="B658" s="4" t="s">
        <v>2645</v>
      </c>
    </row>
    <row r="659" spans="2:2" x14ac:dyDescent="0.3">
      <c r="B659" s="4" t="s">
        <v>2743</v>
      </c>
    </row>
    <row r="660" spans="2:2" x14ac:dyDescent="0.3">
      <c r="B660" s="4" t="s">
        <v>2567</v>
      </c>
    </row>
    <row r="661" spans="2:2" x14ac:dyDescent="0.3">
      <c r="B661" s="4" t="s">
        <v>2581</v>
      </c>
    </row>
    <row r="662" spans="2:2" x14ac:dyDescent="0.3">
      <c r="B662" s="4" t="s">
        <v>2921</v>
      </c>
    </row>
    <row r="663" spans="2:2" x14ac:dyDescent="0.3">
      <c r="B663" s="4" t="s">
        <v>2847</v>
      </c>
    </row>
    <row r="664" spans="2:2" x14ac:dyDescent="0.3">
      <c r="B664" s="4" t="s">
        <v>2164</v>
      </c>
    </row>
    <row r="665" spans="2:2" x14ac:dyDescent="0.3">
      <c r="B665" s="4" t="s">
        <v>2508</v>
      </c>
    </row>
    <row r="666" spans="2:2" x14ac:dyDescent="0.3">
      <c r="B666" s="4" t="s">
        <v>2051</v>
      </c>
    </row>
    <row r="667" spans="2:2" x14ac:dyDescent="0.3">
      <c r="B667" s="4" t="s">
        <v>1956</v>
      </c>
    </row>
    <row r="668" spans="2:2" x14ac:dyDescent="0.3">
      <c r="B668" s="4" t="s">
        <v>2791</v>
      </c>
    </row>
    <row r="669" spans="2:2" x14ac:dyDescent="0.3">
      <c r="B669" s="4" t="s">
        <v>2560</v>
      </c>
    </row>
    <row r="670" spans="2:2" x14ac:dyDescent="0.3">
      <c r="B670" s="4" t="s">
        <v>2020</v>
      </c>
    </row>
    <row r="671" spans="2:2" x14ac:dyDescent="0.3">
      <c r="B671" s="4" t="s">
        <v>2522</v>
      </c>
    </row>
    <row r="672" spans="2:2" x14ac:dyDescent="0.3">
      <c r="B672" s="4" t="s">
        <v>2148</v>
      </c>
    </row>
    <row r="673" spans="2:2" x14ac:dyDescent="0.3">
      <c r="B673" s="4" t="s">
        <v>2770</v>
      </c>
    </row>
    <row r="674" spans="2:2" x14ac:dyDescent="0.3">
      <c r="B674" s="4" t="s">
        <v>2868</v>
      </c>
    </row>
    <row r="675" spans="2:2" x14ac:dyDescent="0.3">
      <c r="B675" s="4" t="s">
        <v>2879</v>
      </c>
    </row>
    <row r="676" spans="2:2" x14ac:dyDescent="0.3">
      <c r="B676" s="4" t="s">
        <v>1855</v>
      </c>
    </row>
    <row r="677" spans="2:2" x14ac:dyDescent="0.3">
      <c r="B677" s="4" t="s">
        <v>2620</v>
      </c>
    </row>
    <row r="678" spans="2:2" x14ac:dyDescent="0.3">
      <c r="B678" s="4" t="s">
        <v>2041</v>
      </c>
    </row>
    <row r="679" spans="2:2" x14ac:dyDescent="0.3">
      <c r="B679" s="4" t="s">
        <v>2096</v>
      </c>
    </row>
    <row r="680" spans="2:2" x14ac:dyDescent="0.3">
      <c r="B680" s="4" t="s">
        <v>2360</v>
      </c>
    </row>
    <row r="681" spans="2:2" x14ac:dyDescent="0.3">
      <c r="B681" s="4" t="s">
        <v>2613</v>
      </c>
    </row>
    <row r="682" spans="2:2" x14ac:dyDescent="0.3">
      <c r="B682" s="4" t="s">
        <v>2702</v>
      </c>
    </row>
    <row r="683" spans="2:2" x14ac:dyDescent="0.3">
      <c r="B683" s="4" t="s">
        <v>2593</v>
      </c>
    </row>
    <row r="684" spans="2:2" x14ac:dyDescent="0.3">
      <c r="B684" s="4" t="s">
        <v>2172</v>
      </c>
    </row>
    <row r="685" spans="2:2" x14ac:dyDescent="0.3">
      <c r="B685" s="4" t="s">
        <v>2671</v>
      </c>
    </row>
    <row r="686" spans="2:2" x14ac:dyDescent="0.3">
      <c r="B686" s="4" t="s">
        <v>2015</v>
      </c>
    </row>
    <row r="687" spans="2:2" x14ac:dyDescent="0.3">
      <c r="B687" s="4" t="s">
        <v>2473</v>
      </c>
    </row>
    <row r="688" spans="2:2" x14ac:dyDescent="0.3">
      <c r="B688" s="4" t="s">
        <v>2355</v>
      </c>
    </row>
    <row r="689" spans="2:2" x14ac:dyDescent="0.3">
      <c r="B689" s="4" t="s">
        <v>1904</v>
      </c>
    </row>
    <row r="690" spans="2:2" x14ac:dyDescent="0.3">
      <c r="B690" s="4" t="s">
        <v>1889</v>
      </c>
    </row>
    <row r="691" spans="2:2" x14ac:dyDescent="0.3">
      <c r="B691" s="4" t="s">
        <v>2859</v>
      </c>
    </row>
    <row r="692" spans="2:2" x14ac:dyDescent="0.3">
      <c r="B692" s="4" t="s">
        <v>2436</v>
      </c>
    </row>
    <row r="693" spans="2:2" x14ac:dyDescent="0.3">
      <c r="B693" s="4" t="s">
        <v>2775</v>
      </c>
    </row>
    <row r="694" spans="2:2" x14ac:dyDescent="0.3">
      <c r="B694" s="4" t="s">
        <v>2907</v>
      </c>
    </row>
    <row r="695" spans="2:2" x14ac:dyDescent="0.3">
      <c r="B695" s="4" t="s">
        <v>2166</v>
      </c>
    </row>
    <row r="696" spans="2:2" x14ac:dyDescent="0.3">
      <c r="B696" s="4" t="s">
        <v>3051</v>
      </c>
    </row>
    <row r="697" spans="2:2" x14ac:dyDescent="0.3">
      <c r="B697" s="4" t="s">
        <v>2251</v>
      </c>
    </row>
    <row r="698" spans="2:2" x14ac:dyDescent="0.3">
      <c r="B698" s="4" t="s">
        <v>2797</v>
      </c>
    </row>
    <row r="699" spans="2:2" x14ac:dyDescent="0.3">
      <c r="B699" s="4" t="s">
        <v>2479</v>
      </c>
    </row>
    <row r="700" spans="2:2" x14ac:dyDescent="0.3">
      <c r="B700" s="4" t="s">
        <v>2274</v>
      </c>
    </row>
    <row r="701" spans="2:2" x14ac:dyDescent="0.3">
      <c r="B701" s="4" t="s">
        <v>2441</v>
      </c>
    </row>
    <row r="702" spans="2:2" x14ac:dyDescent="0.3">
      <c r="B702" s="4" t="s">
        <v>2361</v>
      </c>
    </row>
    <row r="703" spans="2:2" x14ac:dyDescent="0.3">
      <c r="B703" s="4" t="s">
        <v>2681</v>
      </c>
    </row>
    <row r="704" spans="2:2" x14ac:dyDescent="0.3">
      <c r="B704" s="4" t="s">
        <v>2515</v>
      </c>
    </row>
    <row r="705" spans="2:2" x14ac:dyDescent="0.3">
      <c r="B705" s="4" t="s">
        <v>2315</v>
      </c>
    </row>
    <row r="706" spans="2:2" x14ac:dyDescent="0.3">
      <c r="B706" s="4" t="s">
        <v>2964</v>
      </c>
    </row>
    <row r="707" spans="2:2" x14ac:dyDescent="0.3">
      <c r="B707" s="4" t="s">
        <v>2749</v>
      </c>
    </row>
    <row r="708" spans="2:2" x14ac:dyDescent="0.3">
      <c r="B708" s="4" t="s">
        <v>1914</v>
      </c>
    </row>
    <row r="709" spans="2:2" x14ac:dyDescent="0.3">
      <c r="B709" s="4" t="s">
        <v>2877</v>
      </c>
    </row>
    <row r="710" spans="2:2" x14ac:dyDescent="0.3">
      <c r="B710" s="4" t="s">
        <v>2141</v>
      </c>
    </row>
    <row r="711" spans="2:2" x14ac:dyDescent="0.3">
      <c r="B711" s="4" t="s">
        <v>2072</v>
      </c>
    </row>
    <row r="712" spans="2:2" x14ac:dyDescent="0.3">
      <c r="B712" s="4" t="s">
        <v>1926</v>
      </c>
    </row>
    <row r="713" spans="2:2" x14ac:dyDescent="0.3">
      <c r="B713" s="4" t="s">
        <v>2454</v>
      </c>
    </row>
    <row r="714" spans="2:2" x14ac:dyDescent="0.3">
      <c r="B714" s="4" t="s">
        <v>2189</v>
      </c>
    </row>
    <row r="715" spans="2:2" x14ac:dyDescent="0.3">
      <c r="B715" s="4" t="s">
        <v>2168</v>
      </c>
    </row>
    <row r="716" spans="2:2" x14ac:dyDescent="0.3">
      <c r="B716" s="4" t="s">
        <v>2309</v>
      </c>
    </row>
    <row r="717" spans="2:2" x14ac:dyDescent="0.3">
      <c r="B717" s="4" t="s">
        <v>2080</v>
      </c>
    </row>
    <row r="718" spans="2:2" x14ac:dyDescent="0.3">
      <c r="B718" s="4" t="s">
        <v>2716</v>
      </c>
    </row>
    <row r="719" spans="2:2" x14ac:dyDescent="0.3">
      <c r="B719" s="4" t="s">
        <v>2923</v>
      </c>
    </row>
    <row r="720" spans="2:2" x14ac:dyDescent="0.3">
      <c r="B720" s="4" t="s">
        <v>3012</v>
      </c>
    </row>
    <row r="721" spans="2:2" x14ac:dyDescent="0.3">
      <c r="B721" s="4" t="s">
        <v>2144</v>
      </c>
    </row>
    <row r="722" spans="2:2" x14ac:dyDescent="0.3">
      <c r="B722" s="4" t="s">
        <v>2555</v>
      </c>
    </row>
    <row r="723" spans="2:2" x14ac:dyDescent="0.3">
      <c r="B723" s="4" t="s">
        <v>2996</v>
      </c>
    </row>
    <row r="724" spans="2:2" x14ac:dyDescent="0.3">
      <c r="B724" s="4" t="s">
        <v>2741</v>
      </c>
    </row>
    <row r="725" spans="2:2" x14ac:dyDescent="0.3">
      <c r="B725" s="4" t="s">
        <v>3041</v>
      </c>
    </row>
    <row r="726" spans="2:2" x14ac:dyDescent="0.3">
      <c r="B726" s="4" t="s">
        <v>2635</v>
      </c>
    </row>
    <row r="727" spans="2:2" x14ac:dyDescent="0.3">
      <c r="B727" s="4" t="s">
        <v>2226</v>
      </c>
    </row>
    <row r="728" spans="2:2" x14ac:dyDescent="0.3">
      <c r="B728" s="4" t="s">
        <v>2689</v>
      </c>
    </row>
    <row r="729" spans="2:2" x14ac:dyDescent="0.3">
      <c r="B729" s="4" t="s">
        <v>2883</v>
      </c>
    </row>
    <row r="730" spans="2:2" x14ac:dyDescent="0.3">
      <c r="B730" s="4" t="s">
        <v>2243</v>
      </c>
    </row>
    <row r="731" spans="2:2" x14ac:dyDescent="0.3">
      <c r="B731" s="4" t="s">
        <v>2734</v>
      </c>
    </row>
    <row r="732" spans="2:2" x14ac:dyDescent="0.3">
      <c r="B732" s="4" t="s">
        <v>3022</v>
      </c>
    </row>
    <row r="733" spans="2:2" x14ac:dyDescent="0.3">
      <c r="B733" s="4" t="s">
        <v>2606</v>
      </c>
    </row>
    <row r="734" spans="2:2" x14ac:dyDescent="0.3">
      <c r="B734" s="4" t="s">
        <v>2025</v>
      </c>
    </row>
    <row r="735" spans="2:2" x14ac:dyDescent="0.3">
      <c r="B735" s="4" t="s">
        <v>2280</v>
      </c>
    </row>
    <row r="736" spans="2:2" x14ac:dyDescent="0.3">
      <c r="B736" s="4" t="s">
        <v>2181</v>
      </c>
    </row>
    <row r="737" spans="2:2" x14ac:dyDescent="0.3">
      <c r="B737" s="4" t="s">
        <v>3021</v>
      </c>
    </row>
    <row r="738" spans="2:2" x14ac:dyDescent="0.3">
      <c r="B738" s="4" t="s">
        <v>1963</v>
      </c>
    </row>
    <row r="739" spans="2:2" x14ac:dyDescent="0.3">
      <c r="B739" s="4" t="s">
        <v>2639</v>
      </c>
    </row>
    <row r="740" spans="2:2" x14ac:dyDescent="0.3">
      <c r="B740" s="4" t="s">
        <v>1942</v>
      </c>
    </row>
    <row r="741" spans="2:2" x14ac:dyDescent="0.3">
      <c r="B741" s="4" t="s">
        <v>2760</v>
      </c>
    </row>
    <row r="742" spans="2:2" x14ac:dyDescent="0.3">
      <c r="B742" s="4" t="s">
        <v>2300</v>
      </c>
    </row>
    <row r="743" spans="2:2" x14ac:dyDescent="0.3">
      <c r="B743" s="4" t="s">
        <v>2019</v>
      </c>
    </row>
    <row r="744" spans="2:2" x14ac:dyDescent="0.3">
      <c r="B744" s="4" t="s">
        <v>2102</v>
      </c>
    </row>
    <row r="745" spans="2:2" x14ac:dyDescent="0.3">
      <c r="B745" s="4" t="s">
        <v>2510</v>
      </c>
    </row>
    <row r="746" spans="2:2" x14ac:dyDescent="0.3">
      <c r="B746" s="4" t="s">
        <v>1997</v>
      </c>
    </row>
    <row r="747" spans="2:2" x14ac:dyDescent="0.3">
      <c r="B747" s="4" t="s">
        <v>2215</v>
      </c>
    </row>
    <row r="748" spans="2:2" x14ac:dyDescent="0.3">
      <c r="B748" s="4" t="s">
        <v>2825</v>
      </c>
    </row>
    <row r="749" spans="2:2" x14ac:dyDescent="0.3">
      <c r="B749" s="4" t="s">
        <v>2486</v>
      </c>
    </row>
    <row r="750" spans="2:2" x14ac:dyDescent="0.3">
      <c r="B750" s="4" t="s">
        <v>2341</v>
      </c>
    </row>
    <row r="751" spans="2:2" x14ac:dyDescent="0.3">
      <c r="B751" s="4" t="s">
        <v>2949</v>
      </c>
    </row>
    <row r="752" spans="2:2" x14ac:dyDescent="0.3">
      <c r="B752" s="4" t="s">
        <v>2450</v>
      </c>
    </row>
    <row r="753" spans="2:2" x14ac:dyDescent="0.3">
      <c r="B753" s="4" t="s">
        <v>2858</v>
      </c>
    </row>
    <row r="754" spans="2:2" x14ac:dyDescent="0.3">
      <c r="B754" s="4" t="s">
        <v>2602</v>
      </c>
    </row>
    <row r="755" spans="2:2" x14ac:dyDescent="0.3">
      <c r="B755" s="4" t="s">
        <v>2892</v>
      </c>
    </row>
    <row r="756" spans="2:2" x14ac:dyDescent="0.3">
      <c r="B756" s="4" t="s">
        <v>2201</v>
      </c>
    </row>
    <row r="757" spans="2:2" x14ac:dyDescent="0.3">
      <c r="B757" s="4" t="s">
        <v>2742</v>
      </c>
    </row>
    <row r="758" spans="2:2" x14ac:dyDescent="0.3">
      <c r="B758" s="4" t="s">
        <v>2712</v>
      </c>
    </row>
    <row r="759" spans="2:2" x14ac:dyDescent="0.3">
      <c r="B759" s="4" t="s">
        <v>2739</v>
      </c>
    </row>
    <row r="760" spans="2:2" x14ac:dyDescent="0.3">
      <c r="B760" s="4" t="s">
        <v>2219</v>
      </c>
    </row>
    <row r="761" spans="2:2" x14ac:dyDescent="0.3">
      <c r="B761" s="4" t="s">
        <v>2321</v>
      </c>
    </row>
    <row r="762" spans="2:2" x14ac:dyDescent="0.3">
      <c r="B762" s="4" t="s">
        <v>2753</v>
      </c>
    </row>
    <row r="763" spans="2:2" x14ac:dyDescent="0.3">
      <c r="B763" s="4" t="s">
        <v>2044</v>
      </c>
    </row>
    <row r="764" spans="2:2" x14ac:dyDescent="0.3">
      <c r="B764" s="4" t="s">
        <v>2863</v>
      </c>
    </row>
    <row r="765" spans="2:2" x14ac:dyDescent="0.3">
      <c r="B765" s="4" t="s">
        <v>2016</v>
      </c>
    </row>
    <row r="766" spans="2:2" x14ac:dyDescent="0.3">
      <c r="B766" s="4" t="s">
        <v>2531</v>
      </c>
    </row>
    <row r="767" spans="2:2" x14ac:dyDescent="0.3">
      <c r="B767" s="4" t="s">
        <v>2781</v>
      </c>
    </row>
    <row r="768" spans="2:2" x14ac:dyDescent="0.3">
      <c r="B768" s="4" t="s">
        <v>2106</v>
      </c>
    </row>
    <row r="769" spans="2:2" x14ac:dyDescent="0.3">
      <c r="B769" s="4" t="s">
        <v>2704</v>
      </c>
    </row>
    <row r="770" spans="2:2" x14ac:dyDescent="0.3">
      <c r="B770" s="4" t="s">
        <v>2033</v>
      </c>
    </row>
    <row r="771" spans="2:2" x14ac:dyDescent="0.3">
      <c r="B771" s="4" t="s">
        <v>2046</v>
      </c>
    </row>
    <row r="772" spans="2:2" x14ac:dyDescent="0.3">
      <c r="B772" s="4" t="s">
        <v>2049</v>
      </c>
    </row>
    <row r="773" spans="2:2" x14ac:dyDescent="0.3">
      <c r="B773" s="4" t="s">
        <v>2544</v>
      </c>
    </row>
    <row r="774" spans="2:2" x14ac:dyDescent="0.3">
      <c r="B774" s="4" t="s">
        <v>2271</v>
      </c>
    </row>
    <row r="775" spans="2:2" x14ac:dyDescent="0.3">
      <c r="B775" s="4" t="s">
        <v>2440</v>
      </c>
    </row>
    <row r="776" spans="2:2" x14ac:dyDescent="0.3">
      <c r="B776" s="4" t="s">
        <v>2105</v>
      </c>
    </row>
    <row r="777" spans="2:2" x14ac:dyDescent="0.3">
      <c r="B777" s="4" t="s">
        <v>2575</v>
      </c>
    </row>
    <row r="778" spans="2:2" x14ac:dyDescent="0.3">
      <c r="B778" s="4" t="s">
        <v>2572</v>
      </c>
    </row>
    <row r="779" spans="2:2" x14ac:dyDescent="0.3">
      <c r="B779" s="4" t="s">
        <v>2726</v>
      </c>
    </row>
    <row r="780" spans="2:2" x14ac:dyDescent="0.3">
      <c r="B780" s="4" t="s">
        <v>1911</v>
      </c>
    </row>
    <row r="781" spans="2:2" x14ac:dyDescent="0.3">
      <c r="B781" s="4" t="s">
        <v>1863</v>
      </c>
    </row>
    <row r="782" spans="2:2" x14ac:dyDescent="0.3">
      <c r="B782" s="4" t="s">
        <v>2365</v>
      </c>
    </row>
    <row r="783" spans="2:2" x14ac:dyDescent="0.3">
      <c r="B783" s="4" t="s">
        <v>2470</v>
      </c>
    </row>
    <row r="784" spans="2:2" x14ac:dyDescent="0.3">
      <c r="B784" s="4" t="s">
        <v>2566</v>
      </c>
    </row>
    <row r="785" spans="2:2" x14ac:dyDescent="0.3">
      <c r="B785" s="4" t="s">
        <v>2631</v>
      </c>
    </row>
    <row r="786" spans="2:2" x14ac:dyDescent="0.3">
      <c r="B786" s="4" t="s">
        <v>2466</v>
      </c>
    </row>
    <row r="787" spans="2:2" x14ac:dyDescent="0.3">
      <c r="B787" s="4" t="s">
        <v>1945</v>
      </c>
    </row>
    <row r="788" spans="2:2" x14ac:dyDescent="0.3">
      <c r="B788" s="4" t="s">
        <v>2286</v>
      </c>
    </row>
    <row r="789" spans="2:2" x14ac:dyDescent="0.3">
      <c r="B789" s="4" t="s">
        <v>2054</v>
      </c>
    </row>
    <row r="790" spans="2:2" x14ac:dyDescent="0.3">
      <c r="B790" s="4" t="s">
        <v>2973</v>
      </c>
    </row>
    <row r="791" spans="2:2" x14ac:dyDescent="0.3">
      <c r="B791" s="4" t="s">
        <v>2198</v>
      </c>
    </row>
    <row r="792" spans="2:2" x14ac:dyDescent="0.3">
      <c r="B792" s="4" t="s">
        <v>2520</v>
      </c>
    </row>
    <row r="793" spans="2:2" x14ac:dyDescent="0.3">
      <c r="B793" s="4" t="s">
        <v>2640</v>
      </c>
    </row>
    <row r="794" spans="2:2" x14ac:dyDescent="0.3">
      <c r="B794" s="4" t="s">
        <v>2967</v>
      </c>
    </row>
    <row r="795" spans="2:2" x14ac:dyDescent="0.3">
      <c r="B795" s="4" t="s">
        <v>2586</v>
      </c>
    </row>
    <row r="796" spans="2:2" x14ac:dyDescent="0.3">
      <c r="B796" s="4" t="s">
        <v>2022</v>
      </c>
    </row>
    <row r="797" spans="2:2" x14ac:dyDescent="0.3">
      <c r="B797" s="4" t="s">
        <v>2627</v>
      </c>
    </row>
    <row r="798" spans="2:2" x14ac:dyDescent="0.3">
      <c r="B798" s="4" t="s">
        <v>2928</v>
      </c>
    </row>
    <row r="799" spans="2:2" x14ac:dyDescent="0.3">
      <c r="B799" s="4" t="s">
        <v>3025</v>
      </c>
    </row>
    <row r="800" spans="2:2" x14ac:dyDescent="0.3">
      <c r="B800" s="4" t="s">
        <v>2264</v>
      </c>
    </row>
    <row r="801" spans="2:2" x14ac:dyDescent="0.3">
      <c r="B801" s="4" t="s">
        <v>2253</v>
      </c>
    </row>
    <row r="802" spans="2:2" x14ac:dyDescent="0.3">
      <c r="B802" s="4" t="s">
        <v>2612</v>
      </c>
    </row>
    <row r="803" spans="2:2" x14ac:dyDescent="0.3">
      <c r="B803" s="4" t="s">
        <v>2833</v>
      </c>
    </row>
    <row r="804" spans="2:2" x14ac:dyDescent="0.3">
      <c r="B804" s="4" t="s">
        <v>2578</v>
      </c>
    </row>
    <row r="805" spans="2:2" x14ac:dyDescent="0.3">
      <c r="B805" s="4" t="s">
        <v>2256</v>
      </c>
    </row>
    <row r="806" spans="2:2" x14ac:dyDescent="0.3">
      <c r="B806" s="4" t="s">
        <v>2017</v>
      </c>
    </row>
    <row r="807" spans="2:2" x14ac:dyDescent="0.3">
      <c r="B807" s="4" t="s">
        <v>2330</v>
      </c>
    </row>
    <row r="808" spans="2:2" x14ac:dyDescent="0.3">
      <c r="B808" s="4" t="s">
        <v>2822</v>
      </c>
    </row>
    <row r="809" spans="2:2" x14ac:dyDescent="0.3">
      <c r="B809" s="4" t="s">
        <v>2565</v>
      </c>
    </row>
    <row r="810" spans="2:2" x14ac:dyDescent="0.3">
      <c r="B810" s="4" t="s">
        <v>2864</v>
      </c>
    </row>
    <row r="811" spans="2:2" x14ac:dyDescent="0.3">
      <c r="B811" s="4" t="s">
        <v>2462</v>
      </c>
    </row>
    <row r="812" spans="2:2" x14ac:dyDescent="0.3">
      <c r="B812" s="4" t="s">
        <v>2076</v>
      </c>
    </row>
    <row r="813" spans="2:2" x14ac:dyDescent="0.3">
      <c r="B813" s="4" t="s">
        <v>2438</v>
      </c>
    </row>
    <row r="814" spans="2:2" x14ac:dyDescent="0.3">
      <c r="B814" s="4" t="s">
        <v>1974</v>
      </c>
    </row>
    <row r="815" spans="2:2" x14ac:dyDescent="0.3">
      <c r="B815" s="4" t="s">
        <v>2036</v>
      </c>
    </row>
    <row r="816" spans="2:2" x14ac:dyDescent="0.3">
      <c r="B816" s="4" t="s">
        <v>2101</v>
      </c>
    </row>
    <row r="817" spans="2:2" x14ac:dyDescent="0.3">
      <c r="B817" s="4" t="s">
        <v>2693</v>
      </c>
    </row>
    <row r="818" spans="2:2" x14ac:dyDescent="0.3">
      <c r="B818" s="4" t="s">
        <v>2186</v>
      </c>
    </row>
    <row r="819" spans="2:2" x14ac:dyDescent="0.3">
      <c r="B819" s="4" t="s">
        <v>2024</v>
      </c>
    </row>
    <row r="820" spans="2:2" x14ac:dyDescent="0.3">
      <c r="B820" s="4" t="s">
        <v>2579</v>
      </c>
    </row>
    <row r="821" spans="2:2" x14ac:dyDescent="0.3">
      <c r="B821" s="4" t="s">
        <v>1883</v>
      </c>
    </row>
    <row r="822" spans="2:2" x14ac:dyDescent="0.3">
      <c r="B822" s="4" t="s">
        <v>2328</v>
      </c>
    </row>
    <row r="823" spans="2:2" x14ac:dyDescent="0.3">
      <c r="B823" s="4" t="s">
        <v>2915</v>
      </c>
    </row>
    <row r="824" spans="2:2" x14ac:dyDescent="0.3">
      <c r="B824" s="4" t="s">
        <v>2013</v>
      </c>
    </row>
    <row r="825" spans="2:2" x14ac:dyDescent="0.3">
      <c r="B825" s="4" t="s">
        <v>2538</v>
      </c>
    </row>
    <row r="826" spans="2:2" x14ac:dyDescent="0.3">
      <c r="B826" s="4" t="s">
        <v>1868</v>
      </c>
    </row>
    <row r="827" spans="2:2" x14ac:dyDescent="0.3">
      <c r="B827" s="4" t="s">
        <v>2052</v>
      </c>
    </row>
    <row r="828" spans="2:2" x14ac:dyDescent="0.3">
      <c r="B828" s="4" t="s">
        <v>2501</v>
      </c>
    </row>
    <row r="829" spans="2:2" x14ac:dyDescent="0.3">
      <c r="B829" s="4" t="s">
        <v>2445</v>
      </c>
    </row>
    <row r="830" spans="2:2" x14ac:dyDescent="0.3">
      <c r="B830" s="4" t="s">
        <v>2958</v>
      </c>
    </row>
    <row r="831" spans="2:2" x14ac:dyDescent="0.3">
      <c r="B831" s="4" t="s">
        <v>2924</v>
      </c>
    </row>
    <row r="832" spans="2:2" x14ac:dyDescent="0.3">
      <c r="B832" s="4" t="s">
        <v>3011</v>
      </c>
    </row>
    <row r="833" spans="2:2" x14ac:dyDescent="0.3">
      <c r="B833" s="4" t="s">
        <v>2290</v>
      </c>
    </row>
    <row r="834" spans="2:2" x14ac:dyDescent="0.3">
      <c r="B834" s="4" t="s">
        <v>2629</v>
      </c>
    </row>
    <row r="835" spans="2:2" x14ac:dyDescent="0.3">
      <c r="B835" s="4" t="s">
        <v>2410</v>
      </c>
    </row>
    <row r="836" spans="2:2" x14ac:dyDescent="0.3">
      <c r="B836" s="4" t="s">
        <v>2658</v>
      </c>
    </row>
    <row r="837" spans="2:2" x14ac:dyDescent="0.3">
      <c r="B837" s="4" t="s">
        <v>2787</v>
      </c>
    </row>
    <row r="838" spans="2:2" x14ac:dyDescent="0.3">
      <c r="B838" s="4" t="s">
        <v>2327</v>
      </c>
    </row>
    <row r="839" spans="2:2" x14ac:dyDescent="0.3">
      <c r="B839" s="4" t="s">
        <v>2114</v>
      </c>
    </row>
    <row r="840" spans="2:2" x14ac:dyDescent="0.3">
      <c r="B840" s="4" t="s">
        <v>2124</v>
      </c>
    </row>
    <row r="841" spans="2:2" x14ac:dyDescent="0.3">
      <c r="B841" s="4" t="s">
        <v>2580</v>
      </c>
    </row>
    <row r="842" spans="2:2" x14ac:dyDescent="0.3">
      <c r="B842" s="4" t="s">
        <v>2773</v>
      </c>
    </row>
    <row r="843" spans="2:2" x14ac:dyDescent="0.3">
      <c r="B843" s="4" t="s">
        <v>2312</v>
      </c>
    </row>
    <row r="844" spans="2:2" x14ac:dyDescent="0.3">
      <c r="B844" s="4" t="s">
        <v>2066</v>
      </c>
    </row>
    <row r="845" spans="2:2" x14ac:dyDescent="0.3">
      <c r="B845" s="4" t="s">
        <v>2769</v>
      </c>
    </row>
    <row r="846" spans="2:2" x14ac:dyDescent="0.3">
      <c r="B846" s="4" t="s">
        <v>1986</v>
      </c>
    </row>
    <row r="847" spans="2:2" x14ac:dyDescent="0.3">
      <c r="B847" s="4" t="s">
        <v>3014</v>
      </c>
    </row>
    <row r="848" spans="2:2" x14ac:dyDescent="0.3">
      <c r="B848" s="4" t="s">
        <v>1972</v>
      </c>
    </row>
    <row r="849" spans="2:2" x14ac:dyDescent="0.3">
      <c r="B849" s="4" t="s">
        <v>2324</v>
      </c>
    </row>
    <row r="850" spans="2:2" x14ac:dyDescent="0.3">
      <c r="B850" s="4" t="s">
        <v>2700</v>
      </c>
    </row>
    <row r="851" spans="2:2" x14ac:dyDescent="0.3">
      <c r="B851" s="4" t="s">
        <v>2521</v>
      </c>
    </row>
    <row r="852" spans="2:2" x14ac:dyDescent="0.3">
      <c r="B852" s="4" t="s">
        <v>2294</v>
      </c>
    </row>
    <row r="853" spans="2:2" x14ac:dyDescent="0.3">
      <c r="B853" s="4" t="s">
        <v>2939</v>
      </c>
    </row>
    <row r="854" spans="2:2" x14ac:dyDescent="0.3">
      <c r="B854" s="4" t="s">
        <v>2433</v>
      </c>
    </row>
    <row r="855" spans="2:2" x14ac:dyDescent="0.3">
      <c r="B855" s="4" t="s">
        <v>2889</v>
      </c>
    </row>
    <row r="856" spans="2:2" x14ac:dyDescent="0.3">
      <c r="B856" s="4" t="s">
        <v>2031</v>
      </c>
    </row>
    <row r="857" spans="2:2" x14ac:dyDescent="0.3">
      <c r="B857" s="4" t="s">
        <v>2453</v>
      </c>
    </row>
    <row r="858" spans="2:2" x14ac:dyDescent="0.3">
      <c r="B858" s="4" t="s">
        <v>2448</v>
      </c>
    </row>
    <row r="859" spans="2:2" x14ac:dyDescent="0.3">
      <c r="B859" s="4" t="s">
        <v>2517</v>
      </c>
    </row>
    <row r="860" spans="2:2" x14ac:dyDescent="0.3">
      <c r="B860" s="4" t="s">
        <v>2326</v>
      </c>
    </row>
    <row r="861" spans="2:2" x14ac:dyDescent="0.3">
      <c r="B861" s="4" t="s">
        <v>3030</v>
      </c>
    </row>
    <row r="862" spans="2:2" x14ac:dyDescent="0.3">
      <c r="B862" s="4" t="s">
        <v>2873</v>
      </c>
    </row>
    <row r="863" spans="2:2" x14ac:dyDescent="0.3">
      <c r="B863" s="4" t="s">
        <v>2783</v>
      </c>
    </row>
    <row r="864" spans="2:2" x14ac:dyDescent="0.3">
      <c r="B864" s="4" t="s">
        <v>2239</v>
      </c>
    </row>
    <row r="865" spans="2:2" x14ac:dyDescent="0.3">
      <c r="B865" s="4" t="s">
        <v>1899</v>
      </c>
    </row>
    <row r="866" spans="2:2" x14ac:dyDescent="0.3">
      <c r="B866" s="4" t="s">
        <v>2383</v>
      </c>
    </row>
    <row r="867" spans="2:2" x14ac:dyDescent="0.3">
      <c r="B867" s="4" t="s">
        <v>2192</v>
      </c>
    </row>
    <row r="868" spans="2:2" x14ac:dyDescent="0.3">
      <c r="B868" s="4" t="s">
        <v>2966</v>
      </c>
    </row>
    <row r="869" spans="2:2" x14ac:dyDescent="0.3">
      <c r="B869" s="4" t="s">
        <v>2866</v>
      </c>
    </row>
    <row r="870" spans="2:2" x14ac:dyDescent="0.3">
      <c r="B870" s="4" t="s">
        <v>2571</v>
      </c>
    </row>
    <row r="871" spans="2:2" x14ac:dyDescent="0.3">
      <c r="B871" s="4" t="s">
        <v>2468</v>
      </c>
    </row>
    <row r="872" spans="2:2" x14ac:dyDescent="0.3">
      <c r="B872" s="4" t="s">
        <v>2230</v>
      </c>
    </row>
    <row r="873" spans="2:2" x14ac:dyDescent="0.3">
      <c r="B873" s="4" t="s">
        <v>2128</v>
      </c>
    </row>
    <row r="874" spans="2:2" x14ac:dyDescent="0.3">
      <c r="B874" s="4" t="s">
        <v>2871</v>
      </c>
    </row>
    <row r="875" spans="2:2" x14ac:dyDescent="0.3">
      <c r="B875" s="4" t="s">
        <v>2277</v>
      </c>
    </row>
    <row r="876" spans="2:2" x14ac:dyDescent="0.3">
      <c r="B876" s="4" t="s">
        <v>2389</v>
      </c>
    </row>
    <row r="877" spans="2:2" x14ac:dyDescent="0.3">
      <c r="B877" s="4" t="s">
        <v>2986</v>
      </c>
    </row>
    <row r="878" spans="2:2" x14ac:dyDescent="0.3">
      <c r="B878" s="4" t="s">
        <v>2477</v>
      </c>
    </row>
    <row r="879" spans="2:2" x14ac:dyDescent="0.3">
      <c r="B879" s="4" t="s">
        <v>2122</v>
      </c>
    </row>
    <row r="880" spans="2:2" x14ac:dyDescent="0.3">
      <c r="B880" s="4" t="s">
        <v>2752</v>
      </c>
    </row>
    <row r="881" spans="2:2" x14ac:dyDescent="0.3">
      <c r="B881" s="4" t="s">
        <v>2211</v>
      </c>
    </row>
    <row r="882" spans="2:2" x14ac:dyDescent="0.3">
      <c r="B882" s="4" t="s">
        <v>1922</v>
      </c>
    </row>
    <row r="883" spans="2:2" x14ac:dyDescent="0.3">
      <c r="B883" s="4" t="s">
        <v>2117</v>
      </c>
    </row>
    <row r="884" spans="2:2" x14ac:dyDescent="0.3">
      <c r="B884" s="4" t="s">
        <v>2654</v>
      </c>
    </row>
    <row r="885" spans="2:2" x14ac:dyDescent="0.3">
      <c r="B885" s="4" t="s">
        <v>2110</v>
      </c>
    </row>
    <row r="886" spans="2:2" x14ac:dyDescent="0.3">
      <c r="B886" s="4" t="s">
        <v>2824</v>
      </c>
    </row>
    <row r="887" spans="2:2" x14ac:dyDescent="0.3">
      <c r="B887" s="4" t="s">
        <v>2250</v>
      </c>
    </row>
    <row r="888" spans="2:2" x14ac:dyDescent="0.3">
      <c r="B888" s="4" t="s">
        <v>2074</v>
      </c>
    </row>
    <row r="889" spans="2:2" x14ac:dyDescent="0.3">
      <c r="B889" s="4" t="s">
        <v>2460</v>
      </c>
    </row>
    <row r="890" spans="2:2" x14ac:dyDescent="0.3">
      <c r="B890" s="4" t="s">
        <v>2503</v>
      </c>
    </row>
    <row r="891" spans="2:2" x14ac:dyDescent="0.3">
      <c r="B891" s="4" t="s">
        <v>2557</v>
      </c>
    </row>
    <row r="892" spans="2:2" x14ac:dyDescent="0.3">
      <c r="B892" s="4" t="s">
        <v>3005</v>
      </c>
    </row>
    <row r="893" spans="2:2" x14ac:dyDescent="0.3">
      <c r="B893" s="4" t="s">
        <v>3042</v>
      </c>
    </row>
    <row r="894" spans="2:2" x14ac:dyDescent="0.3">
      <c r="B894" s="4" t="s">
        <v>2004</v>
      </c>
    </row>
    <row r="895" spans="2:2" x14ac:dyDescent="0.3">
      <c r="B895" s="4" t="s">
        <v>2090</v>
      </c>
    </row>
    <row r="896" spans="2:2" x14ac:dyDescent="0.3">
      <c r="B896" s="4" t="s">
        <v>2001</v>
      </c>
    </row>
    <row r="897" spans="2:2" x14ac:dyDescent="0.3">
      <c r="B897" s="4" t="s">
        <v>2755</v>
      </c>
    </row>
    <row r="898" spans="2:2" x14ac:dyDescent="0.3">
      <c r="B898" s="4" t="s">
        <v>2338</v>
      </c>
    </row>
    <row r="899" spans="2:2" x14ac:dyDescent="0.3">
      <c r="B899" s="4" t="s">
        <v>1983</v>
      </c>
    </row>
    <row r="900" spans="2:2" x14ac:dyDescent="0.3">
      <c r="B900" s="4" t="s">
        <v>2991</v>
      </c>
    </row>
    <row r="901" spans="2:2" x14ac:dyDescent="0.3">
      <c r="B901" s="4" t="s">
        <v>1989</v>
      </c>
    </row>
    <row r="902" spans="2:2" x14ac:dyDescent="0.3">
      <c r="B902" s="4" t="s">
        <v>1965</v>
      </c>
    </row>
    <row r="903" spans="2:2" x14ac:dyDescent="0.3">
      <c r="B903" s="4" t="s">
        <v>2283</v>
      </c>
    </row>
    <row r="904" spans="2:2" x14ac:dyDescent="0.3">
      <c r="B904" s="4" t="s">
        <v>2776</v>
      </c>
    </row>
    <row r="905" spans="2:2" x14ac:dyDescent="0.3">
      <c r="B905" s="4" t="s">
        <v>2890</v>
      </c>
    </row>
    <row r="906" spans="2:2" x14ac:dyDescent="0.3">
      <c r="B906" s="4" t="s">
        <v>3046</v>
      </c>
    </row>
    <row r="907" spans="2:2" x14ac:dyDescent="0.3">
      <c r="B907" s="4" t="s">
        <v>2545</v>
      </c>
    </row>
    <row r="908" spans="2:2" x14ac:dyDescent="0.3">
      <c r="B908" s="4" t="s">
        <v>1853</v>
      </c>
    </row>
    <row r="909" spans="2:2" x14ac:dyDescent="0.3">
      <c r="B909" s="4" t="s">
        <v>2497</v>
      </c>
    </row>
    <row r="910" spans="2:2" x14ac:dyDescent="0.3">
      <c r="B910" s="4" t="s">
        <v>2335</v>
      </c>
    </row>
    <row r="911" spans="2:2" x14ac:dyDescent="0.3">
      <c r="B911" s="4" t="s">
        <v>2763</v>
      </c>
    </row>
    <row r="912" spans="2:2" x14ac:dyDescent="0.3">
      <c r="B912" s="4" t="s">
        <v>2087</v>
      </c>
    </row>
    <row r="913" spans="2:2" x14ac:dyDescent="0.3">
      <c r="B913" s="4" t="s">
        <v>2125</v>
      </c>
    </row>
    <row r="914" spans="2:2" x14ac:dyDescent="0.3">
      <c r="B914" s="4" t="s">
        <v>2050</v>
      </c>
    </row>
    <row r="915" spans="2:2" x14ac:dyDescent="0.3">
      <c r="B915" s="4" t="s">
        <v>2519</v>
      </c>
    </row>
    <row r="916" spans="2:2" x14ac:dyDescent="0.3">
      <c r="B916" s="4" t="s">
        <v>2818</v>
      </c>
    </row>
    <row r="917" spans="2:2" x14ac:dyDescent="0.3">
      <c r="B917" s="4" t="s">
        <v>2762</v>
      </c>
    </row>
    <row r="918" spans="2:2" x14ac:dyDescent="0.3">
      <c r="B918" s="4" t="s">
        <v>2388</v>
      </c>
    </row>
    <row r="919" spans="2:2" x14ac:dyDescent="0.3">
      <c r="B919" s="4" t="s">
        <v>1966</v>
      </c>
    </row>
    <row r="920" spans="2:2" x14ac:dyDescent="0.3">
      <c r="B920" s="4" t="s">
        <v>2310</v>
      </c>
    </row>
    <row r="921" spans="2:2" x14ac:dyDescent="0.3">
      <c r="B921" s="4" t="s">
        <v>2095</v>
      </c>
    </row>
    <row r="922" spans="2:2" x14ac:dyDescent="0.3">
      <c r="B922" s="4" t="s">
        <v>2834</v>
      </c>
    </row>
    <row r="923" spans="2:2" x14ac:dyDescent="0.3">
      <c r="B923" s="4" t="s">
        <v>1999</v>
      </c>
    </row>
    <row r="924" spans="2:2" x14ac:dyDescent="0.3">
      <c r="B924" s="4" t="s">
        <v>2706</v>
      </c>
    </row>
    <row r="925" spans="2:2" x14ac:dyDescent="0.3">
      <c r="B925" s="4" t="s">
        <v>2130</v>
      </c>
    </row>
    <row r="926" spans="2:2" x14ac:dyDescent="0.3">
      <c r="B926" s="4" t="s">
        <v>2447</v>
      </c>
    </row>
    <row r="927" spans="2:2" x14ac:dyDescent="0.3">
      <c r="B927" s="4" t="s">
        <v>2823</v>
      </c>
    </row>
    <row r="928" spans="2:2" x14ac:dyDescent="0.3">
      <c r="B928" s="4" t="s">
        <v>2245</v>
      </c>
    </row>
    <row r="929" spans="2:2" x14ac:dyDescent="0.3">
      <c r="B929" s="4" t="s">
        <v>2997</v>
      </c>
    </row>
    <row r="930" spans="2:2" x14ac:dyDescent="0.3">
      <c r="B930" s="4" t="s">
        <v>1991</v>
      </c>
    </row>
    <row r="931" spans="2:2" x14ac:dyDescent="0.3">
      <c r="B931" s="4" t="s">
        <v>2937</v>
      </c>
    </row>
    <row r="932" spans="2:2" x14ac:dyDescent="0.3">
      <c r="B932" s="4" t="s">
        <v>2838</v>
      </c>
    </row>
    <row r="933" spans="2:2" x14ac:dyDescent="0.3">
      <c r="B933" s="4" t="s">
        <v>2435</v>
      </c>
    </row>
    <row r="934" spans="2:2" x14ac:dyDescent="0.3">
      <c r="B934" s="4" t="s">
        <v>2199</v>
      </c>
    </row>
    <row r="935" spans="2:2" x14ac:dyDescent="0.3">
      <c r="B935" s="4" t="s">
        <v>2332</v>
      </c>
    </row>
    <row r="936" spans="2:2" x14ac:dyDescent="0.3">
      <c r="B936" s="4" t="s">
        <v>2150</v>
      </c>
    </row>
    <row r="937" spans="2:2" x14ac:dyDescent="0.3">
      <c r="B937" s="4" t="s">
        <v>2363</v>
      </c>
    </row>
    <row r="938" spans="2:2" x14ac:dyDescent="0.3">
      <c r="B938" s="4" t="s">
        <v>2394</v>
      </c>
    </row>
    <row r="939" spans="2:2" x14ac:dyDescent="0.3">
      <c r="B939" s="4" t="s">
        <v>2425</v>
      </c>
    </row>
    <row r="940" spans="2:2" x14ac:dyDescent="0.3">
      <c r="B940" s="4" t="s">
        <v>1950</v>
      </c>
    </row>
    <row r="941" spans="2:2" x14ac:dyDescent="0.3">
      <c r="B941" s="4" t="s">
        <v>2956</v>
      </c>
    </row>
    <row r="942" spans="2:2" x14ac:dyDescent="0.3">
      <c r="B942" s="4" t="s">
        <v>2212</v>
      </c>
    </row>
    <row r="943" spans="2:2" x14ac:dyDescent="0.3">
      <c r="B943" s="4" t="s">
        <v>1900</v>
      </c>
    </row>
    <row r="944" spans="2:2" x14ac:dyDescent="0.3">
      <c r="B944" s="4" t="s">
        <v>2456</v>
      </c>
    </row>
    <row r="945" spans="2:2" x14ac:dyDescent="0.3">
      <c r="B945" s="4" t="s">
        <v>1933</v>
      </c>
    </row>
    <row r="946" spans="2:2" x14ac:dyDescent="0.3">
      <c r="B946" s="4" t="s">
        <v>1857</v>
      </c>
    </row>
    <row r="947" spans="2:2" x14ac:dyDescent="0.3">
      <c r="B947" s="4" t="s">
        <v>2963</v>
      </c>
    </row>
    <row r="948" spans="2:2" x14ac:dyDescent="0.3">
      <c r="B948" s="4" t="s">
        <v>3020</v>
      </c>
    </row>
    <row r="949" spans="2:2" x14ac:dyDescent="0.3">
      <c r="B949" s="4" t="s">
        <v>2185</v>
      </c>
    </row>
    <row r="950" spans="2:2" x14ac:dyDescent="0.3">
      <c r="B950" s="4" t="s">
        <v>1906</v>
      </c>
    </row>
    <row r="951" spans="2:2" x14ac:dyDescent="0.3">
      <c r="B951" s="4" t="s">
        <v>2558</v>
      </c>
    </row>
    <row r="952" spans="2:2" x14ac:dyDescent="0.3">
      <c r="B952" s="4" t="s">
        <v>2059</v>
      </c>
    </row>
    <row r="953" spans="2:2" x14ac:dyDescent="0.3">
      <c r="B953" s="4" t="s">
        <v>2942</v>
      </c>
    </row>
    <row r="954" spans="2:2" x14ac:dyDescent="0.3">
      <c r="B954" s="4" t="s">
        <v>2236</v>
      </c>
    </row>
    <row r="955" spans="2:2" x14ac:dyDescent="0.3">
      <c r="B955" s="4" t="s">
        <v>2599</v>
      </c>
    </row>
    <row r="956" spans="2:2" x14ac:dyDescent="0.3">
      <c r="B956" s="4" t="s">
        <v>2530</v>
      </c>
    </row>
    <row r="957" spans="2:2" x14ac:dyDescent="0.3">
      <c r="B957" s="4" t="s">
        <v>2167</v>
      </c>
    </row>
    <row r="958" spans="2:2" x14ac:dyDescent="0.3">
      <c r="B958" s="4" t="s">
        <v>1890</v>
      </c>
    </row>
    <row r="959" spans="2:2" x14ac:dyDescent="0.3">
      <c r="B959" s="4" t="s">
        <v>2091</v>
      </c>
    </row>
    <row r="960" spans="2:2" x14ac:dyDescent="0.3">
      <c r="B960" s="4" t="s">
        <v>2650</v>
      </c>
    </row>
    <row r="961" spans="2:2" x14ac:dyDescent="0.3">
      <c r="B961" s="4" t="s">
        <v>2042</v>
      </c>
    </row>
    <row r="962" spans="2:2" x14ac:dyDescent="0.3">
      <c r="B962" s="4" t="s">
        <v>2191</v>
      </c>
    </row>
    <row r="963" spans="2:2" x14ac:dyDescent="0.3">
      <c r="B963" s="4" t="s">
        <v>2697</v>
      </c>
    </row>
    <row r="964" spans="2:2" x14ac:dyDescent="0.3">
      <c r="B964" s="4" t="s">
        <v>2759</v>
      </c>
    </row>
    <row r="965" spans="2:2" x14ac:dyDescent="0.3">
      <c r="B965" s="4" t="s">
        <v>1887</v>
      </c>
    </row>
    <row r="966" spans="2:2" x14ac:dyDescent="0.3">
      <c r="B966" s="4" t="s">
        <v>1935</v>
      </c>
    </row>
    <row r="967" spans="2:2" x14ac:dyDescent="0.3">
      <c r="B967" s="4" t="s">
        <v>2259</v>
      </c>
    </row>
    <row r="968" spans="2:2" x14ac:dyDescent="0.3">
      <c r="B968" s="4" t="s">
        <v>2011</v>
      </c>
    </row>
    <row r="969" spans="2:2" x14ac:dyDescent="0.3">
      <c r="B969" s="4" t="s">
        <v>2374</v>
      </c>
    </row>
    <row r="970" spans="2:2" x14ac:dyDescent="0.3">
      <c r="B970" s="4" t="s">
        <v>3031</v>
      </c>
    </row>
    <row r="971" spans="2:2" x14ac:dyDescent="0.3">
      <c r="B971" s="4" t="s">
        <v>2039</v>
      </c>
    </row>
    <row r="972" spans="2:2" x14ac:dyDescent="0.3">
      <c r="B972" s="4" t="s">
        <v>1929</v>
      </c>
    </row>
    <row r="973" spans="2:2" x14ac:dyDescent="0.3">
      <c r="B973" s="4" t="s">
        <v>1970</v>
      </c>
    </row>
    <row r="974" spans="2:2" x14ac:dyDescent="0.3">
      <c r="B974" s="4" t="s">
        <v>2722</v>
      </c>
    </row>
    <row r="975" spans="2:2" x14ac:dyDescent="0.3">
      <c r="B975" s="4" t="s">
        <v>2029</v>
      </c>
    </row>
    <row r="976" spans="2:2" x14ac:dyDescent="0.3">
      <c r="B976" s="4" t="s">
        <v>2481</v>
      </c>
    </row>
    <row r="977" spans="2:2" x14ac:dyDescent="0.3">
      <c r="B977" s="4" t="s">
        <v>2680</v>
      </c>
    </row>
    <row r="978" spans="2:2" x14ac:dyDescent="0.3">
      <c r="B978" s="4" t="s">
        <v>2882</v>
      </c>
    </row>
    <row r="979" spans="2:2" x14ac:dyDescent="0.3">
      <c r="B979" s="4" t="s">
        <v>2373</v>
      </c>
    </row>
    <row r="980" spans="2:2" x14ac:dyDescent="0.3">
      <c r="B980" s="4" t="s">
        <v>2180</v>
      </c>
    </row>
    <row r="981" spans="2:2" x14ac:dyDescent="0.3">
      <c r="B981" s="4" t="s">
        <v>2532</v>
      </c>
    </row>
    <row r="982" spans="2:2" x14ac:dyDescent="0.3">
      <c r="B982" s="4" t="s">
        <v>2238</v>
      </c>
    </row>
    <row r="983" spans="2:2" x14ac:dyDescent="0.3">
      <c r="B983" s="4" t="s">
        <v>2943</v>
      </c>
    </row>
    <row r="984" spans="2:2" x14ac:dyDescent="0.3">
      <c r="B984" s="4" t="s">
        <v>1938</v>
      </c>
    </row>
    <row r="985" spans="2:2" x14ac:dyDescent="0.3">
      <c r="B985" s="4" t="s">
        <v>1884</v>
      </c>
    </row>
    <row r="986" spans="2:2" x14ac:dyDescent="0.3">
      <c r="B986" s="4" t="s">
        <v>2902</v>
      </c>
    </row>
    <row r="987" spans="2:2" x14ac:dyDescent="0.3">
      <c r="B987" s="4" t="s">
        <v>2959</v>
      </c>
    </row>
    <row r="988" spans="2:2" x14ac:dyDescent="0.3">
      <c r="B988" s="4" t="s">
        <v>2358</v>
      </c>
    </row>
    <row r="989" spans="2:2" x14ac:dyDescent="0.3">
      <c r="B989" s="4" t="s">
        <v>2086</v>
      </c>
    </row>
    <row r="990" spans="2:2" x14ac:dyDescent="0.3">
      <c r="B990" s="4" t="s">
        <v>2938</v>
      </c>
    </row>
    <row r="991" spans="2:2" x14ac:dyDescent="0.3">
      <c r="B991" s="4" t="s">
        <v>2170</v>
      </c>
    </row>
    <row r="992" spans="2:2" x14ac:dyDescent="0.3">
      <c r="B992" s="4" t="s">
        <v>2661</v>
      </c>
    </row>
    <row r="993" spans="2:2" x14ac:dyDescent="0.3">
      <c r="B993" s="4" t="s">
        <v>2058</v>
      </c>
    </row>
    <row r="994" spans="2:2" x14ac:dyDescent="0.3">
      <c r="B994" s="4" t="s">
        <v>2694</v>
      </c>
    </row>
    <row r="995" spans="2:2" x14ac:dyDescent="0.3">
      <c r="B995" s="4" t="s">
        <v>2350</v>
      </c>
    </row>
    <row r="996" spans="2:2" x14ac:dyDescent="0.3">
      <c r="B996" s="4" t="s">
        <v>2659</v>
      </c>
    </row>
    <row r="997" spans="2:2" x14ac:dyDescent="0.3">
      <c r="B997" s="4" t="s">
        <v>2339</v>
      </c>
    </row>
    <row r="998" spans="2:2" x14ac:dyDescent="0.3">
      <c r="B998" s="4" t="s">
        <v>2295</v>
      </c>
    </row>
    <row r="999" spans="2:2" x14ac:dyDescent="0.3">
      <c r="B999" s="4" t="s">
        <v>3002</v>
      </c>
    </row>
    <row r="1000" spans="2:2" x14ac:dyDescent="0.3">
      <c r="B1000" s="4" t="s">
        <v>2133</v>
      </c>
    </row>
    <row r="1001" spans="2:2" x14ac:dyDescent="0.3">
      <c r="B1001" s="4" t="s">
        <v>3038</v>
      </c>
    </row>
    <row r="1002" spans="2:2" x14ac:dyDescent="0.3">
      <c r="B1002" s="4" t="s">
        <v>2874</v>
      </c>
    </row>
    <row r="1003" spans="2:2" x14ac:dyDescent="0.3">
      <c r="B1003" s="4" t="s">
        <v>2840</v>
      </c>
    </row>
    <row r="1004" spans="2:2" x14ac:dyDescent="0.3">
      <c r="B1004" s="4" t="s">
        <v>2794</v>
      </c>
    </row>
    <row r="1005" spans="2:2" x14ac:dyDescent="0.3">
      <c r="B1005" s="4" t="s">
        <v>3001</v>
      </c>
    </row>
    <row r="1006" spans="2:2" x14ac:dyDescent="0.3">
      <c r="B1006" s="4" t="s">
        <v>2210</v>
      </c>
    </row>
    <row r="1007" spans="2:2" x14ac:dyDescent="0.3">
      <c r="B1007" s="4" t="s">
        <v>2975</v>
      </c>
    </row>
    <row r="1008" spans="2:2" x14ac:dyDescent="0.3">
      <c r="B1008" s="4" t="s">
        <v>2493</v>
      </c>
    </row>
    <row r="1009" spans="2:2" x14ac:dyDescent="0.3">
      <c r="B1009" s="4" t="s">
        <v>1891</v>
      </c>
    </row>
    <row r="1010" spans="2:2" x14ac:dyDescent="0.3">
      <c r="B1010" s="4" t="s">
        <v>2647</v>
      </c>
    </row>
    <row r="1011" spans="2:2" x14ac:dyDescent="0.3">
      <c r="B1011" s="4" t="s">
        <v>2223</v>
      </c>
    </row>
    <row r="1012" spans="2:2" x14ac:dyDescent="0.3">
      <c r="B1012" s="4" t="s">
        <v>2710</v>
      </c>
    </row>
    <row r="1013" spans="2:2" x14ac:dyDescent="0.3">
      <c r="B1013" s="4" t="s">
        <v>2153</v>
      </c>
    </row>
    <row r="1014" spans="2:2" x14ac:dyDescent="0.3">
      <c r="B1014" s="4" t="s">
        <v>2604</v>
      </c>
    </row>
    <row r="1015" spans="2:2" x14ac:dyDescent="0.3">
      <c r="B1015" s="4" t="s">
        <v>2611</v>
      </c>
    </row>
    <row r="1016" spans="2:2" x14ac:dyDescent="0.3">
      <c r="B1016" s="4" t="s">
        <v>2725</v>
      </c>
    </row>
    <row r="1017" spans="2:2" x14ac:dyDescent="0.3">
      <c r="B1017" s="4" t="s">
        <v>2761</v>
      </c>
    </row>
    <row r="1018" spans="2:2" x14ac:dyDescent="0.3">
      <c r="B1018" s="4" t="s">
        <v>1976</v>
      </c>
    </row>
    <row r="1019" spans="2:2" x14ac:dyDescent="0.3">
      <c r="B1019" s="4" t="s">
        <v>2224</v>
      </c>
    </row>
    <row r="1020" spans="2:2" x14ac:dyDescent="0.3">
      <c r="B1020" s="4" t="s">
        <v>3045</v>
      </c>
    </row>
    <row r="1021" spans="2:2" x14ac:dyDescent="0.3">
      <c r="B1021" s="4" t="s">
        <v>2107</v>
      </c>
    </row>
    <row r="1022" spans="2:2" x14ac:dyDescent="0.3">
      <c r="B1022" s="4" t="s">
        <v>2043</v>
      </c>
    </row>
    <row r="1023" spans="2:2" x14ac:dyDescent="0.3">
      <c r="B1023" s="4" t="s">
        <v>2590</v>
      </c>
    </row>
    <row r="1024" spans="2:2" x14ac:dyDescent="0.3">
      <c r="B1024" s="4" t="s">
        <v>2607</v>
      </c>
    </row>
    <row r="1025" spans="2:2" x14ac:dyDescent="0.3">
      <c r="B1025" s="4" t="s">
        <v>1847</v>
      </c>
    </row>
    <row r="1026" spans="2:2" x14ac:dyDescent="0.3">
      <c r="B1026" s="4" t="s">
        <v>2657</v>
      </c>
    </row>
    <row r="1027" spans="2:2" x14ac:dyDescent="0.3">
      <c r="B1027" s="4" t="s">
        <v>2504</v>
      </c>
    </row>
    <row r="1028" spans="2:2" x14ac:dyDescent="0.3">
      <c r="B1028" s="4" t="s">
        <v>2811</v>
      </c>
    </row>
    <row r="1029" spans="2:2" x14ac:dyDescent="0.3">
      <c r="B1029" s="4" t="s">
        <v>2948</v>
      </c>
    </row>
    <row r="1030" spans="2:2" x14ac:dyDescent="0.3">
      <c r="B1030" s="4" t="s">
        <v>2839</v>
      </c>
    </row>
    <row r="1031" spans="2:2" x14ac:dyDescent="0.3">
      <c r="B1031" s="4" t="s">
        <v>2653</v>
      </c>
    </row>
    <row r="1032" spans="2:2" x14ac:dyDescent="0.3">
      <c r="B1032" s="4" t="s">
        <v>2596</v>
      </c>
    </row>
    <row r="1033" spans="2:2" x14ac:dyDescent="0.3">
      <c r="B1033" s="4" t="s">
        <v>2068</v>
      </c>
    </row>
    <row r="1034" spans="2:2" x14ac:dyDescent="0.3">
      <c r="B1034" s="4" t="s">
        <v>2430</v>
      </c>
    </row>
    <row r="1035" spans="2:2" x14ac:dyDescent="0.3">
      <c r="B1035" s="4" t="s">
        <v>2856</v>
      </c>
    </row>
    <row r="1036" spans="2:2" x14ac:dyDescent="0.3">
      <c r="B1036" s="4" t="s">
        <v>2974</v>
      </c>
    </row>
    <row r="1037" spans="2:2" x14ac:dyDescent="0.3">
      <c r="B1037" s="4" t="s">
        <v>2884</v>
      </c>
    </row>
    <row r="1038" spans="2:2" x14ac:dyDescent="0.3">
      <c r="B1038" s="4" t="s">
        <v>2998</v>
      </c>
    </row>
    <row r="1039" spans="2:2" x14ac:dyDescent="0.3">
      <c r="B1039" s="4" t="s">
        <v>2812</v>
      </c>
    </row>
    <row r="1040" spans="2:2" x14ac:dyDescent="0.3">
      <c r="B1040" s="4" t="s">
        <v>2071</v>
      </c>
    </row>
    <row r="1041" spans="2:2" x14ac:dyDescent="0.3">
      <c r="B1041" s="4" t="s">
        <v>1874</v>
      </c>
    </row>
    <row r="1042" spans="2:2" x14ac:dyDescent="0.3">
      <c r="B1042" s="4" t="s">
        <v>2836</v>
      </c>
    </row>
    <row r="1043" spans="2:2" x14ac:dyDescent="0.3">
      <c r="B1043" s="4" t="s">
        <v>2060</v>
      </c>
    </row>
    <row r="1044" spans="2:2" x14ac:dyDescent="0.3">
      <c r="B1044" s="4" t="s">
        <v>2073</v>
      </c>
    </row>
    <row r="1045" spans="2:2" x14ac:dyDescent="0.3">
      <c r="B1045" s="4" t="s">
        <v>2931</v>
      </c>
    </row>
    <row r="1046" spans="2:2" x14ac:dyDescent="0.3">
      <c r="B1046" s="4" t="s">
        <v>1856</v>
      </c>
    </row>
    <row r="1047" spans="2:2" x14ac:dyDescent="0.3">
      <c r="B1047" s="4" t="s">
        <v>3029</v>
      </c>
    </row>
    <row r="1048" spans="2:2" x14ac:dyDescent="0.3">
      <c r="B1048" s="4" t="s">
        <v>2149</v>
      </c>
    </row>
    <row r="1049" spans="2:2" x14ac:dyDescent="0.3">
      <c r="B1049" s="4" t="s">
        <v>2384</v>
      </c>
    </row>
    <row r="1050" spans="2:2" x14ac:dyDescent="0.3">
      <c r="B1050" s="4" t="s">
        <v>2175</v>
      </c>
    </row>
    <row r="1051" spans="2:2" x14ac:dyDescent="0.3">
      <c r="B1051" s="4" t="s">
        <v>2340</v>
      </c>
    </row>
    <row r="1052" spans="2:2" x14ac:dyDescent="0.3">
      <c r="B1052" s="4" t="s">
        <v>2382</v>
      </c>
    </row>
    <row r="1053" spans="2:2" x14ac:dyDescent="0.3">
      <c r="B1053" s="4" t="s">
        <v>2297</v>
      </c>
    </row>
    <row r="1054" spans="2:2" x14ac:dyDescent="0.3">
      <c r="B1054" s="4" t="s">
        <v>2281</v>
      </c>
    </row>
    <row r="1055" spans="2:2" x14ac:dyDescent="0.3">
      <c r="B1055" s="4" t="s">
        <v>2386</v>
      </c>
    </row>
    <row r="1056" spans="2:2" x14ac:dyDescent="0.3">
      <c r="B1056" s="4" t="s">
        <v>2002</v>
      </c>
    </row>
    <row r="1057" spans="2:2" x14ac:dyDescent="0.3">
      <c r="B1057" s="4" t="s">
        <v>2431</v>
      </c>
    </row>
    <row r="1058" spans="2:2" x14ac:dyDescent="0.3">
      <c r="B1058" s="4" t="s">
        <v>2738</v>
      </c>
    </row>
    <row r="1059" spans="2:2" x14ac:dyDescent="0.3">
      <c r="B1059" s="4" t="s">
        <v>2881</v>
      </c>
    </row>
    <row r="1060" spans="2:2" x14ac:dyDescent="0.3">
      <c r="B1060" s="4" t="s">
        <v>2376</v>
      </c>
    </row>
    <row r="1061" spans="2:2" x14ac:dyDescent="0.3">
      <c r="B1061" s="4" t="s">
        <v>1919</v>
      </c>
    </row>
    <row r="1062" spans="2:2" x14ac:dyDescent="0.3">
      <c r="B1062" s="4" t="s">
        <v>2985</v>
      </c>
    </row>
    <row r="1063" spans="2:2" x14ac:dyDescent="0.3">
      <c r="B1063" s="4" t="s">
        <v>2972</v>
      </c>
    </row>
    <row r="1064" spans="2:2" x14ac:dyDescent="0.3">
      <c r="B1064" s="4" t="s">
        <v>1947</v>
      </c>
    </row>
    <row r="1065" spans="2:2" x14ac:dyDescent="0.3">
      <c r="B1065" s="4" t="s">
        <v>2533</v>
      </c>
    </row>
    <row r="1066" spans="2:2" x14ac:dyDescent="0.3">
      <c r="B1066" s="4" t="s">
        <v>2932</v>
      </c>
    </row>
    <row r="1067" spans="2:2" x14ac:dyDescent="0.3">
      <c r="B1067" s="4" t="s">
        <v>2258</v>
      </c>
    </row>
    <row r="1068" spans="2:2" x14ac:dyDescent="0.3">
      <c r="B1068" s="4" t="s">
        <v>2917</v>
      </c>
    </row>
    <row r="1069" spans="2:2" x14ac:dyDescent="0.3">
      <c r="B1069" s="4" t="s">
        <v>1867</v>
      </c>
    </row>
    <row r="1070" spans="2:2" x14ac:dyDescent="0.3">
      <c r="B1070" s="4" t="s">
        <v>2708</v>
      </c>
    </row>
    <row r="1071" spans="2:2" x14ac:dyDescent="0.3">
      <c r="B1071" s="4" t="s">
        <v>2609</v>
      </c>
    </row>
    <row r="1072" spans="2:2" x14ac:dyDescent="0.3">
      <c r="B1072" s="4" t="s">
        <v>2714</v>
      </c>
    </row>
    <row r="1073" spans="2:2" x14ac:dyDescent="0.3">
      <c r="B1073" s="4" t="s">
        <v>2814</v>
      </c>
    </row>
    <row r="1074" spans="2:2" x14ac:dyDescent="0.3">
      <c r="B1074" s="4" t="s">
        <v>2524</v>
      </c>
    </row>
    <row r="1075" spans="2:2" x14ac:dyDescent="0.3">
      <c r="B1075" s="4" t="s">
        <v>1988</v>
      </c>
    </row>
    <row r="1076" spans="2:2" x14ac:dyDescent="0.3">
      <c r="B1076" s="4" t="s">
        <v>2536</v>
      </c>
    </row>
    <row r="1077" spans="2:2" x14ac:dyDescent="0.3">
      <c r="B1077" s="4" t="s">
        <v>2673</v>
      </c>
    </row>
    <row r="1078" spans="2:2" x14ac:dyDescent="0.3">
      <c r="B1078" s="4" t="s">
        <v>3000</v>
      </c>
    </row>
    <row r="1079" spans="2:2" x14ac:dyDescent="0.3">
      <c r="B1079" s="4" t="s">
        <v>1916</v>
      </c>
    </row>
    <row r="1080" spans="2:2" x14ac:dyDescent="0.3">
      <c r="B1080" s="4" t="s">
        <v>1992</v>
      </c>
    </row>
    <row r="1081" spans="2:2" x14ac:dyDescent="0.3">
      <c r="B1081" s="4" t="s">
        <v>2595</v>
      </c>
    </row>
    <row r="1082" spans="2:2" x14ac:dyDescent="0.3">
      <c r="B1082" s="4" t="s">
        <v>2816</v>
      </c>
    </row>
    <row r="1083" spans="2:2" x14ac:dyDescent="0.3">
      <c r="B1083" s="4" t="s">
        <v>2237</v>
      </c>
    </row>
    <row r="1084" spans="2:2" x14ac:dyDescent="0.3">
      <c r="B1084" s="4" t="s">
        <v>2815</v>
      </c>
    </row>
    <row r="1085" spans="2:2" x14ac:dyDescent="0.3">
      <c r="B1085" s="4" t="s">
        <v>2617</v>
      </c>
    </row>
    <row r="1086" spans="2:2" x14ac:dyDescent="0.3">
      <c r="B1086" s="4" t="s">
        <v>2139</v>
      </c>
    </row>
    <row r="1087" spans="2:2" x14ac:dyDescent="0.3">
      <c r="B1087" s="4" t="s">
        <v>2378</v>
      </c>
    </row>
    <row r="1088" spans="2:2" x14ac:dyDescent="0.3">
      <c r="B1088" s="4" t="s">
        <v>2056</v>
      </c>
    </row>
    <row r="1089" spans="2:2" x14ac:dyDescent="0.3">
      <c r="B1089" s="4" t="s">
        <v>2597</v>
      </c>
    </row>
    <row r="1090" spans="2:2" x14ac:dyDescent="0.3">
      <c r="B1090" s="4" t="s">
        <v>2601</v>
      </c>
    </row>
    <row r="1091" spans="2:2" x14ac:dyDescent="0.3">
      <c r="B1091" s="4" t="s">
        <v>2563</v>
      </c>
    </row>
    <row r="1092" spans="2:2" x14ac:dyDescent="0.3">
      <c r="B1092" s="4" t="s">
        <v>2559</v>
      </c>
    </row>
    <row r="1093" spans="2:2" x14ac:dyDescent="0.3">
      <c r="B1093" s="4" t="s">
        <v>2443</v>
      </c>
    </row>
    <row r="1094" spans="2:2" x14ac:dyDescent="0.3">
      <c r="B1094" s="4" t="s">
        <v>2735</v>
      </c>
    </row>
    <row r="1095" spans="2:2" x14ac:dyDescent="0.3">
      <c r="B1095" s="4" t="s">
        <v>2550</v>
      </c>
    </row>
    <row r="1096" spans="2:2" x14ac:dyDescent="0.3">
      <c r="B1096" s="4" t="s">
        <v>3007</v>
      </c>
    </row>
    <row r="1097" spans="2:2" x14ac:dyDescent="0.3">
      <c r="B1097" s="4" t="s">
        <v>2421</v>
      </c>
    </row>
    <row r="1098" spans="2:2" x14ac:dyDescent="0.3">
      <c r="B1098" s="4" t="s">
        <v>2048</v>
      </c>
    </row>
    <row r="1099" spans="2:2" x14ac:dyDescent="0.3">
      <c r="B1099" s="4" t="s">
        <v>1888</v>
      </c>
    </row>
    <row r="1100" spans="2:2" x14ac:dyDescent="0.3">
      <c r="B1100" s="4" t="s">
        <v>2556</v>
      </c>
    </row>
    <row r="1101" spans="2:2" x14ac:dyDescent="0.3">
      <c r="B1101" s="4" t="s">
        <v>2721</v>
      </c>
    </row>
    <row r="1102" spans="2:2" x14ac:dyDescent="0.3">
      <c r="B1102" s="4" t="s">
        <v>3044</v>
      </c>
    </row>
    <row r="1103" spans="2:2" x14ac:dyDescent="0.3">
      <c r="B1103" s="4" t="s">
        <v>2953</v>
      </c>
    </row>
    <row r="1104" spans="2:2" x14ac:dyDescent="0.3">
      <c r="B1104" s="4" t="s">
        <v>2750</v>
      </c>
    </row>
    <row r="1105" spans="2:2" x14ac:dyDescent="0.3">
      <c r="B1105" s="4" t="s">
        <v>2351</v>
      </c>
    </row>
    <row r="1106" spans="2:2" x14ac:dyDescent="0.3">
      <c r="B1106" s="4" t="s">
        <v>1864</v>
      </c>
    </row>
    <row r="1107" spans="2:2" x14ac:dyDescent="0.3">
      <c r="B1107" s="4" t="s">
        <v>1885</v>
      </c>
    </row>
    <row r="1108" spans="2:2" x14ac:dyDescent="0.3">
      <c r="B1108" s="4" t="s">
        <v>1872</v>
      </c>
    </row>
    <row r="1109" spans="2:2" x14ac:dyDescent="0.3">
      <c r="B1109" s="4" t="s">
        <v>2701</v>
      </c>
    </row>
    <row r="1110" spans="2:2" x14ac:dyDescent="0.3">
      <c r="B1110" s="4" t="s">
        <v>2116</v>
      </c>
    </row>
    <row r="1111" spans="2:2" x14ac:dyDescent="0.3">
      <c r="B1111" s="4" t="s">
        <v>2398</v>
      </c>
    </row>
    <row r="1112" spans="2:2" x14ac:dyDescent="0.3">
      <c r="B1112" s="4" t="s">
        <v>2784</v>
      </c>
    </row>
    <row r="1113" spans="2:2" x14ac:dyDescent="0.3">
      <c r="B1113" s="4" t="s">
        <v>1964</v>
      </c>
    </row>
    <row r="1114" spans="2:2" x14ac:dyDescent="0.3">
      <c r="B1114" s="4" t="s">
        <v>2437</v>
      </c>
    </row>
    <row r="1115" spans="2:2" x14ac:dyDescent="0.3">
      <c r="B1115" s="4" t="s">
        <v>2145</v>
      </c>
    </row>
    <row r="1116" spans="2:2" x14ac:dyDescent="0.3">
      <c r="B1116" s="4" t="s">
        <v>2675</v>
      </c>
    </row>
    <row r="1117" spans="2:2" x14ac:dyDescent="0.3">
      <c r="B1117" s="4" t="s">
        <v>2813</v>
      </c>
    </row>
    <row r="1118" spans="2:2" x14ac:dyDescent="0.3">
      <c r="B1118" s="4" t="s">
        <v>1962</v>
      </c>
    </row>
    <row r="1119" spans="2:2" x14ac:dyDescent="0.3">
      <c r="B1119" s="4" t="s">
        <v>2103</v>
      </c>
    </row>
    <row r="1120" spans="2:2" x14ac:dyDescent="0.3">
      <c r="B1120" s="4" t="s">
        <v>2802</v>
      </c>
    </row>
    <row r="1121" spans="2:2" x14ac:dyDescent="0.3">
      <c r="B1121" s="4" t="s">
        <v>2187</v>
      </c>
    </row>
    <row r="1122" spans="2:2" x14ac:dyDescent="0.3">
      <c r="B1122" s="4" t="s">
        <v>2261</v>
      </c>
    </row>
    <row r="1123" spans="2:2" x14ac:dyDescent="0.3">
      <c r="B1123" s="4" t="s">
        <v>2375</v>
      </c>
    </row>
    <row r="1124" spans="2:2" x14ac:dyDescent="0.3">
      <c r="B1124" s="4" t="s">
        <v>2275</v>
      </c>
    </row>
    <row r="1125" spans="2:2" x14ac:dyDescent="0.3">
      <c r="B1125" s="4" t="s">
        <v>2983</v>
      </c>
    </row>
    <row r="1126" spans="2:2" x14ac:dyDescent="0.3">
      <c r="B1126" s="4" t="s">
        <v>1949</v>
      </c>
    </row>
    <row r="1127" spans="2:2" x14ac:dyDescent="0.3">
      <c r="B1127" s="4" t="s">
        <v>2126</v>
      </c>
    </row>
    <row r="1128" spans="2:2" x14ac:dyDescent="0.3">
      <c r="B1128" s="4" t="s">
        <v>2007</v>
      </c>
    </row>
    <row r="1129" spans="2:2" x14ac:dyDescent="0.3">
      <c r="B1129" s="4" t="s">
        <v>1954</v>
      </c>
    </row>
    <row r="1130" spans="2:2" x14ac:dyDescent="0.3">
      <c r="B1130" s="4" t="s">
        <v>1975</v>
      </c>
    </row>
    <row r="1131" spans="2:2" x14ac:dyDescent="0.3">
      <c r="B1131" s="4" t="s">
        <v>2683</v>
      </c>
    </row>
    <row r="1132" spans="2:2" x14ac:dyDescent="0.3">
      <c r="B1132" s="4" t="s">
        <v>2464</v>
      </c>
    </row>
    <row r="1133" spans="2:2" x14ac:dyDescent="0.3">
      <c r="B1133" s="4" t="s">
        <v>2826</v>
      </c>
    </row>
    <row r="1134" spans="2:2" x14ac:dyDescent="0.3">
      <c r="B1134" s="4" t="s">
        <v>2173</v>
      </c>
    </row>
    <row r="1135" spans="2:2" x14ac:dyDescent="0.3">
      <c r="B1135" s="4" t="s">
        <v>2203</v>
      </c>
    </row>
    <row r="1136" spans="2:2" x14ac:dyDescent="0.3">
      <c r="B1136" s="4" t="s">
        <v>2161</v>
      </c>
    </row>
    <row r="1137" spans="2:2" x14ac:dyDescent="0.3">
      <c r="B1137" s="4" t="s">
        <v>2146</v>
      </c>
    </row>
    <row r="1138" spans="2:2" x14ac:dyDescent="0.3">
      <c r="B1138" s="4" t="s">
        <v>2420</v>
      </c>
    </row>
    <row r="1139" spans="2:2" x14ac:dyDescent="0.3">
      <c r="B1139" s="4" t="s">
        <v>2885</v>
      </c>
    </row>
    <row r="1140" spans="2:2" x14ac:dyDescent="0.3">
      <c r="B1140" s="4" t="s">
        <v>2831</v>
      </c>
    </row>
    <row r="1141" spans="2:2" x14ac:dyDescent="0.3">
      <c r="B1141" s="4" t="s">
        <v>1953</v>
      </c>
    </row>
    <row r="1142" spans="2:2" x14ac:dyDescent="0.3">
      <c r="B1142" s="4" t="s">
        <v>2109</v>
      </c>
    </row>
    <row r="1143" spans="2:2" x14ac:dyDescent="0.3">
      <c r="B1143" s="4" t="s">
        <v>2458</v>
      </c>
    </row>
    <row r="1144" spans="2:2" x14ac:dyDescent="0.3">
      <c r="B1144" s="4" t="s">
        <v>2846</v>
      </c>
    </row>
    <row r="1145" spans="2:2" x14ac:dyDescent="0.3">
      <c r="B1145" s="4" t="s">
        <v>2910</v>
      </c>
    </row>
    <row r="1146" spans="2:2" x14ac:dyDescent="0.3">
      <c r="B1146" s="4" t="s">
        <v>2402</v>
      </c>
    </row>
    <row r="1147" spans="2:2" x14ac:dyDescent="0.3">
      <c r="B1147" s="4" t="s">
        <v>2422</v>
      </c>
    </row>
    <row r="1148" spans="2:2" x14ac:dyDescent="0.3">
      <c r="B1148" s="4" t="s">
        <v>2165</v>
      </c>
    </row>
    <row r="1149" spans="2:2" x14ac:dyDescent="0.3">
      <c r="B1149" s="4" t="s">
        <v>2999</v>
      </c>
    </row>
    <row r="1150" spans="2:2" x14ac:dyDescent="0.3">
      <c r="B1150" s="4" t="s">
        <v>2806</v>
      </c>
    </row>
    <row r="1151" spans="2:2" x14ac:dyDescent="0.3">
      <c r="B1151" s="4" t="s">
        <v>2081</v>
      </c>
    </row>
    <row r="1152" spans="2:2" x14ac:dyDescent="0.3">
      <c r="B1152" s="4" t="s">
        <v>2688</v>
      </c>
    </row>
    <row r="1153" spans="2:2" x14ac:dyDescent="0.3">
      <c r="B1153" s="4" t="s">
        <v>2381</v>
      </c>
    </row>
    <row r="1154" spans="2:2" x14ac:dyDescent="0.3">
      <c r="B1154" s="4" t="s">
        <v>2628</v>
      </c>
    </row>
    <row r="1155" spans="2:2" x14ac:dyDescent="0.3">
      <c r="B1155" s="4" t="s">
        <v>2570</v>
      </c>
    </row>
    <row r="1156" spans="2:2" x14ac:dyDescent="0.3">
      <c r="B1156" s="4" t="s">
        <v>2747</v>
      </c>
    </row>
    <row r="1157" spans="2:2" x14ac:dyDescent="0.3">
      <c r="B1157" s="4" t="s">
        <v>2782</v>
      </c>
    </row>
    <row r="1158" spans="2:2" x14ac:dyDescent="0.3">
      <c r="B1158" s="4" t="s">
        <v>2512</v>
      </c>
    </row>
    <row r="1159" spans="2:2" x14ac:dyDescent="0.3">
      <c r="B1159" s="4" t="s">
        <v>2526</v>
      </c>
    </row>
    <row r="1160" spans="2:2" x14ac:dyDescent="0.3">
      <c r="B1160" s="4" t="s">
        <v>2209</v>
      </c>
    </row>
    <row r="1161" spans="2:2" x14ac:dyDescent="0.3">
      <c r="B1161" s="4" t="s">
        <v>2713</v>
      </c>
    </row>
    <row r="1162" spans="2:2" x14ac:dyDescent="0.3">
      <c r="B1162" s="4" t="s">
        <v>1869</v>
      </c>
    </row>
    <row r="1163" spans="2:2" x14ac:dyDescent="0.3">
      <c r="B1163" s="4" t="s">
        <v>2242</v>
      </c>
    </row>
    <row r="1164" spans="2:2" x14ac:dyDescent="0.3">
      <c r="B1164" s="4" t="s">
        <v>2610</v>
      </c>
    </row>
    <row r="1165" spans="2:2" x14ac:dyDescent="0.3">
      <c r="B1165" s="4" t="s">
        <v>2055</v>
      </c>
    </row>
    <row r="1166" spans="2:2" x14ac:dyDescent="0.3">
      <c r="B1166" s="4" t="s">
        <v>2426</v>
      </c>
    </row>
    <row r="1167" spans="2:2" x14ac:dyDescent="0.3">
      <c r="B1167" s="4" t="s">
        <v>2995</v>
      </c>
    </row>
    <row r="1168" spans="2:2" x14ac:dyDescent="0.3">
      <c r="B1168" s="4" t="s">
        <v>1892</v>
      </c>
    </row>
    <row r="1169" spans="2:2" x14ac:dyDescent="0.3">
      <c r="B1169" s="4" t="s">
        <v>1948</v>
      </c>
    </row>
    <row r="1170" spans="2:2" x14ac:dyDescent="0.3">
      <c r="B1170" s="4" t="s">
        <v>1951</v>
      </c>
    </row>
    <row r="1171" spans="2:2" x14ac:dyDescent="0.3">
      <c r="B1171" s="4" t="s">
        <v>2160</v>
      </c>
    </row>
    <row r="1172" spans="2:2" x14ac:dyDescent="0.3">
      <c r="B1172" s="4" t="s">
        <v>1876</v>
      </c>
    </row>
    <row r="1173" spans="2:2" x14ac:dyDescent="0.3">
      <c r="B1173" s="4" t="s">
        <v>2333</v>
      </c>
    </row>
    <row r="1174" spans="2:2" x14ac:dyDescent="0.3">
      <c r="B1174" s="4" t="s">
        <v>2028</v>
      </c>
    </row>
    <row r="1175" spans="2:2" x14ac:dyDescent="0.3">
      <c r="B1175" s="4" t="s">
        <v>2487</v>
      </c>
    </row>
    <row r="1176" spans="2:2" x14ac:dyDescent="0.3">
      <c r="B1176" s="4" t="s">
        <v>1909</v>
      </c>
    </row>
    <row r="1177" spans="2:2" x14ac:dyDescent="0.3">
      <c r="B1177" s="4" t="s">
        <v>2499</v>
      </c>
    </row>
    <row r="1178" spans="2:2" x14ac:dyDescent="0.3">
      <c r="B1178" s="4" t="s">
        <v>2005</v>
      </c>
    </row>
    <row r="1179" spans="2:2" x14ac:dyDescent="0.3">
      <c r="B1179" s="4" t="s">
        <v>3024</v>
      </c>
    </row>
    <row r="1180" spans="2:2" x14ac:dyDescent="0.3">
      <c r="B1180" s="4" t="s">
        <v>2584</v>
      </c>
    </row>
    <row r="1181" spans="2:2" x14ac:dyDescent="0.3">
      <c r="B1181" s="4" t="s">
        <v>2366</v>
      </c>
    </row>
    <row r="1182" spans="2:2" x14ac:dyDescent="0.3">
      <c r="B1182" s="4" t="s">
        <v>2057</v>
      </c>
    </row>
    <row r="1183" spans="2:2" x14ac:dyDescent="0.3">
      <c r="B1183" s="4" t="s">
        <v>1943</v>
      </c>
    </row>
    <row r="1184" spans="2:2" x14ac:dyDescent="0.3">
      <c r="B1184" s="4" t="s">
        <v>2895</v>
      </c>
    </row>
    <row r="1185" spans="2:2" x14ac:dyDescent="0.3">
      <c r="B1185" s="4" t="s">
        <v>2334</v>
      </c>
    </row>
    <row r="1186" spans="2:2" x14ac:dyDescent="0.3">
      <c r="B1186" s="4" t="s">
        <v>3040</v>
      </c>
    </row>
    <row r="1187" spans="2:2" x14ac:dyDescent="0.3">
      <c r="B1187" s="4" t="s">
        <v>2000</v>
      </c>
    </row>
    <row r="1188" spans="2:2" x14ac:dyDescent="0.3">
      <c r="B1188" s="4" t="s">
        <v>2960</v>
      </c>
    </row>
    <row r="1189" spans="2:2" x14ac:dyDescent="0.3">
      <c r="B1189" s="4" t="s">
        <v>2804</v>
      </c>
    </row>
    <row r="1190" spans="2:2" x14ac:dyDescent="0.3">
      <c r="B1190" s="4" t="s">
        <v>2206</v>
      </c>
    </row>
    <row r="1191" spans="2:2" x14ac:dyDescent="0.3">
      <c r="B1191" s="4" t="s">
        <v>2878</v>
      </c>
    </row>
    <row r="1192" spans="2:2" x14ac:dyDescent="0.3">
      <c r="B1192" s="4" t="s">
        <v>2151</v>
      </c>
    </row>
    <row r="1193" spans="2:2" x14ac:dyDescent="0.3">
      <c r="B1193" s="4" t="s">
        <v>5034</v>
      </c>
    </row>
  </sheetData>
  <mergeCells count="4">
    <mergeCell ref="I3:L3"/>
    <mergeCell ref="B17:D17"/>
    <mergeCell ref="B7:E7"/>
    <mergeCell ref="U3:Z3"/>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547B-A28E-4424-88C5-42AAD2C69884}">
  <dimension ref="A1:Q2001"/>
  <sheetViews>
    <sheetView topLeftCell="B1" workbookViewId="0">
      <selection activeCell="F2" sqref="F2"/>
    </sheetView>
  </sheetViews>
  <sheetFormatPr defaultRowHeight="14.4" x14ac:dyDescent="0.3"/>
  <cols>
    <col min="1" max="1" width="30.109375" bestFit="1" customWidth="1"/>
    <col min="2" max="2" width="38" customWidth="1"/>
    <col min="3" max="3" width="12.21875" customWidth="1"/>
    <col min="4" max="4" width="11.6640625" bestFit="1" customWidth="1"/>
    <col min="5" max="5" width="12.77734375" customWidth="1"/>
    <col min="6" max="6" width="15.109375" customWidth="1"/>
    <col min="7" max="7" width="19.77734375" customWidth="1"/>
    <col min="8" max="8" width="27.33203125" customWidth="1"/>
    <col min="9" max="9" width="26.5546875" customWidth="1"/>
    <col min="10" max="10" width="32.88671875" customWidth="1"/>
    <col min="11" max="11" width="37.21875" customWidth="1"/>
    <col min="12" max="12" width="25.88671875" customWidth="1"/>
    <col min="13" max="13" width="30.88671875" customWidth="1"/>
    <col min="14" max="14" width="26.21875" bestFit="1" customWidth="1"/>
    <col min="15" max="15" width="26.21875" customWidth="1"/>
  </cols>
  <sheetData>
    <row r="1" spans="1:17" x14ac:dyDescent="0.3">
      <c r="A1" s="31" t="s">
        <v>34</v>
      </c>
      <c r="B1" s="20" t="s">
        <v>1836</v>
      </c>
      <c r="C1" s="21" t="s">
        <v>1837</v>
      </c>
      <c r="D1" s="21" t="s">
        <v>1838</v>
      </c>
      <c r="E1" s="21" t="s">
        <v>1839</v>
      </c>
      <c r="F1" s="1" t="s">
        <v>6983</v>
      </c>
      <c r="G1" s="21" t="s">
        <v>1840</v>
      </c>
      <c r="H1" s="21" t="s">
        <v>1</v>
      </c>
      <c r="I1" s="21" t="s">
        <v>2</v>
      </c>
      <c r="J1" s="21" t="s">
        <v>4</v>
      </c>
      <c r="K1" s="21" t="s">
        <v>40</v>
      </c>
      <c r="L1" s="21" t="s">
        <v>41</v>
      </c>
      <c r="M1" s="21" t="s">
        <v>42</v>
      </c>
      <c r="N1" s="24" t="s">
        <v>6</v>
      </c>
      <c r="O1" s="24" t="s">
        <v>7</v>
      </c>
      <c r="P1" s="21" t="s">
        <v>5049</v>
      </c>
      <c r="Q1" s="47" t="s">
        <v>0</v>
      </c>
    </row>
    <row r="2" spans="1:17" x14ac:dyDescent="0.3">
      <c r="A2" s="32" t="s">
        <v>911</v>
      </c>
      <c r="B2" s="22" t="s">
        <v>2412</v>
      </c>
      <c r="C2" s="18" t="s">
        <v>3748</v>
      </c>
      <c r="D2" s="18" t="s">
        <v>5053</v>
      </c>
      <c r="E2" s="18" t="s">
        <v>9</v>
      </c>
      <c r="F2" s="42">
        <f ca="1">RANDBETWEEN(DATE(1920,1,1),DATE(2015,12,31))</f>
        <v>12335</v>
      </c>
      <c r="G2" s="27">
        <v>4.8</v>
      </c>
      <c r="H2" s="45">
        <v>135.44999999999999</v>
      </c>
      <c r="I2" s="45">
        <v>80.12</v>
      </c>
      <c r="J2" s="25">
        <v>24</v>
      </c>
      <c r="K2" s="45">
        <v>63.04</v>
      </c>
      <c r="L2" s="45">
        <v>17.079999999999998</v>
      </c>
      <c r="M2" s="18" t="s">
        <v>44</v>
      </c>
      <c r="N2" s="45">
        <v>23.87</v>
      </c>
      <c r="O2" s="44"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 s="45">
        <f>Table1[[#This Row],[Lifetime Gross (M USD)]]-Table1[[#This Row],[Budget (M USD)]]</f>
        <v>-55.329999999999984</v>
      </c>
      <c r="Q2" s="2" t="s">
        <v>25</v>
      </c>
    </row>
    <row r="3" spans="1:17" x14ac:dyDescent="0.3">
      <c r="A3" s="18" t="s">
        <v>59</v>
      </c>
      <c r="B3" s="22" t="s">
        <v>2797</v>
      </c>
      <c r="C3" s="18" t="s">
        <v>4421</v>
      </c>
      <c r="D3" s="18" t="s">
        <v>26</v>
      </c>
      <c r="E3" s="18" t="s">
        <v>9</v>
      </c>
      <c r="F3" s="42">
        <f t="shared" ref="F3:F66" ca="1" si="0">RANDBETWEEN(DATE(1920,1,1),DATE(2015,12,31))</f>
        <v>39844</v>
      </c>
      <c r="G3" s="27">
        <v>7.7</v>
      </c>
      <c r="H3" s="45">
        <v>142.97999999999999</v>
      </c>
      <c r="I3" s="45">
        <v>356.48</v>
      </c>
      <c r="J3" s="25">
        <v>41</v>
      </c>
      <c r="K3" s="45">
        <v>228.42</v>
      </c>
      <c r="L3" s="45">
        <v>128.06</v>
      </c>
      <c r="M3" s="18" t="s">
        <v>54</v>
      </c>
      <c r="N3" s="45">
        <v>70.08</v>
      </c>
      <c r="O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 s="45">
        <f>Table1[[#This Row],[Lifetime Gross (M USD)]]-Table1[[#This Row],[Budget (M USD)]]</f>
        <v>213.50000000000003</v>
      </c>
      <c r="Q3" s="2" t="s">
        <v>17</v>
      </c>
    </row>
    <row r="4" spans="1:17" x14ac:dyDescent="0.3">
      <c r="A4" s="32" t="s">
        <v>1743</v>
      </c>
      <c r="B4" s="22" t="s">
        <v>2280</v>
      </c>
      <c r="C4" s="18" t="s">
        <v>3555</v>
      </c>
      <c r="D4" s="18" t="s">
        <v>26</v>
      </c>
      <c r="E4" s="18" t="s">
        <v>9</v>
      </c>
      <c r="F4" s="42">
        <f t="shared" ca="1" si="0"/>
        <v>16546</v>
      </c>
      <c r="G4" s="27">
        <v>7.8</v>
      </c>
      <c r="H4" s="45">
        <v>7.68</v>
      </c>
      <c r="I4" s="45">
        <v>500.27</v>
      </c>
      <c r="J4" s="25">
        <v>32</v>
      </c>
      <c r="K4" s="45">
        <v>295.45999999999998</v>
      </c>
      <c r="L4" s="45">
        <v>204.81</v>
      </c>
      <c r="M4" s="18" t="s">
        <v>44</v>
      </c>
      <c r="N4" s="45">
        <v>3.5</v>
      </c>
      <c r="O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 s="45">
        <f>Table1[[#This Row],[Lifetime Gross (M USD)]]-Table1[[#This Row],[Budget (M USD)]]</f>
        <v>492.59</v>
      </c>
      <c r="Q4" s="2" t="s">
        <v>10</v>
      </c>
    </row>
    <row r="5" spans="1:17" x14ac:dyDescent="0.3">
      <c r="A5" s="18" t="s">
        <v>384</v>
      </c>
      <c r="B5" s="22" t="s">
        <v>2512</v>
      </c>
      <c r="C5" s="18" t="s">
        <v>3902</v>
      </c>
      <c r="D5" s="18" t="s">
        <v>26</v>
      </c>
      <c r="E5" s="18" t="s">
        <v>9</v>
      </c>
      <c r="F5" s="42">
        <f t="shared" ca="1" si="0"/>
        <v>38582</v>
      </c>
      <c r="G5" s="27">
        <v>8.1999999999999993</v>
      </c>
      <c r="H5" s="45">
        <v>103.71</v>
      </c>
      <c r="I5" s="45">
        <v>363.64</v>
      </c>
      <c r="J5" s="25">
        <v>71</v>
      </c>
      <c r="K5" s="45">
        <v>264.54000000000002</v>
      </c>
      <c r="L5" s="45">
        <v>99.1</v>
      </c>
      <c r="M5" s="18" t="s">
        <v>46</v>
      </c>
      <c r="N5" s="45">
        <v>45.76</v>
      </c>
      <c r="O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 s="45">
        <f>Table1[[#This Row],[Lifetime Gross (M USD)]]-Table1[[#This Row],[Budget (M USD)]]</f>
        <v>259.93</v>
      </c>
      <c r="Q5" s="2" t="s">
        <v>13</v>
      </c>
    </row>
    <row r="6" spans="1:17" x14ac:dyDescent="0.3">
      <c r="A6" s="32" t="s">
        <v>76</v>
      </c>
      <c r="B6" s="22" t="s">
        <v>2114</v>
      </c>
      <c r="C6" s="18" t="s">
        <v>3338</v>
      </c>
      <c r="D6" s="18" t="s">
        <v>26</v>
      </c>
      <c r="E6" s="18" t="s">
        <v>9</v>
      </c>
      <c r="F6" s="42">
        <f t="shared" ca="1" si="0"/>
        <v>37857</v>
      </c>
      <c r="G6" s="27">
        <v>7.5</v>
      </c>
      <c r="H6" s="45">
        <v>116.97</v>
      </c>
      <c r="I6" s="45">
        <v>327.9</v>
      </c>
      <c r="J6" s="25">
        <v>30</v>
      </c>
      <c r="K6" s="45">
        <v>179.45</v>
      </c>
      <c r="L6" s="45">
        <v>148.44999999999999</v>
      </c>
      <c r="M6" s="18" t="s">
        <v>44</v>
      </c>
      <c r="N6" s="45">
        <v>25.68</v>
      </c>
      <c r="O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 s="45">
        <f>Table1[[#This Row],[Lifetime Gross (M USD)]]-Table1[[#This Row],[Budget (M USD)]]</f>
        <v>210.92999999999998</v>
      </c>
      <c r="Q6" s="2" t="s">
        <v>25</v>
      </c>
    </row>
    <row r="7" spans="1:17" x14ac:dyDescent="0.3">
      <c r="A7" s="18" t="s">
        <v>619</v>
      </c>
      <c r="B7" s="22" t="s">
        <v>2584</v>
      </c>
      <c r="C7" s="18" t="s">
        <v>4040</v>
      </c>
      <c r="D7" s="18" t="s">
        <v>26</v>
      </c>
      <c r="E7" s="18" t="s">
        <v>9</v>
      </c>
      <c r="F7" s="42">
        <f t="shared" ca="1" si="0"/>
        <v>16651</v>
      </c>
      <c r="G7" s="27">
        <v>8.1</v>
      </c>
      <c r="H7" s="45">
        <v>160.41999999999999</v>
      </c>
      <c r="I7" s="45">
        <v>427.39</v>
      </c>
      <c r="J7" s="25">
        <v>82</v>
      </c>
      <c r="K7" s="45">
        <v>251.16</v>
      </c>
      <c r="L7" s="45">
        <v>176.23</v>
      </c>
      <c r="M7" s="18" t="s">
        <v>48</v>
      </c>
      <c r="N7" s="45">
        <v>64.540000000000006</v>
      </c>
      <c r="O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 s="45">
        <f>Table1[[#This Row],[Lifetime Gross (M USD)]]-Table1[[#This Row],[Budget (M USD)]]</f>
        <v>266.97000000000003</v>
      </c>
      <c r="Q7" s="2" t="s">
        <v>17</v>
      </c>
    </row>
    <row r="8" spans="1:17" x14ac:dyDescent="0.3">
      <c r="A8" s="32" t="s">
        <v>292</v>
      </c>
      <c r="B8" s="22" t="s">
        <v>1869</v>
      </c>
      <c r="C8" s="18" t="s">
        <v>3074</v>
      </c>
      <c r="D8" s="18" t="s">
        <v>26</v>
      </c>
      <c r="E8" s="18" t="s">
        <v>9</v>
      </c>
      <c r="F8" s="42">
        <f t="shared" ca="1" si="0"/>
        <v>26173</v>
      </c>
      <c r="G8" s="27">
        <v>7.1</v>
      </c>
      <c r="H8" s="45">
        <v>280.24</v>
      </c>
      <c r="I8" s="45">
        <v>403.21</v>
      </c>
      <c r="J8" s="25">
        <v>41</v>
      </c>
      <c r="K8" s="45">
        <v>247.33</v>
      </c>
      <c r="L8" s="45">
        <v>155.88</v>
      </c>
      <c r="M8" s="18" t="s">
        <v>50</v>
      </c>
      <c r="N8" s="45">
        <v>113.26</v>
      </c>
      <c r="O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 s="45">
        <f>Table1[[#This Row],[Lifetime Gross (M USD)]]-Table1[[#This Row],[Budget (M USD)]]</f>
        <v>122.96999999999997</v>
      </c>
      <c r="Q8" s="2" t="s">
        <v>17</v>
      </c>
    </row>
    <row r="9" spans="1:17" x14ac:dyDescent="0.3">
      <c r="A9" s="18" t="s">
        <v>363</v>
      </c>
      <c r="B9" s="22" t="s">
        <v>3019</v>
      </c>
      <c r="C9" s="18" t="s">
        <v>4937</v>
      </c>
      <c r="D9" s="18" t="s">
        <v>26</v>
      </c>
      <c r="E9" s="18" t="s">
        <v>9</v>
      </c>
      <c r="F9" s="42">
        <f t="shared" ca="1" si="0"/>
        <v>40106</v>
      </c>
      <c r="G9" s="27">
        <v>6.8</v>
      </c>
      <c r="H9" s="45">
        <v>82.54</v>
      </c>
      <c r="I9" s="45">
        <v>275.56</v>
      </c>
      <c r="J9" s="25">
        <v>49</v>
      </c>
      <c r="K9" s="45">
        <v>205.21</v>
      </c>
      <c r="L9" s="45">
        <v>70.349999999999994</v>
      </c>
      <c r="M9" s="18" t="s">
        <v>48</v>
      </c>
      <c r="N9" s="45">
        <v>37.42</v>
      </c>
      <c r="O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 s="45">
        <f>Table1[[#This Row],[Lifetime Gross (M USD)]]-Table1[[#This Row],[Budget (M USD)]]</f>
        <v>193.01999999999998</v>
      </c>
      <c r="Q9" s="2" t="s">
        <v>20</v>
      </c>
    </row>
    <row r="10" spans="1:17" x14ac:dyDescent="0.3">
      <c r="A10" s="32" t="s">
        <v>614</v>
      </c>
      <c r="B10" s="22" t="s">
        <v>2779</v>
      </c>
      <c r="C10" s="18" t="s">
        <v>4383</v>
      </c>
      <c r="D10" s="18" t="s">
        <v>29</v>
      </c>
      <c r="E10" s="18" t="s">
        <v>24</v>
      </c>
      <c r="F10" s="42">
        <f t="shared" ca="1" si="0"/>
        <v>31587</v>
      </c>
      <c r="G10" s="27">
        <v>8.6999999999999993</v>
      </c>
      <c r="H10" s="45">
        <v>132.72</v>
      </c>
      <c r="I10" s="45">
        <v>761.93</v>
      </c>
      <c r="J10" s="25">
        <v>20</v>
      </c>
      <c r="K10" s="45">
        <v>588.09</v>
      </c>
      <c r="L10" s="45">
        <v>173.84</v>
      </c>
      <c r="M10" s="18" t="s">
        <v>46</v>
      </c>
      <c r="N10" s="45">
        <v>22.29</v>
      </c>
      <c r="O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0" s="45">
        <f>Table1[[#This Row],[Lifetime Gross (M USD)]]-Table1[[#This Row],[Budget (M USD)]]</f>
        <v>629.20999999999992</v>
      </c>
      <c r="Q10" s="2" t="s">
        <v>25</v>
      </c>
    </row>
    <row r="11" spans="1:17" x14ac:dyDescent="0.3">
      <c r="A11" s="18" t="s">
        <v>1203</v>
      </c>
      <c r="B11" s="22" t="s">
        <v>2649</v>
      </c>
      <c r="C11" s="18" t="s">
        <v>4149</v>
      </c>
      <c r="D11" s="18" t="s">
        <v>26</v>
      </c>
      <c r="E11" s="18" t="s">
        <v>9</v>
      </c>
      <c r="F11" s="42">
        <f t="shared" ca="1" si="0"/>
        <v>18639</v>
      </c>
      <c r="G11" s="27">
        <v>8.3000000000000007</v>
      </c>
      <c r="H11" s="45">
        <v>199.51</v>
      </c>
      <c r="I11" s="45">
        <v>152.4</v>
      </c>
      <c r="J11" s="25">
        <v>26</v>
      </c>
      <c r="K11" s="45">
        <v>105.02</v>
      </c>
      <c r="L11" s="45">
        <v>47.38</v>
      </c>
      <c r="M11" s="18" t="s">
        <v>55</v>
      </c>
      <c r="N11" s="45">
        <v>84.32</v>
      </c>
      <c r="O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 s="45">
        <f>Table1[[#This Row],[Lifetime Gross (M USD)]]-Table1[[#This Row],[Budget (M USD)]]</f>
        <v>-47.109999999999985</v>
      </c>
      <c r="Q11" s="2" t="s">
        <v>13</v>
      </c>
    </row>
    <row r="12" spans="1:17" x14ac:dyDescent="0.3">
      <c r="A12" s="32" t="s">
        <v>1300</v>
      </c>
      <c r="B12" s="22" t="s">
        <v>2472</v>
      </c>
      <c r="C12" s="18" t="s">
        <v>3841</v>
      </c>
      <c r="D12" s="18" t="s">
        <v>26</v>
      </c>
      <c r="E12" s="18" t="s">
        <v>9</v>
      </c>
      <c r="F12" s="42">
        <f t="shared" ca="1" si="0"/>
        <v>15115</v>
      </c>
      <c r="G12" s="27">
        <v>8.5</v>
      </c>
      <c r="H12" s="45">
        <v>254.86</v>
      </c>
      <c r="I12" s="45">
        <v>481.77</v>
      </c>
      <c r="J12" s="25">
        <v>72</v>
      </c>
      <c r="K12" s="45">
        <v>370.19</v>
      </c>
      <c r="L12" s="45">
        <v>111.58</v>
      </c>
      <c r="M12" s="18" t="s">
        <v>46</v>
      </c>
      <c r="N12" s="45">
        <v>74.22</v>
      </c>
      <c r="O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 s="45">
        <f>Table1[[#This Row],[Lifetime Gross (M USD)]]-Table1[[#This Row],[Budget (M USD)]]</f>
        <v>226.90999999999997</v>
      </c>
      <c r="Q12" s="2" t="s">
        <v>20</v>
      </c>
    </row>
    <row r="13" spans="1:17" x14ac:dyDescent="0.3">
      <c r="A13" s="18" t="s">
        <v>232</v>
      </c>
      <c r="B13" s="22" t="s">
        <v>2535</v>
      </c>
      <c r="C13" s="18" t="s">
        <v>3956</v>
      </c>
      <c r="D13" s="18" t="s">
        <v>26</v>
      </c>
      <c r="E13" s="18" t="s">
        <v>9</v>
      </c>
      <c r="F13" s="42">
        <f t="shared" ca="1" si="0"/>
        <v>32728</v>
      </c>
      <c r="G13" s="27">
        <v>7.6</v>
      </c>
      <c r="H13" s="45">
        <v>22.69</v>
      </c>
      <c r="I13" s="45">
        <v>226.36</v>
      </c>
      <c r="J13" s="25">
        <v>43</v>
      </c>
      <c r="K13" s="45">
        <v>153.63</v>
      </c>
      <c r="L13" s="45">
        <v>72.73</v>
      </c>
      <c r="M13" s="18" t="s">
        <v>54</v>
      </c>
      <c r="N13" s="45">
        <v>9.34</v>
      </c>
      <c r="O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 s="45">
        <f>Table1[[#This Row],[Lifetime Gross (M USD)]]-Table1[[#This Row],[Budget (M USD)]]</f>
        <v>203.67000000000002</v>
      </c>
      <c r="Q13" s="2" t="s">
        <v>17</v>
      </c>
    </row>
    <row r="14" spans="1:17" x14ac:dyDescent="0.3">
      <c r="A14" s="32" t="s">
        <v>372</v>
      </c>
      <c r="B14" s="22" t="s">
        <v>2550</v>
      </c>
      <c r="C14" s="18" t="s">
        <v>4819</v>
      </c>
      <c r="D14" s="18" t="s">
        <v>26</v>
      </c>
      <c r="E14" s="18" t="s">
        <v>19</v>
      </c>
      <c r="F14" s="42">
        <f t="shared" ca="1" si="0"/>
        <v>30959</v>
      </c>
      <c r="G14" s="27">
        <v>7.3</v>
      </c>
      <c r="H14" s="45">
        <v>59.13</v>
      </c>
      <c r="I14" s="45">
        <v>320</v>
      </c>
      <c r="J14" s="25">
        <v>29</v>
      </c>
      <c r="K14" s="45">
        <v>208.89</v>
      </c>
      <c r="L14" s="45">
        <v>111.11</v>
      </c>
      <c r="M14" s="18" t="s">
        <v>48</v>
      </c>
      <c r="N14" s="45">
        <v>25.13</v>
      </c>
      <c r="O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 s="45">
        <f>Table1[[#This Row],[Lifetime Gross (M USD)]]-Table1[[#This Row],[Budget (M USD)]]</f>
        <v>260.87</v>
      </c>
      <c r="Q14" s="2" t="s">
        <v>17</v>
      </c>
    </row>
    <row r="15" spans="1:17" x14ac:dyDescent="0.3">
      <c r="A15" s="18" t="s">
        <v>1430</v>
      </c>
      <c r="B15" s="22" t="s">
        <v>2690</v>
      </c>
      <c r="C15" s="18" t="s">
        <v>4231</v>
      </c>
      <c r="D15" s="18" t="s">
        <v>26</v>
      </c>
      <c r="E15" s="18" t="s">
        <v>19</v>
      </c>
      <c r="F15" s="42">
        <f t="shared" ca="1" si="0"/>
        <v>15669</v>
      </c>
      <c r="G15" s="27">
        <v>8.4</v>
      </c>
      <c r="H15" s="45">
        <v>154.96</v>
      </c>
      <c r="I15" s="45">
        <v>120.06</v>
      </c>
      <c r="J15" s="25">
        <v>85</v>
      </c>
      <c r="K15" s="45">
        <v>64.11</v>
      </c>
      <c r="L15" s="45">
        <v>55.95</v>
      </c>
      <c r="M15" s="18" t="s">
        <v>55</v>
      </c>
      <c r="N15" s="45">
        <v>30.72</v>
      </c>
      <c r="O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 s="45">
        <f>Table1[[#This Row],[Lifetime Gross (M USD)]]-Table1[[#This Row],[Budget (M USD)]]</f>
        <v>-34.900000000000006</v>
      </c>
      <c r="Q15" s="2" t="s">
        <v>22</v>
      </c>
    </row>
    <row r="16" spans="1:17" x14ac:dyDescent="0.3">
      <c r="A16" s="32" t="s">
        <v>1447</v>
      </c>
      <c r="B16" s="22" t="s">
        <v>2149</v>
      </c>
      <c r="C16" s="18" t="s">
        <v>3380</v>
      </c>
      <c r="D16" s="18" t="s">
        <v>26</v>
      </c>
      <c r="E16" s="18" t="s">
        <v>9</v>
      </c>
      <c r="F16" s="42">
        <f t="shared" ca="1" si="0"/>
        <v>11467</v>
      </c>
      <c r="G16" s="27">
        <v>7.6</v>
      </c>
      <c r="H16" s="45">
        <v>51.3</v>
      </c>
      <c r="I16" s="45">
        <v>447.15</v>
      </c>
      <c r="J16" s="25">
        <v>57</v>
      </c>
      <c r="K16" s="45">
        <v>267.14</v>
      </c>
      <c r="L16" s="45">
        <v>180.01</v>
      </c>
      <c r="M16" s="18" t="s">
        <v>54</v>
      </c>
      <c r="N16" s="45">
        <v>8.9700000000000006</v>
      </c>
      <c r="O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 s="45">
        <f>Table1[[#This Row],[Lifetime Gross (M USD)]]-Table1[[#This Row],[Budget (M USD)]]</f>
        <v>395.84999999999997</v>
      </c>
      <c r="Q16" s="2" t="s">
        <v>20</v>
      </c>
    </row>
    <row r="17" spans="1:17" x14ac:dyDescent="0.3">
      <c r="A17" s="18" t="s">
        <v>613</v>
      </c>
      <c r="B17" s="22" t="s">
        <v>2550</v>
      </c>
      <c r="C17" s="18" t="s">
        <v>3977</v>
      </c>
      <c r="D17" s="18" t="s">
        <v>26</v>
      </c>
      <c r="E17" s="18" t="s">
        <v>19</v>
      </c>
      <c r="F17" s="42">
        <f t="shared" ca="1" si="0"/>
        <v>38362</v>
      </c>
      <c r="G17" s="27">
        <v>7.5</v>
      </c>
      <c r="H17" s="45">
        <v>8.4600000000000009</v>
      </c>
      <c r="I17" s="45">
        <v>140.38999999999999</v>
      </c>
      <c r="J17" s="25">
        <v>70</v>
      </c>
      <c r="K17" s="45">
        <v>80.73</v>
      </c>
      <c r="L17" s="45">
        <v>59.66</v>
      </c>
      <c r="M17" s="18" t="s">
        <v>54</v>
      </c>
      <c r="N17" s="45">
        <v>4.18</v>
      </c>
      <c r="O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 s="45">
        <f>Table1[[#This Row],[Lifetime Gross (M USD)]]-Table1[[#This Row],[Budget (M USD)]]</f>
        <v>131.92999999999998</v>
      </c>
      <c r="Q17" s="2" t="s">
        <v>8</v>
      </c>
    </row>
    <row r="18" spans="1:17" x14ac:dyDescent="0.3">
      <c r="A18" s="32" t="s">
        <v>508</v>
      </c>
      <c r="B18" s="22" t="s">
        <v>3016</v>
      </c>
      <c r="C18" s="18" t="s">
        <v>4932</v>
      </c>
      <c r="D18" s="18" t="s">
        <v>26</v>
      </c>
      <c r="E18" s="18" t="s">
        <v>19</v>
      </c>
      <c r="F18" s="42">
        <f t="shared" ca="1" si="0"/>
        <v>36745</v>
      </c>
      <c r="G18" s="27">
        <v>7</v>
      </c>
      <c r="H18" s="45">
        <v>290.37</v>
      </c>
      <c r="I18" s="45">
        <v>156.51</v>
      </c>
      <c r="J18" s="25">
        <v>69</v>
      </c>
      <c r="K18" s="45">
        <v>118.02</v>
      </c>
      <c r="L18" s="45">
        <v>38.49</v>
      </c>
      <c r="M18" s="18" t="s">
        <v>48</v>
      </c>
      <c r="N18" s="45">
        <v>86.03</v>
      </c>
      <c r="O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 s="45">
        <f>Table1[[#This Row],[Lifetime Gross (M USD)]]-Table1[[#This Row],[Budget (M USD)]]</f>
        <v>-133.86000000000001</v>
      </c>
      <c r="Q18" s="2" t="s">
        <v>8</v>
      </c>
    </row>
    <row r="19" spans="1:17" x14ac:dyDescent="0.3">
      <c r="A19" s="18" t="s">
        <v>633</v>
      </c>
      <c r="B19" s="22" t="s">
        <v>1847</v>
      </c>
      <c r="C19" s="18" t="s">
        <v>3056</v>
      </c>
      <c r="D19" s="18" t="s">
        <v>1849</v>
      </c>
      <c r="E19" s="18" t="s">
        <v>1850</v>
      </c>
      <c r="F19" s="42">
        <f t="shared" ca="1" si="0"/>
        <v>18596</v>
      </c>
      <c r="G19" s="27">
        <v>8</v>
      </c>
      <c r="H19" s="45">
        <v>51.88</v>
      </c>
      <c r="I19" s="45">
        <v>481.41</v>
      </c>
      <c r="J19" s="25">
        <v>94</v>
      </c>
      <c r="K19" s="45">
        <v>319.68</v>
      </c>
      <c r="L19" s="45">
        <v>161.72999999999999</v>
      </c>
      <c r="M19" s="18" t="s">
        <v>50</v>
      </c>
      <c r="N19" s="45">
        <v>20.28</v>
      </c>
      <c r="O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 s="45">
        <f>Table1[[#This Row],[Lifetime Gross (M USD)]]-Table1[[#This Row],[Budget (M USD)]]</f>
        <v>429.53000000000003</v>
      </c>
      <c r="Q19" s="2" t="s">
        <v>8</v>
      </c>
    </row>
    <row r="20" spans="1:17" x14ac:dyDescent="0.3">
      <c r="A20" s="32" t="s">
        <v>657</v>
      </c>
      <c r="B20" s="22" t="s">
        <v>2394</v>
      </c>
      <c r="C20" s="18" t="s">
        <v>3722</v>
      </c>
      <c r="D20" s="18" t="s">
        <v>26</v>
      </c>
      <c r="E20" s="18" t="s">
        <v>19</v>
      </c>
      <c r="F20" s="42">
        <f t="shared" ca="1" si="0"/>
        <v>36796</v>
      </c>
      <c r="G20" s="27">
        <v>7.7</v>
      </c>
      <c r="H20" s="45">
        <v>166.21</v>
      </c>
      <c r="I20" s="45">
        <v>218.06</v>
      </c>
      <c r="J20" s="25">
        <v>76</v>
      </c>
      <c r="K20" s="45">
        <v>136.6</v>
      </c>
      <c r="L20" s="45">
        <v>81.459999999999994</v>
      </c>
      <c r="M20" s="18" t="s">
        <v>50</v>
      </c>
      <c r="N20" s="45">
        <v>58.15</v>
      </c>
      <c r="O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 s="45">
        <f>Table1[[#This Row],[Lifetime Gross (M USD)]]-Table1[[#This Row],[Budget (M USD)]]</f>
        <v>51.849999999999994</v>
      </c>
      <c r="Q20" s="2" t="s">
        <v>13</v>
      </c>
    </row>
    <row r="21" spans="1:17" x14ac:dyDescent="0.3">
      <c r="A21" s="18" t="s">
        <v>812</v>
      </c>
      <c r="B21" s="22" t="s">
        <v>3031</v>
      </c>
      <c r="C21" s="18" t="s">
        <v>4958</v>
      </c>
      <c r="D21" s="18" t="s">
        <v>26</v>
      </c>
      <c r="E21" s="18" t="s">
        <v>9</v>
      </c>
      <c r="F21" s="42">
        <f t="shared" ca="1" si="0"/>
        <v>39557</v>
      </c>
      <c r="G21" s="27">
        <v>7.8</v>
      </c>
      <c r="H21" s="45">
        <v>149.05000000000001</v>
      </c>
      <c r="I21" s="45">
        <v>47.73</v>
      </c>
      <c r="J21" s="25">
        <v>50</v>
      </c>
      <c r="K21" s="45">
        <v>33.840000000000003</v>
      </c>
      <c r="L21" s="45">
        <v>13.89</v>
      </c>
      <c r="M21" s="18" t="s">
        <v>55</v>
      </c>
      <c r="N21" s="45">
        <v>47.34</v>
      </c>
      <c r="O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 s="45">
        <f>Table1[[#This Row],[Lifetime Gross (M USD)]]-Table1[[#This Row],[Budget (M USD)]]</f>
        <v>-101.32000000000002</v>
      </c>
      <c r="Q21" s="2" t="s">
        <v>10</v>
      </c>
    </row>
    <row r="22" spans="1:17" x14ac:dyDescent="0.3">
      <c r="A22" s="32" t="s">
        <v>846</v>
      </c>
      <c r="B22" s="22" t="s">
        <v>1929</v>
      </c>
      <c r="C22" s="18" t="s">
        <v>3131</v>
      </c>
      <c r="D22" s="18" t="s">
        <v>26</v>
      </c>
      <c r="E22" s="18" t="s">
        <v>9</v>
      </c>
      <c r="F22" s="42">
        <f t="shared" ca="1" si="0"/>
        <v>18199</v>
      </c>
      <c r="G22" s="27">
        <v>8</v>
      </c>
      <c r="H22" s="45">
        <v>55.73</v>
      </c>
      <c r="I22" s="45">
        <v>561.64</v>
      </c>
      <c r="J22" s="25">
        <v>25</v>
      </c>
      <c r="K22" s="45">
        <v>339.17</v>
      </c>
      <c r="L22" s="45">
        <v>222.47</v>
      </c>
      <c r="M22" s="18" t="s">
        <v>55</v>
      </c>
      <c r="N22" s="45">
        <v>13.64</v>
      </c>
      <c r="O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 s="45">
        <f>Table1[[#This Row],[Lifetime Gross (M USD)]]-Table1[[#This Row],[Budget (M USD)]]</f>
        <v>505.90999999999997</v>
      </c>
      <c r="Q22" s="2" t="s">
        <v>28</v>
      </c>
    </row>
    <row r="23" spans="1:17" x14ac:dyDescent="0.3">
      <c r="A23" s="18" t="s">
        <v>180</v>
      </c>
      <c r="B23" s="22" t="s">
        <v>2710</v>
      </c>
      <c r="C23" s="18" t="s">
        <v>4260</v>
      </c>
      <c r="D23" s="18" t="s">
        <v>26</v>
      </c>
      <c r="E23" s="18" t="s">
        <v>9</v>
      </c>
      <c r="F23" s="42">
        <f t="shared" ca="1" si="0"/>
        <v>38300</v>
      </c>
      <c r="G23" s="27">
        <v>6.8</v>
      </c>
      <c r="H23" s="45">
        <v>145.35</v>
      </c>
      <c r="I23" s="45">
        <v>173.18</v>
      </c>
      <c r="J23" s="25">
        <v>89</v>
      </c>
      <c r="K23" s="45">
        <v>91.03</v>
      </c>
      <c r="L23" s="45">
        <v>82.15</v>
      </c>
      <c r="M23" s="18" t="s">
        <v>55</v>
      </c>
      <c r="N23" s="45">
        <v>70.099999999999994</v>
      </c>
      <c r="O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 s="45">
        <f>Table1[[#This Row],[Lifetime Gross (M USD)]]-Table1[[#This Row],[Budget (M USD)]]</f>
        <v>27.830000000000013</v>
      </c>
      <c r="Q23" s="2" t="s">
        <v>20</v>
      </c>
    </row>
    <row r="24" spans="1:17" x14ac:dyDescent="0.3">
      <c r="A24" s="32" t="s">
        <v>324</v>
      </c>
      <c r="B24" s="22" t="s">
        <v>2384</v>
      </c>
      <c r="C24" s="18" t="s">
        <v>3702</v>
      </c>
      <c r="D24" s="18" t="s">
        <v>26</v>
      </c>
      <c r="E24" s="18" t="s">
        <v>19</v>
      </c>
      <c r="F24" s="42">
        <f t="shared" ca="1" si="0"/>
        <v>14224</v>
      </c>
      <c r="G24" s="27">
        <v>8.3000000000000007</v>
      </c>
      <c r="H24" s="45">
        <v>29.21</v>
      </c>
      <c r="I24" s="45">
        <v>26.53</v>
      </c>
      <c r="J24" s="25">
        <v>55</v>
      </c>
      <c r="K24" s="45">
        <v>17.14</v>
      </c>
      <c r="L24" s="45">
        <v>9.39</v>
      </c>
      <c r="M24" s="18" t="s">
        <v>54</v>
      </c>
      <c r="N24" s="45">
        <v>5.01</v>
      </c>
      <c r="O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 s="45">
        <f>Table1[[#This Row],[Lifetime Gross (M USD)]]-Table1[[#This Row],[Budget (M USD)]]</f>
        <v>-2.6799999999999997</v>
      </c>
      <c r="Q24" s="2" t="s">
        <v>20</v>
      </c>
    </row>
    <row r="25" spans="1:17" x14ac:dyDescent="0.3">
      <c r="A25" s="18" t="s">
        <v>1101</v>
      </c>
      <c r="B25" s="22" t="s">
        <v>2906</v>
      </c>
      <c r="C25" s="18" t="s">
        <v>4665</v>
      </c>
      <c r="D25" s="18" t="s">
        <v>26</v>
      </c>
      <c r="E25" s="18" t="s">
        <v>19</v>
      </c>
      <c r="F25" s="42">
        <f t="shared" ca="1" si="0"/>
        <v>8821</v>
      </c>
      <c r="G25" s="27">
        <v>7.5</v>
      </c>
      <c r="H25" s="45">
        <v>266.70999999999998</v>
      </c>
      <c r="I25" s="45">
        <v>179.28</v>
      </c>
      <c r="J25" s="25">
        <v>42</v>
      </c>
      <c r="K25" s="45">
        <v>96.66</v>
      </c>
      <c r="L25" s="45">
        <v>82.62</v>
      </c>
      <c r="M25" s="18" t="s">
        <v>44</v>
      </c>
      <c r="N25" s="45">
        <v>108.57</v>
      </c>
      <c r="O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 s="45">
        <f>Table1[[#This Row],[Lifetime Gross (M USD)]]-Table1[[#This Row],[Budget (M USD)]]</f>
        <v>-87.429999999999978</v>
      </c>
      <c r="Q25" s="2" t="s">
        <v>13</v>
      </c>
    </row>
    <row r="26" spans="1:17" x14ac:dyDescent="0.3">
      <c r="A26" s="32" t="s">
        <v>1206</v>
      </c>
      <c r="B26" s="22" t="s">
        <v>3048</v>
      </c>
      <c r="C26" s="18" t="s">
        <v>5009</v>
      </c>
      <c r="D26" s="18" t="s">
        <v>18</v>
      </c>
      <c r="E26" s="18" t="s">
        <v>27</v>
      </c>
      <c r="F26" s="42">
        <f t="shared" ca="1" si="0"/>
        <v>11359</v>
      </c>
      <c r="G26" s="27">
        <v>7.2</v>
      </c>
      <c r="H26" s="45">
        <v>127.42</v>
      </c>
      <c r="I26" s="45">
        <v>519.19000000000005</v>
      </c>
      <c r="J26" s="25">
        <v>70</v>
      </c>
      <c r="K26" s="45">
        <v>338.82</v>
      </c>
      <c r="L26" s="45">
        <v>180.37</v>
      </c>
      <c r="M26" s="18" t="s">
        <v>55</v>
      </c>
      <c r="N26" s="45">
        <v>59.43</v>
      </c>
      <c r="O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6" s="45">
        <f>Table1[[#This Row],[Lifetime Gross (M USD)]]-Table1[[#This Row],[Budget (M USD)]]</f>
        <v>391.77000000000004</v>
      </c>
      <c r="Q26" s="2" t="s">
        <v>13</v>
      </c>
    </row>
    <row r="27" spans="1:17" x14ac:dyDescent="0.3">
      <c r="A27" s="18" t="s">
        <v>1503</v>
      </c>
      <c r="B27" s="22" t="s">
        <v>3005</v>
      </c>
      <c r="C27" s="18" t="s">
        <v>4899</v>
      </c>
      <c r="D27" s="18" t="s">
        <v>26</v>
      </c>
      <c r="E27" s="18" t="s">
        <v>19</v>
      </c>
      <c r="F27" s="42">
        <f t="shared" ca="1" si="0"/>
        <v>20191</v>
      </c>
      <c r="G27" s="27">
        <v>6.8</v>
      </c>
      <c r="H27" s="45">
        <v>291.73</v>
      </c>
      <c r="I27" s="45">
        <v>325.25</v>
      </c>
      <c r="J27" s="25">
        <v>98</v>
      </c>
      <c r="K27" s="45">
        <v>207.94</v>
      </c>
      <c r="L27" s="45">
        <v>117.31</v>
      </c>
      <c r="M27" s="18" t="s">
        <v>54</v>
      </c>
      <c r="N27" s="45">
        <v>142.58000000000001</v>
      </c>
      <c r="O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 s="45">
        <f>Table1[[#This Row],[Lifetime Gross (M USD)]]-Table1[[#This Row],[Budget (M USD)]]</f>
        <v>33.519999999999982</v>
      </c>
      <c r="Q27" s="2" t="s">
        <v>8</v>
      </c>
    </row>
    <row r="28" spans="1:17" x14ac:dyDescent="0.3">
      <c r="A28" s="32" t="s">
        <v>1604</v>
      </c>
      <c r="B28" s="22" t="s">
        <v>3002</v>
      </c>
      <c r="C28" s="18" t="s">
        <v>4892</v>
      </c>
      <c r="D28" s="18" t="s">
        <v>26</v>
      </c>
      <c r="E28" s="18" t="s">
        <v>9</v>
      </c>
      <c r="F28" s="42">
        <f t="shared" ca="1" si="0"/>
        <v>26318</v>
      </c>
      <c r="G28" s="27">
        <v>6.2</v>
      </c>
      <c r="H28" s="45">
        <v>56.03</v>
      </c>
      <c r="I28" s="45">
        <v>310</v>
      </c>
      <c r="J28" s="25">
        <v>32</v>
      </c>
      <c r="K28" s="45">
        <v>230.1</v>
      </c>
      <c r="L28" s="45">
        <v>79.900000000000006</v>
      </c>
      <c r="M28" s="18" t="s">
        <v>55</v>
      </c>
      <c r="N28" s="45">
        <v>22.84</v>
      </c>
      <c r="O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 s="45">
        <f>Table1[[#This Row],[Lifetime Gross (M USD)]]-Table1[[#This Row],[Budget (M USD)]]</f>
        <v>253.97</v>
      </c>
      <c r="Q28" s="2" t="s">
        <v>32</v>
      </c>
    </row>
    <row r="29" spans="1:17" x14ac:dyDescent="0.3">
      <c r="A29" s="18" t="s">
        <v>90</v>
      </c>
      <c r="B29" s="22" t="s">
        <v>2435</v>
      </c>
      <c r="C29" s="18" t="s">
        <v>3780</v>
      </c>
      <c r="D29" s="18" t="s">
        <v>26</v>
      </c>
      <c r="E29" s="18" t="s">
        <v>24</v>
      </c>
      <c r="F29" s="42">
        <f t="shared" ca="1" si="0"/>
        <v>40843</v>
      </c>
      <c r="G29" s="27">
        <v>7.5</v>
      </c>
      <c r="H29" s="45">
        <v>276.04000000000002</v>
      </c>
      <c r="I29" s="45">
        <v>324.24</v>
      </c>
      <c r="J29" s="25">
        <v>76</v>
      </c>
      <c r="K29" s="45">
        <v>170.36</v>
      </c>
      <c r="L29" s="45">
        <v>153.88</v>
      </c>
      <c r="M29" s="18" t="s">
        <v>44</v>
      </c>
      <c r="N29" s="45">
        <v>106.26</v>
      </c>
      <c r="O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 s="45">
        <f>Table1[[#This Row],[Lifetime Gross (M USD)]]-Table1[[#This Row],[Budget (M USD)]]</f>
        <v>48.199999999999989</v>
      </c>
      <c r="Q29" s="2" t="s">
        <v>25</v>
      </c>
    </row>
    <row r="30" spans="1:17" x14ac:dyDescent="0.3">
      <c r="A30" s="32" t="s">
        <v>202</v>
      </c>
      <c r="B30" s="22" t="s">
        <v>2466</v>
      </c>
      <c r="C30" s="18" t="s">
        <v>3829</v>
      </c>
      <c r="D30" s="18" t="s">
        <v>26</v>
      </c>
      <c r="E30" s="18" t="s">
        <v>9</v>
      </c>
      <c r="F30" s="42">
        <f t="shared" ca="1" si="0"/>
        <v>22238</v>
      </c>
      <c r="G30" s="27">
        <v>8.1</v>
      </c>
      <c r="H30" s="45">
        <v>149.80000000000001</v>
      </c>
      <c r="I30" s="45">
        <v>162.51</v>
      </c>
      <c r="J30" s="25">
        <v>25</v>
      </c>
      <c r="K30" s="45">
        <v>85.3</v>
      </c>
      <c r="L30" s="45">
        <v>77.209999999999994</v>
      </c>
      <c r="M30" s="18" t="s">
        <v>46</v>
      </c>
      <c r="N30" s="45">
        <v>69.31</v>
      </c>
      <c r="O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0" s="45">
        <f>Table1[[#This Row],[Lifetime Gross (M USD)]]-Table1[[#This Row],[Budget (M USD)]]</f>
        <v>12.70999999999998</v>
      </c>
      <c r="Q30" s="2" t="s">
        <v>32</v>
      </c>
    </row>
    <row r="31" spans="1:17" x14ac:dyDescent="0.3">
      <c r="A31" s="18" t="s">
        <v>576</v>
      </c>
      <c r="B31" s="22" t="s">
        <v>2124</v>
      </c>
      <c r="C31" s="18" t="s">
        <v>4482</v>
      </c>
      <c r="D31" s="18" t="s">
        <v>26</v>
      </c>
      <c r="E31" s="18" t="s">
        <v>9</v>
      </c>
      <c r="F31" s="42">
        <f t="shared" ca="1" si="0"/>
        <v>20844</v>
      </c>
      <c r="G31" s="27">
        <v>8</v>
      </c>
      <c r="H31" s="45">
        <v>178.6</v>
      </c>
      <c r="I31" s="45">
        <v>834.63</v>
      </c>
      <c r="J31" s="25">
        <v>36</v>
      </c>
      <c r="K31" s="45">
        <v>650.32000000000005</v>
      </c>
      <c r="L31" s="45">
        <v>184.31</v>
      </c>
      <c r="M31" s="18" t="s">
        <v>48</v>
      </c>
      <c r="N31" s="45">
        <v>35.08</v>
      </c>
      <c r="O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31" s="45">
        <f>Table1[[#This Row],[Lifetime Gross (M USD)]]-Table1[[#This Row],[Budget (M USD)]]</f>
        <v>656.03</v>
      </c>
      <c r="Q31" s="2" t="s">
        <v>8</v>
      </c>
    </row>
    <row r="32" spans="1:17" x14ac:dyDescent="0.3">
      <c r="A32" s="32" t="s">
        <v>948</v>
      </c>
      <c r="B32" s="22" t="s">
        <v>2136</v>
      </c>
      <c r="C32" s="18" t="s">
        <v>3363</v>
      </c>
      <c r="D32" s="18" t="s">
        <v>26</v>
      </c>
      <c r="E32" s="18" t="s">
        <v>19</v>
      </c>
      <c r="F32" s="42">
        <f t="shared" ca="1" si="0"/>
        <v>11455</v>
      </c>
      <c r="G32" s="27">
        <v>6.7</v>
      </c>
      <c r="H32" s="45">
        <v>85.73</v>
      </c>
      <c r="I32" s="45">
        <v>534.6</v>
      </c>
      <c r="J32" s="25">
        <v>85</v>
      </c>
      <c r="K32" s="45">
        <v>418.3</v>
      </c>
      <c r="L32" s="45">
        <v>116.3</v>
      </c>
      <c r="M32" s="18" t="s">
        <v>46</v>
      </c>
      <c r="N32" s="45">
        <v>19.760000000000002</v>
      </c>
      <c r="O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 s="45">
        <f>Table1[[#This Row],[Lifetime Gross (M USD)]]-Table1[[#This Row],[Budget (M USD)]]</f>
        <v>448.87</v>
      </c>
      <c r="Q32" s="2" t="s">
        <v>20</v>
      </c>
    </row>
    <row r="33" spans="1:17" x14ac:dyDescent="0.3">
      <c r="A33" s="18" t="s">
        <v>1168</v>
      </c>
      <c r="B33" s="22" t="s">
        <v>2219</v>
      </c>
      <c r="C33" s="18" t="s">
        <v>3470</v>
      </c>
      <c r="D33" s="18" t="s">
        <v>26</v>
      </c>
      <c r="E33" s="18" t="s">
        <v>9</v>
      </c>
      <c r="F33" s="42">
        <f t="shared" ca="1" si="0"/>
        <v>14302</v>
      </c>
      <c r="G33" s="27">
        <v>5.5</v>
      </c>
      <c r="H33" s="45">
        <v>289.20999999999998</v>
      </c>
      <c r="I33" s="45">
        <v>355.37</v>
      </c>
      <c r="J33" s="25">
        <v>95</v>
      </c>
      <c r="K33" s="45">
        <v>250.85</v>
      </c>
      <c r="L33" s="45">
        <v>104.52</v>
      </c>
      <c r="M33" s="18" t="s">
        <v>46</v>
      </c>
      <c r="N33" s="45">
        <v>54.11</v>
      </c>
      <c r="O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 s="45">
        <f>Table1[[#This Row],[Lifetime Gross (M USD)]]-Table1[[#This Row],[Budget (M USD)]]</f>
        <v>66.160000000000025</v>
      </c>
      <c r="Q33" s="2" t="s">
        <v>8</v>
      </c>
    </row>
    <row r="34" spans="1:17" x14ac:dyDescent="0.3">
      <c r="A34" s="32" t="s">
        <v>1196</v>
      </c>
      <c r="B34" s="22" t="s">
        <v>2222</v>
      </c>
      <c r="C34" s="18" t="s">
        <v>4793</v>
      </c>
      <c r="D34" s="18" t="s">
        <v>26</v>
      </c>
      <c r="E34" s="18" t="s">
        <v>9</v>
      </c>
      <c r="F34" s="42">
        <f t="shared" ca="1" si="0"/>
        <v>35445</v>
      </c>
      <c r="G34" s="27">
        <v>9.1999999999999993</v>
      </c>
      <c r="H34" s="45">
        <v>172.25</v>
      </c>
      <c r="I34" s="45">
        <v>160.4</v>
      </c>
      <c r="J34" s="25">
        <v>56</v>
      </c>
      <c r="K34" s="45">
        <v>96.98</v>
      </c>
      <c r="L34" s="45">
        <v>63.42</v>
      </c>
      <c r="M34" s="18" t="s">
        <v>48</v>
      </c>
      <c r="N34" s="45">
        <v>81.239999999999995</v>
      </c>
      <c r="O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 s="45">
        <f>Table1[[#This Row],[Lifetime Gross (M USD)]]-Table1[[#This Row],[Budget (M USD)]]</f>
        <v>-11.849999999999994</v>
      </c>
      <c r="Q34" s="2" t="s">
        <v>28</v>
      </c>
    </row>
    <row r="35" spans="1:17" x14ac:dyDescent="0.3">
      <c r="A35" s="18" t="s">
        <v>639</v>
      </c>
      <c r="B35" s="22" t="s">
        <v>1984</v>
      </c>
      <c r="C35" s="18" t="s">
        <v>3186</v>
      </c>
      <c r="D35" s="18" t="s">
        <v>26</v>
      </c>
      <c r="E35" s="18" t="s">
        <v>9</v>
      </c>
      <c r="F35" s="42">
        <f t="shared" ca="1" si="0"/>
        <v>21189</v>
      </c>
      <c r="G35" s="27">
        <v>6.1</v>
      </c>
      <c r="H35" s="45">
        <v>203.73</v>
      </c>
      <c r="I35" s="45">
        <v>74.459999999999994</v>
      </c>
      <c r="J35" s="25">
        <v>45</v>
      </c>
      <c r="K35" s="45">
        <v>43.46</v>
      </c>
      <c r="L35" s="45">
        <v>31</v>
      </c>
      <c r="M35" s="18" t="s">
        <v>50</v>
      </c>
      <c r="N35" s="45">
        <v>72.33</v>
      </c>
      <c r="O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 s="45">
        <f>Table1[[#This Row],[Lifetime Gross (M USD)]]-Table1[[#This Row],[Budget (M USD)]]</f>
        <v>-129.26999999999998</v>
      </c>
      <c r="Q35" s="2" t="s">
        <v>22</v>
      </c>
    </row>
    <row r="36" spans="1:17" x14ac:dyDescent="0.3">
      <c r="A36" s="32" t="s">
        <v>1674</v>
      </c>
      <c r="B36" s="22" t="s">
        <v>2306</v>
      </c>
      <c r="C36" s="18" t="s">
        <v>3590</v>
      </c>
      <c r="D36" s="18" t="s">
        <v>26</v>
      </c>
      <c r="E36" s="18" t="s">
        <v>9</v>
      </c>
      <c r="F36" s="42">
        <f t="shared" ca="1" si="0"/>
        <v>31007</v>
      </c>
      <c r="G36" s="27">
        <v>8.3000000000000007</v>
      </c>
      <c r="H36" s="45">
        <v>240.25</v>
      </c>
      <c r="I36" s="45">
        <v>51.89</v>
      </c>
      <c r="J36" s="25">
        <v>49</v>
      </c>
      <c r="K36" s="45">
        <v>34.36</v>
      </c>
      <c r="L36" s="45">
        <v>17.53</v>
      </c>
      <c r="M36" s="18" t="s">
        <v>55</v>
      </c>
      <c r="N36" s="45">
        <v>113.96</v>
      </c>
      <c r="O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 s="45">
        <f>Table1[[#This Row],[Lifetime Gross (M USD)]]-Table1[[#This Row],[Budget (M USD)]]</f>
        <v>-188.36</v>
      </c>
      <c r="Q36" s="2" t="s">
        <v>22</v>
      </c>
    </row>
    <row r="37" spans="1:17" x14ac:dyDescent="0.3">
      <c r="A37" s="18" t="s">
        <v>135</v>
      </c>
      <c r="B37" s="22" t="s">
        <v>2742</v>
      </c>
      <c r="C37" s="18" t="s">
        <v>4310</v>
      </c>
      <c r="D37" s="18" t="s">
        <v>26</v>
      </c>
      <c r="E37" s="18" t="s">
        <v>9</v>
      </c>
      <c r="F37" s="42">
        <f t="shared" ca="1" si="0"/>
        <v>29792</v>
      </c>
      <c r="G37" s="27">
        <v>8</v>
      </c>
      <c r="H37" s="45">
        <v>220.33</v>
      </c>
      <c r="I37" s="45">
        <v>537.02</v>
      </c>
      <c r="J37" s="25">
        <v>78</v>
      </c>
      <c r="K37" s="45">
        <v>397.52</v>
      </c>
      <c r="L37" s="45">
        <v>139.5</v>
      </c>
      <c r="M37" s="18" t="s">
        <v>55</v>
      </c>
      <c r="N37" s="45">
        <v>79.819999999999993</v>
      </c>
      <c r="O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 s="45">
        <f>Table1[[#This Row],[Lifetime Gross (M USD)]]-Table1[[#This Row],[Budget (M USD)]]</f>
        <v>316.68999999999994</v>
      </c>
      <c r="Q37" s="2" t="s">
        <v>32</v>
      </c>
    </row>
    <row r="38" spans="1:17" x14ac:dyDescent="0.3">
      <c r="A38" s="32" t="s">
        <v>585</v>
      </c>
      <c r="B38" s="22" t="s">
        <v>2385</v>
      </c>
      <c r="C38" s="18" t="s">
        <v>3703</v>
      </c>
      <c r="D38" s="18" t="s">
        <v>26</v>
      </c>
      <c r="E38" s="18" t="s">
        <v>9</v>
      </c>
      <c r="F38" s="42">
        <f t="shared" ca="1" si="0"/>
        <v>27119</v>
      </c>
      <c r="G38" s="27">
        <v>6.1</v>
      </c>
      <c r="H38" s="45">
        <v>297.95</v>
      </c>
      <c r="I38" s="45">
        <v>20.54</v>
      </c>
      <c r="J38" s="25">
        <v>60</v>
      </c>
      <c r="K38" s="45">
        <v>16.350000000000001</v>
      </c>
      <c r="L38" s="45">
        <v>4.1900000000000004</v>
      </c>
      <c r="M38" s="18" t="s">
        <v>44</v>
      </c>
      <c r="N38" s="45">
        <v>52.97</v>
      </c>
      <c r="O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 s="45">
        <f>Table1[[#This Row],[Lifetime Gross (M USD)]]-Table1[[#This Row],[Budget (M USD)]]</f>
        <v>-277.40999999999997</v>
      </c>
      <c r="Q38" s="2" t="s">
        <v>10</v>
      </c>
    </row>
    <row r="39" spans="1:17" x14ac:dyDescent="0.3">
      <c r="A39" s="18" t="s">
        <v>608</v>
      </c>
      <c r="B39" s="22" t="s">
        <v>1992</v>
      </c>
      <c r="C39" s="18" t="s">
        <v>3932</v>
      </c>
      <c r="D39" s="18" t="s">
        <v>26</v>
      </c>
      <c r="E39" s="18" t="s">
        <v>9</v>
      </c>
      <c r="F39" s="42">
        <f t="shared" ca="1" si="0"/>
        <v>13266</v>
      </c>
      <c r="G39" s="27">
        <v>8</v>
      </c>
      <c r="H39" s="45">
        <v>39.47</v>
      </c>
      <c r="I39" s="45">
        <v>207.08</v>
      </c>
      <c r="J39" s="25">
        <v>69</v>
      </c>
      <c r="K39" s="45">
        <v>111.2</v>
      </c>
      <c r="L39" s="45">
        <v>95.88</v>
      </c>
      <c r="M39" s="18" t="s">
        <v>55</v>
      </c>
      <c r="N39" s="45">
        <v>8.07</v>
      </c>
      <c r="O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 s="45">
        <f>Table1[[#This Row],[Lifetime Gross (M USD)]]-Table1[[#This Row],[Budget (M USD)]]</f>
        <v>167.61</v>
      </c>
      <c r="Q39" s="2" t="s">
        <v>20</v>
      </c>
    </row>
    <row r="40" spans="1:17" x14ac:dyDescent="0.3">
      <c r="A40" s="32" t="s">
        <v>662</v>
      </c>
      <c r="B40" s="22" t="s">
        <v>2048</v>
      </c>
      <c r="C40" s="18" t="s">
        <v>3783</v>
      </c>
      <c r="D40" s="18" t="s">
        <v>26</v>
      </c>
      <c r="E40" s="18" t="s">
        <v>19</v>
      </c>
      <c r="F40" s="42">
        <f t="shared" ca="1" si="0"/>
        <v>34301</v>
      </c>
      <c r="G40" s="27">
        <v>8.3000000000000007</v>
      </c>
      <c r="H40" s="45">
        <v>87.33</v>
      </c>
      <c r="I40" s="45">
        <v>46.29</v>
      </c>
      <c r="J40" s="25">
        <v>33</v>
      </c>
      <c r="K40" s="45">
        <v>29.59</v>
      </c>
      <c r="L40" s="45">
        <v>16.7</v>
      </c>
      <c r="M40" s="18" t="s">
        <v>55</v>
      </c>
      <c r="N40" s="45">
        <v>31.35</v>
      </c>
      <c r="O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 s="45">
        <f>Table1[[#This Row],[Lifetime Gross (M USD)]]-Table1[[#This Row],[Budget (M USD)]]</f>
        <v>-41.04</v>
      </c>
      <c r="Q40" s="2" t="s">
        <v>28</v>
      </c>
    </row>
    <row r="41" spans="1:17" x14ac:dyDescent="0.3">
      <c r="A41" s="18" t="s">
        <v>688</v>
      </c>
      <c r="B41" s="22" t="s">
        <v>2330</v>
      </c>
      <c r="C41" s="18" t="s">
        <v>3623</v>
      </c>
      <c r="D41" s="18" t="s">
        <v>26</v>
      </c>
      <c r="E41" s="18" t="s">
        <v>9</v>
      </c>
      <c r="F41" s="42">
        <f t="shared" ca="1" si="0"/>
        <v>25436</v>
      </c>
      <c r="G41" s="27">
        <v>8.6999999999999993</v>
      </c>
      <c r="H41" s="45">
        <v>188.23</v>
      </c>
      <c r="I41" s="45">
        <v>58.45</v>
      </c>
      <c r="J41" s="25">
        <v>93</v>
      </c>
      <c r="K41" s="45">
        <v>46.17</v>
      </c>
      <c r="L41" s="45">
        <v>12.28</v>
      </c>
      <c r="M41" s="18" t="s">
        <v>46</v>
      </c>
      <c r="N41" s="45">
        <v>75.95</v>
      </c>
      <c r="O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 s="45">
        <f>Table1[[#This Row],[Lifetime Gross (M USD)]]-Table1[[#This Row],[Budget (M USD)]]</f>
        <v>-129.77999999999997</v>
      </c>
      <c r="Q41" s="2" t="s">
        <v>13</v>
      </c>
    </row>
    <row r="42" spans="1:17" x14ac:dyDescent="0.3">
      <c r="A42" s="32" t="s">
        <v>697</v>
      </c>
      <c r="B42" s="22" t="s">
        <v>2240</v>
      </c>
      <c r="C42" s="18" t="s">
        <v>4397</v>
      </c>
      <c r="D42" s="18" t="s">
        <v>26</v>
      </c>
      <c r="E42" s="18" t="s">
        <v>9</v>
      </c>
      <c r="F42" s="42">
        <f t="shared" ca="1" si="0"/>
        <v>7637</v>
      </c>
      <c r="G42" s="27">
        <v>8.1</v>
      </c>
      <c r="H42" s="45">
        <v>244.68</v>
      </c>
      <c r="I42" s="45">
        <v>15.71</v>
      </c>
      <c r="J42" s="25">
        <v>36</v>
      </c>
      <c r="K42" s="45">
        <v>7.91</v>
      </c>
      <c r="L42" s="45">
        <v>7.8</v>
      </c>
      <c r="M42" s="18" t="s">
        <v>50</v>
      </c>
      <c r="N42" s="45">
        <v>104.19</v>
      </c>
      <c r="O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 s="45">
        <f>Table1[[#This Row],[Lifetime Gross (M USD)]]-Table1[[#This Row],[Budget (M USD)]]</f>
        <v>-228.97</v>
      </c>
      <c r="Q42" s="2" t="s">
        <v>22</v>
      </c>
    </row>
    <row r="43" spans="1:17" x14ac:dyDescent="0.3">
      <c r="A43" s="18" t="s">
        <v>763</v>
      </c>
      <c r="B43" s="22" t="s">
        <v>2137</v>
      </c>
      <c r="C43" s="18" t="s">
        <v>3364</v>
      </c>
      <c r="D43" s="18" t="s">
        <v>26</v>
      </c>
      <c r="E43" s="18" t="s">
        <v>9</v>
      </c>
      <c r="F43" s="42">
        <f t="shared" ca="1" si="0"/>
        <v>31849</v>
      </c>
      <c r="G43" s="27">
        <v>8.6999999999999993</v>
      </c>
      <c r="H43" s="45">
        <v>61.62</v>
      </c>
      <c r="I43" s="45">
        <v>775.59</v>
      </c>
      <c r="J43" s="25">
        <v>85</v>
      </c>
      <c r="K43" s="45">
        <v>602.19000000000005</v>
      </c>
      <c r="L43" s="45">
        <v>173.4</v>
      </c>
      <c r="M43" s="18" t="s">
        <v>50</v>
      </c>
      <c r="N43" s="45">
        <v>19.010000000000002</v>
      </c>
      <c r="O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43" s="45">
        <f>Table1[[#This Row],[Lifetime Gross (M USD)]]-Table1[[#This Row],[Budget (M USD)]]</f>
        <v>713.97</v>
      </c>
      <c r="Q43" s="2" t="s">
        <v>22</v>
      </c>
    </row>
    <row r="44" spans="1:17" x14ac:dyDescent="0.3">
      <c r="A44" s="32" t="s">
        <v>768</v>
      </c>
      <c r="B44" s="22" t="s">
        <v>2166</v>
      </c>
      <c r="C44" s="18" t="s">
        <v>3401</v>
      </c>
      <c r="D44" s="18" t="s">
        <v>26</v>
      </c>
      <c r="E44" s="18" t="s">
        <v>19</v>
      </c>
      <c r="F44" s="42">
        <f t="shared" ca="1" si="0"/>
        <v>10972</v>
      </c>
      <c r="G44" s="27">
        <v>7.1</v>
      </c>
      <c r="H44" s="45">
        <v>199.58</v>
      </c>
      <c r="I44" s="45">
        <v>792.85</v>
      </c>
      <c r="J44" s="25">
        <v>36</v>
      </c>
      <c r="K44" s="45">
        <v>433.33</v>
      </c>
      <c r="L44" s="45">
        <v>359.52</v>
      </c>
      <c r="M44" s="18" t="s">
        <v>50</v>
      </c>
      <c r="N44" s="45">
        <v>46.73</v>
      </c>
      <c r="O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44" s="45">
        <f>Table1[[#This Row],[Lifetime Gross (M USD)]]-Table1[[#This Row],[Budget (M USD)]]</f>
        <v>593.27</v>
      </c>
      <c r="Q44" s="2" t="s">
        <v>20</v>
      </c>
    </row>
    <row r="45" spans="1:17" x14ac:dyDescent="0.3">
      <c r="A45" s="18" t="s">
        <v>1093</v>
      </c>
      <c r="B45" s="22" t="s">
        <v>1992</v>
      </c>
      <c r="C45" s="18" t="s">
        <v>3448</v>
      </c>
      <c r="D45" s="18" t="s">
        <v>26</v>
      </c>
      <c r="E45" s="18" t="s">
        <v>9</v>
      </c>
      <c r="F45" s="42">
        <f t="shared" ca="1" si="0"/>
        <v>20620</v>
      </c>
      <c r="G45" s="27">
        <v>7.7</v>
      </c>
      <c r="H45" s="45">
        <v>66.31</v>
      </c>
      <c r="I45" s="45">
        <v>657.99</v>
      </c>
      <c r="J45" s="25">
        <v>55</v>
      </c>
      <c r="K45" s="45">
        <v>454.92</v>
      </c>
      <c r="L45" s="45">
        <v>203.07</v>
      </c>
      <c r="M45" s="18" t="s">
        <v>50</v>
      </c>
      <c r="N45" s="45">
        <v>8.69</v>
      </c>
      <c r="O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 s="45">
        <f>Table1[[#This Row],[Lifetime Gross (M USD)]]-Table1[[#This Row],[Budget (M USD)]]</f>
        <v>591.68000000000006</v>
      </c>
      <c r="Q45" s="2" t="s">
        <v>28</v>
      </c>
    </row>
    <row r="46" spans="1:17" x14ac:dyDescent="0.3">
      <c r="A46" s="32" t="s">
        <v>1097</v>
      </c>
      <c r="B46" s="22" t="s">
        <v>1977</v>
      </c>
      <c r="C46" s="18" t="s">
        <v>3180</v>
      </c>
      <c r="D46" s="18" t="s">
        <v>26</v>
      </c>
      <c r="E46" s="18" t="s">
        <v>19</v>
      </c>
      <c r="F46" s="42">
        <f t="shared" ca="1" si="0"/>
        <v>21507</v>
      </c>
      <c r="G46" s="27">
        <v>6.3</v>
      </c>
      <c r="H46" s="45">
        <v>176.37</v>
      </c>
      <c r="I46" s="45">
        <v>528.59</v>
      </c>
      <c r="J46" s="25">
        <v>74</v>
      </c>
      <c r="K46" s="45">
        <v>409.91</v>
      </c>
      <c r="L46" s="45">
        <v>118.68</v>
      </c>
      <c r="M46" s="18" t="s">
        <v>54</v>
      </c>
      <c r="N46" s="45">
        <v>46.75</v>
      </c>
      <c r="O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 s="45">
        <f>Table1[[#This Row],[Lifetime Gross (M USD)]]-Table1[[#This Row],[Budget (M USD)]]</f>
        <v>352.22</v>
      </c>
      <c r="Q46" s="2" t="s">
        <v>22</v>
      </c>
    </row>
    <row r="47" spans="1:17" x14ac:dyDescent="0.3">
      <c r="A47" s="18" t="s">
        <v>1325</v>
      </c>
      <c r="B47" s="22" t="s">
        <v>2050</v>
      </c>
      <c r="C47" s="18" t="s">
        <v>5010</v>
      </c>
      <c r="D47" s="18" t="s">
        <v>26</v>
      </c>
      <c r="E47" s="18" t="s">
        <v>9</v>
      </c>
      <c r="F47" s="42">
        <f t="shared" ca="1" si="0"/>
        <v>7915</v>
      </c>
      <c r="G47" s="27">
        <v>7.2</v>
      </c>
      <c r="H47" s="45">
        <v>72.900000000000006</v>
      </c>
      <c r="I47" s="45">
        <v>506.42</v>
      </c>
      <c r="J47" s="25">
        <v>75</v>
      </c>
      <c r="K47" s="45">
        <v>321.89</v>
      </c>
      <c r="L47" s="45">
        <v>184.53</v>
      </c>
      <c r="M47" s="18" t="s">
        <v>44</v>
      </c>
      <c r="N47" s="45">
        <v>7.46</v>
      </c>
      <c r="O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7" s="45">
        <f>Table1[[#This Row],[Lifetime Gross (M USD)]]-Table1[[#This Row],[Budget (M USD)]]</f>
        <v>433.52</v>
      </c>
      <c r="Q47" s="2" t="s">
        <v>20</v>
      </c>
    </row>
    <row r="48" spans="1:17" x14ac:dyDescent="0.3">
      <c r="A48" s="32" t="s">
        <v>1330</v>
      </c>
      <c r="B48" s="22" t="s">
        <v>2221</v>
      </c>
      <c r="C48" s="18" t="s">
        <v>4237</v>
      </c>
      <c r="D48" s="18" t="s">
        <v>26</v>
      </c>
      <c r="E48" s="18" t="s">
        <v>9</v>
      </c>
      <c r="F48" s="42">
        <f t="shared" ca="1" si="0"/>
        <v>21688</v>
      </c>
      <c r="G48" s="27">
        <v>7.9</v>
      </c>
      <c r="H48" s="45">
        <v>160.31</v>
      </c>
      <c r="I48" s="45">
        <v>209.42</v>
      </c>
      <c r="J48" s="25">
        <v>35</v>
      </c>
      <c r="K48" s="45">
        <v>159.55000000000001</v>
      </c>
      <c r="L48" s="45">
        <v>49.87</v>
      </c>
      <c r="M48" s="18" t="s">
        <v>50</v>
      </c>
      <c r="N48" s="45">
        <v>50.61</v>
      </c>
      <c r="O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 s="45">
        <f>Table1[[#This Row],[Lifetime Gross (M USD)]]-Table1[[#This Row],[Budget (M USD)]]</f>
        <v>49.109999999999985</v>
      </c>
      <c r="Q48" s="2" t="s">
        <v>13</v>
      </c>
    </row>
    <row r="49" spans="1:17" x14ac:dyDescent="0.3">
      <c r="A49" s="18" t="s">
        <v>1348</v>
      </c>
      <c r="B49" s="22" t="s">
        <v>2884</v>
      </c>
      <c r="C49" s="18" t="s">
        <v>4624</v>
      </c>
      <c r="D49" s="18" t="s">
        <v>26</v>
      </c>
      <c r="E49" s="18" t="s">
        <v>9</v>
      </c>
      <c r="F49" s="42">
        <f t="shared" ca="1" si="0"/>
        <v>37467</v>
      </c>
      <c r="G49" s="27">
        <v>5.2</v>
      </c>
      <c r="H49" s="45">
        <v>28.66</v>
      </c>
      <c r="I49" s="45">
        <v>61.64</v>
      </c>
      <c r="J49" s="25">
        <v>41</v>
      </c>
      <c r="K49" s="45">
        <v>32.97</v>
      </c>
      <c r="L49" s="45">
        <v>28.67</v>
      </c>
      <c r="M49" s="18" t="s">
        <v>55</v>
      </c>
      <c r="N49" s="45">
        <v>2.98</v>
      </c>
      <c r="O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 s="45">
        <f>Table1[[#This Row],[Lifetime Gross (M USD)]]-Table1[[#This Row],[Budget (M USD)]]</f>
        <v>32.980000000000004</v>
      </c>
      <c r="Q49" s="2" t="s">
        <v>8</v>
      </c>
    </row>
    <row r="50" spans="1:17" x14ac:dyDescent="0.3">
      <c r="A50" s="32" t="s">
        <v>1033</v>
      </c>
      <c r="B50" s="22" t="s">
        <v>2221</v>
      </c>
      <c r="C50" s="18" t="s">
        <v>4237</v>
      </c>
      <c r="D50" s="18" t="s">
        <v>26</v>
      </c>
      <c r="E50" s="18" t="s">
        <v>9</v>
      </c>
      <c r="F50" s="42">
        <f t="shared" ca="1" si="0"/>
        <v>23083</v>
      </c>
      <c r="G50" s="27">
        <v>7.9</v>
      </c>
      <c r="H50" s="45">
        <v>157.31</v>
      </c>
      <c r="I50" s="45">
        <v>161.36000000000001</v>
      </c>
      <c r="J50" s="25">
        <v>24</v>
      </c>
      <c r="K50" s="45">
        <v>121.86</v>
      </c>
      <c r="L50" s="45">
        <v>39.5</v>
      </c>
      <c r="M50" s="18" t="s">
        <v>55</v>
      </c>
      <c r="N50" s="45">
        <v>34.1</v>
      </c>
      <c r="O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 s="45">
        <f>Table1[[#This Row],[Lifetime Gross (M USD)]]-Table1[[#This Row],[Budget (M USD)]]</f>
        <v>4.0500000000000114</v>
      </c>
      <c r="Q50" s="2" t="s">
        <v>17</v>
      </c>
    </row>
    <row r="51" spans="1:17" x14ac:dyDescent="0.3">
      <c r="A51" s="18" t="s">
        <v>637</v>
      </c>
      <c r="B51" s="22" t="s">
        <v>1991</v>
      </c>
      <c r="C51" s="18" t="s">
        <v>3553</v>
      </c>
      <c r="D51" s="18" t="s">
        <v>26</v>
      </c>
      <c r="E51" s="18" t="s">
        <v>9</v>
      </c>
      <c r="F51" s="42">
        <f t="shared" ca="1" si="0"/>
        <v>36276</v>
      </c>
      <c r="G51" s="27">
        <v>7.3</v>
      </c>
      <c r="H51" s="45">
        <v>169.41</v>
      </c>
      <c r="I51" s="45">
        <v>47.78</v>
      </c>
      <c r="J51" s="25">
        <v>35</v>
      </c>
      <c r="K51" s="45">
        <v>27.64</v>
      </c>
      <c r="L51" s="45">
        <v>20.14</v>
      </c>
      <c r="M51" s="18" t="s">
        <v>48</v>
      </c>
      <c r="N51" s="45">
        <v>83.29</v>
      </c>
      <c r="O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 s="45">
        <f>Table1[[#This Row],[Lifetime Gross (M USD)]]-Table1[[#This Row],[Budget (M USD)]]</f>
        <v>-121.63</v>
      </c>
      <c r="Q51" s="2" t="s">
        <v>17</v>
      </c>
    </row>
    <row r="52" spans="1:17" x14ac:dyDescent="0.3">
      <c r="A52" s="32" t="s">
        <v>871</v>
      </c>
      <c r="B52" s="22" t="s">
        <v>2025</v>
      </c>
      <c r="C52" s="18" t="s">
        <v>3231</v>
      </c>
      <c r="D52" s="18" t="s">
        <v>26</v>
      </c>
      <c r="E52" s="18" t="s">
        <v>9</v>
      </c>
      <c r="F52" s="42">
        <f t="shared" ca="1" si="0"/>
        <v>33241</v>
      </c>
      <c r="G52" s="27">
        <v>6.9</v>
      </c>
      <c r="H52" s="45">
        <v>83.82</v>
      </c>
      <c r="I52" s="45">
        <v>885.15</v>
      </c>
      <c r="J52" s="25">
        <v>80</v>
      </c>
      <c r="K52" s="45">
        <v>449.25</v>
      </c>
      <c r="L52" s="45">
        <v>435.9</v>
      </c>
      <c r="M52" s="18" t="s">
        <v>46</v>
      </c>
      <c r="N52" s="45">
        <v>9.31</v>
      </c>
      <c r="O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52" s="45">
        <f>Table1[[#This Row],[Lifetime Gross (M USD)]]-Table1[[#This Row],[Budget (M USD)]]</f>
        <v>801.32999999999993</v>
      </c>
      <c r="Q52" s="2" t="s">
        <v>13</v>
      </c>
    </row>
    <row r="53" spans="1:17" x14ac:dyDescent="0.3">
      <c r="A53" s="18" t="s">
        <v>1298</v>
      </c>
      <c r="B53" s="22" t="s">
        <v>2222</v>
      </c>
      <c r="C53" s="18" t="s">
        <v>3644</v>
      </c>
      <c r="D53" s="18" t="s">
        <v>26</v>
      </c>
      <c r="E53" s="18" t="s">
        <v>9</v>
      </c>
      <c r="F53" s="42">
        <f t="shared" ca="1" si="0"/>
        <v>36468</v>
      </c>
      <c r="G53" s="27">
        <v>8.5</v>
      </c>
      <c r="H53" s="45">
        <v>41.28</v>
      </c>
      <c r="I53" s="45">
        <v>221.54</v>
      </c>
      <c r="J53" s="25">
        <v>70</v>
      </c>
      <c r="K53" s="45">
        <v>162.29</v>
      </c>
      <c r="L53" s="45">
        <v>59.25</v>
      </c>
      <c r="M53" s="18" t="s">
        <v>44</v>
      </c>
      <c r="N53" s="45">
        <v>17.52</v>
      </c>
      <c r="O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 s="45">
        <f>Table1[[#This Row],[Lifetime Gross (M USD)]]-Table1[[#This Row],[Budget (M USD)]]</f>
        <v>180.26</v>
      </c>
      <c r="Q53" s="2" t="s">
        <v>13</v>
      </c>
    </row>
    <row r="54" spans="1:17" x14ac:dyDescent="0.3">
      <c r="A54" s="32" t="s">
        <v>1514</v>
      </c>
      <c r="B54" s="22" t="s">
        <v>2166</v>
      </c>
      <c r="C54" s="18" t="s">
        <v>4460</v>
      </c>
      <c r="D54" s="18" t="s">
        <v>26</v>
      </c>
      <c r="E54" s="18" t="s">
        <v>19</v>
      </c>
      <c r="F54" s="42">
        <f t="shared" ca="1" si="0"/>
        <v>41294</v>
      </c>
      <c r="G54" s="27">
        <v>6.3</v>
      </c>
      <c r="H54" s="45">
        <v>107.75</v>
      </c>
      <c r="I54" s="45">
        <v>59.98</v>
      </c>
      <c r="J54" s="25">
        <v>81</v>
      </c>
      <c r="K54" s="45">
        <v>44.34</v>
      </c>
      <c r="L54" s="45">
        <v>15.64</v>
      </c>
      <c r="M54" s="18" t="s">
        <v>46</v>
      </c>
      <c r="N54" s="45">
        <v>50.71</v>
      </c>
      <c r="O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 s="45">
        <f>Table1[[#This Row],[Lifetime Gross (M USD)]]-Table1[[#This Row],[Budget (M USD)]]</f>
        <v>-47.77</v>
      </c>
      <c r="Q54" s="2" t="s">
        <v>28</v>
      </c>
    </row>
    <row r="55" spans="1:17" x14ac:dyDescent="0.3">
      <c r="A55" s="18" t="s">
        <v>1553</v>
      </c>
      <c r="B55" s="22" t="s">
        <v>2394</v>
      </c>
      <c r="C55" s="18" t="s">
        <v>4127</v>
      </c>
      <c r="D55" s="18" t="s">
        <v>26</v>
      </c>
      <c r="E55" s="18" t="s">
        <v>9</v>
      </c>
      <c r="F55" s="42">
        <f t="shared" ca="1" si="0"/>
        <v>24664</v>
      </c>
      <c r="G55" s="27">
        <v>6.8</v>
      </c>
      <c r="H55" s="45">
        <v>153.36000000000001</v>
      </c>
      <c r="I55" s="45">
        <v>725.31</v>
      </c>
      <c r="J55" s="25">
        <v>90</v>
      </c>
      <c r="K55" s="45">
        <v>460.44</v>
      </c>
      <c r="L55" s="45">
        <v>264.87</v>
      </c>
      <c r="M55" s="18" t="s">
        <v>44</v>
      </c>
      <c r="N55" s="45">
        <v>48.24</v>
      </c>
      <c r="O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55" s="45">
        <f>Table1[[#This Row],[Lifetime Gross (M USD)]]-Table1[[#This Row],[Budget (M USD)]]</f>
        <v>571.94999999999993</v>
      </c>
      <c r="Q55" s="2" t="s">
        <v>8</v>
      </c>
    </row>
    <row r="56" spans="1:17" x14ac:dyDescent="0.3">
      <c r="A56" s="32" t="s">
        <v>1577</v>
      </c>
      <c r="B56" s="22" t="s">
        <v>2316</v>
      </c>
      <c r="C56" s="18" t="s">
        <v>5007</v>
      </c>
      <c r="D56" s="18" t="s">
        <v>26</v>
      </c>
      <c r="E56" s="18" t="s">
        <v>9</v>
      </c>
      <c r="F56" s="42">
        <f t="shared" ca="1" si="0"/>
        <v>27999</v>
      </c>
      <c r="G56" s="27">
        <v>6.1</v>
      </c>
      <c r="H56" s="45">
        <v>250.36</v>
      </c>
      <c r="I56" s="45">
        <v>686.65</v>
      </c>
      <c r="J56" s="25">
        <v>50</v>
      </c>
      <c r="K56" s="45">
        <v>389.41</v>
      </c>
      <c r="L56" s="45">
        <v>297.24</v>
      </c>
      <c r="M56" s="18" t="s">
        <v>46</v>
      </c>
      <c r="N56" s="45">
        <v>66.97</v>
      </c>
      <c r="O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6" s="45">
        <f>Table1[[#This Row],[Lifetime Gross (M USD)]]-Table1[[#This Row],[Budget (M USD)]]</f>
        <v>436.28999999999996</v>
      </c>
      <c r="Q56" s="2" t="s">
        <v>8</v>
      </c>
    </row>
    <row r="57" spans="1:17" x14ac:dyDescent="0.3">
      <c r="A57" s="18" t="s">
        <v>218</v>
      </c>
      <c r="B57" s="22" t="s">
        <v>2531</v>
      </c>
      <c r="C57" s="18" t="s">
        <v>3948</v>
      </c>
      <c r="D57" s="18" t="s">
        <v>26</v>
      </c>
      <c r="E57" s="18" t="s">
        <v>9</v>
      </c>
      <c r="F57" s="42">
        <f t="shared" ca="1" si="0"/>
        <v>29635</v>
      </c>
      <c r="G57" s="27">
        <v>6.8</v>
      </c>
      <c r="H57" s="45">
        <v>29.81</v>
      </c>
      <c r="I57" s="45">
        <v>453.3</v>
      </c>
      <c r="J57" s="25">
        <v>53</v>
      </c>
      <c r="K57" s="45">
        <v>276.76</v>
      </c>
      <c r="L57" s="45">
        <v>176.54</v>
      </c>
      <c r="M57" s="18" t="s">
        <v>50</v>
      </c>
      <c r="N57" s="45">
        <v>7.89</v>
      </c>
      <c r="O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 s="45">
        <f>Table1[[#This Row],[Lifetime Gross (M USD)]]-Table1[[#This Row],[Budget (M USD)]]</f>
        <v>423.49</v>
      </c>
      <c r="Q57" s="2" t="s">
        <v>28</v>
      </c>
    </row>
    <row r="58" spans="1:17" x14ac:dyDescent="0.3">
      <c r="A58" s="32" t="s">
        <v>1672</v>
      </c>
      <c r="B58" s="22" t="s">
        <v>2693</v>
      </c>
      <c r="C58" s="18" t="s">
        <v>4236</v>
      </c>
      <c r="D58" s="18" t="s">
        <v>26</v>
      </c>
      <c r="E58" s="18" t="s">
        <v>9</v>
      </c>
      <c r="F58" s="42">
        <f t="shared" ca="1" si="0"/>
        <v>12545</v>
      </c>
      <c r="G58" s="27">
        <v>4.5</v>
      </c>
      <c r="H58" s="45">
        <v>263.98</v>
      </c>
      <c r="I58" s="45">
        <v>603.95000000000005</v>
      </c>
      <c r="J58" s="25">
        <v>95</v>
      </c>
      <c r="K58" s="45">
        <v>371.04</v>
      </c>
      <c r="L58" s="45">
        <v>232.91</v>
      </c>
      <c r="M58" s="18" t="s">
        <v>55</v>
      </c>
      <c r="N58" s="45">
        <v>63.27</v>
      </c>
      <c r="O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 s="45">
        <f>Table1[[#This Row],[Lifetime Gross (M USD)]]-Table1[[#This Row],[Budget (M USD)]]</f>
        <v>339.97</v>
      </c>
      <c r="Q58" s="2" t="s">
        <v>28</v>
      </c>
    </row>
    <row r="59" spans="1:17" x14ac:dyDescent="0.3">
      <c r="A59" s="18" t="s">
        <v>179</v>
      </c>
      <c r="B59" s="22" t="s">
        <v>2259</v>
      </c>
      <c r="C59" s="18" t="s">
        <v>4713</v>
      </c>
      <c r="D59" s="18" t="s">
        <v>26</v>
      </c>
      <c r="E59" s="18" t="s">
        <v>9</v>
      </c>
      <c r="F59" s="42">
        <f t="shared" ca="1" si="0"/>
        <v>12689</v>
      </c>
      <c r="G59" s="27">
        <v>7.8</v>
      </c>
      <c r="H59" s="45">
        <v>83.88</v>
      </c>
      <c r="I59" s="45">
        <v>289.58</v>
      </c>
      <c r="J59" s="25">
        <v>88</v>
      </c>
      <c r="K59" s="45">
        <v>210.52</v>
      </c>
      <c r="L59" s="45">
        <v>79.06</v>
      </c>
      <c r="M59" s="18" t="s">
        <v>44</v>
      </c>
      <c r="N59" s="45">
        <v>36.72</v>
      </c>
      <c r="O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 s="45">
        <f>Table1[[#This Row],[Lifetime Gross (M USD)]]-Table1[[#This Row],[Budget (M USD)]]</f>
        <v>205.7</v>
      </c>
      <c r="Q59" s="2" t="s">
        <v>25</v>
      </c>
    </row>
    <row r="60" spans="1:17" x14ac:dyDescent="0.3">
      <c r="A60" s="32" t="s">
        <v>348</v>
      </c>
      <c r="B60" s="22" t="s">
        <v>2019</v>
      </c>
      <c r="C60" s="18" t="s">
        <v>3789</v>
      </c>
      <c r="D60" s="18" t="s">
        <v>26</v>
      </c>
      <c r="E60" s="18" t="s">
        <v>9</v>
      </c>
      <c r="F60" s="42">
        <f t="shared" ca="1" si="0"/>
        <v>13664</v>
      </c>
      <c r="G60" s="27">
        <v>8.3000000000000007</v>
      </c>
      <c r="H60" s="45">
        <v>106.09</v>
      </c>
      <c r="I60" s="45">
        <v>225.32</v>
      </c>
      <c r="J60" s="25">
        <v>57</v>
      </c>
      <c r="K60" s="45">
        <v>119.39</v>
      </c>
      <c r="L60" s="45">
        <v>105.93</v>
      </c>
      <c r="M60" s="18" t="s">
        <v>44</v>
      </c>
      <c r="N60" s="45">
        <v>35.89</v>
      </c>
      <c r="O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 s="45">
        <f>Table1[[#This Row],[Lifetime Gross (M USD)]]-Table1[[#This Row],[Budget (M USD)]]</f>
        <v>119.22999999999999</v>
      </c>
      <c r="Q60" s="2" t="s">
        <v>20</v>
      </c>
    </row>
    <row r="61" spans="1:17" x14ac:dyDescent="0.3">
      <c r="A61" s="18" t="s">
        <v>431</v>
      </c>
      <c r="B61" s="22" t="s">
        <v>2221</v>
      </c>
      <c r="C61" s="18" t="s">
        <v>4585</v>
      </c>
      <c r="D61" s="18" t="s">
        <v>26</v>
      </c>
      <c r="E61" s="18" t="s">
        <v>9</v>
      </c>
      <c r="F61" s="42">
        <f t="shared" ca="1" si="0"/>
        <v>41318</v>
      </c>
      <c r="G61" s="27">
        <v>6.8</v>
      </c>
      <c r="H61" s="45">
        <v>295.45999999999998</v>
      </c>
      <c r="I61" s="45">
        <v>277.44</v>
      </c>
      <c r="J61" s="25">
        <v>59</v>
      </c>
      <c r="K61" s="45">
        <v>178.29</v>
      </c>
      <c r="L61" s="45">
        <v>99.15</v>
      </c>
      <c r="M61" s="18" t="s">
        <v>44</v>
      </c>
      <c r="N61" s="45">
        <v>89.2</v>
      </c>
      <c r="O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 s="45">
        <f>Table1[[#This Row],[Lifetime Gross (M USD)]]-Table1[[#This Row],[Budget (M USD)]]</f>
        <v>-18.019999999999982</v>
      </c>
      <c r="Q61" s="2" t="s">
        <v>17</v>
      </c>
    </row>
    <row r="62" spans="1:17" x14ac:dyDescent="0.3">
      <c r="A62" s="32" t="s">
        <v>432</v>
      </c>
      <c r="B62" s="22" t="s">
        <v>2221</v>
      </c>
      <c r="C62" s="18" t="s">
        <v>4585</v>
      </c>
      <c r="D62" s="18" t="s">
        <v>26</v>
      </c>
      <c r="E62" s="18" t="s">
        <v>9</v>
      </c>
      <c r="F62" s="42">
        <f t="shared" ca="1" si="0"/>
        <v>14124</v>
      </c>
      <c r="G62" s="27">
        <v>6.8</v>
      </c>
      <c r="H62" s="45">
        <v>170.5</v>
      </c>
      <c r="I62" s="45">
        <v>53.61</v>
      </c>
      <c r="J62" s="25">
        <v>60</v>
      </c>
      <c r="K62" s="45">
        <v>35.54</v>
      </c>
      <c r="L62" s="45">
        <v>18.07</v>
      </c>
      <c r="M62" s="18" t="s">
        <v>54</v>
      </c>
      <c r="N62" s="45">
        <v>80.209999999999994</v>
      </c>
      <c r="O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 s="45">
        <f>Table1[[#This Row],[Lifetime Gross (M USD)]]-Table1[[#This Row],[Budget (M USD)]]</f>
        <v>-116.89</v>
      </c>
      <c r="Q62" s="2" t="s">
        <v>10</v>
      </c>
    </row>
    <row r="63" spans="1:17" x14ac:dyDescent="0.3">
      <c r="A63" s="18" t="s">
        <v>478</v>
      </c>
      <c r="B63" s="22" t="s">
        <v>2048</v>
      </c>
      <c r="C63" s="18" t="s">
        <v>4688</v>
      </c>
      <c r="D63" s="18" t="s">
        <v>26</v>
      </c>
      <c r="E63" s="18" t="s">
        <v>19</v>
      </c>
      <c r="F63" s="42">
        <f t="shared" ca="1" si="0"/>
        <v>26441</v>
      </c>
      <c r="G63" s="27">
        <v>7</v>
      </c>
      <c r="H63" s="45">
        <v>7.07</v>
      </c>
      <c r="I63" s="45">
        <v>1073.32</v>
      </c>
      <c r="J63" s="25">
        <v>41</v>
      </c>
      <c r="K63" s="45">
        <v>651.74</v>
      </c>
      <c r="L63" s="45">
        <v>421.58</v>
      </c>
      <c r="M63" s="18" t="s">
        <v>44</v>
      </c>
      <c r="N63" s="45">
        <v>2.19</v>
      </c>
      <c r="O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63" s="45">
        <f>Table1[[#This Row],[Lifetime Gross (M USD)]]-Table1[[#This Row],[Budget (M USD)]]</f>
        <v>1066.25</v>
      </c>
      <c r="Q63" s="2" t="s">
        <v>20</v>
      </c>
    </row>
    <row r="64" spans="1:17" x14ac:dyDescent="0.3">
      <c r="A64" s="32" t="s">
        <v>545</v>
      </c>
      <c r="B64" s="22" t="s">
        <v>2291</v>
      </c>
      <c r="C64" s="18" t="s">
        <v>4201</v>
      </c>
      <c r="D64" s="18" t="s">
        <v>26</v>
      </c>
      <c r="E64" s="18" t="s">
        <v>19</v>
      </c>
      <c r="F64" s="42">
        <f t="shared" ca="1" si="0"/>
        <v>19050</v>
      </c>
      <c r="G64" s="27">
        <v>7.2</v>
      </c>
      <c r="H64" s="45">
        <v>153.44999999999999</v>
      </c>
      <c r="I64" s="45">
        <v>495.84</v>
      </c>
      <c r="J64" s="25">
        <v>67</v>
      </c>
      <c r="K64" s="45">
        <v>341.59</v>
      </c>
      <c r="L64" s="45">
        <v>154.25</v>
      </c>
      <c r="M64" s="18" t="s">
        <v>54</v>
      </c>
      <c r="N64" s="45">
        <v>73.099999999999994</v>
      </c>
      <c r="O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 s="45">
        <f>Table1[[#This Row],[Lifetime Gross (M USD)]]-Table1[[#This Row],[Budget (M USD)]]</f>
        <v>342.39</v>
      </c>
      <c r="Q64" s="2" t="s">
        <v>20</v>
      </c>
    </row>
    <row r="65" spans="1:17" x14ac:dyDescent="0.3">
      <c r="A65" s="18" t="s">
        <v>603</v>
      </c>
      <c r="B65" s="22" t="s">
        <v>2787</v>
      </c>
      <c r="C65" s="18" t="s">
        <v>4403</v>
      </c>
      <c r="D65" s="18" t="s">
        <v>26</v>
      </c>
      <c r="E65" s="18" t="s">
        <v>9</v>
      </c>
      <c r="F65" s="42">
        <f t="shared" ca="1" si="0"/>
        <v>34594</v>
      </c>
      <c r="G65" s="27">
        <v>6.4</v>
      </c>
      <c r="H65" s="45">
        <v>104.65</v>
      </c>
      <c r="I65" s="45">
        <v>405.54</v>
      </c>
      <c r="J65" s="25">
        <v>81</v>
      </c>
      <c r="K65" s="45">
        <v>307.64</v>
      </c>
      <c r="L65" s="45">
        <v>97.9</v>
      </c>
      <c r="M65" s="18" t="s">
        <v>46</v>
      </c>
      <c r="N65" s="45">
        <v>13.22</v>
      </c>
      <c r="O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5" s="45">
        <f>Table1[[#This Row],[Lifetime Gross (M USD)]]-Table1[[#This Row],[Budget (M USD)]]</f>
        <v>300.89</v>
      </c>
      <c r="Q65" s="2" t="s">
        <v>10</v>
      </c>
    </row>
    <row r="66" spans="1:17" x14ac:dyDescent="0.3">
      <c r="A66" s="32" t="s">
        <v>616</v>
      </c>
      <c r="B66" s="22" t="s">
        <v>3037</v>
      </c>
      <c r="C66" s="18" t="s">
        <v>4974</v>
      </c>
      <c r="D66" s="18" t="s">
        <v>26</v>
      </c>
      <c r="E66" s="18" t="s">
        <v>9</v>
      </c>
      <c r="F66" s="42">
        <f t="shared" ca="1" si="0"/>
        <v>40515</v>
      </c>
      <c r="G66" s="27">
        <v>5.2</v>
      </c>
      <c r="H66" s="45">
        <v>111.92</v>
      </c>
      <c r="I66" s="45">
        <v>321.12</v>
      </c>
      <c r="J66" s="25">
        <v>59</v>
      </c>
      <c r="K66" s="45">
        <v>214.18</v>
      </c>
      <c r="L66" s="45">
        <v>106.94</v>
      </c>
      <c r="M66" s="18" t="s">
        <v>48</v>
      </c>
      <c r="N66" s="45">
        <v>23.07</v>
      </c>
      <c r="O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6" s="45">
        <f>Table1[[#This Row],[Lifetime Gross (M USD)]]-Table1[[#This Row],[Budget (M USD)]]</f>
        <v>209.2</v>
      </c>
      <c r="Q66" s="2" t="s">
        <v>22</v>
      </c>
    </row>
    <row r="67" spans="1:17" x14ac:dyDescent="0.3">
      <c r="A67" s="18" t="s">
        <v>651</v>
      </c>
      <c r="B67" s="22" t="s">
        <v>2441</v>
      </c>
      <c r="C67" s="18" t="s">
        <v>3790</v>
      </c>
      <c r="D67" s="18" t="s">
        <v>1849</v>
      </c>
      <c r="E67" s="18" t="s">
        <v>1850</v>
      </c>
      <c r="F67" s="42">
        <f t="shared" ref="F67:F130" ca="1" si="1">RANDBETWEEN(DATE(1920,1,1),DATE(2015,12,31))</f>
        <v>13021</v>
      </c>
      <c r="G67" s="27">
        <v>6.9</v>
      </c>
      <c r="H67" s="45">
        <v>244.74</v>
      </c>
      <c r="I67" s="45">
        <v>316.72000000000003</v>
      </c>
      <c r="J67" s="25">
        <v>79</v>
      </c>
      <c r="K67" s="45">
        <v>168.87</v>
      </c>
      <c r="L67" s="45">
        <v>147.85</v>
      </c>
      <c r="M67" s="18" t="s">
        <v>48</v>
      </c>
      <c r="N67" s="45">
        <v>62.89</v>
      </c>
      <c r="O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 s="45">
        <f>Table1[[#This Row],[Lifetime Gross (M USD)]]-Table1[[#This Row],[Budget (M USD)]]</f>
        <v>71.980000000000018</v>
      </c>
      <c r="Q67" s="2" t="s">
        <v>25</v>
      </c>
    </row>
    <row r="68" spans="1:17" x14ac:dyDescent="0.3">
      <c r="A68" s="32" t="s">
        <v>661</v>
      </c>
      <c r="B68" s="22" t="s">
        <v>2221</v>
      </c>
      <c r="C68" s="18" t="s">
        <v>3472</v>
      </c>
      <c r="D68" s="18" t="s">
        <v>26</v>
      </c>
      <c r="E68" s="18" t="s">
        <v>19</v>
      </c>
      <c r="F68" s="42">
        <f t="shared" ca="1" si="1"/>
        <v>18438</v>
      </c>
      <c r="G68" s="27">
        <v>7.2</v>
      </c>
      <c r="H68" s="45">
        <v>70.010000000000005</v>
      </c>
      <c r="I68" s="45">
        <v>121.31</v>
      </c>
      <c r="J68" s="25">
        <v>24</v>
      </c>
      <c r="K68" s="45">
        <v>81.37</v>
      </c>
      <c r="L68" s="45">
        <v>39.94</v>
      </c>
      <c r="M68" s="18" t="s">
        <v>55</v>
      </c>
      <c r="N68" s="45">
        <v>8.84</v>
      </c>
      <c r="O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 s="45">
        <f>Table1[[#This Row],[Lifetime Gross (M USD)]]-Table1[[#This Row],[Budget (M USD)]]</f>
        <v>51.3</v>
      </c>
      <c r="Q68" s="2" t="s">
        <v>22</v>
      </c>
    </row>
    <row r="69" spans="1:17" x14ac:dyDescent="0.3">
      <c r="A69" s="18" t="s">
        <v>740</v>
      </c>
      <c r="B69" s="22" t="s">
        <v>1992</v>
      </c>
      <c r="C69" s="18" t="s">
        <v>4742</v>
      </c>
      <c r="D69" s="18" t="s">
        <v>26</v>
      </c>
      <c r="E69" s="18" t="s">
        <v>9</v>
      </c>
      <c r="F69" s="42">
        <f t="shared" ca="1" si="1"/>
        <v>41959</v>
      </c>
      <c r="G69" s="27">
        <v>8.5</v>
      </c>
      <c r="H69" s="45">
        <v>200.51</v>
      </c>
      <c r="I69" s="45">
        <v>251.11</v>
      </c>
      <c r="J69" s="25">
        <v>83</v>
      </c>
      <c r="K69" s="45">
        <v>191.53</v>
      </c>
      <c r="L69" s="45">
        <v>59.58</v>
      </c>
      <c r="M69" s="18" t="s">
        <v>46</v>
      </c>
      <c r="N69" s="45">
        <v>49.84</v>
      </c>
      <c r="O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 s="45">
        <f>Table1[[#This Row],[Lifetime Gross (M USD)]]-Table1[[#This Row],[Budget (M USD)]]</f>
        <v>50.600000000000023</v>
      </c>
      <c r="Q69" s="2" t="s">
        <v>17</v>
      </c>
    </row>
    <row r="70" spans="1:17" x14ac:dyDescent="0.3">
      <c r="A70" s="32" t="s">
        <v>776</v>
      </c>
      <c r="B70" s="22" t="s">
        <v>2195</v>
      </c>
      <c r="C70" s="18" t="s">
        <v>3438</v>
      </c>
      <c r="D70" s="18" t="s">
        <v>26</v>
      </c>
      <c r="E70" s="18" t="s">
        <v>1843</v>
      </c>
      <c r="F70" s="42">
        <f t="shared" ca="1" si="1"/>
        <v>23171</v>
      </c>
      <c r="G70" s="27">
        <v>6.2</v>
      </c>
      <c r="H70" s="45">
        <v>222.56</v>
      </c>
      <c r="I70" s="45">
        <v>251.65</v>
      </c>
      <c r="J70" s="25">
        <v>52</v>
      </c>
      <c r="K70" s="45">
        <v>178.15</v>
      </c>
      <c r="L70" s="45">
        <v>73.5</v>
      </c>
      <c r="M70" s="18" t="s">
        <v>55</v>
      </c>
      <c r="N70" s="45">
        <v>99.69</v>
      </c>
      <c r="O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 s="45">
        <f>Table1[[#This Row],[Lifetime Gross (M USD)]]-Table1[[#This Row],[Budget (M USD)]]</f>
        <v>29.090000000000003</v>
      </c>
      <c r="Q70" s="2" t="s">
        <v>32</v>
      </c>
    </row>
    <row r="71" spans="1:17" x14ac:dyDescent="0.3">
      <c r="A71" s="18" t="s">
        <v>801</v>
      </c>
      <c r="B71" s="22" t="s">
        <v>2949</v>
      </c>
      <c r="C71" s="18" t="s">
        <v>4779</v>
      </c>
      <c r="D71" s="18" t="s">
        <v>26</v>
      </c>
      <c r="E71" s="18" t="s">
        <v>9</v>
      </c>
      <c r="F71" s="42">
        <f t="shared" ca="1" si="1"/>
        <v>23636</v>
      </c>
      <c r="G71" s="27">
        <v>6.7</v>
      </c>
      <c r="H71" s="45">
        <v>102.75</v>
      </c>
      <c r="I71" s="45">
        <v>8.75</v>
      </c>
      <c r="J71" s="25">
        <v>82</v>
      </c>
      <c r="K71" s="45">
        <v>6.78</v>
      </c>
      <c r="L71" s="45">
        <v>1.97</v>
      </c>
      <c r="M71" s="18" t="s">
        <v>50</v>
      </c>
      <c r="N71" s="45">
        <v>17.02</v>
      </c>
      <c r="O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 s="45">
        <f>Table1[[#This Row],[Lifetime Gross (M USD)]]-Table1[[#This Row],[Budget (M USD)]]</f>
        <v>-94</v>
      </c>
      <c r="Q71" s="2" t="s">
        <v>32</v>
      </c>
    </row>
    <row r="72" spans="1:17" x14ac:dyDescent="0.3">
      <c r="A72" s="32" t="s">
        <v>893</v>
      </c>
      <c r="B72" s="22" t="s">
        <v>1867</v>
      </c>
      <c r="C72" s="18" t="s">
        <v>4608</v>
      </c>
      <c r="D72" s="18" t="s">
        <v>26</v>
      </c>
      <c r="E72" s="18" t="s">
        <v>9</v>
      </c>
      <c r="F72" s="42">
        <f t="shared" ca="1" si="1"/>
        <v>29047</v>
      </c>
      <c r="G72" s="27">
        <v>6.1</v>
      </c>
      <c r="H72" s="45">
        <v>285.63</v>
      </c>
      <c r="I72" s="45">
        <v>179.53</v>
      </c>
      <c r="J72" s="25">
        <v>41</v>
      </c>
      <c r="K72" s="45">
        <v>121.95</v>
      </c>
      <c r="L72" s="45">
        <v>57.58</v>
      </c>
      <c r="M72" s="18" t="s">
        <v>55</v>
      </c>
      <c r="N72" s="45">
        <v>121.59</v>
      </c>
      <c r="O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 s="45">
        <f>Table1[[#This Row],[Lifetime Gross (M USD)]]-Table1[[#This Row],[Budget (M USD)]]</f>
        <v>-106.1</v>
      </c>
      <c r="Q72" s="2" t="s">
        <v>8</v>
      </c>
    </row>
    <row r="73" spans="1:17" x14ac:dyDescent="0.3">
      <c r="A73" s="18" t="s">
        <v>1000</v>
      </c>
      <c r="B73" s="22" t="s">
        <v>1992</v>
      </c>
      <c r="C73" s="18" t="s">
        <v>4894</v>
      </c>
      <c r="D73" s="18" t="s">
        <v>26</v>
      </c>
      <c r="E73" s="18" t="s">
        <v>9</v>
      </c>
      <c r="F73" s="42">
        <f t="shared" ca="1" si="1"/>
        <v>32633</v>
      </c>
      <c r="G73" s="27">
        <v>7.9</v>
      </c>
      <c r="H73" s="45">
        <v>166.74</v>
      </c>
      <c r="I73" s="45">
        <v>837.88</v>
      </c>
      <c r="J73" s="25">
        <v>64</v>
      </c>
      <c r="K73" s="45">
        <v>485.81</v>
      </c>
      <c r="L73" s="45">
        <v>352.07</v>
      </c>
      <c r="M73" s="18" t="s">
        <v>48</v>
      </c>
      <c r="N73" s="45">
        <v>50.59</v>
      </c>
      <c r="O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73" s="45">
        <f>Table1[[#This Row],[Lifetime Gross (M USD)]]-Table1[[#This Row],[Budget (M USD)]]</f>
        <v>671.14</v>
      </c>
      <c r="Q73" s="2" t="s">
        <v>10</v>
      </c>
    </row>
    <row r="74" spans="1:17" x14ac:dyDescent="0.3">
      <c r="A74" s="32" t="s">
        <v>214</v>
      </c>
      <c r="B74" s="22" t="s">
        <v>2249</v>
      </c>
      <c r="C74" s="18" t="s">
        <v>3505</v>
      </c>
      <c r="D74" s="18" t="s">
        <v>26</v>
      </c>
      <c r="E74" s="18" t="s">
        <v>9</v>
      </c>
      <c r="F74" s="42">
        <f t="shared" ca="1" si="1"/>
        <v>15348</v>
      </c>
      <c r="G74" s="27">
        <v>7.2</v>
      </c>
      <c r="H74" s="45">
        <v>24.81</v>
      </c>
      <c r="I74" s="45">
        <v>390.84</v>
      </c>
      <c r="J74" s="25">
        <v>59</v>
      </c>
      <c r="K74" s="45">
        <v>307.68</v>
      </c>
      <c r="L74" s="45">
        <v>83.16</v>
      </c>
      <c r="M74" s="18" t="s">
        <v>44</v>
      </c>
      <c r="N74" s="45">
        <v>7.91</v>
      </c>
      <c r="O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 s="45">
        <f>Table1[[#This Row],[Lifetime Gross (M USD)]]-Table1[[#This Row],[Budget (M USD)]]</f>
        <v>366.03</v>
      </c>
      <c r="Q74" s="2" t="s">
        <v>17</v>
      </c>
    </row>
    <row r="75" spans="1:17" x14ac:dyDescent="0.3">
      <c r="A75" s="18" t="s">
        <v>1170</v>
      </c>
      <c r="B75" s="22" t="s">
        <v>1867</v>
      </c>
      <c r="C75" s="18" t="s">
        <v>4872</v>
      </c>
      <c r="D75" s="18" t="s">
        <v>26</v>
      </c>
      <c r="E75" s="18" t="s">
        <v>9</v>
      </c>
      <c r="F75" s="42">
        <f t="shared" ca="1" si="1"/>
        <v>15168</v>
      </c>
      <c r="G75" s="27">
        <v>5.7</v>
      </c>
      <c r="H75" s="45">
        <v>109.51</v>
      </c>
      <c r="I75" s="45">
        <v>314.32</v>
      </c>
      <c r="J75" s="25">
        <v>75</v>
      </c>
      <c r="K75" s="45">
        <v>209.3</v>
      </c>
      <c r="L75" s="45">
        <v>105.02</v>
      </c>
      <c r="M75" s="18" t="s">
        <v>55</v>
      </c>
      <c r="N75" s="45">
        <v>31.11</v>
      </c>
      <c r="O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5" s="45">
        <f>Table1[[#This Row],[Lifetime Gross (M USD)]]-Table1[[#This Row],[Budget (M USD)]]</f>
        <v>204.81</v>
      </c>
      <c r="Q75" s="2" t="s">
        <v>32</v>
      </c>
    </row>
    <row r="76" spans="1:17" x14ac:dyDescent="0.3">
      <c r="A76" s="32" t="s">
        <v>1251</v>
      </c>
      <c r="B76" s="22" t="s">
        <v>2525</v>
      </c>
      <c r="C76" s="18" t="s">
        <v>3933</v>
      </c>
      <c r="D76" s="18" t="s">
        <v>26</v>
      </c>
      <c r="E76" s="18" t="s">
        <v>9</v>
      </c>
      <c r="F76" s="42">
        <f t="shared" ca="1" si="1"/>
        <v>27937</v>
      </c>
      <c r="G76" s="27">
        <v>6.9</v>
      </c>
      <c r="H76" s="45">
        <v>99.57</v>
      </c>
      <c r="I76" s="45">
        <v>247.89</v>
      </c>
      <c r="J76" s="25">
        <v>24</v>
      </c>
      <c r="K76" s="45">
        <v>192.55</v>
      </c>
      <c r="L76" s="45">
        <v>55.34</v>
      </c>
      <c r="M76" s="18" t="s">
        <v>55</v>
      </c>
      <c r="N76" s="45">
        <v>44.29</v>
      </c>
      <c r="O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 s="45">
        <f>Table1[[#This Row],[Lifetime Gross (M USD)]]-Table1[[#This Row],[Budget (M USD)]]</f>
        <v>148.32</v>
      </c>
      <c r="Q76" s="2" t="s">
        <v>22</v>
      </c>
    </row>
    <row r="77" spans="1:17" x14ac:dyDescent="0.3">
      <c r="A77" s="18" t="s">
        <v>1311</v>
      </c>
      <c r="B77" s="22" t="s">
        <v>2415</v>
      </c>
      <c r="C77" s="18" t="s">
        <v>3752</v>
      </c>
      <c r="D77" s="18" t="s">
        <v>26</v>
      </c>
      <c r="E77" s="18" t="s">
        <v>9</v>
      </c>
      <c r="F77" s="42">
        <f t="shared" ca="1" si="1"/>
        <v>27202</v>
      </c>
      <c r="G77" s="27">
        <v>3.5</v>
      </c>
      <c r="H77" s="45">
        <v>89.49</v>
      </c>
      <c r="I77" s="45">
        <v>196.36</v>
      </c>
      <c r="J77" s="25">
        <v>53</v>
      </c>
      <c r="K77" s="45">
        <v>155.09</v>
      </c>
      <c r="L77" s="45">
        <v>41.27</v>
      </c>
      <c r="M77" s="18" t="s">
        <v>48</v>
      </c>
      <c r="N77" s="45">
        <v>9.76</v>
      </c>
      <c r="O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 s="45">
        <f>Table1[[#This Row],[Lifetime Gross (M USD)]]-Table1[[#This Row],[Budget (M USD)]]</f>
        <v>106.87000000000002</v>
      </c>
      <c r="Q77" s="2" t="s">
        <v>13</v>
      </c>
    </row>
    <row r="78" spans="1:17" x14ac:dyDescent="0.3">
      <c r="A78" s="32" t="s">
        <v>1313</v>
      </c>
      <c r="B78" s="22" t="s">
        <v>2145</v>
      </c>
      <c r="C78" s="18" t="s">
        <v>4115</v>
      </c>
      <c r="D78" s="18" t="s">
        <v>26</v>
      </c>
      <c r="E78" s="18" t="s">
        <v>9</v>
      </c>
      <c r="F78" s="42">
        <f t="shared" ca="1" si="1"/>
        <v>18538</v>
      </c>
      <c r="G78" s="27">
        <v>7.4</v>
      </c>
      <c r="H78" s="45">
        <v>79.53</v>
      </c>
      <c r="I78" s="45">
        <v>168.08</v>
      </c>
      <c r="J78" s="25">
        <v>82</v>
      </c>
      <c r="K78" s="45">
        <v>101.21</v>
      </c>
      <c r="L78" s="45">
        <v>66.87</v>
      </c>
      <c r="M78" s="18" t="s">
        <v>44</v>
      </c>
      <c r="N78" s="45">
        <v>14.38</v>
      </c>
      <c r="O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 s="45">
        <f>Table1[[#This Row],[Lifetime Gross (M USD)]]-Table1[[#This Row],[Budget (M USD)]]</f>
        <v>88.550000000000011</v>
      </c>
      <c r="Q78" s="2" t="s">
        <v>32</v>
      </c>
    </row>
    <row r="79" spans="1:17" x14ac:dyDescent="0.3">
      <c r="A79" s="18" t="s">
        <v>1326</v>
      </c>
      <c r="B79" s="22" t="s">
        <v>2525</v>
      </c>
      <c r="C79" s="18" t="s">
        <v>3933</v>
      </c>
      <c r="D79" s="18" t="s">
        <v>26</v>
      </c>
      <c r="E79" s="18" t="s">
        <v>9</v>
      </c>
      <c r="F79" s="42">
        <f t="shared" ca="1" si="1"/>
        <v>10902</v>
      </c>
      <c r="G79" s="27">
        <v>6.9</v>
      </c>
      <c r="H79" s="45">
        <v>123.12</v>
      </c>
      <c r="I79" s="45">
        <v>168.09</v>
      </c>
      <c r="J79" s="25">
        <v>27</v>
      </c>
      <c r="K79" s="45">
        <v>109.45</v>
      </c>
      <c r="L79" s="45">
        <v>58.64</v>
      </c>
      <c r="M79" s="18" t="s">
        <v>48</v>
      </c>
      <c r="N79" s="45">
        <v>17.45</v>
      </c>
      <c r="O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 s="45">
        <f>Table1[[#This Row],[Lifetime Gross (M USD)]]-Table1[[#This Row],[Budget (M USD)]]</f>
        <v>44.97</v>
      </c>
      <c r="Q79" s="2" t="s">
        <v>32</v>
      </c>
    </row>
    <row r="80" spans="1:17" x14ac:dyDescent="0.3">
      <c r="A80" s="32" t="s">
        <v>1358</v>
      </c>
      <c r="B80" s="22" t="s">
        <v>1848</v>
      </c>
      <c r="C80" s="18" t="s">
        <v>3402</v>
      </c>
      <c r="D80" s="18" t="s">
        <v>26</v>
      </c>
      <c r="E80" s="18" t="s">
        <v>9</v>
      </c>
      <c r="F80" s="42">
        <f t="shared" ca="1" si="1"/>
        <v>21608</v>
      </c>
      <c r="G80" s="27">
        <v>5.9</v>
      </c>
      <c r="H80" s="45">
        <v>163.87</v>
      </c>
      <c r="I80" s="45">
        <v>201.95</v>
      </c>
      <c r="J80" s="25">
        <v>48</v>
      </c>
      <c r="K80" s="45">
        <v>161.53</v>
      </c>
      <c r="L80" s="45">
        <v>40.42</v>
      </c>
      <c r="M80" s="18" t="s">
        <v>54</v>
      </c>
      <c r="N80" s="45">
        <v>70.14</v>
      </c>
      <c r="O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 s="45">
        <f>Table1[[#This Row],[Lifetime Gross (M USD)]]-Table1[[#This Row],[Budget (M USD)]]</f>
        <v>38.079999999999984</v>
      </c>
      <c r="Q80" s="2" t="s">
        <v>8</v>
      </c>
    </row>
    <row r="81" spans="1:17" x14ac:dyDescent="0.3">
      <c r="A81" s="18" t="s">
        <v>1391</v>
      </c>
      <c r="B81" s="22" t="s">
        <v>2885</v>
      </c>
      <c r="C81" s="18" t="s">
        <v>4625</v>
      </c>
      <c r="D81" s="18" t="s">
        <v>26</v>
      </c>
      <c r="E81" s="18" t="s">
        <v>9</v>
      </c>
      <c r="F81" s="42">
        <f t="shared" ca="1" si="1"/>
        <v>16704</v>
      </c>
      <c r="G81" s="27">
        <v>4.5999999999999996</v>
      </c>
      <c r="H81" s="45">
        <v>234.97</v>
      </c>
      <c r="I81" s="45">
        <v>173.1</v>
      </c>
      <c r="J81" s="25">
        <v>58</v>
      </c>
      <c r="K81" s="45">
        <v>92.1</v>
      </c>
      <c r="L81" s="45">
        <v>81</v>
      </c>
      <c r="M81" s="18" t="s">
        <v>50</v>
      </c>
      <c r="N81" s="45">
        <v>48.96</v>
      </c>
      <c r="O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 s="45">
        <f>Table1[[#This Row],[Lifetime Gross (M USD)]]-Table1[[#This Row],[Budget (M USD)]]</f>
        <v>-61.870000000000005</v>
      </c>
      <c r="Q81" s="2" t="s">
        <v>28</v>
      </c>
    </row>
    <row r="82" spans="1:17" x14ac:dyDescent="0.3">
      <c r="A82" s="32" t="s">
        <v>1464</v>
      </c>
      <c r="B82" s="22" t="s">
        <v>1931</v>
      </c>
      <c r="C82" s="18" t="s">
        <v>3133</v>
      </c>
      <c r="D82" s="18" t="s">
        <v>26</v>
      </c>
      <c r="E82" s="18" t="s">
        <v>9</v>
      </c>
      <c r="F82" s="42">
        <f t="shared" ca="1" si="1"/>
        <v>8453</v>
      </c>
      <c r="G82" s="27">
        <v>8.3000000000000007</v>
      </c>
      <c r="H82" s="45">
        <v>12.3</v>
      </c>
      <c r="I82" s="45">
        <v>774.86</v>
      </c>
      <c r="J82" s="25">
        <v>81</v>
      </c>
      <c r="K82" s="45">
        <v>401.53</v>
      </c>
      <c r="L82" s="45">
        <v>373.33</v>
      </c>
      <c r="M82" s="18" t="s">
        <v>50</v>
      </c>
      <c r="N82" s="45">
        <v>3.6</v>
      </c>
      <c r="O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82" s="45">
        <f>Table1[[#This Row],[Lifetime Gross (M USD)]]-Table1[[#This Row],[Budget (M USD)]]</f>
        <v>762.56000000000006</v>
      </c>
      <c r="Q82" s="2" t="s">
        <v>22</v>
      </c>
    </row>
    <row r="83" spans="1:17" x14ac:dyDescent="0.3">
      <c r="A83" s="18" t="s">
        <v>350</v>
      </c>
      <c r="B83" s="22" t="s">
        <v>2234</v>
      </c>
      <c r="C83" s="18" t="s">
        <v>3486</v>
      </c>
      <c r="D83" s="18" t="s">
        <v>26</v>
      </c>
      <c r="E83" s="18" t="s">
        <v>19</v>
      </c>
      <c r="F83" s="42">
        <f t="shared" ca="1" si="1"/>
        <v>20351</v>
      </c>
      <c r="G83" s="27">
        <v>6.2</v>
      </c>
      <c r="H83" s="45">
        <v>52.68</v>
      </c>
      <c r="I83" s="45">
        <v>176.45</v>
      </c>
      <c r="J83" s="25">
        <v>66</v>
      </c>
      <c r="K83" s="45">
        <v>130.22</v>
      </c>
      <c r="L83" s="45">
        <v>46.23</v>
      </c>
      <c r="M83" s="18" t="s">
        <v>50</v>
      </c>
      <c r="N83" s="45">
        <v>15.94</v>
      </c>
      <c r="O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 s="45">
        <f>Table1[[#This Row],[Lifetime Gross (M USD)]]-Table1[[#This Row],[Budget (M USD)]]</f>
        <v>123.76999999999998</v>
      </c>
      <c r="Q83" s="2" t="s">
        <v>17</v>
      </c>
    </row>
    <row r="84" spans="1:17" x14ac:dyDescent="0.3">
      <c r="A84" s="32" t="s">
        <v>1831</v>
      </c>
      <c r="B84" s="22" t="s">
        <v>2991</v>
      </c>
      <c r="C84" s="18" t="s">
        <v>4868</v>
      </c>
      <c r="D84" s="18" t="s">
        <v>26</v>
      </c>
      <c r="E84" s="18" t="s">
        <v>9</v>
      </c>
      <c r="F84" s="42">
        <f t="shared" ca="1" si="1"/>
        <v>20394</v>
      </c>
      <c r="G84" s="27">
        <v>7.9</v>
      </c>
      <c r="H84" s="45">
        <v>146.80000000000001</v>
      </c>
      <c r="I84" s="45">
        <v>83.22</v>
      </c>
      <c r="J84" s="25">
        <v>97</v>
      </c>
      <c r="K84" s="45">
        <v>45.22</v>
      </c>
      <c r="L84" s="45">
        <v>38</v>
      </c>
      <c r="M84" s="18" t="s">
        <v>44</v>
      </c>
      <c r="N84" s="45">
        <v>21.09</v>
      </c>
      <c r="O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4" s="45">
        <f>Table1[[#This Row],[Lifetime Gross (M USD)]]-Table1[[#This Row],[Budget (M USD)]]</f>
        <v>-63.580000000000013</v>
      </c>
      <c r="Q84" s="2" t="s">
        <v>10</v>
      </c>
    </row>
    <row r="85" spans="1:17" x14ac:dyDescent="0.3">
      <c r="A85" s="18" t="s">
        <v>56</v>
      </c>
      <c r="B85" s="22" t="s">
        <v>2222</v>
      </c>
      <c r="C85" s="18" t="s">
        <v>3473</v>
      </c>
      <c r="D85" s="18" t="s">
        <v>26</v>
      </c>
      <c r="E85" s="18" t="s">
        <v>9</v>
      </c>
      <c r="F85" s="42">
        <f t="shared" ca="1" si="1"/>
        <v>40401</v>
      </c>
      <c r="G85" s="27">
        <v>7.2</v>
      </c>
      <c r="H85" s="45">
        <v>216.32</v>
      </c>
      <c r="I85" s="45">
        <v>67.569999999999993</v>
      </c>
      <c r="J85" s="25">
        <v>47</v>
      </c>
      <c r="K85" s="45">
        <v>44.34</v>
      </c>
      <c r="L85" s="45">
        <v>23.23</v>
      </c>
      <c r="M85" s="18" t="s">
        <v>46</v>
      </c>
      <c r="N85" s="45">
        <v>32.25</v>
      </c>
      <c r="O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 s="45">
        <f>Table1[[#This Row],[Lifetime Gross (M USD)]]-Table1[[#This Row],[Budget (M USD)]]</f>
        <v>-148.75</v>
      </c>
      <c r="Q85" s="2" t="s">
        <v>28</v>
      </c>
    </row>
    <row r="86" spans="1:17" x14ac:dyDescent="0.3">
      <c r="A86" s="32" t="s">
        <v>133</v>
      </c>
      <c r="B86" s="22" t="s">
        <v>2956</v>
      </c>
      <c r="C86" s="18" t="s">
        <v>4797</v>
      </c>
      <c r="D86" s="18" t="s">
        <v>26</v>
      </c>
      <c r="E86" s="18" t="s">
        <v>9</v>
      </c>
      <c r="F86" s="42">
        <f t="shared" ca="1" si="1"/>
        <v>7846</v>
      </c>
      <c r="G86" s="27">
        <v>8.4</v>
      </c>
      <c r="H86" s="45">
        <v>261.49</v>
      </c>
      <c r="I86" s="45">
        <v>68.12</v>
      </c>
      <c r="J86" s="25">
        <v>74</v>
      </c>
      <c r="K86" s="45">
        <v>51.96</v>
      </c>
      <c r="L86" s="45">
        <v>16.16</v>
      </c>
      <c r="M86" s="18" t="s">
        <v>48</v>
      </c>
      <c r="N86" s="45">
        <v>81.7</v>
      </c>
      <c r="O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 s="45">
        <f>Table1[[#This Row],[Lifetime Gross (M USD)]]-Table1[[#This Row],[Budget (M USD)]]</f>
        <v>-193.37</v>
      </c>
      <c r="Q86" s="2" t="s">
        <v>22</v>
      </c>
    </row>
    <row r="87" spans="1:17" x14ac:dyDescent="0.3">
      <c r="A87" s="18" t="s">
        <v>206</v>
      </c>
      <c r="B87" s="22" t="s">
        <v>1876</v>
      </c>
      <c r="C87" s="18" t="s">
        <v>3080</v>
      </c>
      <c r="D87" s="18" t="s">
        <v>26</v>
      </c>
      <c r="E87" s="18" t="s">
        <v>9</v>
      </c>
      <c r="F87" s="42">
        <f t="shared" ca="1" si="1"/>
        <v>20095</v>
      </c>
      <c r="G87" s="27">
        <v>7.5</v>
      </c>
      <c r="H87" s="45">
        <v>189.14</v>
      </c>
      <c r="I87" s="45">
        <v>689.66</v>
      </c>
      <c r="J87" s="25">
        <v>66</v>
      </c>
      <c r="K87" s="45">
        <v>447.08</v>
      </c>
      <c r="L87" s="45">
        <v>242.58</v>
      </c>
      <c r="M87" s="18" t="s">
        <v>46</v>
      </c>
      <c r="N87" s="45">
        <v>44.44</v>
      </c>
      <c r="O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 s="45">
        <f>Table1[[#This Row],[Lifetime Gross (M USD)]]-Table1[[#This Row],[Budget (M USD)]]</f>
        <v>500.52</v>
      </c>
      <c r="Q87" s="2" t="s">
        <v>10</v>
      </c>
    </row>
    <row r="88" spans="1:17" x14ac:dyDescent="0.3">
      <c r="A88" s="32" t="s">
        <v>215</v>
      </c>
      <c r="B88" s="22" t="s">
        <v>2086</v>
      </c>
      <c r="C88" s="18" t="s">
        <v>3301</v>
      </c>
      <c r="D88" s="18" t="s">
        <v>26</v>
      </c>
      <c r="E88" s="18" t="s">
        <v>9</v>
      </c>
      <c r="F88" s="42">
        <f t="shared" ca="1" si="1"/>
        <v>22085</v>
      </c>
      <c r="G88" s="27">
        <v>6.2</v>
      </c>
      <c r="H88" s="45">
        <v>111.06</v>
      </c>
      <c r="I88" s="45">
        <v>391.57</v>
      </c>
      <c r="J88" s="25">
        <v>88</v>
      </c>
      <c r="K88" s="45">
        <v>298.67</v>
      </c>
      <c r="L88" s="45">
        <v>92.9</v>
      </c>
      <c r="M88" s="18" t="s">
        <v>44</v>
      </c>
      <c r="N88" s="45">
        <v>23.77</v>
      </c>
      <c r="O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 s="45">
        <f>Table1[[#This Row],[Lifetime Gross (M USD)]]-Table1[[#This Row],[Budget (M USD)]]</f>
        <v>280.51</v>
      </c>
      <c r="Q88" s="2" t="s">
        <v>10</v>
      </c>
    </row>
    <row r="89" spans="1:17" x14ac:dyDescent="0.3">
      <c r="A89" s="18" t="s">
        <v>256</v>
      </c>
      <c r="B89" s="22" t="s">
        <v>1886</v>
      </c>
      <c r="C89" s="18" t="s">
        <v>4481</v>
      </c>
      <c r="D89" s="18" t="s">
        <v>26</v>
      </c>
      <c r="E89" s="18" t="s">
        <v>19</v>
      </c>
      <c r="F89" s="42">
        <f t="shared" ca="1" si="1"/>
        <v>21213</v>
      </c>
      <c r="G89" s="27">
        <v>8.1</v>
      </c>
      <c r="H89" s="45">
        <v>155.96</v>
      </c>
      <c r="I89" s="45">
        <v>323.41000000000003</v>
      </c>
      <c r="J89" s="25">
        <v>72</v>
      </c>
      <c r="K89" s="45">
        <v>240.15</v>
      </c>
      <c r="L89" s="45">
        <v>83.26</v>
      </c>
      <c r="M89" s="18" t="s">
        <v>46</v>
      </c>
      <c r="N89" s="45">
        <v>24.93</v>
      </c>
      <c r="O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 s="45">
        <f>Table1[[#This Row],[Lifetime Gross (M USD)]]-Table1[[#This Row],[Budget (M USD)]]</f>
        <v>167.45000000000002</v>
      </c>
      <c r="Q89" s="2" t="s">
        <v>28</v>
      </c>
    </row>
    <row r="90" spans="1:17" x14ac:dyDescent="0.3">
      <c r="A90" s="32" t="s">
        <v>262</v>
      </c>
      <c r="B90" s="22" t="s">
        <v>1921</v>
      </c>
      <c r="C90" s="18" t="s">
        <v>3123</v>
      </c>
      <c r="D90" s="18" t="s">
        <v>26</v>
      </c>
      <c r="E90" s="18" t="s">
        <v>9</v>
      </c>
      <c r="F90" s="42">
        <f t="shared" ca="1" si="1"/>
        <v>25319</v>
      </c>
      <c r="G90" s="27">
        <v>6.6</v>
      </c>
      <c r="H90" s="45">
        <v>132.75</v>
      </c>
      <c r="I90" s="45">
        <v>275.67</v>
      </c>
      <c r="J90" s="25">
        <v>67</v>
      </c>
      <c r="K90" s="45">
        <v>145.47</v>
      </c>
      <c r="L90" s="45">
        <v>130.19999999999999</v>
      </c>
      <c r="M90" s="18" t="s">
        <v>54</v>
      </c>
      <c r="N90" s="45">
        <v>22.38</v>
      </c>
      <c r="O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 s="45">
        <f>Table1[[#This Row],[Lifetime Gross (M USD)]]-Table1[[#This Row],[Budget (M USD)]]</f>
        <v>142.92000000000002</v>
      </c>
      <c r="Q90" s="2" t="s">
        <v>17</v>
      </c>
    </row>
    <row r="91" spans="1:17" x14ac:dyDescent="0.3">
      <c r="A91" s="18" t="s">
        <v>318</v>
      </c>
      <c r="B91" s="22" t="s">
        <v>1992</v>
      </c>
      <c r="C91" s="18" t="s">
        <v>3196</v>
      </c>
      <c r="D91" s="18" t="s">
        <v>26</v>
      </c>
      <c r="E91" s="18" t="s">
        <v>9</v>
      </c>
      <c r="F91" s="42">
        <f t="shared" ca="1" si="1"/>
        <v>40705</v>
      </c>
      <c r="G91" s="27">
        <v>7.6</v>
      </c>
      <c r="H91" s="45">
        <v>47.37</v>
      </c>
      <c r="I91" s="45">
        <v>172.84</v>
      </c>
      <c r="J91" s="25">
        <v>20</v>
      </c>
      <c r="K91" s="45">
        <v>95.65</v>
      </c>
      <c r="L91" s="45">
        <v>77.19</v>
      </c>
      <c r="M91" s="18" t="s">
        <v>48</v>
      </c>
      <c r="N91" s="45">
        <v>21.81</v>
      </c>
      <c r="O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 s="45">
        <f>Table1[[#This Row],[Lifetime Gross (M USD)]]-Table1[[#This Row],[Budget (M USD)]]</f>
        <v>125.47</v>
      </c>
      <c r="Q91" s="2" t="s">
        <v>20</v>
      </c>
    </row>
    <row r="92" spans="1:17" x14ac:dyDescent="0.3">
      <c r="A92" s="32" t="s">
        <v>437</v>
      </c>
      <c r="B92" s="22" t="s">
        <v>2347</v>
      </c>
      <c r="C92" s="18" t="s">
        <v>3652</v>
      </c>
      <c r="D92" s="18" t="s">
        <v>26</v>
      </c>
      <c r="E92" s="18" t="s">
        <v>9</v>
      </c>
      <c r="F92" s="42">
        <f t="shared" ca="1" si="1"/>
        <v>24121</v>
      </c>
      <c r="G92" s="27">
        <v>6.5</v>
      </c>
      <c r="H92" s="45">
        <v>182.69</v>
      </c>
      <c r="I92" s="45">
        <v>295.97000000000003</v>
      </c>
      <c r="J92" s="25">
        <v>51</v>
      </c>
      <c r="K92" s="45">
        <v>224.77</v>
      </c>
      <c r="L92" s="45">
        <v>71.2</v>
      </c>
      <c r="M92" s="18" t="s">
        <v>55</v>
      </c>
      <c r="N92" s="45">
        <v>23.21</v>
      </c>
      <c r="O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2" s="45">
        <f>Table1[[#This Row],[Lifetime Gross (M USD)]]-Table1[[#This Row],[Budget (M USD)]]</f>
        <v>113.28000000000003</v>
      </c>
      <c r="Q92" s="2" t="s">
        <v>13</v>
      </c>
    </row>
    <row r="93" spans="1:17" x14ac:dyDescent="0.3">
      <c r="A93" s="18" t="s">
        <v>502</v>
      </c>
      <c r="B93" s="22" t="s">
        <v>2910</v>
      </c>
      <c r="C93" s="18" t="s">
        <v>4672</v>
      </c>
      <c r="D93" s="18" t="s">
        <v>26</v>
      </c>
      <c r="E93" s="18" t="s">
        <v>19</v>
      </c>
      <c r="F93" s="42">
        <f t="shared" ca="1" si="1"/>
        <v>18960</v>
      </c>
      <c r="G93" s="27">
        <v>6</v>
      </c>
      <c r="H93" s="45">
        <v>217.57</v>
      </c>
      <c r="I93" s="45">
        <v>328.43</v>
      </c>
      <c r="J93" s="25">
        <v>28</v>
      </c>
      <c r="K93" s="45">
        <v>226.66</v>
      </c>
      <c r="L93" s="45">
        <v>101.77</v>
      </c>
      <c r="M93" s="18" t="s">
        <v>46</v>
      </c>
      <c r="N93" s="45">
        <v>67.739999999999995</v>
      </c>
      <c r="O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 s="45">
        <f>Table1[[#This Row],[Lifetime Gross (M USD)]]-Table1[[#This Row],[Budget (M USD)]]</f>
        <v>110.86000000000001</v>
      </c>
      <c r="Q93" s="2" t="s">
        <v>22</v>
      </c>
    </row>
    <row r="94" spans="1:17" x14ac:dyDescent="0.3">
      <c r="A94" s="32" t="s">
        <v>571</v>
      </c>
      <c r="B94" s="22" t="s">
        <v>2690</v>
      </c>
      <c r="C94" s="18" t="s">
        <v>4912</v>
      </c>
      <c r="D94" s="18" t="s">
        <v>26</v>
      </c>
      <c r="E94" s="18" t="s">
        <v>19</v>
      </c>
      <c r="F94" s="42">
        <f t="shared" ca="1" si="1"/>
        <v>14208</v>
      </c>
      <c r="G94" s="27">
        <v>7.4</v>
      </c>
      <c r="H94" s="45">
        <v>236.69</v>
      </c>
      <c r="I94" s="45">
        <v>307.82</v>
      </c>
      <c r="J94" s="25">
        <v>97</v>
      </c>
      <c r="K94" s="45">
        <v>205.19</v>
      </c>
      <c r="L94" s="45">
        <v>102.63</v>
      </c>
      <c r="M94" s="18" t="s">
        <v>48</v>
      </c>
      <c r="N94" s="45">
        <v>79.819999999999993</v>
      </c>
      <c r="O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 s="45">
        <f>Table1[[#This Row],[Lifetime Gross (M USD)]]-Table1[[#This Row],[Budget (M USD)]]</f>
        <v>71.13</v>
      </c>
      <c r="Q94" s="2" t="s">
        <v>8</v>
      </c>
    </row>
    <row r="95" spans="1:17" x14ac:dyDescent="0.3">
      <c r="A95" s="18" t="s">
        <v>574</v>
      </c>
      <c r="B95" s="22" t="s">
        <v>2330</v>
      </c>
      <c r="C95" s="18" t="s">
        <v>4415</v>
      </c>
      <c r="D95" s="18" t="s">
        <v>26</v>
      </c>
      <c r="E95" s="18" t="s">
        <v>9</v>
      </c>
      <c r="F95" s="42">
        <f t="shared" ca="1" si="1"/>
        <v>26563</v>
      </c>
      <c r="G95" s="27">
        <v>8.3000000000000007</v>
      </c>
      <c r="H95" s="45">
        <v>70.61</v>
      </c>
      <c r="I95" s="45">
        <v>136.05000000000001</v>
      </c>
      <c r="J95" s="25">
        <v>94</v>
      </c>
      <c r="K95" s="45">
        <v>102.96</v>
      </c>
      <c r="L95" s="45">
        <v>33.090000000000003</v>
      </c>
      <c r="M95" s="18" t="s">
        <v>55</v>
      </c>
      <c r="N95" s="45">
        <v>13.21</v>
      </c>
      <c r="O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 s="45">
        <f>Table1[[#This Row],[Lifetime Gross (M USD)]]-Table1[[#This Row],[Budget (M USD)]]</f>
        <v>65.440000000000012</v>
      </c>
      <c r="Q95" s="2" t="s">
        <v>13</v>
      </c>
    </row>
    <row r="96" spans="1:17" x14ac:dyDescent="0.3">
      <c r="A96" s="32" t="s">
        <v>586</v>
      </c>
      <c r="B96" s="22" t="s">
        <v>2883</v>
      </c>
      <c r="C96" s="18" t="s">
        <v>4618</v>
      </c>
      <c r="D96" s="18" t="s">
        <v>26</v>
      </c>
      <c r="E96" s="18" t="s">
        <v>9</v>
      </c>
      <c r="F96" s="42">
        <f t="shared" ca="1" si="1"/>
        <v>30682</v>
      </c>
      <c r="G96" s="27">
        <v>6</v>
      </c>
      <c r="H96" s="45">
        <v>29.97</v>
      </c>
      <c r="I96" s="45">
        <v>62.31</v>
      </c>
      <c r="J96" s="25">
        <v>91</v>
      </c>
      <c r="K96" s="45">
        <v>41.19</v>
      </c>
      <c r="L96" s="45">
        <v>21.12</v>
      </c>
      <c r="M96" s="18" t="s">
        <v>50</v>
      </c>
      <c r="N96" s="45">
        <v>6.34</v>
      </c>
      <c r="O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 s="45">
        <f>Table1[[#This Row],[Lifetime Gross (M USD)]]-Table1[[#This Row],[Budget (M USD)]]</f>
        <v>32.340000000000003</v>
      </c>
      <c r="Q96" s="2" t="s">
        <v>17</v>
      </c>
    </row>
    <row r="97" spans="1:17" x14ac:dyDescent="0.3">
      <c r="A97" s="18" t="s">
        <v>599</v>
      </c>
      <c r="B97" s="22" t="s">
        <v>2222</v>
      </c>
      <c r="C97" s="18" t="s">
        <v>4465</v>
      </c>
      <c r="D97" s="18" t="s">
        <v>26</v>
      </c>
      <c r="E97" s="18" t="s">
        <v>9</v>
      </c>
      <c r="F97" s="42">
        <f t="shared" ca="1" si="1"/>
        <v>28354</v>
      </c>
      <c r="G97" s="27">
        <v>6.5</v>
      </c>
      <c r="H97" s="45">
        <v>156.59</v>
      </c>
      <c r="I97" s="45">
        <v>163.65</v>
      </c>
      <c r="J97" s="25">
        <v>74</v>
      </c>
      <c r="K97" s="45">
        <v>115.34</v>
      </c>
      <c r="L97" s="45">
        <v>48.31</v>
      </c>
      <c r="M97" s="18" t="s">
        <v>46</v>
      </c>
      <c r="N97" s="45">
        <v>21.91</v>
      </c>
      <c r="O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 s="45">
        <f>Table1[[#This Row],[Lifetime Gross (M USD)]]-Table1[[#This Row],[Budget (M USD)]]</f>
        <v>7.0600000000000023</v>
      </c>
      <c r="Q97" s="2" t="s">
        <v>22</v>
      </c>
    </row>
    <row r="98" spans="1:17" x14ac:dyDescent="0.3">
      <c r="A98" s="32" t="s">
        <v>715</v>
      </c>
      <c r="B98" s="22" t="s">
        <v>1939</v>
      </c>
      <c r="C98" s="18" t="s">
        <v>3311</v>
      </c>
      <c r="D98" s="18" t="s">
        <v>26</v>
      </c>
      <c r="E98" s="18" t="s">
        <v>9</v>
      </c>
      <c r="F98" s="42">
        <f t="shared" ca="1" si="1"/>
        <v>39732</v>
      </c>
      <c r="G98" s="27">
        <v>7.2</v>
      </c>
      <c r="H98" s="45">
        <v>190.68</v>
      </c>
      <c r="I98" s="45">
        <v>130.22999999999999</v>
      </c>
      <c r="J98" s="25">
        <v>95</v>
      </c>
      <c r="K98" s="45">
        <v>67.34</v>
      </c>
      <c r="L98" s="45">
        <v>62.89</v>
      </c>
      <c r="M98" s="18" t="s">
        <v>44</v>
      </c>
      <c r="N98" s="45">
        <v>27.73</v>
      </c>
      <c r="O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 s="45">
        <f>Table1[[#This Row],[Lifetime Gross (M USD)]]-Table1[[#This Row],[Budget (M USD)]]</f>
        <v>-60.450000000000017</v>
      </c>
      <c r="Q98" s="2" t="s">
        <v>25</v>
      </c>
    </row>
    <row r="99" spans="1:17" x14ac:dyDescent="0.3">
      <c r="A99" s="18" t="s">
        <v>845</v>
      </c>
      <c r="B99" s="22" t="s">
        <v>1873</v>
      </c>
      <c r="C99" s="18" t="s">
        <v>3078</v>
      </c>
      <c r="D99" s="18" t="s">
        <v>26</v>
      </c>
      <c r="E99" s="18" t="s">
        <v>9</v>
      </c>
      <c r="F99" s="42">
        <f t="shared" ca="1" si="1"/>
        <v>27868</v>
      </c>
      <c r="G99" s="27">
        <v>6.7</v>
      </c>
      <c r="H99" s="45">
        <v>240.14</v>
      </c>
      <c r="I99" s="45">
        <v>144.69999999999999</v>
      </c>
      <c r="J99" s="25">
        <v>42</v>
      </c>
      <c r="K99" s="45">
        <v>92.11</v>
      </c>
      <c r="L99" s="45">
        <v>52.59</v>
      </c>
      <c r="M99" s="18" t="s">
        <v>48</v>
      </c>
      <c r="N99" s="45">
        <v>107.53</v>
      </c>
      <c r="O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 s="45">
        <f>Table1[[#This Row],[Lifetime Gross (M USD)]]-Table1[[#This Row],[Budget (M USD)]]</f>
        <v>-95.44</v>
      </c>
      <c r="Q99" s="2" t="s">
        <v>17</v>
      </c>
    </row>
    <row r="100" spans="1:17" x14ac:dyDescent="0.3">
      <c r="A100" s="32" t="s">
        <v>872</v>
      </c>
      <c r="B100" s="22" t="s">
        <v>2240</v>
      </c>
      <c r="C100" s="18" t="s">
        <v>3494</v>
      </c>
      <c r="D100" s="18" t="s">
        <v>26</v>
      </c>
      <c r="E100" s="18" t="s">
        <v>9</v>
      </c>
      <c r="F100" s="42">
        <f t="shared" ca="1" si="1"/>
        <v>18498</v>
      </c>
      <c r="G100" s="27">
        <v>7.2</v>
      </c>
      <c r="H100" s="45">
        <v>292.83</v>
      </c>
      <c r="I100" s="45">
        <v>186.28</v>
      </c>
      <c r="J100" s="25">
        <v>93</v>
      </c>
      <c r="K100" s="45">
        <v>119.6</v>
      </c>
      <c r="L100" s="45">
        <v>66.680000000000007</v>
      </c>
      <c r="M100" s="18" t="s">
        <v>44</v>
      </c>
      <c r="N100" s="45">
        <v>85.59</v>
      </c>
      <c r="O1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 s="45">
        <f>Table1[[#This Row],[Lifetime Gross (M USD)]]-Table1[[#This Row],[Budget (M USD)]]</f>
        <v>-106.54999999999998</v>
      </c>
      <c r="Q100" s="2" t="s">
        <v>20</v>
      </c>
    </row>
    <row r="101" spans="1:17" x14ac:dyDescent="0.3">
      <c r="A101" s="18" t="s">
        <v>885</v>
      </c>
      <c r="B101" s="22" t="s">
        <v>2795</v>
      </c>
      <c r="C101" s="18" t="s">
        <v>4417</v>
      </c>
      <c r="D101" s="18" t="s">
        <v>26</v>
      </c>
      <c r="E101" s="18" t="s">
        <v>1875</v>
      </c>
      <c r="F101" s="42">
        <f t="shared" ca="1" si="1"/>
        <v>42061</v>
      </c>
      <c r="G101" s="27">
        <v>6.2</v>
      </c>
      <c r="H101" s="45">
        <v>18.45</v>
      </c>
      <c r="I101" s="45">
        <v>637.01</v>
      </c>
      <c r="J101" s="25">
        <v>68</v>
      </c>
      <c r="K101" s="45">
        <v>379.5</v>
      </c>
      <c r="L101" s="45">
        <v>257.51</v>
      </c>
      <c r="M101" s="18" t="s">
        <v>46</v>
      </c>
      <c r="N101" s="45">
        <v>5.38</v>
      </c>
      <c r="O1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1" s="45">
        <f>Table1[[#This Row],[Lifetime Gross (M USD)]]-Table1[[#This Row],[Budget (M USD)]]</f>
        <v>618.55999999999995</v>
      </c>
      <c r="Q101" s="2" t="s">
        <v>13</v>
      </c>
    </row>
    <row r="102" spans="1:17" x14ac:dyDescent="0.3">
      <c r="A102" s="32" t="s">
        <v>793</v>
      </c>
      <c r="B102" s="22" t="s">
        <v>1992</v>
      </c>
      <c r="C102" s="18" t="s">
        <v>3831</v>
      </c>
      <c r="D102" s="18" t="s">
        <v>26</v>
      </c>
      <c r="E102" s="18" t="s">
        <v>9</v>
      </c>
      <c r="F102" s="42">
        <f t="shared" ca="1" si="1"/>
        <v>28629</v>
      </c>
      <c r="G102" s="27">
        <v>7.8</v>
      </c>
      <c r="H102" s="45">
        <v>68.47</v>
      </c>
      <c r="I102" s="45">
        <v>642.37</v>
      </c>
      <c r="J102" s="25">
        <v>90</v>
      </c>
      <c r="K102" s="45">
        <v>410.76</v>
      </c>
      <c r="L102" s="45">
        <v>231.61</v>
      </c>
      <c r="M102" s="18" t="s">
        <v>48</v>
      </c>
      <c r="N102" s="45">
        <v>7.7</v>
      </c>
      <c r="O1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2" s="45">
        <f>Table1[[#This Row],[Lifetime Gross (M USD)]]-Table1[[#This Row],[Budget (M USD)]]</f>
        <v>573.9</v>
      </c>
      <c r="Q102" s="2" t="s">
        <v>20</v>
      </c>
    </row>
    <row r="103" spans="1:17" x14ac:dyDescent="0.3">
      <c r="A103" s="18" t="s">
        <v>898</v>
      </c>
      <c r="B103" s="22" t="s">
        <v>2992</v>
      </c>
      <c r="C103" s="18" t="s">
        <v>4871</v>
      </c>
      <c r="D103" s="18" t="s">
        <v>26</v>
      </c>
      <c r="E103" s="18" t="s">
        <v>9</v>
      </c>
      <c r="F103" s="42">
        <f t="shared" ca="1" si="1"/>
        <v>19351</v>
      </c>
      <c r="G103" s="27">
        <v>4.7</v>
      </c>
      <c r="H103" s="45">
        <v>111.38</v>
      </c>
      <c r="I103" s="45">
        <v>662.49</v>
      </c>
      <c r="J103" s="25">
        <v>50</v>
      </c>
      <c r="K103" s="45">
        <v>443.8</v>
      </c>
      <c r="L103" s="45">
        <v>218.69</v>
      </c>
      <c r="M103" s="18" t="s">
        <v>50</v>
      </c>
      <c r="N103" s="45">
        <v>34.24</v>
      </c>
      <c r="O1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 s="45">
        <f>Table1[[#This Row],[Lifetime Gross (M USD)]]-Table1[[#This Row],[Budget (M USD)]]</f>
        <v>551.11</v>
      </c>
      <c r="Q103" s="2" t="s">
        <v>20</v>
      </c>
    </row>
    <row r="104" spans="1:17" x14ac:dyDescent="0.3">
      <c r="A104" s="32" t="s">
        <v>459</v>
      </c>
      <c r="B104" s="22" t="s">
        <v>2038</v>
      </c>
      <c r="C104" s="18" t="s">
        <v>3839</v>
      </c>
      <c r="D104" s="18" t="s">
        <v>26</v>
      </c>
      <c r="E104" s="18" t="s">
        <v>19</v>
      </c>
      <c r="F104" s="42">
        <f t="shared" ca="1" si="1"/>
        <v>24020</v>
      </c>
      <c r="G104" s="27">
        <v>6.3</v>
      </c>
      <c r="H104" s="45">
        <v>55.63</v>
      </c>
      <c r="I104" s="45">
        <v>396.82</v>
      </c>
      <c r="J104" s="25">
        <v>92</v>
      </c>
      <c r="K104" s="45">
        <v>280.74</v>
      </c>
      <c r="L104" s="45">
        <v>116.08</v>
      </c>
      <c r="M104" s="18" t="s">
        <v>50</v>
      </c>
      <c r="N104" s="45">
        <v>20.79</v>
      </c>
      <c r="O1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 s="45">
        <f>Table1[[#This Row],[Lifetime Gross (M USD)]]-Table1[[#This Row],[Budget (M USD)]]</f>
        <v>341.19</v>
      </c>
      <c r="Q104" s="2" t="s">
        <v>8</v>
      </c>
    </row>
    <row r="105" spans="1:17" x14ac:dyDescent="0.3">
      <c r="A105" s="18" t="s">
        <v>1198</v>
      </c>
      <c r="B105" s="22" t="s">
        <v>2566</v>
      </c>
      <c r="C105" s="18" t="s">
        <v>4000</v>
      </c>
      <c r="D105" s="18" t="s">
        <v>26</v>
      </c>
      <c r="E105" s="18" t="s">
        <v>9</v>
      </c>
      <c r="F105" s="42">
        <f t="shared" ca="1" si="1"/>
        <v>22300</v>
      </c>
      <c r="G105" s="27">
        <v>6.9</v>
      </c>
      <c r="H105" s="45">
        <v>237.5</v>
      </c>
      <c r="I105" s="45">
        <v>444.22</v>
      </c>
      <c r="J105" s="25">
        <v>100</v>
      </c>
      <c r="K105" s="45">
        <v>268.95999999999998</v>
      </c>
      <c r="L105" s="45">
        <v>175.26</v>
      </c>
      <c r="M105" s="18" t="s">
        <v>44</v>
      </c>
      <c r="N105" s="45">
        <v>50.67</v>
      </c>
      <c r="O1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 s="45">
        <f>Table1[[#This Row],[Lifetime Gross (M USD)]]-Table1[[#This Row],[Budget (M USD)]]</f>
        <v>206.72000000000003</v>
      </c>
      <c r="Q105" s="2" t="s">
        <v>17</v>
      </c>
    </row>
    <row r="106" spans="1:17" x14ac:dyDescent="0.3">
      <c r="A106" s="32" t="s">
        <v>1215</v>
      </c>
      <c r="B106" s="22" t="s">
        <v>2048</v>
      </c>
      <c r="C106" s="18" t="s">
        <v>3255</v>
      </c>
      <c r="D106" s="18" t="s">
        <v>26</v>
      </c>
      <c r="E106" s="18" t="s">
        <v>19</v>
      </c>
      <c r="F106" s="42">
        <f t="shared" ca="1" si="1"/>
        <v>18612</v>
      </c>
      <c r="G106" s="27">
        <v>8</v>
      </c>
      <c r="H106" s="45">
        <v>64.489999999999995</v>
      </c>
      <c r="I106" s="45">
        <v>252.86</v>
      </c>
      <c r="J106" s="25">
        <v>38</v>
      </c>
      <c r="K106" s="45">
        <v>132.77000000000001</v>
      </c>
      <c r="L106" s="45">
        <v>120.09</v>
      </c>
      <c r="M106" s="18" t="s">
        <v>55</v>
      </c>
      <c r="N106" s="45">
        <v>21.67</v>
      </c>
      <c r="O1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 s="45">
        <f>Table1[[#This Row],[Lifetime Gross (M USD)]]-Table1[[#This Row],[Budget (M USD)]]</f>
        <v>188.37</v>
      </c>
      <c r="Q106" s="2" t="s">
        <v>22</v>
      </c>
    </row>
    <row r="107" spans="1:17" x14ac:dyDescent="0.3">
      <c r="A107" s="18" t="s">
        <v>1237</v>
      </c>
      <c r="B107" s="22" t="s">
        <v>1897</v>
      </c>
      <c r="C107" s="18" t="s">
        <v>4544</v>
      </c>
      <c r="D107" s="18" t="s">
        <v>26</v>
      </c>
      <c r="E107" s="18" t="s">
        <v>19</v>
      </c>
      <c r="F107" s="42">
        <f t="shared" ca="1" si="1"/>
        <v>14200</v>
      </c>
      <c r="G107" s="27">
        <v>7.4</v>
      </c>
      <c r="H107" s="45">
        <v>15.21</v>
      </c>
      <c r="I107" s="45">
        <v>158.56</v>
      </c>
      <c r="J107" s="25">
        <v>38</v>
      </c>
      <c r="K107" s="45">
        <v>116.04</v>
      </c>
      <c r="L107" s="45">
        <v>42.52</v>
      </c>
      <c r="M107" s="18" t="s">
        <v>50</v>
      </c>
      <c r="N107" s="45">
        <v>1.78</v>
      </c>
      <c r="O1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 s="45">
        <f>Table1[[#This Row],[Lifetime Gross (M USD)]]-Table1[[#This Row],[Budget (M USD)]]</f>
        <v>143.35</v>
      </c>
      <c r="Q107" s="2" t="s">
        <v>22</v>
      </c>
    </row>
    <row r="108" spans="1:17" x14ac:dyDescent="0.3">
      <c r="A108" s="32" t="s">
        <v>1317</v>
      </c>
      <c r="B108" s="22" t="s">
        <v>2930</v>
      </c>
      <c r="C108" s="18" t="s">
        <v>4723</v>
      </c>
      <c r="D108" s="18" t="s">
        <v>26</v>
      </c>
      <c r="E108" s="18" t="s">
        <v>9</v>
      </c>
      <c r="F108" s="42">
        <f t="shared" ca="1" si="1"/>
        <v>14169</v>
      </c>
      <c r="G108" s="27">
        <v>5.4</v>
      </c>
      <c r="H108" s="45">
        <v>138.76</v>
      </c>
      <c r="I108" s="45">
        <v>225.35</v>
      </c>
      <c r="J108" s="25">
        <v>77</v>
      </c>
      <c r="K108" s="45">
        <v>133.47</v>
      </c>
      <c r="L108" s="45">
        <v>91.88</v>
      </c>
      <c r="M108" s="18" t="s">
        <v>50</v>
      </c>
      <c r="N108" s="45">
        <v>36.07</v>
      </c>
      <c r="O1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 s="45">
        <f>Table1[[#This Row],[Lifetime Gross (M USD)]]-Table1[[#This Row],[Budget (M USD)]]</f>
        <v>86.59</v>
      </c>
      <c r="Q108" s="2" t="s">
        <v>8</v>
      </c>
    </row>
    <row r="109" spans="1:17" x14ac:dyDescent="0.3">
      <c r="A109" s="18" t="s">
        <v>602</v>
      </c>
      <c r="B109" s="22" t="s">
        <v>2473</v>
      </c>
      <c r="C109" s="18" t="s">
        <v>4054</v>
      </c>
      <c r="D109" s="18" t="s">
        <v>26</v>
      </c>
      <c r="E109" s="18" t="s">
        <v>9</v>
      </c>
      <c r="F109" s="42">
        <f t="shared" ca="1" si="1"/>
        <v>38150</v>
      </c>
      <c r="G109" s="27">
        <v>7.2</v>
      </c>
      <c r="H109" s="45">
        <v>195.17</v>
      </c>
      <c r="I109" s="45">
        <v>254.64</v>
      </c>
      <c r="J109" s="25">
        <v>57</v>
      </c>
      <c r="K109" s="45">
        <v>142.36000000000001</v>
      </c>
      <c r="L109" s="45">
        <v>112.28</v>
      </c>
      <c r="M109" s="18" t="s">
        <v>50</v>
      </c>
      <c r="N109" s="45">
        <v>91.46</v>
      </c>
      <c r="O1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 s="45">
        <f>Table1[[#This Row],[Lifetime Gross (M USD)]]-Table1[[#This Row],[Budget (M USD)]]</f>
        <v>59.47</v>
      </c>
      <c r="Q109" s="2" t="s">
        <v>10</v>
      </c>
    </row>
    <row r="110" spans="1:17" x14ac:dyDescent="0.3">
      <c r="A110" s="32" t="s">
        <v>1418</v>
      </c>
      <c r="B110" s="22" t="s">
        <v>1886</v>
      </c>
      <c r="C110" s="18" t="s">
        <v>3088</v>
      </c>
      <c r="D110" s="18" t="s">
        <v>26</v>
      </c>
      <c r="E110" s="18" t="s">
        <v>9</v>
      </c>
      <c r="F110" s="42">
        <f t="shared" ca="1" si="1"/>
        <v>28695</v>
      </c>
      <c r="G110" s="27">
        <v>8.4</v>
      </c>
      <c r="H110" s="45">
        <v>133.38</v>
      </c>
      <c r="I110" s="45">
        <v>982.25</v>
      </c>
      <c r="J110" s="25">
        <v>76</v>
      </c>
      <c r="K110" s="45">
        <v>565.79999999999995</v>
      </c>
      <c r="L110" s="45">
        <v>416.45</v>
      </c>
      <c r="M110" s="18" t="s">
        <v>46</v>
      </c>
      <c r="N110" s="45">
        <v>22.28</v>
      </c>
      <c r="O1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10" s="45">
        <f>Table1[[#This Row],[Lifetime Gross (M USD)]]-Table1[[#This Row],[Budget (M USD)]]</f>
        <v>848.87</v>
      </c>
      <c r="Q110" s="2" t="s">
        <v>8</v>
      </c>
    </row>
    <row r="111" spans="1:17" x14ac:dyDescent="0.3">
      <c r="A111" s="18" t="s">
        <v>1611</v>
      </c>
      <c r="B111" s="22" t="s">
        <v>2409</v>
      </c>
      <c r="C111" s="18" t="s">
        <v>4245</v>
      </c>
      <c r="D111" s="18" t="s">
        <v>26</v>
      </c>
      <c r="E111" s="18" t="s">
        <v>9</v>
      </c>
      <c r="F111" s="42">
        <f t="shared" ca="1" si="1"/>
        <v>31251</v>
      </c>
      <c r="G111" s="27">
        <v>5.9</v>
      </c>
      <c r="H111" s="45">
        <v>114.24</v>
      </c>
      <c r="I111" s="45">
        <v>685.1</v>
      </c>
      <c r="J111" s="25">
        <v>49</v>
      </c>
      <c r="K111" s="45">
        <v>527.03</v>
      </c>
      <c r="L111" s="45">
        <v>158.07</v>
      </c>
      <c r="M111" s="18" t="s">
        <v>48</v>
      </c>
      <c r="N111" s="45">
        <v>35.99</v>
      </c>
      <c r="O1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1" s="45">
        <f>Table1[[#This Row],[Lifetime Gross (M USD)]]-Table1[[#This Row],[Budget (M USD)]]</f>
        <v>570.86</v>
      </c>
      <c r="Q111" s="2" t="s">
        <v>13</v>
      </c>
    </row>
    <row r="112" spans="1:17" x14ac:dyDescent="0.3">
      <c r="A112" s="32" t="s">
        <v>1625</v>
      </c>
      <c r="B112" s="22" t="s">
        <v>2133</v>
      </c>
      <c r="C112" s="18" t="s">
        <v>4993</v>
      </c>
      <c r="D112" s="18" t="s">
        <v>26</v>
      </c>
      <c r="E112" s="18" t="s">
        <v>19</v>
      </c>
      <c r="F112" s="42">
        <f t="shared" ca="1" si="1"/>
        <v>30786</v>
      </c>
      <c r="G112" s="27">
        <v>7.2</v>
      </c>
      <c r="H112" s="45">
        <v>252.42</v>
      </c>
      <c r="I112" s="45">
        <v>543.80999999999995</v>
      </c>
      <c r="J112" s="25">
        <v>33</v>
      </c>
      <c r="K112" s="45">
        <v>328.48</v>
      </c>
      <c r="L112" s="45">
        <v>215.33</v>
      </c>
      <c r="M112" s="18" t="s">
        <v>48</v>
      </c>
      <c r="N112" s="45">
        <v>36.46</v>
      </c>
      <c r="O1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2" s="45">
        <f>Table1[[#This Row],[Lifetime Gross (M USD)]]-Table1[[#This Row],[Budget (M USD)]]</f>
        <v>291.39</v>
      </c>
      <c r="Q112" s="2" t="s">
        <v>8</v>
      </c>
    </row>
    <row r="113" spans="1:17" x14ac:dyDescent="0.3">
      <c r="A113" s="18" t="s">
        <v>1629</v>
      </c>
      <c r="B113" s="22" t="s">
        <v>2145</v>
      </c>
      <c r="C113" s="18" t="s">
        <v>3376</v>
      </c>
      <c r="D113" s="18" t="s">
        <v>26</v>
      </c>
      <c r="E113" s="18" t="s">
        <v>9</v>
      </c>
      <c r="F113" s="42">
        <f t="shared" ca="1" si="1"/>
        <v>29583</v>
      </c>
      <c r="G113" s="27">
        <v>5.5</v>
      </c>
      <c r="H113" s="45">
        <v>175.15</v>
      </c>
      <c r="I113" s="45">
        <v>416.17</v>
      </c>
      <c r="J113" s="25">
        <v>47</v>
      </c>
      <c r="K113" s="45">
        <v>312.66000000000003</v>
      </c>
      <c r="L113" s="45">
        <v>103.51</v>
      </c>
      <c r="M113" s="18" t="s">
        <v>50</v>
      </c>
      <c r="N113" s="45">
        <v>46.04</v>
      </c>
      <c r="O1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 s="45">
        <f>Table1[[#This Row],[Lifetime Gross (M USD)]]-Table1[[#This Row],[Budget (M USD)]]</f>
        <v>241.02</v>
      </c>
      <c r="Q113" s="2" t="s">
        <v>22</v>
      </c>
    </row>
    <row r="114" spans="1:17" x14ac:dyDescent="0.3">
      <c r="A114" s="32" t="s">
        <v>1647</v>
      </c>
      <c r="B114" s="22" t="s">
        <v>2066</v>
      </c>
      <c r="C114" s="18" t="s">
        <v>3799</v>
      </c>
      <c r="D114" s="18" t="s">
        <v>26</v>
      </c>
      <c r="E114" s="18" t="s">
        <v>19</v>
      </c>
      <c r="F114" s="42">
        <f t="shared" ca="1" si="1"/>
        <v>35297</v>
      </c>
      <c r="G114" s="27">
        <v>8.1</v>
      </c>
      <c r="H114" s="45">
        <v>156.75</v>
      </c>
      <c r="I114" s="45">
        <v>311.27</v>
      </c>
      <c r="J114" s="25">
        <v>53</v>
      </c>
      <c r="K114" s="45">
        <v>239.96</v>
      </c>
      <c r="L114" s="45">
        <v>71.31</v>
      </c>
      <c r="M114" s="18" t="s">
        <v>44</v>
      </c>
      <c r="N114" s="45">
        <v>27.09</v>
      </c>
      <c r="O1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 s="45">
        <f>Table1[[#This Row],[Lifetime Gross (M USD)]]-Table1[[#This Row],[Budget (M USD)]]</f>
        <v>154.51999999999998</v>
      </c>
      <c r="Q114" s="2" t="s">
        <v>8</v>
      </c>
    </row>
    <row r="115" spans="1:17" x14ac:dyDescent="0.3">
      <c r="A115" s="18" t="s">
        <v>1655</v>
      </c>
      <c r="B115" s="22" t="s">
        <v>2016</v>
      </c>
      <c r="C115" s="18" t="s">
        <v>3222</v>
      </c>
      <c r="D115" s="18" t="s">
        <v>26</v>
      </c>
      <c r="E115" s="18" t="s">
        <v>9</v>
      </c>
      <c r="F115" s="42">
        <f t="shared" ca="1" si="1"/>
        <v>38669</v>
      </c>
      <c r="G115" s="27">
        <v>5.3</v>
      </c>
      <c r="H115" s="45">
        <v>57.89</v>
      </c>
      <c r="I115" s="45">
        <v>189.61</v>
      </c>
      <c r="J115" s="25">
        <v>83</v>
      </c>
      <c r="K115" s="45">
        <v>115.44</v>
      </c>
      <c r="L115" s="45">
        <v>74.17</v>
      </c>
      <c r="M115" s="18" t="s">
        <v>54</v>
      </c>
      <c r="N115" s="45">
        <v>25.04</v>
      </c>
      <c r="O1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 s="45">
        <f>Table1[[#This Row],[Lifetime Gross (M USD)]]-Table1[[#This Row],[Budget (M USD)]]</f>
        <v>131.72000000000003</v>
      </c>
      <c r="Q115" s="2" t="s">
        <v>10</v>
      </c>
    </row>
    <row r="116" spans="1:17" x14ac:dyDescent="0.3">
      <c r="A116" s="32" t="s">
        <v>78</v>
      </c>
      <c r="B116" s="22" t="s">
        <v>2573</v>
      </c>
      <c r="C116" s="18" t="s">
        <v>4020</v>
      </c>
      <c r="D116" s="18" t="s">
        <v>26</v>
      </c>
      <c r="E116" s="18" t="s">
        <v>19</v>
      </c>
      <c r="F116" s="42">
        <f t="shared" ca="1" si="1"/>
        <v>16818</v>
      </c>
      <c r="G116" s="27">
        <v>3</v>
      </c>
      <c r="H116" s="45">
        <v>150.21</v>
      </c>
      <c r="I116" s="45">
        <v>127.59</v>
      </c>
      <c r="J116" s="25">
        <v>51</v>
      </c>
      <c r="K116" s="45">
        <v>73.2</v>
      </c>
      <c r="L116" s="45">
        <v>54.39</v>
      </c>
      <c r="M116" s="18" t="s">
        <v>48</v>
      </c>
      <c r="N116" s="45">
        <v>34.450000000000003</v>
      </c>
      <c r="O1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 s="45">
        <f>Table1[[#This Row],[Lifetime Gross (M USD)]]-Table1[[#This Row],[Budget (M USD)]]</f>
        <v>-22.620000000000005</v>
      </c>
      <c r="Q116" s="2" t="s">
        <v>13</v>
      </c>
    </row>
    <row r="117" spans="1:17" x14ac:dyDescent="0.3">
      <c r="A117" s="18" t="s">
        <v>101</v>
      </c>
      <c r="B117" s="22" t="s">
        <v>2683</v>
      </c>
      <c r="C117" s="18" t="s">
        <v>4222</v>
      </c>
      <c r="D117" s="18" t="s">
        <v>26</v>
      </c>
      <c r="E117" s="18" t="s">
        <v>9</v>
      </c>
      <c r="F117" s="42">
        <f t="shared" ca="1" si="1"/>
        <v>23778</v>
      </c>
      <c r="G117" s="27">
        <v>5.9</v>
      </c>
      <c r="H117" s="45">
        <v>277.99</v>
      </c>
      <c r="I117" s="45">
        <v>244.56</v>
      </c>
      <c r="J117" s="25">
        <v>91</v>
      </c>
      <c r="K117" s="45">
        <v>191.07</v>
      </c>
      <c r="L117" s="45">
        <v>53.49</v>
      </c>
      <c r="M117" s="18" t="s">
        <v>50</v>
      </c>
      <c r="N117" s="45">
        <v>127.53</v>
      </c>
      <c r="O1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 s="45">
        <f>Table1[[#This Row],[Lifetime Gross (M USD)]]-Table1[[#This Row],[Budget (M USD)]]</f>
        <v>-33.430000000000007</v>
      </c>
      <c r="Q117" s="2" t="s">
        <v>25</v>
      </c>
    </row>
    <row r="118" spans="1:17" x14ac:dyDescent="0.3">
      <c r="A118" s="32" t="s">
        <v>195</v>
      </c>
      <c r="B118" s="22" t="s">
        <v>2402</v>
      </c>
      <c r="C118" s="18" t="s">
        <v>4027</v>
      </c>
      <c r="D118" s="18" t="s">
        <v>26</v>
      </c>
      <c r="E118" s="18" t="s">
        <v>9</v>
      </c>
      <c r="F118" s="42">
        <f t="shared" ca="1" si="1"/>
        <v>13338</v>
      </c>
      <c r="G118" s="27">
        <v>6.9</v>
      </c>
      <c r="H118" s="45">
        <v>201.68</v>
      </c>
      <c r="I118" s="45">
        <v>160.91999999999999</v>
      </c>
      <c r="J118" s="25">
        <v>49</v>
      </c>
      <c r="K118" s="45">
        <v>109.11</v>
      </c>
      <c r="L118" s="45">
        <v>51.81</v>
      </c>
      <c r="M118" s="18" t="s">
        <v>50</v>
      </c>
      <c r="N118" s="45">
        <v>67.58</v>
      </c>
      <c r="O1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 s="45">
        <f>Table1[[#This Row],[Lifetime Gross (M USD)]]-Table1[[#This Row],[Budget (M USD)]]</f>
        <v>-40.760000000000019</v>
      </c>
      <c r="Q118" s="2" t="s">
        <v>17</v>
      </c>
    </row>
    <row r="119" spans="1:17" x14ac:dyDescent="0.3">
      <c r="A119" s="18" t="s">
        <v>205</v>
      </c>
      <c r="B119" s="22" t="s">
        <v>2222</v>
      </c>
      <c r="C119" s="18" t="s">
        <v>4831</v>
      </c>
      <c r="D119" s="18" t="s">
        <v>26</v>
      </c>
      <c r="E119" s="18" t="s">
        <v>9</v>
      </c>
      <c r="F119" s="42">
        <f t="shared" ca="1" si="1"/>
        <v>20189</v>
      </c>
      <c r="G119" s="27">
        <v>6.3</v>
      </c>
      <c r="H119" s="45">
        <v>159.57</v>
      </c>
      <c r="I119" s="45">
        <v>72.900000000000006</v>
      </c>
      <c r="J119" s="25">
        <v>98</v>
      </c>
      <c r="K119" s="45">
        <v>56.67</v>
      </c>
      <c r="L119" s="45">
        <v>16.23</v>
      </c>
      <c r="M119" s="18" t="s">
        <v>54</v>
      </c>
      <c r="N119" s="45">
        <v>71.45</v>
      </c>
      <c r="O1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 s="45">
        <f>Table1[[#This Row],[Lifetime Gross (M USD)]]-Table1[[#This Row],[Budget (M USD)]]</f>
        <v>-86.669999999999987</v>
      </c>
      <c r="Q119" s="2" t="s">
        <v>25</v>
      </c>
    </row>
    <row r="120" spans="1:17" x14ac:dyDescent="0.3">
      <c r="A120" s="32" t="s">
        <v>339</v>
      </c>
      <c r="B120" s="22" t="s">
        <v>2221</v>
      </c>
      <c r="C120" s="18" t="s">
        <v>4512</v>
      </c>
      <c r="D120" s="18" t="s">
        <v>26</v>
      </c>
      <c r="E120" s="18" t="s">
        <v>9</v>
      </c>
      <c r="F120" s="42">
        <f t="shared" ca="1" si="1"/>
        <v>14113</v>
      </c>
      <c r="G120" s="27">
        <v>7.3</v>
      </c>
      <c r="H120" s="45">
        <v>155.74</v>
      </c>
      <c r="I120" s="45">
        <v>34.590000000000003</v>
      </c>
      <c r="J120" s="25">
        <v>23</v>
      </c>
      <c r="K120" s="45">
        <v>25.83</v>
      </c>
      <c r="L120" s="45">
        <v>8.76</v>
      </c>
      <c r="M120" s="18" t="s">
        <v>55</v>
      </c>
      <c r="N120" s="45">
        <v>77.37</v>
      </c>
      <c r="O1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 s="45">
        <f>Table1[[#This Row],[Lifetime Gross (M USD)]]-Table1[[#This Row],[Budget (M USD)]]</f>
        <v>-121.15</v>
      </c>
      <c r="Q120" s="2" t="s">
        <v>22</v>
      </c>
    </row>
    <row r="121" spans="1:17" x14ac:dyDescent="0.3">
      <c r="A121" s="18" t="s">
        <v>494</v>
      </c>
      <c r="B121" s="22" t="s">
        <v>2019</v>
      </c>
      <c r="C121" s="18" t="s">
        <v>4859</v>
      </c>
      <c r="D121" s="18" t="s">
        <v>26</v>
      </c>
      <c r="E121" s="18" t="s">
        <v>9</v>
      </c>
      <c r="F121" s="42">
        <f t="shared" ca="1" si="1"/>
        <v>8301</v>
      </c>
      <c r="G121" s="27">
        <v>7</v>
      </c>
      <c r="H121" s="45">
        <v>156.01</v>
      </c>
      <c r="I121" s="45">
        <v>26.59</v>
      </c>
      <c r="J121" s="25">
        <v>88</v>
      </c>
      <c r="K121" s="45">
        <v>14.87</v>
      </c>
      <c r="L121" s="45">
        <v>11.72</v>
      </c>
      <c r="M121" s="18" t="s">
        <v>55</v>
      </c>
      <c r="N121" s="45">
        <v>43.93</v>
      </c>
      <c r="O1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1" s="45">
        <f>Table1[[#This Row],[Lifetime Gross (M USD)]]-Table1[[#This Row],[Budget (M USD)]]</f>
        <v>-129.41999999999999</v>
      </c>
      <c r="Q121" s="2" t="s">
        <v>28</v>
      </c>
    </row>
    <row r="122" spans="1:17" x14ac:dyDescent="0.3">
      <c r="A122" s="32" t="s">
        <v>544</v>
      </c>
      <c r="B122" s="22" t="s">
        <v>2515</v>
      </c>
      <c r="C122" s="18" t="s">
        <v>3906</v>
      </c>
      <c r="D122" s="18" t="s">
        <v>26</v>
      </c>
      <c r="E122" s="18" t="s">
        <v>9</v>
      </c>
      <c r="F122" s="42">
        <f t="shared" ca="1" si="1"/>
        <v>20254</v>
      </c>
      <c r="G122" s="27">
        <v>6.8</v>
      </c>
      <c r="H122" s="45">
        <v>24.87</v>
      </c>
      <c r="I122" s="45">
        <v>695.93</v>
      </c>
      <c r="J122" s="25">
        <v>75</v>
      </c>
      <c r="K122" s="45">
        <v>443.44</v>
      </c>
      <c r="L122" s="45">
        <v>252.49</v>
      </c>
      <c r="M122" s="18" t="s">
        <v>54</v>
      </c>
      <c r="N122" s="45">
        <v>11.61</v>
      </c>
      <c r="O1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 s="45">
        <f>Table1[[#This Row],[Lifetime Gross (M USD)]]-Table1[[#This Row],[Budget (M USD)]]</f>
        <v>671.06</v>
      </c>
      <c r="Q122" s="2" t="s">
        <v>32</v>
      </c>
    </row>
    <row r="123" spans="1:17" x14ac:dyDescent="0.3">
      <c r="A123" s="18" t="s">
        <v>562</v>
      </c>
      <c r="B123" s="22" t="s">
        <v>2302</v>
      </c>
      <c r="C123" s="18" t="s">
        <v>3586</v>
      </c>
      <c r="D123" s="18" t="s">
        <v>26</v>
      </c>
      <c r="E123" s="18" t="s">
        <v>9</v>
      </c>
      <c r="F123" s="42">
        <f t="shared" ca="1" si="1"/>
        <v>30241</v>
      </c>
      <c r="G123" s="27">
        <v>2.8</v>
      </c>
      <c r="H123" s="45">
        <v>211.69</v>
      </c>
      <c r="I123" s="45">
        <v>641.41</v>
      </c>
      <c r="J123" s="25">
        <v>44</v>
      </c>
      <c r="K123" s="45">
        <v>342.15</v>
      </c>
      <c r="L123" s="45">
        <v>299.26</v>
      </c>
      <c r="M123" s="18" t="s">
        <v>48</v>
      </c>
      <c r="N123" s="45">
        <v>24.25</v>
      </c>
      <c r="O1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 s="45">
        <f>Table1[[#This Row],[Lifetime Gross (M USD)]]-Table1[[#This Row],[Budget (M USD)]]</f>
        <v>429.71999999999997</v>
      </c>
      <c r="Q123" s="2" t="s">
        <v>13</v>
      </c>
    </row>
    <row r="124" spans="1:17" x14ac:dyDescent="0.3">
      <c r="A124" s="32" t="s">
        <v>617</v>
      </c>
      <c r="B124" s="22" t="s">
        <v>2742</v>
      </c>
      <c r="C124" s="18" t="s">
        <v>4535</v>
      </c>
      <c r="D124" s="18" t="s">
        <v>26</v>
      </c>
      <c r="E124" s="18" t="s">
        <v>9</v>
      </c>
      <c r="F124" s="42">
        <f t="shared" ca="1" si="1"/>
        <v>28502</v>
      </c>
      <c r="G124" s="27">
        <v>7.1</v>
      </c>
      <c r="H124" s="45">
        <v>210.57</v>
      </c>
      <c r="I124" s="45">
        <v>415.83</v>
      </c>
      <c r="J124" s="25">
        <v>60</v>
      </c>
      <c r="K124" s="45">
        <v>302.99</v>
      </c>
      <c r="L124" s="45">
        <v>112.84</v>
      </c>
      <c r="M124" s="18" t="s">
        <v>54</v>
      </c>
      <c r="N124" s="45">
        <v>54.63</v>
      </c>
      <c r="O1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 s="45">
        <f>Table1[[#This Row],[Lifetime Gross (M USD)]]-Table1[[#This Row],[Budget (M USD)]]</f>
        <v>205.26</v>
      </c>
      <c r="Q124" s="2" t="s">
        <v>20</v>
      </c>
    </row>
    <row r="125" spans="1:17" x14ac:dyDescent="0.3">
      <c r="A125" s="18" t="s">
        <v>698</v>
      </c>
      <c r="B125" s="22" t="s">
        <v>2974</v>
      </c>
      <c r="C125" s="18" t="s">
        <v>4829</v>
      </c>
      <c r="D125" s="18" t="s">
        <v>26</v>
      </c>
      <c r="E125" s="18" t="s">
        <v>19</v>
      </c>
      <c r="F125" s="42">
        <f t="shared" ca="1" si="1"/>
        <v>8063</v>
      </c>
      <c r="G125" s="27">
        <v>3.6</v>
      </c>
      <c r="H125" s="45">
        <v>283.42</v>
      </c>
      <c r="I125" s="45">
        <v>443.93</v>
      </c>
      <c r="J125" s="25">
        <v>41</v>
      </c>
      <c r="K125" s="45">
        <v>353.52</v>
      </c>
      <c r="L125" s="45">
        <v>90.41</v>
      </c>
      <c r="M125" s="18" t="s">
        <v>54</v>
      </c>
      <c r="N125" s="45">
        <v>108.71</v>
      </c>
      <c r="O1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 s="45">
        <f>Table1[[#This Row],[Lifetime Gross (M USD)]]-Table1[[#This Row],[Budget (M USD)]]</f>
        <v>160.51</v>
      </c>
      <c r="Q125" s="2" t="s">
        <v>13</v>
      </c>
    </row>
    <row r="126" spans="1:17" x14ac:dyDescent="0.3">
      <c r="A126" s="32" t="s">
        <v>717</v>
      </c>
      <c r="B126" s="22" t="s">
        <v>2934</v>
      </c>
      <c r="C126" s="18" t="s">
        <v>4729</v>
      </c>
      <c r="D126" s="18" t="s">
        <v>26</v>
      </c>
      <c r="E126" s="18" t="s">
        <v>9</v>
      </c>
      <c r="F126" s="42">
        <f t="shared" ca="1" si="1"/>
        <v>41697</v>
      </c>
      <c r="G126" s="27">
        <v>5.6</v>
      </c>
      <c r="H126" s="45">
        <v>91.58</v>
      </c>
      <c r="I126" s="45">
        <v>143.02000000000001</v>
      </c>
      <c r="J126" s="25">
        <v>53</v>
      </c>
      <c r="K126" s="45">
        <v>79.930000000000007</v>
      </c>
      <c r="L126" s="45">
        <v>63.09</v>
      </c>
      <c r="M126" s="18" t="s">
        <v>46</v>
      </c>
      <c r="N126" s="45">
        <v>41.14</v>
      </c>
      <c r="O1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 s="45">
        <f>Table1[[#This Row],[Lifetime Gross (M USD)]]-Table1[[#This Row],[Budget (M USD)]]</f>
        <v>51.440000000000012</v>
      </c>
      <c r="Q126" s="2" t="s">
        <v>20</v>
      </c>
    </row>
    <row r="127" spans="1:17" x14ac:dyDescent="0.3">
      <c r="A127" s="18" t="s">
        <v>745</v>
      </c>
      <c r="B127" s="22" t="s">
        <v>2599</v>
      </c>
      <c r="C127" s="18" t="s">
        <v>4234</v>
      </c>
      <c r="D127" s="18" t="s">
        <v>26</v>
      </c>
      <c r="E127" s="18" t="s">
        <v>9</v>
      </c>
      <c r="F127" s="42">
        <f t="shared" ca="1" si="1"/>
        <v>12294</v>
      </c>
      <c r="G127" s="27">
        <v>8.1</v>
      </c>
      <c r="H127" s="45">
        <v>33.799999999999997</v>
      </c>
      <c r="I127" s="45">
        <v>66.95</v>
      </c>
      <c r="J127" s="25">
        <v>43</v>
      </c>
      <c r="K127" s="45">
        <v>38.24</v>
      </c>
      <c r="L127" s="45">
        <v>28.71</v>
      </c>
      <c r="M127" s="18" t="s">
        <v>50</v>
      </c>
      <c r="N127" s="45">
        <v>13.71</v>
      </c>
      <c r="O1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 s="45">
        <f>Table1[[#This Row],[Lifetime Gross (M USD)]]-Table1[[#This Row],[Budget (M USD)]]</f>
        <v>33.150000000000006</v>
      </c>
      <c r="Q127" s="2" t="s">
        <v>10</v>
      </c>
    </row>
    <row r="128" spans="1:17" x14ac:dyDescent="0.3">
      <c r="A128" s="32" t="s">
        <v>841</v>
      </c>
      <c r="B128" s="22" t="s">
        <v>2659</v>
      </c>
      <c r="C128" s="18" t="s">
        <v>4169</v>
      </c>
      <c r="D128" s="18" t="s">
        <v>26</v>
      </c>
      <c r="E128" s="18" t="s">
        <v>9</v>
      </c>
      <c r="F128" s="42">
        <f t="shared" ca="1" si="1"/>
        <v>17036</v>
      </c>
      <c r="G128" s="27">
        <v>4.8</v>
      </c>
      <c r="H128" s="45">
        <v>48.14</v>
      </c>
      <c r="I128" s="45">
        <v>77.819999999999993</v>
      </c>
      <c r="J128" s="25">
        <v>45</v>
      </c>
      <c r="K128" s="45">
        <v>51.27</v>
      </c>
      <c r="L128" s="45">
        <v>26.55</v>
      </c>
      <c r="M128" s="18" t="s">
        <v>54</v>
      </c>
      <c r="N128" s="45">
        <v>18.059999999999999</v>
      </c>
      <c r="O1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8" s="45">
        <f>Table1[[#This Row],[Lifetime Gross (M USD)]]-Table1[[#This Row],[Budget (M USD)]]</f>
        <v>29.679999999999993</v>
      </c>
      <c r="Q128" s="2" t="s">
        <v>17</v>
      </c>
    </row>
    <row r="129" spans="1:17" x14ac:dyDescent="0.3">
      <c r="A129" s="18" t="s">
        <v>874</v>
      </c>
      <c r="B129" s="22" t="s">
        <v>2402</v>
      </c>
      <c r="C129" s="18" t="s">
        <v>4919</v>
      </c>
      <c r="D129" s="18" t="s">
        <v>26</v>
      </c>
      <c r="E129" s="18" t="s">
        <v>9</v>
      </c>
      <c r="F129" s="42">
        <f t="shared" ca="1" si="1"/>
        <v>14002</v>
      </c>
      <c r="G129" s="27">
        <v>6.4</v>
      </c>
      <c r="H129" s="45">
        <v>174.6</v>
      </c>
      <c r="I129" s="45">
        <v>175.28</v>
      </c>
      <c r="J129" s="25">
        <v>53</v>
      </c>
      <c r="K129" s="45">
        <v>91.08</v>
      </c>
      <c r="L129" s="45">
        <v>84.2</v>
      </c>
      <c r="M129" s="18" t="s">
        <v>46</v>
      </c>
      <c r="N129" s="45">
        <v>46.51</v>
      </c>
      <c r="O1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9" s="45">
        <f>Table1[[#This Row],[Lifetime Gross (M USD)]]-Table1[[#This Row],[Budget (M USD)]]</f>
        <v>0.68000000000000682</v>
      </c>
      <c r="Q129" s="2" t="s">
        <v>13</v>
      </c>
    </row>
    <row r="130" spans="1:17" x14ac:dyDescent="0.3">
      <c r="A130" s="32" t="s">
        <v>947</v>
      </c>
      <c r="B130" s="22" t="s">
        <v>2153</v>
      </c>
      <c r="C130" s="18" t="s">
        <v>3901</v>
      </c>
      <c r="D130" s="18" t="s">
        <v>26</v>
      </c>
      <c r="E130" s="18" t="s">
        <v>9</v>
      </c>
      <c r="F130" s="42">
        <f t="shared" ca="1" si="1"/>
        <v>41363</v>
      </c>
      <c r="G130" s="27">
        <v>7.8</v>
      </c>
      <c r="H130" s="45">
        <v>42.86</v>
      </c>
      <c r="I130" s="45">
        <v>23.53</v>
      </c>
      <c r="J130" s="25">
        <v>43</v>
      </c>
      <c r="K130" s="45">
        <v>14.76</v>
      </c>
      <c r="L130" s="45">
        <v>8.77</v>
      </c>
      <c r="M130" s="18" t="s">
        <v>48</v>
      </c>
      <c r="N130" s="45">
        <v>9.99</v>
      </c>
      <c r="O1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 s="45">
        <f>Table1[[#This Row],[Lifetime Gross (M USD)]]-Table1[[#This Row],[Budget (M USD)]]</f>
        <v>-19.329999999999998</v>
      </c>
      <c r="Q130" s="2" t="s">
        <v>17</v>
      </c>
    </row>
    <row r="131" spans="1:17" x14ac:dyDescent="0.3">
      <c r="A131" s="18" t="s">
        <v>968</v>
      </c>
      <c r="B131" s="22" t="s">
        <v>2909</v>
      </c>
      <c r="C131" s="18" t="s">
        <v>4671</v>
      </c>
      <c r="D131" s="18" t="s">
        <v>26</v>
      </c>
      <c r="E131" s="18" t="s">
        <v>9</v>
      </c>
      <c r="F131" s="42">
        <f t="shared" ref="F131:F194" ca="1" si="2">RANDBETWEEN(DATE(1920,1,1),DATE(2015,12,31))</f>
        <v>17714</v>
      </c>
      <c r="G131" s="27">
        <v>4.2</v>
      </c>
      <c r="H131" s="45">
        <v>75.790000000000006</v>
      </c>
      <c r="I131" s="45">
        <v>44.4</v>
      </c>
      <c r="J131" s="25">
        <v>67</v>
      </c>
      <c r="K131" s="45">
        <v>26.62</v>
      </c>
      <c r="L131" s="45">
        <v>17.78</v>
      </c>
      <c r="M131" s="18" t="s">
        <v>54</v>
      </c>
      <c r="N131" s="45">
        <v>13.38</v>
      </c>
      <c r="O1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 s="45">
        <f>Table1[[#This Row],[Lifetime Gross (M USD)]]-Table1[[#This Row],[Budget (M USD)]]</f>
        <v>-31.390000000000008</v>
      </c>
      <c r="Q131" s="2" t="s">
        <v>22</v>
      </c>
    </row>
    <row r="132" spans="1:17" x14ac:dyDescent="0.3">
      <c r="A132" s="32" t="s">
        <v>87</v>
      </c>
      <c r="B132" s="22" t="s">
        <v>1931</v>
      </c>
      <c r="C132" s="18" t="s">
        <v>3568</v>
      </c>
      <c r="D132" s="18" t="s">
        <v>26</v>
      </c>
      <c r="E132" s="18" t="s">
        <v>9</v>
      </c>
      <c r="F132" s="42">
        <f t="shared" ca="1" si="2"/>
        <v>34035</v>
      </c>
      <c r="G132" s="27">
        <v>7.9</v>
      </c>
      <c r="H132" s="45">
        <v>73.510000000000005</v>
      </c>
      <c r="I132" s="45">
        <v>10.11</v>
      </c>
      <c r="J132" s="25">
        <v>60</v>
      </c>
      <c r="K132" s="45">
        <v>7.97</v>
      </c>
      <c r="L132" s="45">
        <v>2.14</v>
      </c>
      <c r="M132" s="18" t="s">
        <v>50</v>
      </c>
      <c r="N132" s="45">
        <v>22.65</v>
      </c>
      <c r="O1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 s="45">
        <f>Table1[[#This Row],[Lifetime Gross (M USD)]]-Table1[[#This Row],[Budget (M USD)]]</f>
        <v>-63.400000000000006</v>
      </c>
      <c r="Q132" s="2" t="s">
        <v>17</v>
      </c>
    </row>
    <row r="133" spans="1:17" x14ac:dyDescent="0.3">
      <c r="A133" s="18" t="s">
        <v>1173</v>
      </c>
      <c r="B133" s="22" t="s">
        <v>1958</v>
      </c>
      <c r="C133" s="18" t="s">
        <v>4083</v>
      </c>
      <c r="D133" s="18" t="s">
        <v>26</v>
      </c>
      <c r="E133" s="18" t="s">
        <v>9</v>
      </c>
      <c r="F133" s="42">
        <f t="shared" ca="1" si="2"/>
        <v>39417</v>
      </c>
      <c r="G133" s="27">
        <v>6.6</v>
      </c>
      <c r="H133" s="45">
        <v>292</v>
      </c>
      <c r="I133" s="45">
        <v>204.45</v>
      </c>
      <c r="J133" s="25">
        <v>59</v>
      </c>
      <c r="K133" s="45">
        <v>129.88</v>
      </c>
      <c r="L133" s="45">
        <v>74.569999999999993</v>
      </c>
      <c r="M133" s="18" t="s">
        <v>55</v>
      </c>
      <c r="N133" s="45">
        <v>118.94</v>
      </c>
      <c r="O1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 s="45">
        <f>Table1[[#This Row],[Lifetime Gross (M USD)]]-Table1[[#This Row],[Budget (M USD)]]</f>
        <v>-87.550000000000011</v>
      </c>
      <c r="Q133" s="2" t="s">
        <v>22</v>
      </c>
    </row>
    <row r="134" spans="1:17" x14ac:dyDescent="0.3">
      <c r="A134" s="32" t="s">
        <v>1192</v>
      </c>
      <c r="B134" s="22" t="s">
        <v>2038</v>
      </c>
      <c r="C134" s="18" t="s">
        <v>3769</v>
      </c>
      <c r="D134" s="18" t="s">
        <v>26</v>
      </c>
      <c r="E134" s="18" t="s">
        <v>19</v>
      </c>
      <c r="F134" s="42">
        <f t="shared" ca="1" si="2"/>
        <v>24306</v>
      </c>
      <c r="G134" s="27">
        <v>6.7</v>
      </c>
      <c r="H134" s="45">
        <v>139.66</v>
      </c>
      <c r="I134" s="45">
        <v>13.62</v>
      </c>
      <c r="J134" s="25">
        <v>97</v>
      </c>
      <c r="K134" s="45">
        <v>9.4600000000000009</v>
      </c>
      <c r="L134" s="45">
        <v>4.16</v>
      </c>
      <c r="M134" s="18" t="s">
        <v>48</v>
      </c>
      <c r="N134" s="45">
        <v>14.66</v>
      </c>
      <c r="O1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 s="45">
        <f>Table1[[#This Row],[Lifetime Gross (M USD)]]-Table1[[#This Row],[Budget (M USD)]]</f>
        <v>-126.03999999999999</v>
      </c>
      <c r="Q134" s="2" t="s">
        <v>8</v>
      </c>
    </row>
    <row r="135" spans="1:17" x14ac:dyDescent="0.3">
      <c r="A135" s="18" t="s">
        <v>1248</v>
      </c>
      <c r="B135" s="22" t="s">
        <v>1891</v>
      </c>
      <c r="C135" s="18" t="s">
        <v>3093</v>
      </c>
      <c r="D135" s="18" t="s">
        <v>26</v>
      </c>
      <c r="E135" s="18" t="s">
        <v>9</v>
      </c>
      <c r="F135" s="42">
        <f t="shared" ca="1" si="2"/>
        <v>10141</v>
      </c>
      <c r="G135" s="27">
        <v>4.7</v>
      </c>
      <c r="H135" s="45">
        <v>220.1</v>
      </c>
      <c r="I135" s="45">
        <v>70.27</v>
      </c>
      <c r="J135" s="25">
        <v>59</v>
      </c>
      <c r="K135" s="45">
        <v>55.04</v>
      </c>
      <c r="L135" s="45">
        <v>15.23</v>
      </c>
      <c r="M135" s="18" t="s">
        <v>48</v>
      </c>
      <c r="N135" s="45">
        <v>79.760000000000005</v>
      </c>
      <c r="O1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 s="45">
        <f>Table1[[#This Row],[Lifetime Gross (M USD)]]-Table1[[#This Row],[Budget (M USD)]]</f>
        <v>-149.82999999999998</v>
      </c>
      <c r="Q135" s="2" t="s">
        <v>8</v>
      </c>
    </row>
    <row r="136" spans="1:17" x14ac:dyDescent="0.3">
      <c r="A136" s="32" t="s">
        <v>1363</v>
      </c>
      <c r="B136" s="22" t="s">
        <v>1897</v>
      </c>
      <c r="C136" s="18" t="s">
        <v>4336</v>
      </c>
      <c r="D136" s="18" t="s">
        <v>26</v>
      </c>
      <c r="E136" s="18" t="s">
        <v>19</v>
      </c>
      <c r="F136" s="42">
        <f t="shared" ca="1" si="2"/>
        <v>33934</v>
      </c>
      <c r="G136" s="27">
        <v>7.8</v>
      </c>
      <c r="H136" s="45">
        <v>224.06</v>
      </c>
      <c r="I136" s="45">
        <v>52</v>
      </c>
      <c r="J136" s="25">
        <v>52</v>
      </c>
      <c r="K136" s="45">
        <v>27.51</v>
      </c>
      <c r="L136" s="45">
        <v>24.49</v>
      </c>
      <c r="M136" s="18" t="s">
        <v>48</v>
      </c>
      <c r="N136" s="45">
        <v>95.84</v>
      </c>
      <c r="O1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 s="45">
        <f>Table1[[#This Row],[Lifetime Gross (M USD)]]-Table1[[#This Row],[Budget (M USD)]]</f>
        <v>-172.06</v>
      </c>
      <c r="Q136" s="2" t="s">
        <v>22</v>
      </c>
    </row>
    <row r="137" spans="1:17" x14ac:dyDescent="0.3">
      <c r="A137" s="18" t="s">
        <v>1428</v>
      </c>
      <c r="B137" s="22" t="s">
        <v>2032</v>
      </c>
      <c r="C137" s="18" t="s">
        <v>3240</v>
      </c>
      <c r="D137" s="18" t="s">
        <v>26</v>
      </c>
      <c r="E137" s="18" t="s">
        <v>9</v>
      </c>
      <c r="F137" s="42">
        <f t="shared" ca="1" si="2"/>
        <v>34870</v>
      </c>
      <c r="G137" s="27">
        <v>6.7</v>
      </c>
      <c r="H137" s="45">
        <v>82.29</v>
      </c>
      <c r="I137" s="45">
        <v>626.53</v>
      </c>
      <c r="J137" s="25">
        <v>71</v>
      </c>
      <c r="K137" s="45">
        <v>476.92</v>
      </c>
      <c r="L137" s="45">
        <v>149.61000000000001</v>
      </c>
      <c r="M137" s="18" t="s">
        <v>55</v>
      </c>
      <c r="N137" s="45">
        <v>32.950000000000003</v>
      </c>
      <c r="O1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7" s="45">
        <f>Table1[[#This Row],[Lifetime Gross (M USD)]]-Table1[[#This Row],[Budget (M USD)]]</f>
        <v>544.24</v>
      </c>
      <c r="Q137" s="2" t="s">
        <v>28</v>
      </c>
    </row>
    <row r="138" spans="1:17" x14ac:dyDescent="0.3">
      <c r="A138" s="32" t="s">
        <v>1483</v>
      </c>
      <c r="B138" s="22" t="s">
        <v>1856</v>
      </c>
      <c r="C138" s="18" t="s">
        <v>4978</v>
      </c>
      <c r="D138" s="18" t="s">
        <v>26</v>
      </c>
      <c r="E138" s="18" t="s">
        <v>9</v>
      </c>
      <c r="F138" s="42">
        <f t="shared" ca="1" si="2"/>
        <v>9575</v>
      </c>
      <c r="G138" s="27">
        <v>5.8</v>
      </c>
      <c r="H138" s="45">
        <v>262.3</v>
      </c>
      <c r="I138" s="45">
        <v>781.57</v>
      </c>
      <c r="J138" s="25">
        <v>29</v>
      </c>
      <c r="K138" s="45">
        <v>489.87</v>
      </c>
      <c r="L138" s="45">
        <v>291.7</v>
      </c>
      <c r="M138" s="18" t="s">
        <v>50</v>
      </c>
      <c r="N138" s="45">
        <v>49.72</v>
      </c>
      <c r="O1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38" s="45">
        <f>Table1[[#This Row],[Lifetime Gross (M USD)]]-Table1[[#This Row],[Budget (M USD)]]</f>
        <v>519.27</v>
      </c>
      <c r="Q138" s="2" t="s">
        <v>32</v>
      </c>
    </row>
    <row r="139" spans="1:17" x14ac:dyDescent="0.3">
      <c r="A139" s="18" t="s">
        <v>1485</v>
      </c>
      <c r="B139" s="22" t="s">
        <v>2131</v>
      </c>
      <c r="C139" s="18" t="s">
        <v>3358</v>
      </c>
      <c r="D139" s="18" t="s">
        <v>26</v>
      </c>
      <c r="E139" s="18" t="s">
        <v>9</v>
      </c>
      <c r="F139" s="42">
        <f t="shared" ca="1" si="2"/>
        <v>36063</v>
      </c>
      <c r="G139" s="27">
        <v>5.2</v>
      </c>
      <c r="H139" s="45">
        <v>48.74</v>
      </c>
      <c r="I139" s="45">
        <v>468.65</v>
      </c>
      <c r="J139" s="25">
        <v>92</v>
      </c>
      <c r="K139" s="45">
        <v>250.69</v>
      </c>
      <c r="L139" s="45">
        <v>217.96</v>
      </c>
      <c r="M139" s="18" t="s">
        <v>44</v>
      </c>
      <c r="N139" s="45">
        <v>6.86</v>
      </c>
      <c r="O1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 s="45">
        <f>Table1[[#This Row],[Lifetime Gross (M USD)]]-Table1[[#This Row],[Budget (M USD)]]</f>
        <v>419.90999999999997</v>
      </c>
      <c r="Q139" s="2" t="s">
        <v>10</v>
      </c>
    </row>
    <row r="140" spans="1:17" x14ac:dyDescent="0.3">
      <c r="A140" s="32" t="s">
        <v>1545</v>
      </c>
      <c r="B140" s="22" t="s">
        <v>2066</v>
      </c>
      <c r="C140" s="18" t="s">
        <v>4533</v>
      </c>
      <c r="D140" s="18" t="s">
        <v>26</v>
      </c>
      <c r="E140" s="18" t="s">
        <v>9</v>
      </c>
      <c r="F140" s="42">
        <f t="shared" ca="1" si="2"/>
        <v>21201</v>
      </c>
      <c r="G140" s="27">
        <v>7.3</v>
      </c>
      <c r="H140" s="45">
        <v>203.3</v>
      </c>
      <c r="I140" s="45">
        <v>605.28</v>
      </c>
      <c r="J140" s="25">
        <v>61</v>
      </c>
      <c r="K140" s="45">
        <v>403.09</v>
      </c>
      <c r="L140" s="45">
        <v>202.19</v>
      </c>
      <c r="M140" s="18" t="s">
        <v>46</v>
      </c>
      <c r="N140" s="45">
        <v>52.47</v>
      </c>
      <c r="O1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 s="45">
        <f>Table1[[#This Row],[Lifetime Gross (M USD)]]-Table1[[#This Row],[Budget (M USD)]]</f>
        <v>401.97999999999996</v>
      </c>
      <c r="Q140" s="2" t="s">
        <v>22</v>
      </c>
    </row>
    <row r="141" spans="1:17" x14ac:dyDescent="0.3">
      <c r="A141" s="18" t="s">
        <v>1556</v>
      </c>
      <c r="B141" s="22" t="s">
        <v>1969</v>
      </c>
      <c r="C141" s="18" t="s">
        <v>3171</v>
      </c>
      <c r="D141" s="18" t="s">
        <v>26</v>
      </c>
      <c r="E141" s="18" t="s">
        <v>9</v>
      </c>
      <c r="F141" s="42">
        <f t="shared" ca="1" si="2"/>
        <v>26740</v>
      </c>
      <c r="G141" s="27">
        <v>6.2</v>
      </c>
      <c r="H141" s="45">
        <v>55.8</v>
      </c>
      <c r="I141" s="45">
        <v>454.04</v>
      </c>
      <c r="J141" s="25">
        <v>88</v>
      </c>
      <c r="K141" s="45">
        <v>362.48</v>
      </c>
      <c r="L141" s="45">
        <v>91.56</v>
      </c>
      <c r="M141" s="18" t="s">
        <v>50</v>
      </c>
      <c r="N141" s="45">
        <v>7.12</v>
      </c>
      <c r="O1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 s="45">
        <f>Table1[[#This Row],[Lifetime Gross (M USD)]]-Table1[[#This Row],[Budget (M USD)]]</f>
        <v>398.24</v>
      </c>
      <c r="Q141" s="2" t="s">
        <v>20</v>
      </c>
    </row>
    <row r="142" spans="1:17" x14ac:dyDescent="0.3">
      <c r="A142" s="32" t="s">
        <v>991</v>
      </c>
      <c r="B142" s="22" t="s">
        <v>2218</v>
      </c>
      <c r="C142" s="18" t="s">
        <v>3469</v>
      </c>
      <c r="D142" s="18" t="s">
        <v>26</v>
      </c>
      <c r="E142" s="18" t="s">
        <v>9</v>
      </c>
      <c r="F142" s="42">
        <f t="shared" ca="1" si="2"/>
        <v>34462</v>
      </c>
      <c r="G142" s="27">
        <v>5.3</v>
      </c>
      <c r="H142" s="45">
        <v>184.43</v>
      </c>
      <c r="I142" s="45">
        <v>486.05</v>
      </c>
      <c r="J142" s="25">
        <v>61</v>
      </c>
      <c r="K142" s="45">
        <v>349.98</v>
      </c>
      <c r="L142" s="45">
        <v>136.07</v>
      </c>
      <c r="M142" s="18" t="s">
        <v>44</v>
      </c>
      <c r="N142" s="45">
        <v>51.56</v>
      </c>
      <c r="O1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 s="45">
        <f>Table1[[#This Row],[Lifetime Gross (M USD)]]-Table1[[#This Row],[Budget (M USD)]]</f>
        <v>301.62</v>
      </c>
      <c r="Q142" s="2" t="s">
        <v>28</v>
      </c>
    </row>
    <row r="143" spans="1:17" x14ac:dyDescent="0.3">
      <c r="A143" s="18" t="s">
        <v>1605</v>
      </c>
      <c r="B143" s="22" t="s">
        <v>2543</v>
      </c>
      <c r="C143" s="18" t="s">
        <v>3967</v>
      </c>
      <c r="D143" s="18" t="s">
        <v>26</v>
      </c>
      <c r="E143" s="18" t="s">
        <v>9</v>
      </c>
      <c r="F143" s="42">
        <f t="shared" ca="1" si="2"/>
        <v>38637</v>
      </c>
      <c r="G143" s="27">
        <v>4.5</v>
      </c>
      <c r="H143" s="45">
        <v>191.54</v>
      </c>
      <c r="I143" s="45">
        <v>491.53</v>
      </c>
      <c r="J143" s="25">
        <v>77</v>
      </c>
      <c r="K143" s="45">
        <v>349.07</v>
      </c>
      <c r="L143" s="45">
        <v>142.46</v>
      </c>
      <c r="M143" s="18" t="s">
        <v>54</v>
      </c>
      <c r="N143" s="45">
        <v>63.76</v>
      </c>
      <c r="O1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 s="45">
        <f>Table1[[#This Row],[Lifetime Gross (M USD)]]-Table1[[#This Row],[Budget (M USD)]]</f>
        <v>299.99</v>
      </c>
      <c r="Q143" s="2" t="s">
        <v>25</v>
      </c>
    </row>
    <row r="144" spans="1:17" x14ac:dyDescent="0.3">
      <c r="A144" s="32" t="s">
        <v>1643</v>
      </c>
      <c r="B144" s="22" t="s">
        <v>2221</v>
      </c>
      <c r="C144" s="18" t="s">
        <v>3873</v>
      </c>
      <c r="D144" s="18" t="s">
        <v>26</v>
      </c>
      <c r="E144" s="18" t="s">
        <v>9</v>
      </c>
      <c r="F144" s="42">
        <f t="shared" ca="1" si="2"/>
        <v>19839</v>
      </c>
      <c r="G144" s="27">
        <v>7.3</v>
      </c>
      <c r="H144" s="45">
        <v>25.05</v>
      </c>
      <c r="I144" s="45">
        <v>302.70999999999998</v>
      </c>
      <c r="J144" s="25">
        <v>61</v>
      </c>
      <c r="K144" s="45">
        <v>175.51</v>
      </c>
      <c r="L144" s="45">
        <v>127.2</v>
      </c>
      <c r="M144" s="18" t="s">
        <v>54</v>
      </c>
      <c r="N144" s="45">
        <v>9.9600000000000009</v>
      </c>
      <c r="O1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 s="45">
        <f>Table1[[#This Row],[Lifetime Gross (M USD)]]-Table1[[#This Row],[Budget (M USD)]]</f>
        <v>277.65999999999997</v>
      </c>
      <c r="Q144" s="2" t="s">
        <v>17</v>
      </c>
    </row>
    <row r="145" spans="1:17" x14ac:dyDescent="0.3">
      <c r="A145" s="18" t="s">
        <v>1705</v>
      </c>
      <c r="B145" s="22" t="s">
        <v>2386</v>
      </c>
      <c r="C145" s="18" t="s">
        <v>4521</v>
      </c>
      <c r="D145" s="18" t="s">
        <v>26</v>
      </c>
      <c r="E145" s="18" t="s">
        <v>9</v>
      </c>
      <c r="F145" s="42">
        <f t="shared" ca="1" si="2"/>
        <v>28608</v>
      </c>
      <c r="G145" s="27">
        <v>7.7</v>
      </c>
      <c r="H145" s="45">
        <v>297.58999999999997</v>
      </c>
      <c r="I145" s="45">
        <v>559.86</v>
      </c>
      <c r="J145" s="25">
        <v>20</v>
      </c>
      <c r="K145" s="45">
        <v>378.76</v>
      </c>
      <c r="L145" s="45">
        <v>181.1</v>
      </c>
      <c r="M145" s="18" t="s">
        <v>54</v>
      </c>
      <c r="N145" s="45">
        <v>63.97</v>
      </c>
      <c r="O1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 s="45">
        <f>Table1[[#This Row],[Lifetime Gross (M USD)]]-Table1[[#This Row],[Budget (M USD)]]</f>
        <v>262.27000000000004</v>
      </c>
      <c r="Q145" s="2" t="s">
        <v>10</v>
      </c>
    </row>
    <row r="146" spans="1:17" x14ac:dyDescent="0.3">
      <c r="A146" s="32" t="s">
        <v>1726</v>
      </c>
      <c r="B146" s="22" t="s">
        <v>2194</v>
      </c>
      <c r="C146" s="18" t="s">
        <v>3437</v>
      </c>
      <c r="D146" s="18" t="s">
        <v>29</v>
      </c>
      <c r="E146" s="18" t="s">
        <v>24</v>
      </c>
      <c r="F146" s="42">
        <f t="shared" ca="1" si="2"/>
        <v>30582</v>
      </c>
      <c r="G146" s="27">
        <v>8.1</v>
      </c>
      <c r="H146" s="45">
        <v>165.56</v>
      </c>
      <c r="I146" s="45">
        <v>423.58</v>
      </c>
      <c r="J146" s="25">
        <v>39</v>
      </c>
      <c r="K146" s="45">
        <v>287.58</v>
      </c>
      <c r="L146" s="45">
        <v>136</v>
      </c>
      <c r="M146" s="18" t="s">
        <v>46</v>
      </c>
      <c r="N146" s="45">
        <v>21.46</v>
      </c>
      <c r="O1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 s="45">
        <f>Table1[[#This Row],[Lifetime Gross (M USD)]]-Table1[[#This Row],[Budget (M USD)]]</f>
        <v>258.02</v>
      </c>
      <c r="Q146" s="2" t="s">
        <v>22</v>
      </c>
    </row>
    <row r="147" spans="1:17" x14ac:dyDescent="0.3">
      <c r="A147" s="18" t="s">
        <v>1777</v>
      </c>
      <c r="B147" s="22" t="s">
        <v>2416</v>
      </c>
      <c r="C147" s="18" t="s">
        <v>3753</v>
      </c>
      <c r="D147" s="18" t="s">
        <v>26</v>
      </c>
      <c r="E147" s="18" t="s">
        <v>9</v>
      </c>
      <c r="F147" s="42">
        <f t="shared" ca="1" si="2"/>
        <v>19018</v>
      </c>
      <c r="G147" s="27">
        <v>6.5</v>
      </c>
      <c r="H147" s="45">
        <v>143.47999999999999</v>
      </c>
      <c r="I147" s="45">
        <v>275.37</v>
      </c>
      <c r="J147" s="25">
        <v>65</v>
      </c>
      <c r="K147" s="45">
        <v>148.34</v>
      </c>
      <c r="L147" s="45">
        <v>127.03</v>
      </c>
      <c r="M147" s="18" t="s">
        <v>48</v>
      </c>
      <c r="N147" s="45">
        <v>41.27</v>
      </c>
      <c r="O1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7" s="45">
        <f>Table1[[#This Row],[Lifetime Gross (M USD)]]-Table1[[#This Row],[Budget (M USD)]]</f>
        <v>131.89000000000001</v>
      </c>
      <c r="Q147" s="2" t="s">
        <v>20</v>
      </c>
    </row>
    <row r="148" spans="1:17" x14ac:dyDescent="0.3">
      <c r="A148" s="32" t="s">
        <v>1816</v>
      </c>
      <c r="B148" s="22" t="s">
        <v>1952</v>
      </c>
      <c r="C148" s="18" t="s">
        <v>4782</v>
      </c>
      <c r="D148" s="18" t="s">
        <v>26</v>
      </c>
      <c r="E148" s="18" t="s">
        <v>9</v>
      </c>
      <c r="F148" s="42">
        <f t="shared" ca="1" si="2"/>
        <v>38143</v>
      </c>
      <c r="G148" s="27">
        <v>8.1999999999999993</v>
      </c>
      <c r="H148" s="45">
        <v>232.23</v>
      </c>
      <c r="I148" s="45">
        <v>222.49</v>
      </c>
      <c r="J148" s="25">
        <v>77</v>
      </c>
      <c r="K148" s="45">
        <v>147.71</v>
      </c>
      <c r="L148" s="45">
        <v>74.78</v>
      </c>
      <c r="M148" s="18" t="s">
        <v>44</v>
      </c>
      <c r="N148" s="45">
        <v>34.909999999999997</v>
      </c>
      <c r="O1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 s="45">
        <f>Table1[[#This Row],[Lifetime Gross (M USD)]]-Table1[[#This Row],[Budget (M USD)]]</f>
        <v>-9.7399999999999807</v>
      </c>
      <c r="Q148" s="2" t="s">
        <v>25</v>
      </c>
    </row>
    <row r="149" spans="1:17" x14ac:dyDescent="0.3">
      <c r="A149" s="18" t="s">
        <v>1824</v>
      </c>
      <c r="B149" s="22" t="s">
        <v>1991</v>
      </c>
      <c r="C149" s="18" t="s">
        <v>3714</v>
      </c>
      <c r="D149" s="18" t="s">
        <v>26</v>
      </c>
      <c r="E149" s="18" t="s">
        <v>9</v>
      </c>
      <c r="F149" s="42">
        <f t="shared" ca="1" si="2"/>
        <v>16757</v>
      </c>
      <c r="G149" s="27">
        <v>7</v>
      </c>
      <c r="H149" s="45">
        <v>275.41000000000003</v>
      </c>
      <c r="I149" s="45">
        <v>200.77</v>
      </c>
      <c r="J149" s="25">
        <v>78</v>
      </c>
      <c r="K149" s="45">
        <v>121.48</v>
      </c>
      <c r="L149" s="45">
        <v>79.290000000000006</v>
      </c>
      <c r="M149" s="18" t="s">
        <v>54</v>
      </c>
      <c r="N149" s="45">
        <v>109.52</v>
      </c>
      <c r="O1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 s="45">
        <f>Table1[[#This Row],[Lifetime Gross (M USD)]]-Table1[[#This Row],[Budget (M USD)]]</f>
        <v>-74.640000000000015</v>
      </c>
      <c r="Q149" s="2" t="s">
        <v>28</v>
      </c>
    </row>
    <row r="150" spans="1:17" x14ac:dyDescent="0.3">
      <c r="A150" s="32" t="s">
        <v>165</v>
      </c>
      <c r="B150" s="22" t="s">
        <v>2805</v>
      </c>
      <c r="C150" s="18" t="s">
        <v>4442</v>
      </c>
      <c r="D150" s="18" t="s">
        <v>26</v>
      </c>
      <c r="E150" s="18" t="s">
        <v>9</v>
      </c>
      <c r="F150" s="42">
        <f t="shared" ca="1" si="2"/>
        <v>16882</v>
      </c>
      <c r="G150" s="27">
        <v>5.6</v>
      </c>
      <c r="H150" s="45">
        <v>117.71</v>
      </c>
      <c r="I150" s="45">
        <v>34.44</v>
      </c>
      <c r="J150" s="25">
        <v>92</v>
      </c>
      <c r="K150" s="45">
        <v>25.53</v>
      </c>
      <c r="L150" s="45">
        <v>8.91</v>
      </c>
      <c r="M150" s="18" t="s">
        <v>46</v>
      </c>
      <c r="N150" s="45">
        <v>13.43</v>
      </c>
      <c r="O1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 s="45">
        <f>Table1[[#This Row],[Lifetime Gross (M USD)]]-Table1[[#This Row],[Budget (M USD)]]</f>
        <v>-83.27</v>
      </c>
      <c r="Q150" s="2" t="s">
        <v>32</v>
      </c>
    </row>
    <row r="151" spans="1:17" x14ac:dyDescent="0.3">
      <c r="A151" s="18" t="s">
        <v>269</v>
      </c>
      <c r="B151" s="22" t="s">
        <v>2245</v>
      </c>
      <c r="C151" s="18" t="s">
        <v>3501</v>
      </c>
      <c r="D151" s="18" t="s">
        <v>26</v>
      </c>
      <c r="E151" s="18" t="s">
        <v>9</v>
      </c>
      <c r="F151" s="42">
        <f t="shared" ca="1" si="2"/>
        <v>15866</v>
      </c>
      <c r="G151" s="27">
        <v>5.2</v>
      </c>
      <c r="H151" s="45">
        <v>268.8</v>
      </c>
      <c r="I151" s="45">
        <v>113.04</v>
      </c>
      <c r="J151" s="25">
        <v>91</v>
      </c>
      <c r="K151" s="45">
        <v>81.510000000000005</v>
      </c>
      <c r="L151" s="45">
        <v>31.53</v>
      </c>
      <c r="M151" s="18" t="s">
        <v>54</v>
      </c>
      <c r="N151" s="45">
        <v>29.57</v>
      </c>
      <c r="O1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 s="45">
        <f>Table1[[#This Row],[Lifetime Gross (M USD)]]-Table1[[#This Row],[Budget (M USD)]]</f>
        <v>-155.76</v>
      </c>
      <c r="Q151" s="2" t="s">
        <v>32</v>
      </c>
    </row>
    <row r="152" spans="1:17" x14ac:dyDescent="0.3">
      <c r="A152" s="32" t="s">
        <v>322</v>
      </c>
      <c r="B152" s="22" t="s">
        <v>2126</v>
      </c>
      <c r="C152" s="18" t="s">
        <v>3351</v>
      </c>
      <c r="D152" s="18" t="s">
        <v>26</v>
      </c>
      <c r="E152" s="18" t="s">
        <v>9</v>
      </c>
      <c r="F152" s="42">
        <f t="shared" ca="1" si="2"/>
        <v>25229</v>
      </c>
      <c r="G152" s="27">
        <v>6.5</v>
      </c>
      <c r="H152" s="45">
        <v>253.85</v>
      </c>
      <c r="I152" s="45">
        <v>24.2</v>
      </c>
      <c r="J152" s="25">
        <v>23</v>
      </c>
      <c r="K152" s="45">
        <v>14.29</v>
      </c>
      <c r="L152" s="45">
        <v>9.91</v>
      </c>
      <c r="M152" s="18" t="s">
        <v>44</v>
      </c>
      <c r="N152" s="45">
        <v>52.6</v>
      </c>
      <c r="O1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 s="45">
        <f>Table1[[#This Row],[Lifetime Gross (M USD)]]-Table1[[#This Row],[Budget (M USD)]]</f>
        <v>-229.65</v>
      </c>
      <c r="Q152" s="2" t="s">
        <v>20</v>
      </c>
    </row>
    <row r="153" spans="1:17" x14ac:dyDescent="0.3">
      <c r="A153" s="18" t="s">
        <v>395</v>
      </c>
      <c r="B153" s="22" t="s">
        <v>2001</v>
      </c>
      <c r="C153" s="18" t="s">
        <v>3204</v>
      </c>
      <c r="D153" s="18" t="s">
        <v>26</v>
      </c>
      <c r="E153" s="18" t="s">
        <v>9</v>
      </c>
      <c r="F153" s="42">
        <f t="shared" ca="1" si="2"/>
        <v>27845</v>
      </c>
      <c r="G153" s="27">
        <v>8</v>
      </c>
      <c r="H153" s="45">
        <v>61.85</v>
      </c>
      <c r="I153" s="45">
        <v>774.29</v>
      </c>
      <c r="J153" s="25">
        <v>78</v>
      </c>
      <c r="K153" s="45">
        <v>504.44</v>
      </c>
      <c r="L153" s="45">
        <v>269.85000000000002</v>
      </c>
      <c r="M153" s="18" t="s">
        <v>55</v>
      </c>
      <c r="N153" s="45">
        <v>27.71</v>
      </c>
      <c r="O1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53" s="45">
        <f>Table1[[#This Row],[Lifetime Gross (M USD)]]-Table1[[#This Row],[Budget (M USD)]]</f>
        <v>712.43999999999994</v>
      </c>
      <c r="Q153" s="2" t="s">
        <v>32</v>
      </c>
    </row>
    <row r="154" spans="1:17" x14ac:dyDescent="0.3">
      <c r="A154" s="32" t="s">
        <v>424</v>
      </c>
      <c r="B154" s="22" t="s">
        <v>1911</v>
      </c>
      <c r="C154" s="18" t="s">
        <v>3113</v>
      </c>
      <c r="D154" s="18" t="s">
        <v>26</v>
      </c>
      <c r="E154" s="18" t="s">
        <v>9</v>
      </c>
      <c r="F154" s="42">
        <f t="shared" ca="1" si="2"/>
        <v>23165</v>
      </c>
      <c r="G154" s="27">
        <v>7.5</v>
      </c>
      <c r="H154" s="45">
        <v>65.430000000000007</v>
      </c>
      <c r="I154" s="45">
        <v>529.75</v>
      </c>
      <c r="J154" s="25">
        <v>94</v>
      </c>
      <c r="K154" s="45">
        <v>412.61</v>
      </c>
      <c r="L154" s="45">
        <v>117.14</v>
      </c>
      <c r="M154" s="18" t="s">
        <v>46</v>
      </c>
      <c r="N154" s="45">
        <v>14.83</v>
      </c>
      <c r="O1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 s="45">
        <f>Table1[[#This Row],[Lifetime Gross (M USD)]]-Table1[[#This Row],[Budget (M USD)]]</f>
        <v>464.32</v>
      </c>
      <c r="Q154" s="2" t="s">
        <v>22</v>
      </c>
    </row>
    <row r="155" spans="1:17" x14ac:dyDescent="0.3">
      <c r="A155" s="18" t="s">
        <v>427</v>
      </c>
      <c r="B155" s="22" t="s">
        <v>1886</v>
      </c>
      <c r="C155" s="18" t="s">
        <v>3194</v>
      </c>
      <c r="D155" s="18" t="s">
        <v>26</v>
      </c>
      <c r="E155" s="18" t="s">
        <v>9</v>
      </c>
      <c r="F155" s="42">
        <f t="shared" ca="1" si="2"/>
        <v>39632</v>
      </c>
      <c r="G155" s="27">
        <v>7.6</v>
      </c>
      <c r="H155" s="45">
        <v>299.33</v>
      </c>
      <c r="I155" s="45">
        <v>667.18</v>
      </c>
      <c r="J155" s="25">
        <v>22</v>
      </c>
      <c r="K155" s="45">
        <v>439.3</v>
      </c>
      <c r="L155" s="45">
        <v>227.88</v>
      </c>
      <c r="M155" s="18" t="s">
        <v>55</v>
      </c>
      <c r="N155" s="45">
        <v>97.17</v>
      </c>
      <c r="O1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5" s="45">
        <f>Table1[[#This Row],[Lifetime Gross (M USD)]]-Table1[[#This Row],[Budget (M USD)]]</f>
        <v>367.84999999999997</v>
      </c>
      <c r="Q155" s="2" t="s">
        <v>8</v>
      </c>
    </row>
    <row r="156" spans="1:17" x14ac:dyDescent="0.3">
      <c r="A156" s="32" t="s">
        <v>444</v>
      </c>
      <c r="B156" s="22" t="s">
        <v>2599</v>
      </c>
      <c r="C156" s="18" t="s">
        <v>4062</v>
      </c>
      <c r="D156" s="18" t="s">
        <v>26</v>
      </c>
      <c r="E156" s="18" t="s">
        <v>9</v>
      </c>
      <c r="F156" s="42">
        <f t="shared" ca="1" si="2"/>
        <v>16932</v>
      </c>
      <c r="G156" s="27">
        <v>7.6</v>
      </c>
      <c r="H156" s="45">
        <v>41.96</v>
      </c>
      <c r="I156" s="45">
        <v>314.49</v>
      </c>
      <c r="J156" s="25">
        <v>20</v>
      </c>
      <c r="K156" s="45">
        <v>224.21</v>
      </c>
      <c r="L156" s="45">
        <v>90.28</v>
      </c>
      <c r="M156" s="18" t="s">
        <v>55</v>
      </c>
      <c r="N156" s="45">
        <v>4.7699999999999996</v>
      </c>
      <c r="O1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6" s="45">
        <f>Table1[[#This Row],[Lifetime Gross (M USD)]]-Table1[[#This Row],[Budget (M USD)]]</f>
        <v>272.53000000000003</v>
      </c>
      <c r="Q156" s="2" t="s">
        <v>32</v>
      </c>
    </row>
    <row r="157" spans="1:17" x14ac:dyDescent="0.3">
      <c r="A157" s="18" t="s">
        <v>549</v>
      </c>
      <c r="B157" s="22" t="s">
        <v>1990</v>
      </c>
      <c r="C157" s="18" t="s">
        <v>3193</v>
      </c>
      <c r="D157" s="18" t="s">
        <v>26</v>
      </c>
      <c r="E157" s="18" t="s">
        <v>9</v>
      </c>
      <c r="F157" s="42">
        <f t="shared" ca="1" si="2"/>
        <v>40664</v>
      </c>
      <c r="G157" s="27">
        <v>7.9</v>
      </c>
      <c r="H157" s="45">
        <v>70.05</v>
      </c>
      <c r="I157" s="45">
        <v>214.17</v>
      </c>
      <c r="J157" s="25">
        <v>40</v>
      </c>
      <c r="K157" s="45">
        <v>164.92</v>
      </c>
      <c r="L157" s="45">
        <v>49.25</v>
      </c>
      <c r="M157" s="18" t="s">
        <v>46</v>
      </c>
      <c r="N157" s="45">
        <v>12.52</v>
      </c>
      <c r="O1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 s="45">
        <f>Table1[[#This Row],[Lifetime Gross (M USD)]]-Table1[[#This Row],[Budget (M USD)]]</f>
        <v>144.12</v>
      </c>
      <c r="Q157" s="2" t="s">
        <v>13</v>
      </c>
    </row>
    <row r="158" spans="1:17" x14ac:dyDescent="0.3">
      <c r="A158" s="32" t="s">
        <v>742</v>
      </c>
      <c r="B158" s="22" t="s">
        <v>2038</v>
      </c>
      <c r="C158" s="18" t="s">
        <v>3245</v>
      </c>
      <c r="D158" s="18" t="s">
        <v>26</v>
      </c>
      <c r="E158" s="18" t="s">
        <v>19</v>
      </c>
      <c r="F158" s="42">
        <f t="shared" ca="1" si="2"/>
        <v>29164</v>
      </c>
      <c r="G158" s="27">
        <v>6.6</v>
      </c>
      <c r="H158" s="45">
        <v>130.37</v>
      </c>
      <c r="I158" s="45">
        <v>241.04</v>
      </c>
      <c r="J158" s="25">
        <v>53</v>
      </c>
      <c r="K158" s="45">
        <v>125.84</v>
      </c>
      <c r="L158" s="45">
        <v>115.2</v>
      </c>
      <c r="M158" s="18" t="s">
        <v>48</v>
      </c>
      <c r="N158" s="45">
        <v>22.78</v>
      </c>
      <c r="O1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 s="45">
        <f>Table1[[#This Row],[Lifetime Gross (M USD)]]-Table1[[#This Row],[Budget (M USD)]]</f>
        <v>110.66999999999999</v>
      </c>
      <c r="Q158" s="2" t="s">
        <v>22</v>
      </c>
    </row>
    <row r="159" spans="1:17" x14ac:dyDescent="0.3">
      <c r="A159" s="18" t="s">
        <v>780</v>
      </c>
      <c r="B159" s="22" t="s">
        <v>1990</v>
      </c>
      <c r="C159" s="18" t="s">
        <v>3193</v>
      </c>
      <c r="D159" s="18" t="s">
        <v>26</v>
      </c>
      <c r="E159" s="18" t="s">
        <v>9</v>
      </c>
      <c r="F159" s="42">
        <f t="shared" ca="1" si="2"/>
        <v>37842</v>
      </c>
      <c r="G159" s="27">
        <v>7.9</v>
      </c>
      <c r="H159" s="45">
        <v>55.05</v>
      </c>
      <c r="I159" s="45">
        <v>144.35</v>
      </c>
      <c r="J159" s="25">
        <v>66</v>
      </c>
      <c r="K159" s="45">
        <v>93.26</v>
      </c>
      <c r="L159" s="45">
        <v>51.09</v>
      </c>
      <c r="M159" s="18" t="s">
        <v>55</v>
      </c>
      <c r="N159" s="45">
        <v>24.54</v>
      </c>
      <c r="O1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 s="45">
        <f>Table1[[#This Row],[Lifetime Gross (M USD)]]-Table1[[#This Row],[Budget (M USD)]]</f>
        <v>89.3</v>
      </c>
      <c r="Q159" s="2" t="s">
        <v>10</v>
      </c>
    </row>
    <row r="160" spans="1:17" x14ac:dyDescent="0.3">
      <c r="A160" s="32" t="s">
        <v>803</v>
      </c>
      <c r="B160" s="22" t="s">
        <v>2397</v>
      </c>
      <c r="C160" s="18" t="s">
        <v>3725</v>
      </c>
      <c r="D160" s="18" t="s">
        <v>26</v>
      </c>
      <c r="E160" s="18" t="s">
        <v>9</v>
      </c>
      <c r="F160" s="42">
        <f t="shared" ca="1" si="2"/>
        <v>21029</v>
      </c>
      <c r="G160" s="27">
        <v>7.4</v>
      </c>
      <c r="H160" s="45">
        <v>125.9</v>
      </c>
      <c r="I160" s="45">
        <v>176.78</v>
      </c>
      <c r="J160" s="25">
        <v>42</v>
      </c>
      <c r="K160" s="45">
        <v>119.37</v>
      </c>
      <c r="L160" s="45">
        <v>57.41</v>
      </c>
      <c r="M160" s="18" t="s">
        <v>54</v>
      </c>
      <c r="N160" s="45">
        <v>24</v>
      </c>
      <c r="O1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 s="45">
        <f>Table1[[#This Row],[Lifetime Gross (M USD)]]-Table1[[#This Row],[Budget (M USD)]]</f>
        <v>50.879999999999995</v>
      </c>
      <c r="Q160" s="2" t="s">
        <v>13</v>
      </c>
    </row>
    <row r="161" spans="1:17" x14ac:dyDescent="0.3">
      <c r="A161" s="18" t="s">
        <v>870</v>
      </c>
      <c r="B161" s="22" t="s">
        <v>1992</v>
      </c>
      <c r="C161" s="18" t="s">
        <v>3616</v>
      </c>
      <c r="D161" s="18" t="s">
        <v>26</v>
      </c>
      <c r="E161" s="18" t="s">
        <v>9</v>
      </c>
      <c r="F161" s="42">
        <f t="shared" ca="1" si="2"/>
        <v>24459</v>
      </c>
      <c r="G161" s="27">
        <v>8.3000000000000007</v>
      </c>
      <c r="H161" s="45">
        <v>67.62</v>
      </c>
      <c r="I161" s="45">
        <v>75.31</v>
      </c>
      <c r="J161" s="25">
        <v>99</v>
      </c>
      <c r="K161" s="45">
        <v>41.03</v>
      </c>
      <c r="L161" s="45">
        <v>34.28</v>
      </c>
      <c r="M161" s="18" t="s">
        <v>44</v>
      </c>
      <c r="N161" s="45">
        <v>9.91</v>
      </c>
      <c r="O1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 s="45">
        <f>Table1[[#This Row],[Lifetime Gross (M USD)]]-Table1[[#This Row],[Budget (M USD)]]</f>
        <v>7.6899999999999977</v>
      </c>
      <c r="Q161" s="2" t="s">
        <v>8</v>
      </c>
    </row>
    <row r="162" spans="1:17" x14ac:dyDescent="0.3">
      <c r="A162" s="32" t="s">
        <v>925</v>
      </c>
      <c r="B162" s="22" t="s">
        <v>2510</v>
      </c>
      <c r="C162" s="18" t="s">
        <v>3898</v>
      </c>
      <c r="D162" s="18" t="s">
        <v>26</v>
      </c>
      <c r="E162" s="18" t="s">
        <v>9</v>
      </c>
      <c r="F162" s="42">
        <f t="shared" ca="1" si="2"/>
        <v>38265</v>
      </c>
      <c r="G162" s="27">
        <v>6.6</v>
      </c>
      <c r="H162" s="45">
        <v>151.56</v>
      </c>
      <c r="I162" s="45">
        <v>67.959999999999994</v>
      </c>
      <c r="J162" s="25">
        <v>63</v>
      </c>
      <c r="K162" s="45">
        <v>39.26</v>
      </c>
      <c r="L162" s="45">
        <v>28.7</v>
      </c>
      <c r="M162" s="18" t="s">
        <v>46</v>
      </c>
      <c r="N162" s="45">
        <v>21.08</v>
      </c>
      <c r="O1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 s="45">
        <f>Table1[[#This Row],[Lifetime Gross (M USD)]]-Table1[[#This Row],[Budget (M USD)]]</f>
        <v>-83.600000000000009</v>
      </c>
      <c r="Q162" s="2" t="s">
        <v>32</v>
      </c>
    </row>
    <row r="163" spans="1:17" x14ac:dyDescent="0.3">
      <c r="A163" s="18" t="s">
        <v>1005</v>
      </c>
      <c r="B163" s="22" t="s">
        <v>1867</v>
      </c>
      <c r="C163" s="18" t="s">
        <v>3293</v>
      </c>
      <c r="D163" s="18" t="s">
        <v>26</v>
      </c>
      <c r="E163" s="18" t="s">
        <v>9</v>
      </c>
      <c r="F163" s="42">
        <f t="shared" ca="1" si="2"/>
        <v>18054</v>
      </c>
      <c r="G163" s="27">
        <v>6.2</v>
      </c>
      <c r="H163" s="45">
        <v>252.64</v>
      </c>
      <c r="I163" s="45">
        <v>123.04</v>
      </c>
      <c r="J163" s="25">
        <v>31</v>
      </c>
      <c r="K163" s="45">
        <v>76.36</v>
      </c>
      <c r="L163" s="45">
        <v>46.68</v>
      </c>
      <c r="M163" s="18" t="s">
        <v>50</v>
      </c>
      <c r="N163" s="45">
        <v>86.75</v>
      </c>
      <c r="O1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 s="45">
        <f>Table1[[#This Row],[Lifetime Gross (M USD)]]-Table1[[#This Row],[Budget (M USD)]]</f>
        <v>-129.59999999999997</v>
      </c>
      <c r="Q163" s="2" t="s">
        <v>22</v>
      </c>
    </row>
    <row r="164" spans="1:17" x14ac:dyDescent="0.3">
      <c r="A164" s="32" t="s">
        <v>1009</v>
      </c>
      <c r="B164" s="22" t="s">
        <v>2579</v>
      </c>
      <c r="C164" s="18" t="s">
        <v>4209</v>
      </c>
      <c r="D164" s="18" t="s">
        <v>26</v>
      </c>
      <c r="E164" s="18" t="s">
        <v>9</v>
      </c>
      <c r="F164" s="42">
        <f t="shared" ca="1" si="2"/>
        <v>25764</v>
      </c>
      <c r="G164" s="27">
        <v>6</v>
      </c>
      <c r="H164" s="45">
        <v>233.31</v>
      </c>
      <c r="I164" s="45">
        <v>88.16</v>
      </c>
      <c r="J164" s="25">
        <v>61</v>
      </c>
      <c r="K164" s="45">
        <v>67.62</v>
      </c>
      <c r="L164" s="45">
        <v>20.54</v>
      </c>
      <c r="M164" s="18" t="s">
        <v>50</v>
      </c>
      <c r="N164" s="45">
        <v>109.37</v>
      </c>
      <c r="O1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4" s="45">
        <f>Table1[[#This Row],[Lifetime Gross (M USD)]]-Table1[[#This Row],[Budget (M USD)]]</f>
        <v>-145.15</v>
      </c>
      <c r="Q164" s="2" t="s">
        <v>28</v>
      </c>
    </row>
    <row r="165" spans="1:17" x14ac:dyDescent="0.3">
      <c r="A165" s="18" t="s">
        <v>1063</v>
      </c>
      <c r="B165" s="22" t="s">
        <v>2002</v>
      </c>
      <c r="C165" s="18" t="s">
        <v>4923</v>
      </c>
      <c r="D165" s="18" t="s">
        <v>26</v>
      </c>
      <c r="E165" s="18" t="s">
        <v>9</v>
      </c>
      <c r="F165" s="42">
        <f t="shared" ca="1" si="2"/>
        <v>28564</v>
      </c>
      <c r="G165" s="27">
        <v>6.9</v>
      </c>
      <c r="H165" s="45">
        <v>280.95999999999998</v>
      </c>
      <c r="I165" s="45">
        <v>51.95</v>
      </c>
      <c r="J165" s="25">
        <v>61</v>
      </c>
      <c r="K165" s="45">
        <v>37.31</v>
      </c>
      <c r="L165" s="45">
        <v>14.64</v>
      </c>
      <c r="M165" s="18" t="s">
        <v>46</v>
      </c>
      <c r="N165" s="45">
        <v>42.3</v>
      </c>
      <c r="O1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 s="45">
        <f>Table1[[#This Row],[Lifetime Gross (M USD)]]-Table1[[#This Row],[Budget (M USD)]]</f>
        <v>-229.01</v>
      </c>
      <c r="Q165" s="2" t="s">
        <v>25</v>
      </c>
    </row>
    <row r="166" spans="1:17" x14ac:dyDescent="0.3">
      <c r="A166" s="32" t="s">
        <v>1095</v>
      </c>
      <c r="B166" s="22" t="s">
        <v>2519</v>
      </c>
      <c r="C166" s="18" t="s">
        <v>4190</v>
      </c>
      <c r="D166" s="18" t="s">
        <v>26</v>
      </c>
      <c r="E166" s="18" t="s">
        <v>9</v>
      </c>
      <c r="F166" s="42">
        <f t="shared" ca="1" si="2"/>
        <v>21125</v>
      </c>
      <c r="G166" s="27">
        <v>7.1</v>
      </c>
      <c r="H166" s="45">
        <v>50.36</v>
      </c>
      <c r="I166" s="45">
        <v>779.93</v>
      </c>
      <c r="J166" s="25">
        <v>62</v>
      </c>
      <c r="K166" s="45">
        <v>565.86</v>
      </c>
      <c r="L166" s="45">
        <v>214.07</v>
      </c>
      <c r="M166" s="18" t="s">
        <v>55</v>
      </c>
      <c r="N166" s="45">
        <v>20.79</v>
      </c>
      <c r="O1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66" s="45">
        <f>Table1[[#This Row],[Lifetime Gross (M USD)]]-Table1[[#This Row],[Budget (M USD)]]</f>
        <v>729.56999999999994</v>
      </c>
      <c r="Q166" s="2" t="s">
        <v>10</v>
      </c>
    </row>
    <row r="167" spans="1:17" x14ac:dyDescent="0.3">
      <c r="A167" s="18" t="s">
        <v>1228</v>
      </c>
      <c r="B167" s="22" t="s">
        <v>2222</v>
      </c>
      <c r="C167" s="18" t="s">
        <v>4263</v>
      </c>
      <c r="D167" s="18" t="s">
        <v>26</v>
      </c>
      <c r="E167" s="18" t="s">
        <v>9</v>
      </c>
      <c r="F167" s="42">
        <f t="shared" ca="1" si="2"/>
        <v>24106</v>
      </c>
      <c r="G167" s="27">
        <v>7.6</v>
      </c>
      <c r="H167" s="45">
        <v>289.95999999999998</v>
      </c>
      <c r="I167" s="45">
        <v>963.62</v>
      </c>
      <c r="J167" s="25">
        <v>54</v>
      </c>
      <c r="K167" s="45">
        <v>713.8</v>
      </c>
      <c r="L167" s="45">
        <v>249.82</v>
      </c>
      <c r="M167" s="18" t="s">
        <v>46</v>
      </c>
      <c r="N167" s="45">
        <v>29.5</v>
      </c>
      <c r="O1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67" s="45">
        <f>Table1[[#This Row],[Lifetime Gross (M USD)]]-Table1[[#This Row],[Budget (M USD)]]</f>
        <v>673.66000000000008</v>
      </c>
      <c r="Q167" s="2" t="s">
        <v>25</v>
      </c>
    </row>
    <row r="168" spans="1:17" x14ac:dyDescent="0.3">
      <c r="A168" s="32" t="s">
        <v>314</v>
      </c>
      <c r="B168" s="22" t="s">
        <v>1970</v>
      </c>
      <c r="C168" s="18" t="s">
        <v>4091</v>
      </c>
      <c r="D168" s="18" t="s">
        <v>26</v>
      </c>
      <c r="E168" s="18" t="s">
        <v>9</v>
      </c>
      <c r="F168" s="42">
        <f t="shared" ca="1" si="2"/>
        <v>24837</v>
      </c>
      <c r="G168" s="27">
        <v>7.4</v>
      </c>
      <c r="H168" s="45">
        <v>86.94</v>
      </c>
      <c r="I168" s="45">
        <v>716.69</v>
      </c>
      <c r="J168" s="25">
        <v>86</v>
      </c>
      <c r="K168" s="45">
        <v>360.29</v>
      </c>
      <c r="L168" s="45">
        <v>356.4</v>
      </c>
      <c r="M168" s="18" t="s">
        <v>55</v>
      </c>
      <c r="N168" s="45">
        <v>13.15</v>
      </c>
      <c r="O1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68" s="45">
        <f>Table1[[#This Row],[Lifetime Gross (M USD)]]-Table1[[#This Row],[Budget (M USD)]]</f>
        <v>629.75</v>
      </c>
      <c r="Q168" s="2" t="s">
        <v>28</v>
      </c>
    </row>
    <row r="169" spans="1:17" x14ac:dyDescent="0.3">
      <c r="A169" s="18" t="s">
        <v>1254</v>
      </c>
      <c r="B169" s="22" t="s">
        <v>1952</v>
      </c>
      <c r="C169" s="18" t="s">
        <v>3155</v>
      </c>
      <c r="D169" s="18" t="s">
        <v>26</v>
      </c>
      <c r="E169" s="18" t="s">
        <v>9</v>
      </c>
      <c r="F169" s="42">
        <f t="shared" ca="1" si="2"/>
        <v>11924</v>
      </c>
      <c r="G169" s="27">
        <v>7.6</v>
      </c>
      <c r="H169" s="45">
        <v>133.26</v>
      </c>
      <c r="I169" s="45">
        <v>571.96</v>
      </c>
      <c r="J169" s="25">
        <v>43</v>
      </c>
      <c r="K169" s="45">
        <v>453.22</v>
      </c>
      <c r="L169" s="45">
        <v>118.74</v>
      </c>
      <c r="M169" s="18" t="s">
        <v>54</v>
      </c>
      <c r="N169" s="45">
        <v>54.93</v>
      </c>
      <c r="O1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 s="45">
        <f>Table1[[#This Row],[Lifetime Gross (M USD)]]-Table1[[#This Row],[Budget (M USD)]]</f>
        <v>438.70000000000005</v>
      </c>
      <c r="Q169" s="2" t="s">
        <v>8</v>
      </c>
    </row>
    <row r="170" spans="1:17" x14ac:dyDescent="0.3">
      <c r="A170" s="32" t="s">
        <v>1021</v>
      </c>
      <c r="B170" s="22" t="s">
        <v>2307</v>
      </c>
      <c r="C170" s="18" t="s">
        <v>3591</v>
      </c>
      <c r="D170" s="18" t="s">
        <v>26</v>
      </c>
      <c r="E170" s="18" t="s">
        <v>9</v>
      </c>
      <c r="F170" s="42">
        <f t="shared" ca="1" si="2"/>
        <v>17463</v>
      </c>
      <c r="G170" s="27">
        <v>8</v>
      </c>
      <c r="H170" s="45">
        <v>192.74</v>
      </c>
      <c r="I170" s="45">
        <v>592.71</v>
      </c>
      <c r="J170" s="25">
        <v>78</v>
      </c>
      <c r="K170" s="45">
        <v>472.06</v>
      </c>
      <c r="L170" s="45">
        <v>120.65</v>
      </c>
      <c r="M170" s="18" t="s">
        <v>50</v>
      </c>
      <c r="N170" s="45">
        <v>84.82</v>
      </c>
      <c r="O1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 s="45">
        <f>Table1[[#This Row],[Lifetime Gross (M USD)]]-Table1[[#This Row],[Budget (M USD)]]</f>
        <v>399.97</v>
      </c>
      <c r="Q170" s="2" t="s">
        <v>10</v>
      </c>
    </row>
    <row r="171" spans="1:17" x14ac:dyDescent="0.3">
      <c r="A171" s="18" t="s">
        <v>1271</v>
      </c>
      <c r="B171" s="22" t="s">
        <v>2623</v>
      </c>
      <c r="C171" s="18" t="s">
        <v>4107</v>
      </c>
      <c r="D171" s="18" t="s">
        <v>26</v>
      </c>
      <c r="E171" s="18" t="s">
        <v>1850</v>
      </c>
      <c r="F171" s="42">
        <f t="shared" ca="1" si="2"/>
        <v>24552</v>
      </c>
      <c r="G171" s="27">
        <v>6.1</v>
      </c>
      <c r="H171" s="45">
        <v>47.3</v>
      </c>
      <c r="I171" s="45">
        <v>321.36</v>
      </c>
      <c r="J171" s="25">
        <v>96</v>
      </c>
      <c r="K171" s="45">
        <v>193.99</v>
      </c>
      <c r="L171" s="45">
        <v>127.37</v>
      </c>
      <c r="M171" s="18" t="s">
        <v>50</v>
      </c>
      <c r="N171" s="45">
        <v>5.53</v>
      </c>
      <c r="O1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 s="45">
        <f>Table1[[#This Row],[Lifetime Gross (M USD)]]-Table1[[#This Row],[Budget (M USD)]]</f>
        <v>274.06</v>
      </c>
      <c r="Q171" s="2" t="s">
        <v>28</v>
      </c>
    </row>
    <row r="172" spans="1:17" x14ac:dyDescent="0.3">
      <c r="A172" s="32" t="s">
        <v>1322</v>
      </c>
      <c r="B172" s="22" t="s">
        <v>2402</v>
      </c>
      <c r="C172" s="18" t="s">
        <v>4738</v>
      </c>
      <c r="D172" s="18" t="s">
        <v>26</v>
      </c>
      <c r="E172" s="18" t="s">
        <v>9</v>
      </c>
      <c r="F172" s="42">
        <f t="shared" ca="1" si="2"/>
        <v>29666</v>
      </c>
      <c r="G172" s="27">
        <v>5.9</v>
      </c>
      <c r="H172" s="45">
        <v>187.71</v>
      </c>
      <c r="I172" s="45">
        <v>449.22</v>
      </c>
      <c r="J172" s="25">
        <v>72</v>
      </c>
      <c r="K172" s="45">
        <v>254.6</v>
      </c>
      <c r="L172" s="45">
        <v>194.62</v>
      </c>
      <c r="M172" s="18" t="s">
        <v>55</v>
      </c>
      <c r="N172" s="45">
        <v>87.33</v>
      </c>
      <c r="O1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 s="45">
        <f>Table1[[#This Row],[Lifetime Gross (M USD)]]-Table1[[#This Row],[Budget (M USD)]]</f>
        <v>261.51</v>
      </c>
      <c r="Q172" s="2" t="s">
        <v>13</v>
      </c>
    </row>
    <row r="173" spans="1:17" x14ac:dyDescent="0.3">
      <c r="A173" s="18" t="s">
        <v>1343</v>
      </c>
      <c r="B173" s="22" t="s">
        <v>1856</v>
      </c>
      <c r="C173" s="18" t="s">
        <v>3963</v>
      </c>
      <c r="D173" s="18" t="s">
        <v>26</v>
      </c>
      <c r="E173" s="18" t="s">
        <v>9</v>
      </c>
      <c r="F173" s="42">
        <f t="shared" ca="1" si="2"/>
        <v>30894</v>
      </c>
      <c r="G173" s="27">
        <v>6.5</v>
      </c>
      <c r="H173" s="45">
        <v>177.81</v>
      </c>
      <c r="I173" s="45">
        <v>420.18</v>
      </c>
      <c r="J173" s="25">
        <v>67</v>
      </c>
      <c r="K173" s="45">
        <v>314.45</v>
      </c>
      <c r="L173" s="45">
        <v>105.73</v>
      </c>
      <c r="M173" s="18" t="s">
        <v>48</v>
      </c>
      <c r="N173" s="45">
        <v>71.739999999999995</v>
      </c>
      <c r="O1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3" s="45">
        <f>Table1[[#This Row],[Lifetime Gross (M USD)]]-Table1[[#This Row],[Budget (M USD)]]</f>
        <v>242.37</v>
      </c>
      <c r="Q173" s="2" t="s">
        <v>17</v>
      </c>
    </row>
    <row r="174" spans="1:17" x14ac:dyDescent="0.3">
      <c r="A174" s="32" t="s">
        <v>1345</v>
      </c>
      <c r="B174" s="22" t="s">
        <v>2509</v>
      </c>
      <c r="C174" s="18" t="s">
        <v>3897</v>
      </c>
      <c r="D174" s="18" t="s">
        <v>26</v>
      </c>
      <c r="E174" s="18" t="s">
        <v>9</v>
      </c>
      <c r="F174" s="42">
        <f t="shared" ca="1" si="2"/>
        <v>14020</v>
      </c>
      <c r="G174" s="27">
        <v>7.5</v>
      </c>
      <c r="H174" s="45">
        <v>12.79</v>
      </c>
      <c r="I174" s="45">
        <v>171.42</v>
      </c>
      <c r="J174" s="25">
        <v>47</v>
      </c>
      <c r="K174" s="45">
        <v>96.75</v>
      </c>
      <c r="L174" s="45">
        <v>74.67</v>
      </c>
      <c r="M174" s="18" t="s">
        <v>44</v>
      </c>
      <c r="N174" s="45">
        <v>1.89</v>
      </c>
      <c r="O1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 s="45">
        <f>Table1[[#This Row],[Lifetime Gross (M USD)]]-Table1[[#This Row],[Budget (M USD)]]</f>
        <v>158.63</v>
      </c>
      <c r="Q174" s="2" t="s">
        <v>13</v>
      </c>
    </row>
    <row r="175" spans="1:17" x14ac:dyDescent="0.3">
      <c r="A175" s="18" t="s">
        <v>1369</v>
      </c>
      <c r="B175" s="22" t="s">
        <v>2170</v>
      </c>
      <c r="C175" s="18" t="s">
        <v>3407</v>
      </c>
      <c r="D175" s="18" t="s">
        <v>26</v>
      </c>
      <c r="E175" s="18" t="s">
        <v>9</v>
      </c>
      <c r="F175" s="42">
        <f t="shared" ca="1" si="2"/>
        <v>13834</v>
      </c>
      <c r="G175" s="27">
        <v>7.1</v>
      </c>
      <c r="H175" s="45">
        <v>238.63</v>
      </c>
      <c r="I175" s="45">
        <v>303.04000000000002</v>
      </c>
      <c r="J175" s="25">
        <v>79</v>
      </c>
      <c r="K175" s="45">
        <v>165.19</v>
      </c>
      <c r="L175" s="45">
        <v>137.85</v>
      </c>
      <c r="M175" s="18" t="s">
        <v>55</v>
      </c>
      <c r="N175" s="45">
        <v>103.38</v>
      </c>
      <c r="O1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 s="45">
        <f>Table1[[#This Row],[Lifetime Gross (M USD)]]-Table1[[#This Row],[Budget (M USD)]]</f>
        <v>64.410000000000025</v>
      </c>
      <c r="Q175" s="2" t="s">
        <v>13</v>
      </c>
    </row>
    <row r="176" spans="1:17" x14ac:dyDescent="0.3">
      <c r="A176" s="32" t="s">
        <v>1382</v>
      </c>
      <c r="B176" s="22" t="s">
        <v>1939</v>
      </c>
      <c r="C176" s="18" t="s">
        <v>3668</v>
      </c>
      <c r="D176" s="18" t="s">
        <v>26</v>
      </c>
      <c r="E176" s="18" t="s">
        <v>9</v>
      </c>
      <c r="F176" s="42">
        <f t="shared" ca="1" si="2"/>
        <v>40960</v>
      </c>
      <c r="G176" s="27">
        <v>6.3</v>
      </c>
      <c r="H176" s="45">
        <v>101.86</v>
      </c>
      <c r="I176" s="45">
        <v>126.03</v>
      </c>
      <c r="J176" s="25">
        <v>41</v>
      </c>
      <c r="K176" s="45">
        <v>94.8</v>
      </c>
      <c r="L176" s="45">
        <v>31.23</v>
      </c>
      <c r="M176" s="18" t="s">
        <v>48</v>
      </c>
      <c r="N176" s="45">
        <v>35.950000000000003</v>
      </c>
      <c r="O1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 s="45">
        <f>Table1[[#This Row],[Lifetime Gross (M USD)]]-Table1[[#This Row],[Budget (M USD)]]</f>
        <v>24.17</v>
      </c>
      <c r="Q176" s="2" t="s">
        <v>32</v>
      </c>
    </row>
    <row r="177" spans="1:17" x14ac:dyDescent="0.3">
      <c r="A177" s="18" t="s">
        <v>1470</v>
      </c>
      <c r="B177" s="22" t="s">
        <v>2333</v>
      </c>
      <c r="C177" s="18" t="s">
        <v>3634</v>
      </c>
      <c r="D177" s="18" t="s">
        <v>26</v>
      </c>
      <c r="E177" s="18" t="s">
        <v>9</v>
      </c>
      <c r="F177" s="42">
        <f t="shared" ca="1" si="2"/>
        <v>20733</v>
      </c>
      <c r="G177" s="27">
        <v>7.5</v>
      </c>
      <c r="H177" s="45">
        <v>160.51</v>
      </c>
      <c r="I177" s="45">
        <v>165.64</v>
      </c>
      <c r="J177" s="25">
        <v>71</v>
      </c>
      <c r="K177" s="45">
        <v>115.8</v>
      </c>
      <c r="L177" s="45">
        <v>49.84</v>
      </c>
      <c r="M177" s="18" t="s">
        <v>44</v>
      </c>
      <c r="N177" s="45">
        <v>42.61</v>
      </c>
      <c r="O1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 s="45">
        <f>Table1[[#This Row],[Lifetime Gross (M USD)]]-Table1[[#This Row],[Budget (M USD)]]</f>
        <v>5.1299999999999955</v>
      </c>
      <c r="Q177" s="2" t="s">
        <v>8</v>
      </c>
    </row>
    <row r="178" spans="1:17" x14ac:dyDescent="0.3">
      <c r="A178" s="32" t="s">
        <v>1473</v>
      </c>
      <c r="B178" s="22" t="s">
        <v>2995</v>
      </c>
      <c r="C178" s="18" t="s">
        <v>4878</v>
      </c>
      <c r="D178" s="18" t="s">
        <v>26</v>
      </c>
      <c r="E178" s="18" t="s">
        <v>9</v>
      </c>
      <c r="F178" s="42">
        <f t="shared" ca="1" si="2"/>
        <v>38510</v>
      </c>
      <c r="G178" s="27">
        <v>6.1</v>
      </c>
      <c r="H178" s="45">
        <v>277.35000000000002</v>
      </c>
      <c r="I178" s="45">
        <v>279.58999999999997</v>
      </c>
      <c r="J178" s="25">
        <v>28</v>
      </c>
      <c r="K178" s="45">
        <v>146.33000000000001</v>
      </c>
      <c r="L178" s="45">
        <v>133.26</v>
      </c>
      <c r="M178" s="18" t="s">
        <v>46</v>
      </c>
      <c r="N178" s="45">
        <v>44.38</v>
      </c>
      <c r="O1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 s="45">
        <f>Table1[[#This Row],[Lifetime Gross (M USD)]]-Table1[[#This Row],[Budget (M USD)]]</f>
        <v>2.2399999999999523</v>
      </c>
      <c r="Q178" s="2" t="s">
        <v>13</v>
      </c>
    </row>
    <row r="179" spans="1:17" x14ac:dyDescent="0.3">
      <c r="A179" s="18" t="s">
        <v>1563</v>
      </c>
      <c r="B179" s="22" t="s">
        <v>2228</v>
      </c>
      <c r="C179" s="18" t="s">
        <v>3681</v>
      </c>
      <c r="D179" s="18" t="s">
        <v>26</v>
      </c>
      <c r="E179" s="18" t="s">
        <v>9</v>
      </c>
      <c r="F179" s="42">
        <f t="shared" ca="1" si="2"/>
        <v>28628</v>
      </c>
      <c r="G179" s="27">
        <v>6.3</v>
      </c>
      <c r="H179" s="45">
        <v>135.16</v>
      </c>
      <c r="I179" s="45">
        <v>129.03</v>
      </c>
      <c r="J179" s="25">
        <v>46</v>
      </c>
      <c r="K179" s="45">
        <v>72.62</v>
      </c>
      <c r="L179" s="45">
        <v>56.41</v>
      </c>
      <c r="M179" s="18" t="s">
        <v>54</v>
      </c>
      <c r="N179" s="45">
        <v>60.59</v>
      </c>
      <c r="O1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 s="45">
        <f>Table1[[#This Row],[Lifetime Gross (M USD)]]-Table1[[#This Row],[Budget (M USD)]]</f>
        <v>-6.1299999999999955</v>
      </c>
      <c r="Q179" s="2" t="s">
        <v>8</v>
      </c>
    </row>
    <row r="180" spans="1:17" x14ac:dyDescent="0.3">
      <c r="A180" s="32" t="s">
        <v>1579</v>
      </c>
      <c r="B180" s="22" t="s">
        <v>2448</v>
      </c>
      <c r="C180" s="18" t="s">
        <v>3805</v>
      </c>
      <c r="D180" s="18" t="s">
        <v>26</v>
      </c>
      <c r="E180" s="18" t="s">
        <v>9</v>
      </c>
      <c r="F180" s="42">
        <f t="shared" ca="1" si="2"/>
        <v>34949</v>
      </c>
      <c r="G180" s="27">
        <v>5.3</v>
      </c>
      <c r="H180" s="45">
        <v>279.13</v>
      </c>
      <c r="I180" s="45">
        <v>261.89</v>
      </c>
      <c r="J180" s="25">
        <v>38</v>
      </c>
      <c r="K180" s="45">
        <v>206.04</v>
      </c>
      <c r="L180" s="45">
        <v>55.85</v>
      </c>
      <c r="M180" s="18" t="s">
        <v>44</v>
      </c>
      <c r="N180" s="45">
        <v>51.83</v>
      </c>
      <c r="O1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 s="45">
        <f>Table1[[#This Row],[Lifetime Gross (M USD)]]-Table1[[#This Row],[Budget (M USD)]]</f>
        <v>-17.240000000000009</v>
      </c>
      <c r="Q180" s="2" t="s">
        <v>20</v>
      </c>
    </row>
    <row r="181" spans="1:17" x14ac:dyDescent="0.3">
      <c r="A181" s="18" t="s">
        <v>1588</v>
      </c>
      <c r="B181" s="22" t="s">
        <v>2409</v>
      </c>
      <c r="C181" s="18" t="s">
        <v>3742</v>
      </c>
      <c r="D181" s="18" t="s">
        <v>26</v>
      </c>
      <c r="E181" s="18" t="s">
        <v>9</v>
      </c>
      <c r="F181" s="42">
        <f t="shared" ca="1" si="2"/>
        <v>30746</v>
      </c>
      <c r="G181" s="27">
        <v>6</v>
      </c>
      <c r="H181" s="45">
        <v>125.85</v>
      </c>
      <c r="I181" s="45">
        <v>95.32</v>
      </c>
      <c r="J181" s="25">
        <v>80</v>
      </c>
      <c r="K181" s="45">
        <v>64.94</v>
      </c>
      <c r="L181" s="45">
        <v>30.38</v>
      </c>
      <c r="M181" s="18" t="s">
        <v>48</v>
      </c>
      <c r="N181" s="45">
        <v>39.770000000000003</v>
      </c>
      <c r="O1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 s="45">
        <f>Table1[[#This Row],[Lifetime Gross (M USD)]]-Table1[[#This Row],[Budget (M USD)]]</f>
        <v>-30.53</v>
      </c>
      <c r="Q181" s="2" t="s">
        <v>25</v>
      </c>
    </row>
    <row r="182" spans="1:17" x14ac:dyDescent="0.3">
      <c r="A182" s="32" t="s">
        <v>1269</v>
      </c>
      <c r="B182" s="22" t="s">
        <v>2095</v>
      </c>
      <c r="C182" s="18" t="s">
        <v>3310</v>
      </c>
      <c r="D182" s="18" t="s">
        <v>26</v>
      </c>
      <c r="E182" s="18" t="s">
        <v>9</v>
      </c>
      <c r="F182" s="42">
        <f t="shared" ca="1" si="2"/>
        <v>39032</v>
      </c>
      <c r="G182" s="27">
        <v>7.1</v>
      </c>
      <c r="H182" s="45">
        <v>241.68</v>
      </c>
      <c r="I182" s="45">
        <v>74.64</v>
      </c>
      <c r="J182" s="25">
        <v>78</v>
      </c>
      <c r="K182" s="45">
        <v>50.89</v>
      </c>
      <c r="L182" s="45">
        <v>23.75</v>
      </c>
      <c r="M182" s="18" t="s">
        <v>46</v>
      </c>
      <c r="N182" s="45">
        <v>112.57</v>
      </c>
      <c r="O1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2" s="45">
        <f>Table1[[#This Row],[Lifetime Gross (M USD)]]-Table1[[#This Row],[Budget (M USD)]]</f>
        <v>-167.04000000000002</v>
      </c>
      <c r="Q182" s="2" t="s">
        <v>25</v>
      </c>
    </row>
    <row r="183" spans="1:17" x14ac:dyDescent="0.3">
      <c r="A183" s="18" t="s">
        <v>1099</v>
      </c>
      <c r="B183" s="22" t="s">
        <v>2019</v>
      </c>
      <c r="C183" s="18" t="s">
        <v>4270</v>
      </c>
      <c r="D183" s="18" t="s">
        <v>26</v>
      </c>
      <c r="E183" s="18" t="s">
        <v>9</v>
      </c>
      <c r="F183" s="42">
        <f t="shared" ca="1" si="2"/>
        <v>38886</v>
      </c>
      <c r="G183" s="27">
        <v>8.6999999999999993</v>
      </c>
      <c r="H183" s="45">
        <v>270.95</v>
      </c>
      <c r="I183" s="45">
        <v>41.83</v>
      </c>
      <c r="J183" s="25">
        <v>75</v>
      </c>
      <c r="K183" s="45">
        <v>28.06</v>
      </c>
      <c r="L183" s="45">
        <v>13.77</v>
      </c>
      <c r="M183" s="18" t="s">
        <v>55</v>
      </c>
      <c r="N183" s="45">
        <v>119.2</v>
      </c>
      <c r="O1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 s="45">
        <f>Table1[[#This Row],[Lifetime Gross (M USD)]]-Table1[[#This Row],[Budget (M USD)]]</f>
        <v>-229.12</v>
      </c>
      <c r="Q183" s="2" t="s">
        <v>22</v>
      </c>
    </row>
    <row r="184" spans="1:17" x14ac:dyDescent="0.3">
      <c r="A184" s="32" t="s">
        <v>1353</v>
      </c>
      <c r="B184" s="22" t="s">
        <v>2048</v>
      </c>
      <c r="C184" s="18" t="s">
        <v>4480</v>
      </c>
      <c r="D184" s="18" t="s">
        <v>26</v>
      </c>
      <c r="E184" s="18" t="s">
        <v>9</v>
      </c>
      <c r="F184" s="42">
        <f t="shared" ca="1" si="2"/>
        <v>40755</v>
      </c>
      <c r="G184" s="27">
        <v>7.6</v>
      </c>
      <c r="H184" s="45">
        <v>9.7100000000000009</v>
      </c>
      <c r="I184" s="45">
        <v>922.66</v>
      </c>
      <c r="J184" s="25">
        <v>77</v>
      </c>
      <c r="K184" s="45">
        <v>673.88</v>
      </c>
      <c r="L184" s="45">
        <v>248.78</v>
      </c>
      <c r="M184" s="18" t="s">
        <v>54</v>
      </c>
      <c r="N184" s="45">
        <v>2.16</v>
      </c>
      <c r="O1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84" s="45">
        <f>Table1[[#This Row],[Lifetime Gross (M USD)]]-Table1[[#This Row],[Budget (M USD)]]</f>
        <v>912.94999999999993</v>
      </c>
      <c r="Q184" s="2" t="s">
        <v>13</v>
      </c>
    </row>
    <row r="185" spans="1:17" x14ac:dyDescent="0.3">
      <c r="A185" s="18" t="s">
        <v>1763</v>
      </c>
      <c r="B185" s="22" t="s">
        <v>2525</v>
      </c>
      <c r="C185" s="18" t="s">
        <v>4747</v>
      </c>
      <c r="D185" s="18" t="s">
        <v>26</v>
      </c>
      <c r="E185" s="18" t="s">
        <v>9</v>
      </c>
      <c r="F185" s="42">
        <f t="shared" ca="1" si="2"/>
        <v>29489</v>
      </c>
      <c r="G185" s="27">
        <v>5.7</v>
      </c>
      <c r="H185" s="45">
        <v>182.19</v>
      </c>
      <c r="I185" s="45">
        <v>1091.81</v>
      </c>
      <c r="J185" s="25">
        <v>87</v>
      </c>
      <c r="K185" s="45">
        <v>756.05</v>
      </c>
      <c r="L185" s="45">
        <v>335.76</v>
      </c>
      <c r="M185" s="18" t="s">
        <v>55</v>
      </c>
      <c r="N185" s="45">
        <v>86.53</v>
      </c>
      <c r="O1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85" s="45">
        <f>Table1[[#This Row],[Lifetime Gross (M USD)]]-Table1[[#This Row],[Budget (M USD)]]</f>
        <v>909.61999999999989</v>
      </c>
      <c r="Q185" s="2" t="s">
        <v>32</v>
      </c>
    </row>
    <row r="186" spans="1:17" x14ac:dyDescent="0.3">
      <c r="A186" s="32" t="s">
        <v>1209</v>
      </c>
      <c r="B186" s="22" t="s">
        <v>2316</v>
      </c>
      <c r="C186" s="18" t="s">
        <v>3600</v>
      </c>
      <c r="D186" s="18" t="s">
        <v>26</v>
      </c>
      <c r="E186" s="18" t="s">
        <v>9</v>
      </c>
      <c r="F186" s="42">
        <f t="shared" ca="1" si="2"/>
        <v>24502</v>
      </c>
      <c r="G186" s="27">
        <v>6.8</v>
      </c>
      <c r="H186" s="45">
        <v>12.37</v>
      </c>
      <c r="I186" s="45">
        <v>743.13</v>
      </c>
      <c r="J186" s="25">
        <v>30</v>
      </c>
      <c r="K186" s="45">
        <v>457.85</v>
      </c>
      <c r="L186" s="45">
        <v>285.27999999999997</v>
      </c>
      <c r="M186" s="18" t="s">
        <v>44</v>
      </c>
      <c r="N186" s="45">
        <v>2.79</v>
      </c>
      <c r="O1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86" s="45">
        <f>Table1[[#This Row],[Lifetime Gross (M USD)]]-Table1[[#This Row],[Budget (M USD)]]</f>
        <v>730.76</v>
      </c>
      <c r="Q186" s="2" t="s">
        <v>28</v>
      </c>
    </row>
    <row r="187" spans="1:17" x14ac:dyDescent="0.3">
      <c r="A187" s="18" t="s">
        <v>1810</v>
      </c>
      <c r="B187" s="22" t="s">
        <v>2066</v>
      </c>
      <c r="C187" s="18" t="s">
        <v>4179</v>
      </c>
      <c r="D187" s="18" t="s">
        <v>26</v>
      </c>
      <c r="E187" s="18" t="s">
        <v>9</v>
      </c>
      <c r="F187" s="42">
        <f t="shared" ca="1" si="2"/>
        <v>19850</v>
      </c>
      <c r="G187" s="27">
        <v>7.2</v>
      </c>
      <c r="H187" s="45">
        <v>42.6</v>
      </c>
      <c r="I187" s="45">
        <v>676.64</v>
      </c>
      <c r="J187" s="25">
        <v>32</v>
      </c>
      <c r="K187" s="45">
        <v>492.72</v>
      </c>
      <c r="L187" s="45">
        <v>183.92</v>
      </c>
      <c r="M187" s="18" t="s">
        <v>48</v>
      </c>
      <c r="N187" s="45">
        <v>9.42</v>
      </c>
      <c r="O1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 s="45">
        <f>Table1[[#This Row],[Lifetime Gross (M USD)]]-Table1[[#This Row],[Budget (M USD)]]</f>
        <v>634.04</v>
      </c>
      <c r="Q187" s="2" t="s">
        <v>25</v>
      </c>
    </row>
    <row r="188" spans="1:17" x14ac:dyDescent="0.3">
      <c r="A188" s="32" t="s">
        <v>63</v>
      </c>
      <c r="B188" s="22" t="s">
        <v>2427</v>
      </c>
      <c r="C188" s="18" t="s">
        <v>3768</v>
      </c>
      <c r="D188" s="18" t="s">
        <v>26</v>
      </c>
      <c r="E188" s="18" t="s">
        <v>9</v>
      </c>
      <c r="F188" s="42">
        <f t="shared" ca="1" si="2"/>
        <v>9921</v>
      </c>
      <c r="G188" s="27">
        <v>6.6</v>
      </c>
      <c r="H188" s="45">
        <v>212.18</v>
      </c>
      <c r="I188" s="45">
        <v>583.30999999999995</v>
      </c>
      <c r="J188" s="25">
        <v>94</v>
      </c>
      <c r="K188" s="45">
        <v>333.68</v>
      </c>
      <c r="L188" s="45">
        <v>249.63</v>
      </c>
      <c r="M188" s="18" t="s">
        <v>54</v>
      </c>
      <c r="N188" s="45">
        <v>33.729999999999997</v>
      </c>
      <c r="O1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 s="45">
        <f>Table1[[#This Row],[Lifetime Gross (M USD)]]-Table1[[#This Row],[Budget (M USD)]]</f>
        <v>371.12999999999994</v>
      </c>
      <c r="Q188" s="2" t="s">
        <v>25</v>
      </c>
    </row>
    <row r="189" spans="1:17" x14ac:dyDescent="0.3">
      <c r="A189" s="18" t="s">
        <v>64</v>
      </c>
      <c r="B189" s="22" t="s">
        <v>2271</v>
      </c>
      <c r="C189" s="18" t="s">
        <v>3538</v>
      </c>
      <c r="D189" s="18" t="s">
        <v>26</v>
      </c>
      <c r="E189" s="18" t="s">
        <v>9</v>
      </c>
      <c r="F189" s="42">
        <f t="shared" ca="1" si="2"/>
        <v>18482</v>
      </c>
      <c r="G189" s="27">
        <v>5.7</v>
      </c>
      <c r="H189" s="45">
        <v>179.96</v>
      </c>
      <c r="I189" s="45">
        <v>462.95</v>
      </c>
      <c r="J189" s="25">
        <v>47</v>
      </c>
      <c r="K189" s="45">
        <v>361.35</v>
      </c>
      <c r="L189" s="45">
        <v>101.6</v>
      </c>
      <c r="M189" s="18" t="s">
        <v>46</v>
      </c>
      <c r="N189" s="45">
        <v>30.93</v>
      </c>
      <c r="O1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 s="45">
        <f>Table1[[#This Row],[Lifetime Gross (M USD)]]-Table1[[#This Row],[Budget (M USD)]]</f>
        <v>282.99</v>
      </c>
      <c r="Q189" s="2" t="s">
        <v>28</v>
      </c>
    </row>
    <row r="190" spans="1:17" x14ac:dyDescent="0.3">
      <c r="A190" s="32" t="s">
        <v>156</v>
      </c>
      <c r="B190" s="22" t="s">
        <v>2293</v>
      </c>
      <c r="C190" s="18" t="s">
        <v>4769</v>
      </c>
      <c r="D190" s="18" t="s">
        <v>26</v>
      </c>
      <c r="E190" s="18" t="s">
        <v>9</v>
      </c>
      <c r="F190" s="42">
        <f t="shared" ca="1" si="2"/>
        <v>36614</v>
      </c>
      <c r="G190" s="27">
        <v>6.8</v>
      </c>
      <c r="H190" s="45">
        <v>36.89</v>
      </c>
      <c r="I190" s="45">
        <v>262.39</v>
      </c>
      <c r="J190" s="25">
        <v>39</v>
      </c>
      <c r="K190" s="45">
        <v>204.45</v>
      </c>
      <c r="L190" s="45">
        <v>57.94</v>
      </c>
      <c r="M190" s="18" t="s">
        <v>48</v>
      </c>
      <c r="N190" s="45">
        <v>7.14</v>
      </c>
      <c r="O1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0" s="45">
        <f>Table1[[#This Row],[Lifetime Gross (M USD)]]-Table1[[#This Row],[Budget (M USD)]]</f>
        <v>225.5</v>
      </c>
      <c r="Q190" s="2" t="s">
        <v>22</v>
      </c>
    </row>
    <row r="191" spans="1:17" x14ac:dyDescent="0.3">
      <c r="A191" s="18" t="s">
        <v>180</v>
      </c>
      <c r="B191" s="22" t="s">
        <v>2497</v>
      </c>
      <c r="C191" s="18" t="s">
        <v>4181</v>
      </c>
      <c r="D191" s="18" t="s">
        <v>26</v>
      </c>
      <c r="E191" s="18" t="s">
        <v>9</v>
      </c>
      <c r="F191" s="42">
        <f t="shared" ca="1" si="2"/>
        <v>34164</v>
      </c>
      <c r="G191" s="27">
        <v>4.9000000000000004</v>
      </c>
      <c r="H191" s="45">
        <v>127.47</v>
      </c>
      <c r="I191" s="45">
        <v>350.36</v>
      </c>
      <c r="J191" s="25">
        <v>92</v>
      </c>
      <c r="K191" s="45">
        <v>279.04000000000002</v>
      </c>
      <c r="L191" s="45">
        <v>71.319999999999993</v>
      </c>
      <c r="M191" s="18" t="s">
        <v>48</v>
      </c>
      <c r="N191" s="45">
        <v>56.49</v>
      </c>
      <c r="O1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 s="45">
        <f>Table1[[#This Row],[Lifetime Gross (M USD)]]-Table1[[#This Row],[Budget (M USD)]]</f>
        <v>222.89000000000001</v>
      </c>
      <c r="Q191" s="2" t="s">
        <v>17</v>
      </c>
    </row>
    <row r="192" spans="1:17" x14ac:dyDescent="0.3">
      <c r="A192" s="32" t="s">
        <v>194</v>
      </c>
      <c r="B192" s="22" t="s">
        <v>2858</v>
      </c>
      <c r="C192" s="18" t="s">
        <v>4560</v>
      </c>
      <c r="D192" s="18" t="s">
        <v>26</v>
      </c>
      <c r="E192" s="18" t="s">
        <v>9</v>
      </c>
      <c r="F192" s="42">
        <f t="shared" ca="1" si="2"/>
        <v>8010</v>
      </c>
      <c r="G192" s="27">
        <v>5.9</v>
      </c>
      <c r="H192" s="45">
        <v>209.3</v>
      </c>
      <c r="I192" s="45">
        <v>401.98</v>
      </c>
      <c r="J192" s="25">
        <v>91</v>
      </c>
      <c r="K192" s="45">
        <v>277.24</v>
      </c>
      <c r="L192" s="45">
        <v>124.74</v>
      </c>
      <c r="M192" s="18" t="s">
        <v>54</v>
      </c>
      <c r="N192" s="45">
        <v>92.26</v>
      </c>
      <c r="O1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 s="45">
        <f>Table1[[#This Row],[Lifetime Gross (M USD)]]-Table1[[#This Row],[Budget (M USD)]]</f>
        <v>192.68</v>
      </c>
      <c r="Q192" s="2" t="s">
        <v>32</v>
      </c>
    </row>
    <row r="193" spans="1:17" x14ac:dyDescent="0.3">
      <c r="A193" s="18" t="s">
        <v>220</v>
      </c>
      <c r="B193" s="22" t="s">
        <v>1992</v>
      </c>
      <c r="C193" s="18" t="s">
        <v>4748</v>
      </c>
      <c r="D193" s="18" t="s">
        <v>26</v>
      </c>
      <c r="E193" s="18" t="s">
        <v>9</v>
      </c>
      <c r="F193" s="42">
        <f t="shared" ca="1" si="2"/>
        <v>32991</v>
      </c>
      <c r="G193" s="27">
        <v>6.7</v>
      </c>
      <c r="H193" s="45">
        <v>207.73</v>
      </c>
      <c r="I193" s="45">
        <v>347.54</v>
      </c>
      <c r="J193" s="25">
        <v>83</v>
      </c>
      <c r="K193" s="45">
        <v>210.34</v>
      </c>
      <c r="L193" s="45">
        <v>137.19999999999999</v>
      </c>
      <c r="M193" s="18" t="s">
        <v>46</v>
      </c>
      <c r="N193" s="45">
        <v>79.349999999999994</v>
      </c>
      <c r="O1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 s="45">
        <f>Table1[[#This Row],[Lifetime Gross (M USD)]]-Table1[[#This Row],[Budget (M USD)]]</f>
        <v>139.81000000000003</v>
      </c>
      <c r="Q193" s="2" t="s">
        <v>25</v>
      </c>
    </row>
    <row r="194" spans="1:17" x14ac:dyDescent="0.3">
      <c r="A194" s="32" t="s">
        <v>295</v>
      </c>
      <c r="B194" s="22" t="s">
        <v>2110</v>
      </c>
      <c r="C194" s="18" t="s">
        <v>3332</v>
      </c>
      <c r="D194" s="18" t="s">
        <v>26</v>
      </c>
      <c r="E194" s="18" t="s">
        <v>9</v>
      </c>
      <c r="F194" s="42">
        <f t="shared" ca="1" si="2"/>
        <v>39306</v>
      </c>
      <c r="G194" s="27">
        <v>6.2</v>
      </c>
      <c r="H194" s="45">
        <v>136.72</v>
      </c>
      <c r="I194" s="45">
        <v>258.85000000000002</v>
      </c>
      <c r="J194" s="25">
        <v>50</v>
      </c>
      <c r="K194" s="45">
        <v>204.48</v>
      </c>
      <c r="L194" s="45">
        <v>54.37</v>
      </c>
      <c r="M194" s="18" t="s">
        <v>44</v>
      </c>
      <c r="N194" s="45">
        <v>48.99</v>
      </c>
      <c r="O1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 s="45">
        <f>Table1[[#This Row],[Lifetime Gross (M USD)]]-Table1[[#This Row],[Budget (M USD)]]</f>
        <v>122.13000000000002</v>
      </c>
      <c r="Q194" s="2" t="s">
        <v>28</v>
      </c>
    </row>
    <row r="195" spans="1:17" x14ac:dyDescent="0.3">
      <c r="A195" s="18" t="s">
        <v>307</v>
      </c>
      <c r="B195" s="22" t="s">
        <v>2077</v>
      </c>
      <c r="C195" s="18" t="s">
        <v>3287</v>
      </c>
      <c r="D195" s="18" t="s">
        <v>26</v>
      </c>
      <c r="E195" s="18" t="s">
        <v>9</v>
      </c>
      <c r="F195" s="42">
        <f t="shared" ref="F195:F258" ca="1" si="3">RANDBETWEEN(DATE(1920,1,1),DATE(2015,12,31))</f>
        <v>22288</v>
      </c>
      <c r="G195" s="27">
        <v>5.0999999999999996</v>
      </c>
      <c r="H195" s="45">
        <v>259.83</v>
      </c>
      <c r="I195" s="45">
        <v>365.93</v>
      </c>
      <c r="J195" s="25">
        <v>58</v>
      </c>
      <c r="K195" s="45">
        <v>222.73</v>
      </c>
      <c r="L195" s="45">
        <v>143.19999999999999</v>
      </c>
      <c r="M195" s="18" t="s">
        <v>48</v>
      </c>
      <c r="N195" s="45">
        <v>75.05</v>
      </c>
      <c r="O1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 s="45">
        <f>Table1[[#This Row],[Lifetime Gross (M USD)]]-Table1[[#This Row],[Budget (M USD)]]</f>
        <v>106.10000000000002</v>
      </c>
      <c r="Q195" s="2" t="s">
        <v>10</v>
      </c>
    </row>
    <row r="196" spans="1:17" x14ac:dyDescent="0.3">
      <c r="A196" s="32" t="s">
        <v>337</v>
      </c>
      <c r="B196" s="22" t="s">
        <v>1886</v>
      </c>
      <c r="C196" s="18" t="s">
        <v>4273</v>
      </c>
      <c r="D196" s="18" t="s">
        <v>26</v>
      </c>
      <c r="E196" s="18" t="s">
        <v>9</v>
      </c>
      <c r="F196" s="42">
        <f t="shared" ca="1" si="3"/>
        <v>16172</v>
      </c>
      <c r="G196" s="27">
        <v>8.5</v>
      </c>
      <c r="H196" s="45">
        <v>206.24</v>
      </c>
      <c r="I196" s="45">
        <v>195.65</v>
      </c>
      <c r="J196" s="25">
        <v>57</v>
      </c>
      <c r="K196" s="45">
        <v>113.54</v>
      </c>
      <c r="L196" s="45">
        <v>82.11</v>
      </c>
      <c r="M196" s="18" t="s">
        <v>54</v>
      </c>
      <c r="N196" s="45">
        <v>47.1</v>
      </c>
      <c r="O1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 s="45">
        <f>Table1[[#This Row],[Lifetime Gross (M USD)]]-Table1[[#This Row],[Budget (M USD)]]</f>
        <v>-10.590000000000003</v>
      </c>
      <c r="Q196" s="2" t="s">
        <v>13</v>
      </c>
    </row>
    <row r="197" spans="1:17" x14ac:dyDescent="0.3">
      <c r="A197" s="18" t="s">
        <v>443</v>
      </c>
      <c r="B197" s="22" t="s">
        <v>2050</v>
      </c>
      <c r="C197" s="18" t="s">
        <v>3257</v>
      </c>
      <c r="D197" s="18" t="s">
        <v>26</v>
      </c>
      <c r="E197" s="18" t="s">
        <v>9</v>
      </c>
      <c r="F197" s="42">
        <f t="shared" ca="1" si="3"/>
        <v>11374</v>
      </c>
      <c r="G197" s="27">
        <v>6.7</v>
      </c>
      <c r="H197" s="45">
        <v>138.38</v>
      </c>
      <c r="I197" s="45">
        <v>42.11</v>
      </c>
      <c r="J197" s="25">
        <v>52</v>
      </c>
      <c r="K197" s="45">
        <v>31.79</v>
      </c>
      <c r="L197" s="45">
        <v>10.32</v>
      </c>
      <c r="M197" s="18" t="s">
        <v>44</v>
      </c>
      <c r="N197" s="45">
        <v>20.64</v>
      </c>
      <c r="O1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 s="45">
        <f>Table1[[#This Row],[Lifetime Gross (M USD)]]-Table1[[#This Row],[Budget (M USD)]]</f>
        <v>-96.27</v>
      </c>
      <c r="Q197" s="2" t="s">
        <v>10</v>
      </c>
    </row>
    <row r="198" spans="1:17" x14ac:dyDescent="0.3">
      <c r="A198" s="32" t="s">
        <v>493</v>
      </c>
      <c r="B198" s="22" t="s">
        <v>2131</v>
      </c>
      <c r="C198" s="18" t="s">
        <v>4011</v>
      </c>
      <c r="D198" s="18" t="s">
        <v>26</v>
      </c>
      <c r="E198" s="18" t="s">
        <v>9</v>
      </c>
      <c r="F198" s="42">
        <f t="shared" ca="1" si="3"/>
        <v>12842</v>
      </c>
      <c r="G198" s="27">
        <v>5.9</v>
      </c>
      <c r="H198" s="45">
        <v>147.38999999999999</v>
      </c>
      <c r="I198" s="45">
        <v>7.26</v>
      </c>
      <c r="J198" s="25">
        <v>48</v>
      </c>
      <c r="K198" s="45">
        <v>5.23</v>
      </c>
      <c r="L198" s="45">
        <v>2.0299999999999998</v>
      </c>
      <c r="M198" s="18" t="s">
        <v>46</v>
      </c>
      <c r="N198" s="45">
        <v>39</v>
      </c>
      <c r="O1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 s="45">
        <f>Table1[[#This Row],[Lifetime Gross (M USD)]]-Table1[[#This Row],[Budget (M USD)]]</f>
        <v>-140.13</v>
      </c>
      <c r="Q198" s="2" t="s">
        <v>25</v>
      </c>
    </row>
    <row r="199" spans="1:17" x14ac:dyDescent="0.3">
      <c r="A199" s="18" t="s">
        <v>567</v>
      </c>
      <c r="B199" s="22" t="s">
        <v>1874</v>
      </c>
      <c r="C199" s="18" t="s">
        <v>4770</v>
      </c>
      <c r="D199" s="18" t="s">
        <v>26</v>
      </c>
      <c r="E199" s="18" t="s">
        <v>9</v>
      </c>
      <c r="F199" s="42">
        <f t="shared" ca="1" si="3"/>
        <v>16496</v>
      </c>
      <c r="G199" s="27">
        <v>6</v>
      </c>
      <c r="H199" s="45">
        <v>218.94</v>
      </c>
      <c r="I199" s="45">
        <v>7.45</v>
      </c>
      <c r="J199" s="25">
        <v>69</v>
      </c>
      <c r="K199" s="45">
        <v>3.94</v>
      </c>
      <c r="L199" s="45">
        <v>3.51</v>
      </c>
      <c r="M199" s="18" t="s">
        <v>55</v>
      </c>
      <c r="N199" s="45">
        <v>61.4</v>
      </c>
      <c r="O1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 s="45">
        <f>Table1[[#This Row],[Lifetime Gross (M USD)]]-Table1[[#This Row],[Budget (M USD)]]</f>
        <v>-211.49</v>
      </c>
      <c r="Q199" s="2" t="s">
        <v>8</v>
      </c>
    </row>
    <row r="200" spans="1:17" x14ac:dyDescent="0.3">
      <c r="A200" s="32" t="s">
        <v>605</v>
      </c>
      <c r="B200" s="22" t="s">
        <v>1885</v>
      </c>
      <c r="C200" s="18" t="s">
        <v>3087</v>
      </c>
      <c r="D200" s="18" t="s">
        <v>26</v>
      </c>
      <c r="E200" s="18" t="s">
        <v>9</v>
      </c>
      <c r="F200" s="42">
        <f t="shared" ca="1" si="3"/>
        <v>16196</v>
      </c>
      <c r="G200" s="27">
        <v>7</v>
      </c>
      <c r="H200" s="45">
        <v>79.88</v>
      </c>
      <c r="I200" s="45">
        <v>919.93</v>
      </c>
      <c r="J200" s="25">
        <v>37</v>
      </c>
      <c r="K200" s="45">
        <v>498.82</v>
      </c>
      <c r="L200" s="45">
        <v>421.11</v>
      </c>
      <c r="M200" s="18" t="s">
        <v>55</v>
      </c>
      <c r="N200" s="45">
        <v>8.6300000000000008</v>
      </c>
      <c r="O2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200" s="45">
        <f>Table1[[#This Row],[Lifetime Gross (M USD)]]-Table1[[#This Row],[Budget (M USD)]]</f>
        <v>840.05</v>
      </c>
      <c r="Q200" s="2" t="s">
        <v>25</v>
      </c>
    </row>
    <row r="201" spans="1:17" x14ac:dyDescent="0.3">
      <c r="A201" s="18" t="s">
        <v>615</v>
      </c>
      <c r="B201" s="22" t="s">
        <v>2011</v>
      </c>
      <c r="C201" s="18" t="s">
        <v>4772</v>
      </c>
      <c r="D201" s="18" t="s">
        <v>23</v>
      </c>
      <c r="E201" s="18" t="s">
        <v>9</v>
      </c>
      <c r="F201" s="42">
        <f t="shared" ca="1" si="3"/>
        <v>10847</v>
      </c>
      <c r="G201" s="27">
        <v>6.9</v>
      </c>
      <c r="H201" s="45">
        <v>216.2</v>
      </c>
      <c r="I201" s="45">
        <v>872.9</v>
      </c>
      <c r="J201" s="25">
        <v>89</v>
      </c>
      <c r="K201" s="45">
        <v>667.31</v>
      </c>
      <c r="L201" s="45">
        <v>205.59</v>
      </c>
      <c r="M201" s="18" t="s">
        <v>55</v>
      </c>
      <c r="N201" s="45">
        <v>37.4</v>
      </c>
      <c r="O2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201" s="45">
        <f>Table1[[#This Row],[Lifetime Gross (M USD)]]-Table1[[#This Row],[Budget (M USD)]]</f>
        <v>656.7</v>
      </c>
      <c r="Q201" s="2" t="s">
        <v>20</v>
      </c>
    </row>
    <row r="202" spans="1:17" x14ac:dyDescent="0.3">
      <c r="A202" s="32" t="s">
        <v>665</v>
      </c>
      <c r="B202" s="22" t="s">
        <v>1991</v>
      </c>
      <c r="C202" s="18" t="s">
        <v>3195</v>
      </c>
      <c r="D202" s="18" t="s">
        <v>26</v>
      </c>
      <c r="E202" s="18" t="s">
        <v>9</v>
      </c>
      <c r="F202" s="42">
        <f t="shared" ca="1" si="3"/>
        <v>37271</v>
      </c>
      <c r="G202" s="27">
        <v>6.7</v>
      </c>
      <c r="H202" s="45">
        <v>4.9800000000000004</v>
      </c>
      <c r="I202" s="45">
        <v>476.77</v>
      </c>
      <c r="J202" s="25">
        <v>87</v>
      </c>
      <c r="K202" s="45">
        <v>299.45999999999998</v>
      </c>
      <c r="L202" s="45">
        <v>177.31</v>
      </c>
      <c r="M202" s="18" t="s">
        <v>48</v>
      </c>
      <c r="N202" s="45">
        <v>1.96</v>
      </c>
      <c r="O2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2" s="45">
        <f>Table1[[#This Row],[Lifetime Gross (M USD)]]-Table1[[#This Row],[Budget (M USD)]]</f>
        <v>471.78999999999996</v>
      </c>
      <c r="Q202" s="2" t="s">
        <v>8</v>
      </c>
    </row>
    <row r="203" spans="1:17" x14ac:dyDescent="0.3">
      <c r="A203" s="18" t="s">
        <v>706</v>
      </c>
      <c r="B203" s="22" t="s">
        <v>2310</v>
      </c>
      <c r="C203" s="18" t="s">
        <v>3594</v>
      </c>
      <c r="D203" s="18" t="s">
        <v>26</v>
      </c>
      <c r="E203" s="18" t="s">
        <v>9</v>
      </c>
      <c r="F203" s="42">
        <f t="shared" ca="1" si="3"/>
        <v>30264</v>
      </c>
      <c r="G203" s="27">
        <v>5.4</v>
      </c>
      <c r="H203" s="45">
        <v>113.85</v>
      </c>
      <c r="I203" s="45">
        <v>514.04999999999995</v>
      </c>
      <c r="J203" s="25">
        <v>20</v>
      </c>
      <c r="K203" s="45">
        <v>396.55</v>
      </c>
      <c r="L203" s="45">
        <v>117.5</v>
      </c>
      <c r="M203" s="18" t="s">
        <v>44</v>
      </c>
      <c r="N203" s="45">
        <v>30.98</v>
      </c>
      <c r="O2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3" s="45">
        <f>Table1[[#This Row],[Lifetime Gross (M USD)]]-Table1[[#This Row],[Budget (M USD)]]</f>
        <v>400.19999999999993</v>
      </c>
      <c r="Q203" s="2" t="s">
        <v>17</v>
      </c>
    </row>
    <row r="204" spans="1:17" x14ac:dyDescent="0.3">
      <c r="A204" s="32" t="s">
        <v>739</v>
      </c>
      <c r="B204" s="22" t="s">
        <v>2452</v>
      </c>
      <c r="C204" s="18" t="s">
        <v>3810</v>
      </c>
      <c r="D204" s="18" t="s">
        <v>26</v>
      </c>
      <c r="E204" s="18" t="s">
        <v>19</v>
      </c>
      <c r="F204" s="42">
        <f t="shared" ca="1" si="3"/>
        <v>21800</v>
      </c>
      <c r="G204" s="27">
        <v>5.4</v>
      </c>
      <c r="H204" s="45">
        <v>47.04</v>
      </c>
      <c r="I204" s="45">
        <v>407.54</v>
      </c>
      <c r="J204" s="25">
        <v>64</v>
      </c>
      <c r="K204" s="45">
        <v>323.74</v>
      </c>
      <c r="L204" s="45">
        <v>83.8</v>
      </c>
      <c r="M204" s="18" t="s">
        <v>46</v>
      </c>
      <c r="N204" s="45">
        <v>11.15</v>
      </c>
      <c r="O2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4" s="45">
        <f>Table1[[#This Row],[Lifetime Gross (M USD)]]-Table1[[#This Row],[Budget (M USD)]]</f>
        <v>360.5</v>
      </c>
      <c r="Q204" s="2" t="s">
        <v>28</v>
      </c>
    </row>
    <row r="205" spans="1:17" x14ac:dyDescent="0.3">
      <c r="A205" s="18" t="s">
        <v>746</v>
      </c>
      <c r="B205" s="22" t="s">
        <v>1856</v>
      </c>
      <c r="C205" s="18" t="s">
        <v>3062</v>
      </c>
      <c r="D205" s="18" t="s">
        <v>26</v>
      </c>
      <c r="E205" s="18" t="s">
        <v>9</v>
      </c>
      <c r="F205" s="42">
        <f t="shared" ca="1" si="3"/>
        <v>24865</v>
      </c>
      <c r="G205" s="27">
        <v>7.7</v>
      </c>
      <c r="H205" s="45">
        <v>66.14</v>
      </c>
      <c r="I205" s="45">
        <v>362.23</v>
      </c>
      <c r="J205" s="25">
        <v>22</v>
      </c>
      <c r="K205" s="45">
        <v>261.32</v>
      </c>
      <c r="L205" s="45">
        <v>100.91</v>
      </c>
      <c r="M205" s="18" t="s">
        <v>48</v>
      </c>
      <c r="N205" s="45">
        <v>24.66</v>
      </c>
      <c r="O2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5" s="45">
        <f>Table1[[#This Row],[Lifetime Gross (M USD)]]-Table1[[#This Row],[Budget (M USD)]]</f>
        <v>296.09000000000003</v>
      </c>
      <c r="Q205" s="2" t="s">
        <v>13</v>
      </c>
    </row>
    <row r="206" spans="1:17" x14ac:dyDescent="0.3">
      <c r="A206" s="32" t="s">
        <v>752</v>
      </c>
      <c r="B206" s="22" t="s">
        <v>1931</v>
      </c>
      <c r="C206" s="18" t="s">
        <v>4258</v>
      </c>
      <c r="D206" s="18" t="s">
        <v>26</v>
      </c>
      <c r="E206" s="18" t="s">
        <v>9</v>
      </c>
      <c r="F206" s="42">
        <f t="shared" ca="1" si="3"/>
        <v>22061</v>
      </c>
      <c r="G206" s="27">
        <v>6</v>
      </c>
      <c r="H206" s="45">
        <v>31.93</v>
      </c>
      <c r="I206" s="45">
        <v>252.26</v>
      </c>
      <c r="J206" s="25">
        <v>25</v>
      </c>
      <c r="K206" s="45">
        <v>196.19</v>
      </c>
      <c r="L206" s="45">
        <v>56.07</v>
      </c>
      <c r="M206" s="18" t="s">
        <v>48</v>
      </c>
      <c r="N206" s="45">
        <v>15.2</v>
      </c>
      <c r="O2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6" s="45">
        <f>Table1[[#This Row],[Lifetime Gross (M USD)]]-Table1[[#This Row],[Budget (M USD)]]</f>
        <v>220.32999999999998</v>
      </c>
      <c r="Q206" s="2" t="s">
        <v>22</v>
      </c>
    </row>
    <row r="207" spans="1:17" x14ac:dyDescent="0.3">
      <c r="A207" s="18" t="s">
        <v>759</v>
      </c>
      <c r="B207" s="22" t="s">
        <v>2289</v>
      </c>
      <c r="C207" s="18" t="s">
        <v>3570</v>
      </c>
      <c r="D207" s="18" t="s">
        <v>26</v>
      </c>
      <c r="E207" s="18" t="s">
        <v>9</v>
      </c>
      <c r="F207" s="42">
        <f t="shared" ca="1" si="3"/>
        <v>40354</v>
      </c>
      <c r="G207" s="27">
        <v>6.6</v>
      </c>
      <c r="H207" s="45">
        <v>250.01</v>
      </c>
      <c r="I207" s="45">
        <v>439.44</v>
      </c>
      <c r="J207" s="25">
        <v>52</v>
      </c>
      <c r="K207" s="45">
        <v>236.89</v>
      </c>
      <c r="L207" s="45">
        <v>202.55</v>
      </c>
      <c r="M207" s="18" t="s">
        <v>44</v>
      </c>
      <c r="N207" s="45">
        <v>51.79</v>
      </c>
      <c r="O2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7" s="45">
        <f>Table1[[#This Row],[Lifetime Gross (M USD)]]-Table1[[#This Row],[Budget (M USD)]]</f>
        <v>189.43</v>
      </c>
      <c r="Q207" s="2" t="s">
        <v>13</v>
      </c>
    </row>
    <row r="208" spans="1:17" x14ac:dyDescent="0.3">
      <c r="A208" s="32" t="s">
        <v>783</v>
      </c>
      <c r="B208" s="22" t="s">
        <v>2440</v>
      </c>
      <c r="C208" s="18" t="s">
        <v>4787</v>
      </c>
      <c r="D208" s="18" t="s">
        <v>26</v>
      </c>
      <c r="E208" s="18" t="s">
        <v>9</v>
      </c>
      <c r="F208" s="42">
        <f t="shared" ca="1" si="3"/>
        <v>14225</v>
      </c>
      <c r="G208" s="27">
        <v>7.8</v>
      </c>
      <c r="H208" s="45">
        <v>105.28</v>
      </c>
      <c r="I208" s="45">
        <v>242.89</v>
      </c>
      <c r="J208" s="25">
        <v>68</v>
      </c>
      <c r="K208" s="45">
        <v>182.94</v>
      </c>
      <c r="L208" s="45">
        <v>59.95</v>
      </c>
      <c r="M208" s="18" t="s">
        <v>46</v>
      </c>
      <c r="N208" s="45">
        <v>20.67</v>
      </c>
      <c r="O2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8" s="45">
        <f>Table1[[#This Row],[Lifetime Gross (M USD)]]-Table1[[#This Row],[Budget (M USD)]]</f>
        <v>137.60999999999999</v>
      </c>
      <c r="Q208" s="2" t="s">
        <v>22</v>
      </c>
    </row>
    <row r="209" spans="1:17" x14ac:dyDescent="0.3">
      <c r="A209" s="18" t="s">
        <v>910</v>
      </c>
      <c r="B209" s="22" t="s">
        <v>2832</v>
      </c>
      <c r="C209" s="18" t="s">
        <v>4502</v>
      </c>
      <c r="D209" s="18" t="s">
        <v>26</v>
      </c>
      <c r="E209" s="18" t="s">
        <v>9</v>
      </c>
      <c r="F209" s="42">
        <f t="shared" ca="1" si="3"/>
        <v>8072</v>
      </c>
      <c r="G209" s="27">
        <v>7.7</v>
      </c>
      <c r="H209" s="45">
        <v>58.04</v>
      </c>
      <c r="I209" s="45">
        <v>189.41</v>
      </c>
      <c r="J209" s="25">
        <v>76</v>
      </c>
      <c r="K209" s="45">
        <v>99.65</v>
      </c>
      <c r="L209" s="45">
        <v>89.76</v>
      </c>
      <c r="M209" s="18" t="s">
        <v>44</v>
      </c>
      <c r="N209" s="45">
        <v>8.41</v>
      </c>
      <c r="O2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9" s="45">
        <f>Table1[[#This Row],[Lifetime Gross (M USD)]]-Table1[[#This Row],[Budget (M USD)]]</f>
        <v>131.37</v>
      </c>
      <c r="Q209" s="2" t="s">
        <v>22</v>
      </c>
    </row>
    <row r="210" spans="1:17" x14ac:dyDescent="0.3">
      <c r="A210" s="32" t="s">
        <v>966</v>
      </c>
      <c r="B210" s="22" t="s">
        <v>2002</v>
      </c>
      <c r="C210" s="18" t="s">
        <v>3721</v>
      </c>
      <c r="D210" s="18" t="s">
        <v>26</v>
      </c>
      <c r="E210" s="18" t="s">
        <v>9</v>
      </c>
      <c r="F210" s="42">
        <f t="shared" ca="1" si="3"/>
        <v>29315</v>
      </c>
      <c r="G210" s="27">
        <v>6.4</v>
      </c>
      <c r="H210" s="45">
        <v>188.67</v>
      </c>
      <c r="I210" s="45">
        <v>194.16</v>
      </c>
      <c r="J210" s="25">
        <v>78</v>
      </c>
      <c r="K210" s="45">
        <v>141.88</v>
      </c>
      <c r="L210" s="45">
        <v>52.28</v>
      </c>
      <c r="M210" s="18" t="s">
        <v>54</v>
      </c>
      <c r="N210" s="45">
        <v>19.04</v>
      </c>
      <c r="O2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0" s="45">
        <f>Table1[[#This Row],[Lifetime Gross (M USD)]]-Table1[[#This Row],[Budget (M USD)]]</f>
        <v>5.4900000000000091</v>
      </c>
      <c r="Q210" s="2" t="s">
        <v>8</v>
      </c>
    </row>
    <row r="211" spans="1:17" x14ac:dyDescent="0.3">
      <c r="A211" s="18" t="s">
        <v>1056</v>
      </c>
      <c r="B211" s="22" t="s">
        <v>2153</v>
      </c>
      <c r="C211" s="18" t="s">
        <v>4840</v>
      </c>
      <c r="D211" s="18" t="s">
        <v>26</v>
      </c>
      <c r="E211" s="18" t="s">
        <v>9</v>
      </c>
      <c r="F211" s="42">
        <f t="shared" ca="1" si="3"/>
        <v>28339</v>
      </c>
      <c r="G211" s="27">
        <v>7.6</v>
      </c>
      <c r="H211" s="45">
        <v>252.27</v>
      </c>
      <c r="I211" s="45">
        <v>221.35</v>
      </c>
      <c r="J211" s="25">
        <v>48</v>
      </c>
      <c r="K211" s="45">
        <v>131.46</v>
      </c>
      <c r="L211" s="45">
        <v>89.89</v>
      </c>
      <c r="M211" s="18" t="s">
        <v>50</v>
      </c>
      <c r="N211" s="45">
        <v>119.62</v>
      </c>
      <c r="O2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1" s="45">
        <f>Table1[[#This Row],[Lifetime Gross (M USD)]]-Table1[[#This Row],[Budget (M USD)]]</f>
        <v>-30.920000000000016</v>
      </c>
      <c r="Q211" s="2" t="s">
        <v>32</v>
      </c>
    </row>
    <row r="212" spans="1:17" x14ac:dyDescent="0.3">
      <c r="A212" s="32" t="s">
        <v>598</v>
      </c>
      <c r="B212" s="22" t="s">
        <v>2579</v>
      </c>
      <c r="C212" s="18" t="s">
        <v>4090</v>
      </c>
      <c r="D212" s="18" t="s">
        <v>26</v>
      </c>
      <c r="E212" s="18" t="s">
        <v>19</v>
      </c>
      <c r="F212" s="42">
        <f t="shared" ca="1" si="3"/>
        <v>22127</v>
      </c>
      <c r="G212" s="27">
        <v>7.3</v>
      </c>
      <c r="H212" s="45">
        <v>48.51</v>
      </c>
      <c r="I212" s="45">
        <v>14.69</v>
      </c>
      <c r="J212" s="25">
        <v>75</v>
      </c>
      <c r="K212" s="45">
        <v>8.33</v>
      </c>
      <c r="L212" s="45">
        <v>6.36</v>
      </c>
      <c r="M212" s="18" t="s">
        <v>50</v>
      </c>
      <c r="N212" s="45">
        <v>19.239999999999998</v>
      </c>
      <c r="O2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2" s="45">
        <f>Table1[[#This Row],[Lifetime Gross (M USD)]]-Table1[[#This Row],[Budget (M USD)]]</f>
        <v>-33.82</v>
      </c>
      <c r="Q212" s="2" t="s">
        <v>13</v>
      </c>
    </row>
    <row r="213" spans="1:17" x14ac:dyDescent="0.3">
      <c r="A213" s="18" t="s">
        <v>883</v>
      </c>
      <c r="B213" s="22" t="s">
        <v>1970</v>
      </c>
      <c r="C213" s="18" t="s">
        <v>3346</v>
      </c>
      <c r="D213" s="18" t="s">
        <v>26</v>
      </c>
      <c r="E213" s="18" t="s">
        <v>9</v>
      </c>
      <c r="F213" s="42">
        <f t="shared" ca="1" si="3"/>
        <v>28043</v>
      </c>
      <c r="G213" s="27">
        <v>6.4</v>
      </c>
      <c r="H213" s="45">
        <v>222.15</v>
      </c>
      <c r="I213" s="45">
        <v>98.24</v>
      </c>
      <c r="J213" s="25">
        <v>60</v>
      </c>
      <c r="K213" s="45">
        <v>50.98</v>
      </c>
      <c r="L213" s="45">
        <v>47.26</v>
      </c>
      <c r="M213" s="18" t="s">
        <v>54</v>
      </c>
      <c r="N213" s="45">
        <v>28.46</v>
      </c>
      <c r="O2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3" s="45">
        <f>Table1[[#This Row],[Lifetime Gross (M USD)]]-Table1[[#This Row],[Budget (M USD)]]</f>
        <v>-123.91000000000001</v>
      </c>
      <c r="Q213" s="2" t="s">
        <v>10</v>
      </c>
    </row>
    <row r="214" spans="1:17" x14ac:dyDescent="0.3">
      <c r="A214" s="32" t="s">
        <v>1219</v>
      </c>
      <c r="B214" s="22" t="s">
        <v>2823</v>
      </c>
      <c r="C214" s="18" t="s">
        <v>4487</v>
      </c>
      <c r="D214" s="18" t="s">
        <v>26</v>
      </c>
      <c r="E214" s="18" t="s">
        <v>19</v>
      </c>
      <c r="F214" s="42">
        <f t="shared" ca="1" si="3"/>
        <v>36088</v>
      </c>
      <c r="G214" s="27">
        <v>7.4</v>
      </c>
      <c r="H214" s="45">
        <v>173.83</v>
      </c>
      <c r="I214" s="45">
        <v>707.11</v>
      </c>
      <c r="J214" s="25">
        <v>40</v>
      </c>
      <c r="K214" s="45">
        <v>360.2</v>
      </c>
      <c r="L214" s="45">
        <v>346.91</v>
      </c>
      <c r="M214" s="18" t="s">
        <v>44</v>
      </c>
      <c r="N214" s="45">
        <v>73.05</v>
      </c>
      <c r="O2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214" s="45">
        <f>Table1[[#This Row],[Lifetime Gross (M USD)]]-Table1[[#This Row],[Budget (M USD)]]</f>
        <v>533.28</v>
      </c>
      <c r="Q214" s="2" t="s">
        <v>32</v>
      </c>
    </row>
    <row r="215" spans="1:17" x14ac:dyDescent="0.3">
      <c r="A215" s="18" t="s">
        <v>1246</v>
      </c>
      <c r="B215" s="22" t="s">
        <v>2740</v>
      </c>
      <c r="C215" s="18" t="s">
        <v>4308</v>
      </c>
      <c r="D215" s="18" t="s">
        <v>26</v>
      </c>
      <c r="E215" s="18" t="s">
        <v>9</v>
      </c>
      <c r="F215" s="42">
        <f t="shared" ca="1" si="3"/>
        <v>25392</v>
      </c>
      <c r="G215" s="27">
        <v>7.8</v>
      </c>
      <c r="H215" s="45">
        <v>63.34</v>
      </c>
      <c r="I215" s="45">
        <v>591.62</v>
      </c>
      <c r="J215" s="25">
        <v>33</v>
      </c>
      <c r="K215" s="45">
        <v>379.12</v>
      </c>
      <c r="L215" s="45">
        <v>212.5</v>
      </c>
      <c r="M215" s="18" t="s">
        <v>48</v>
      </c>
      <c r="N215" s="45">
        <v>17.260000000000002</v>
      </c>
      <c r="O2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5" s="45">
        <f>Table1[[#This Row],[Lifetime Gross (M USD)]]-Table1[[#This Row],[Budget (M USD)]]</f>
        <v>528.28</v>
      </c>
      <c r="Q215" s="2" t="s">
        <v>13</v>
      </c>
    </row>
    <row r="216" spans="1:17" x14ac:dyDescent="0.3">
      <c r="A216" s="32" t="s">
        <v>1281</v>
      </c>
      <c r="B216" s="22" t="s">
        <v>2856</v>
      </c>
      <c r="C216" s="18" t="s">
        <v>4550</v>
      </c>
      <c r="D216" s="18" t="s">
        <v>26</v>
      </c>
      <c r="E216" s="18" t="s">
        <v>9</v>
      </c>
      <c r="F216" s="42">
        <f t="shared" ca="1" si="3"/>
        <v>13803</v>
      </c>
      <c r="G216" s="27">
        <v>6.7</v>
      </c>
      <c r="H216" s="45">
        <v>29.23</v>
      </c>
      <c r="I216" s="45">
        <v>507.95</v>
      </c>
      <c r="J216" s="25">
        <v>25</v>
      </c>
      <c r="K216" s="45">
        <v>406.29</v>
      </c>
      <c r="L216" s="45">
        <v>101.66</v>
      </c>
      <c r="M216" s="18" t="s">
        <v>55</v>
      </c>
      <c r="N216" s="45">
        <v>12.9</v>
      </c>
      <c r="O2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6" s="45">
        <f>Table1[[#This Row],[Lifetime Gross (M USD)]]-Table1[[#This Row],[Budget (M USD)]]</f>
        <v>478.71999999999997</v>
      </c>
      <c r="Q216" s="2" t="s">
        <v>22</v>
      </c>
    </row>
    <row r="217" spans="1:17" x14ac:dyDescent="0.3">
      <c r="A217" s="18" t="s">
        <v>1284</v>
      </c>
      <c r="B217" s="22" t="s">
        <v>2843</v>
      </c>
      <c r="C217" s="18" t="s">
        <v>4716</v>
      </c>
      <c r="D217" s="18" t="s">
        <v>26</v>
      </c>
      <c r="E217" s="18" t="s">
        <v>9</v>
      </c>
      <c r="F217" s="42">
        <f t="shared" ca="1" si="3"/>
        <v>13114</v>
      </c>
      <c r="G217" s="27">
        <v>7.5</v>
      </c>
      <c r="H217" s="45">
        <v>122</v>
      </c>
      <c r="I217" s="45">
        <v>581.08000000000004</v>
      </c>
      <c r="J217" s="25">
        <v>72</v>
      </c>
      <c r="K217" s="45">
        <v>349.31</v>
      </c>
      <c r="L217" s="45">
        <v>231.77</v>
      </c>
      <c r="M217" s="18" t="s">
        <v>44</v>
      </c>
      <c r="N217" s="45">
        <v>17.64</v>
      </c>
      <c r="O2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7" s="45">
        <f>Table1[[#This Row],[Lifetime Gross (M USD)]]-Table1[[#This Row],[Budget (M USD)]]</f>
        <v>459.08000000000004</v>
      </c>
      <c r="Q217" s="2" t="s">
        <v>8</v>
      </c>
    </row>
    <row r="218" spans="1:17" x14ac:dyDescent="0.3">
      <c r="A218" s="32" t="s">
        <v>1334</v>
      </c>
      <c r="B218" s="22" t="s">
        <v>1897</v>
      </c>
      <c r="C218" s="18" t="s">
        <v>3099</v>
      </c>
      <c r="D218" s="18" t="s">
        <v>26</v>
      </c>
      <c r="E218" s="18" t="s">
        <v>19</v>
      </c>
      <c r="F218" s="42">
        <f t="shared" ca="1" si="3"/>
        <v>17412</v>
      </c>
      <c r="G218" s="27">
        <v>7.9</v>
      </c>
      <c r="H218" s="45">
        <v>27.52</v>
      </c>
      <c r="I218" s="45">
        <v>428.46</v>
      </c>
      <c r="J218" s="25">
        <v>85</v>
      </c>
      <c r="K218" s="45">
        <v>247.29</v>
      </c>
      <c r="L218" s="45">
        <v>181.17</v>
      </c>
      <c r="M218" s="18" t="s">
        <v>46</v>
      </c>
      <c r="N218" s="45">
        <v>8.9600000000000009</v>
      </c>
      <c r="O2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8" s="45">
        <f>Table1[[#This Row],[Lifetime Gross (M USD)]]-Table1[[#This Row],[Budget (M USD)]]</f>
        <v>400.94</v>
      </c>
      <c r="Q218" s="2" t="s">
        <v>10</v>
      </c>
    </row>
    <row r="219" spans="1:17" x14ac:dyDescent="0.3">
      <c r="A219" s="18" t="s">
        <v>1336</v>
      </c>
      <c r="B219" s="22" t="s">
        <v>2373</v>
      </c>
      <c r="C219" s="18" t="s">
        <v>3688</v>
      </c>
      <c r="D219" s="18" t="s">
        <v>26</v>
      </c>
      <c r="E219" s="18" t="s">
        <v>27</v>
      </c>
      <c r="F219" s="42">
        <f t="shared" ca="1" si="3"/>
        <v>34578</v>
      </c>
      <c r="G219" s="27">
        <v>6.5</v>
      </c>
      <c r="H219" s="45">
        <v>58.24</v>
      </c>
      <c r="I219" s="45">
        <v>448.63</v>
      </c>
      <c r="J219" s="25">
        <v>74</v>
      </c>
      <c r="K219" s="45">
        <v>233.22</v>
      </c>
      <c r="L219" s="45">
        <v>215.41</v>
      </c>
      <c r="M219" s="18" t="s">
        <v>54</v>
      </c>
      <c r="N219" s="45">
        <v>27.29</v>
      </c>
      <c r="O2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19" s="45">
        <f>Table1[[#This Row],[Lifetime Gross (M USD)]]-Table1[[#This Row],[Budget (M USD)]]</f>
        <v>390.39</v>
      </c>
      <c r="Q219" s="2" t="s">
        <v>10</v>
      </c>
    </row>
    <row r="220" spans="1:17" x14ac:dyDescent="0.3">
      <c r="A220" s="32" t="s">
        <v>1393</v>
      </c>
      <c r="B220" s="22" t="s">
        <v>1952</v>
      </c>
      <c r="C220" s="18" t="s">
        <v>3899</v>
      </c>
      <c r="D220" s="18" t="s">
        <v>26</v>
      </c>
      <c r="E220" s="18" t="s">
        <v>9</v>
      </c>
      <c r="F220" s="42">
        <f t="shared" ca="1" si="3"/>
        <v>31846</v>
      </c>
      <c r="G220" s="27">
        <v>6.2</v>
      </c>
      <c r="H220" s="45">
        <v>190.47</v>
      </c>
      <c r="I220" s="45">
        <v>552.64</v>
      </c>
      <c r="J220" s="25">
        <v>80</v>
      </c>
      <c r="K220" s="45">
        <v>369.02</v>
      </c>
      <c r="L220" s="45">
        <v>183.62</v>
      </c>
      <c r="M220" s="18" t="s">
        <v>55</v>
      </c>
      <c r="N220" s="45">
        <v>40.229999999999997</v>
      </c>
      <c r="O2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0" s="45">
        <f>Table1[[#This Row],[Lifetime Gross (M USD)]]-Table1[[#This Row],[Budget (M USD)]]</f>
        <v>362.16999999999996</v>
      </c>
      <c r="Q220" s="2" t="s">
        <v>8</v>
      </c>
    </row>
    <row r="221" spans="1:17" x14ac:dyDescent="0.3">
      <c r="A221" s="18" t="s">
        <v>1400</v>
      </c>
      <c r="B221" s="22" t="s">
        <v>2990</v>
      </c>
      <c r="C221" s="18" t="s">
        <v>4866</v>
      </c>
      <c r="D221" s="18" t="s">
        <v>26</v>
      </c>
      <c r="E221" s="18" t="s">
        <v>9</v>
      </c>
      <c r="F221" s="42">
        <f t="shared" ca="1" si="3"/>
        <v>40723</v>
      </c>
      <c r="G221" s="27">
        <v>5.3</v>
      </c>
      <c r="H221" s="45">
        <v>155.54</v>
      </c>
      <c r="I221" s="45">
        <v>497.82</v>
      </c>
      <c r="J221" s="25">
        <v>61</v>
      </c>
      <c r="K221" s="45">
        <v>256.55</v>
      </c>
      <c r="L221" s="45">
        <v>241.27</v>
      </c>
      <c r="M221" s="18" t="s">
        <v>44</v>
      </c>
      <c r="N221" s="45">
        <v>20</v>
      </c>
      <c r="O2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1" s="45">
        <f>Table1[[#This Row],[Lifetime Gross (M USD)]]-Table1[[#This Row],[Budget (M USD)]]</f>
        <v>342.28</v>
      </c>
      <c r="Q221" s="2" t="s">
        <v>25</v>
      </c>
    </row>
    <row r="222" spans="1:17" x14ac:dyDescent="0.3">
      <c r="A222" s="32" t="s">
        <v>1410</v>
      </c>
      <c r="B222" s="22" t="s">
        <v>2665</v>
      </c>
      <c r="C222" s="18" t="s">
        <v>4178</v>
      </c>
      <c r="D222" s="18" t="s">
        <v>26</v>
      </c>
      <c r="E222" s="18" t="s">
        <v>9</v>
      </c>
      <c r="F222" s="42">
        <f t="shared" ca="1" si="3"/>
        <v>16587</v>
      </c>
      <c r="G222" s="27">
        <v>6.5</v>
      </c>
      <c r="H222" s="45">
        <v>282.08999999999997</v>
      </c>
      <c r="I222" s="45">
        <v>609.89</v>
      </c>
      <c r="J222" s="25">
        <v>27</v>
      </c>
      <c r="K222" s="45">
        <v>328.04</v>
      </c>
      <c r="L222" s="45">
        <v>281.85000000000002</v>
      </c>
      <c r="M222" s="18" t="s">
        <v>54</v>
      </c>
      <c r="N222" s="45">
        <v>78.11</v>
      </c>
      <c r="O2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2" s="45">
        <f>Table1[[#This Row],[Lifetime Gross (M USD)]]-Table1[[#This Row],[Budget (M USD)]]</f>
        <v>327.8</v>
      </c>
      <c r="Q222" s="2" t="s">
        <v>28</v>
      </c>
    </row>
    <row r="223" spans="1:17" x14ac:dyDescent="0.3">
      <c r="A223" s="18" t="s">
        <v>1412</v>
      </c>
      <c r="B223" s="22" t="s">
        <v>2255</v>
      </c>
      <c r="C223" s="18" t="s">
        <v>3674</v>
      </c>
      <c r="D223" s="18" t="s">
        <v>26</v>
      </c>
      <c r="E223" s="18" t="s">
        <v>9</v>
      </c>
      <c r="F223" s="42">
        <f t="shared" ca="1" si="3"/>
        <v>8700</v>
      </c>
      <c r="G223" s="27">
        <v>8.1</v>
      </c>
      <c r="H223" s="45">
        <v>122.19</v>
      </c>
      <c r="I223" s="45">
        <v>430.43</v>
      </c>
      <c r="J223" s="25">
        <v>68</v>
      </c>
      <c r="K223" s="45">
        <v>298.14</v>
      </c>
      <c r="L223" s="45">
        <v>132.29</v>
      </c>
      <c r="M223" s="18" t="s">
        <v>50</v>
      </c>
      <c r="N223" s="45">
        <v>45.85</v>
      </c>
      <c r="O2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3" s="45">
        <f>Table1[[#This Row],[Lifetime Gross (M USD)]]-Table1[[#This Row],[Budget (M USD)]]</f>
        <v>308.24</v>
      </c>
      <c r="Q223" s="2" t="s">
        <v>22</v>
      </c>
    </row>
    <row r="224" spans="1:17" x14ac:dyDescent="0.3">
      <c r="A224" s="32" t="s">
        <v>1002</v>
      </c>
      <c r="B224" s="22" t="s">
        <v>2428</v>
      </c>
      <c r="C224" s="18" t="s">
        <v>3771</v>
      </c>
      <c r="D224" s="18" t="s">
        <v>26</v>
      </c>
      <c r="E224" s="18" t="s">
        <v>9</v>
      </c>
      <c r="F224" s="42">
        <f t="shared" ca="1" si="3"/>
        <v>35835</v>
      </c>
      <c r="G224" s="27">
        <v>7.7</v>
      </c>
      <c r="H224" s="45">
        <v>9.69</v>
      </c>
      <c r="I224" s="45">
        <v>308.54000000000002</v>
      </c>
      <c r="J224" s="25">
        <v>35</v>
      </c>
      <c r="K224" s="45">
        <v>206.94</v>
      </c>
      <c r="L224" s="45">
        <v>101.6</v>
      </c>
      <c r="M224" s="18" t="s">
        <v>44</v>
      </c>
      <c r="N224" s="45">
        <v>4.66</v>
      </c>
      <c r="O2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4" s="45">
        <f>Table1[[#This Row],[Lifetime Gross (M USD)]]-Table1[[#This Row],[Budget (M USD)]]</f>
        <v>298.85000000000002</v>
      </c>
      <c r="Q224" s="2" t="s">
        <v>22</v>
      </c>
    </row>
    <row r="225" spans="1:17" x14ac:dyDescent="0.3">
      <c r="A225" s="18" t="s">
        <v>463</v>
      </c>
      <c r="B225" s="22" t="s">
        <v>2528</v>
      </c>
      <c r="C225" s="18" t="s">
        <v>3940</v>
      </c>
      <c r="D225" s="18" t="s">
        <v>18</v>
      </c>
      <c r="E225" s="18" t="s">
        <v>27</v>
      </c>
      <c r="F225" s="42">
        <f t="shared" ca="1" si="3"/>
        <v>41821</v>
      </c>
      <c r="G225" s="27">
        <v>7</v>
      </c>
      <c r="H225" s="45">
        <v>52.3</v>
      </c>
      <c r="I225" s="45">
        <v>288.52999999999997</v>
      </c>
      <c r="J225" s="25">
        <v>44</v>
      </c>
      <c r="K225" s="45">
        <v>207.99</v>
      </c>
      <c r="L225" s="45">
        <v>80.540000000000006</v>
      </c>
      <c r="M225" s="18" t="s">
        <v>48</v>
      </c>
      <c r="N225" s="45">
        <v>24.2</v>
      </c>
      <c r="O2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5" s="45">
        <f>Table1[[#This Row],[Lifetime Gross (M USD)]]-Table1[[#This Row],[Budget (M USD)]]</f>
        <v>236.22999999999996</v>
      </c>
      <c r="Q225" s="2" t="s">
        <v>32</v>
      </c>
    </row>
    <row r="226" spans="1:17" x14ac:dyDescent="0.3">
      <c r="A226" s="32" t="s">
        <v>1540</v>
      </c>
      <c r="B226" s="22" t="s">
        <v>2425</v>
      </c>
      <c r="C226" s="18" t="s">
        <v>3765</v>
      </c>
      <c r="D226" s="18" t="s">
        <v>26</v>
      </c>
      <c r="E226" s="18" t="s">
        <v>9</v>
      </c>
      <c r="F226" s="42">
        <f t="shared" ca="1" si="3"/>
        <v>41641</v>
      </c>
      <c r="G226" s="27">
        <v>7.7</v>
      </c>
      <c r="H226" s="45">
        <v>154.66999999999999</v>
      </c>
      <c r="I226" s="45">
        <v>356.48</v>
      </c>
      <c r="J226" s="25">
        <v>92</v>
      </c>
      <c r="K226" s="45">
        <v>273.72000000000003</v>
      </c>
      <c r="L226" s="45">
        <v>82.76</v>
      </c>
      <c r="M226" s="18" t="s">
        <v>55</v>
      </c>
      <c r="N226" s="45">
        <v>67.78</v>
      </c>
      <c r="O2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6" s="45">
        <f>Table1[[#This Row],[Lifetime Gross (M USD)]]-Table1[[#This Row],[Budget (M USD)]]</f>
        <v>201.81000000000003</v>
      </c>
      <c r="Q226" s="2" t="s">
        <v>10</v>
      </c>
    </row>
    <row r="227" spans="1:17" x14ac:dyDescent="0.3">
      <c r="A227" s="18" t="s">
        <v>1331</v>
      </c>
      <c r="B227" s="22" t="s">
        <v>2376</v>
      </c>
      <c r="C227" s="18" t="s">
        <v>3692</v>
      </c>
      <c r="D227" s="18" t="s">
        <v>26</v>
      </c>
      <c r="E227" s="18" t="s">
        <v>9</v>
      </c>
      <c r="F227" s="42">
        <f t="shared" ca="1" si="3"/>
        <v>27305</v>
      </c>
      <c r="G227" s="27">
        <v>6.2</v>
      </c>
      <c r="H227" s="45">
        <v>242.43</v>
      </c>
      <c r="I227" s="45">
        <v>421.92</v>
      </c>
      <c r="J227" s="25">
        <v>97</v>
      </c>
      <c r="K227" s="45">
        <v>244.32</v>
      </c>
      <c r="L227" s="45">
        <v>177.6</v>
      </c>
      <c r="M227" s="18" t="s">
        <v>44</v>
      </c>
      <c r="N227" s="45">
        <v>30.5</v>
      </c>
      <c r="O2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7" s="45">
        <f>Table1[[#This Row],[Lifetime Gross (M USD)]]-Table1[[#This Row],[Budget (M USD)]]</f>
        <v>179.49</v>
      </c>
      <c r="Q227" s="2" t="s">
        <v>22</v>
      </c>
    </row>
    <row r="228" spans="1:17" x14ac:dyDescent="0.3">
      <c r="A228" s="32" t="s">
        <v>1575</v>
      </c>
      <c r="B228" s="22" t="s">
        <v>2402</v>
      </c>
      <c r="C228" s="18" t="s">
        <v>3733</v>
      </c>
      <c r="D228" s="18" t="s">
        <v>26</v>
      </c>
      <c r="E228" s="18" t="s">
        <v>9</v>
      </c>
      <c r="F228" s="42">
        <f t="shared" ca="1" si="3"/>
        <v>16197</v>
      </c>
      <c r="G228" s="27">
        <v>8</v>
      </c>
      <c r="H228" s="45">
        <v>262.17</v>
      </c>
      <c r="I228" s="45">
        <v>410.77</v>
      </c>
      <c r="J228" s="25">
        <v>37</v>
      </c>
      <c r="K228" s="45">
        <v>226.71</v>
      </c>
      <c r="L228" s="45">
        <v>184.06</v>
      </c>
      <c r="M228" s="18" t="s">
        <v>50</v>
      </c>
      <c r="N228" s="45">
        <v>38.01</v>
      </c>
      <c r="O2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8" s="45">
        <f>Table1[[#This Row],[Lifetime Gross (M USD)]]-Table1[[#This Row],[Budget (M USD)]]</f>
        <v>148.59999999999997</v>
      </c>
      <c r="Q228" s="2" t="s">
        <v>32</v>
      </c>
    </row>
    <row r="229" spans="1:17" x14ac:dyDescent="0.3">
      <c r="A229" s="18" t="s">
        <v>1595</v>
      </c>
      <c r="B229" s="22" t="s">
        <v>2443</v>
      </c>
      <c r="C229" s="18" t="s">
        <v>4768</v>
      </c>
      <c r="D229" s="18" t="s">
        <v>26</v>
      </c>
      <c r="E229" s="18" t="s">
        <v>9</v>
      </c>
      <c r="F229" s="42">
        <f t="shared" ca="1" si="3"/>
        <v>11958</v>
      </c>
      <c r="G229" s="27">
        <v>8</v>
      </c>
      <c r="H229" s="45">
        <v>141.85</v>
      </c>
      <c r="I229" s="45">
        <v>288.27999999999997</v>
      </c>
      <c r="J229" s="25">
        <v>76</v>
      </c>
      <c r="K229" s="45">
        <v>174.47</v>
      </c>
      <c r="L229" s="45">
        <v>113.81</v>
      </c>
      <c r="M229" s="18" t="s">
        <v>50</v>
      </c>
      <c r="N229" s="45">
        <v>34.03</v>
      </c>
      <c r="O2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29" s="45">
        <f>Table1[[#This Row],[Lifetime Gross (M USD)]]-Table1[[#This Row],[Budget (M USD)]]</f>
        <v>146.42999999999998</v>
      </c>
      <c r="Q229" s="2" t="s">
        <v>25</v>
      </c>
    </row>
    <row r="230" spans="1:17" x14ac:dyDescent="0.3">
      <c r="A230" s="32" t="s">
        <v>583</v>
      </c>
      <c r="B230" s="22" t="s">
        <v>2542</v>
      </c>
      <c r="C230" s="18" t="s">
        <v>3966</v>
      </c>
      <c r="D230" s="18" t="s">
        <v>26</v>
      </c>
      <c r="E230" s="18" t="s">
        <v>19</v>
      </c>
      <c r="F230" s="42">
        <f t="shared" ca="1" si="3"/>
        <v>33123</v>
      </c>
      <c r="G230" s="27">
        <v>7.4</v>
      </c>
      <c r="H230" s="45">
        <v>71.22</v>
      </c>
      <c r="I230" s="45">
        <v>156.41</v>
      </c>
      <c r="J230" s="25">
        <v>60</v>
      </c>
      <c r="K230" s="45">
        <v>95.28</v>
      </c>
      <c r="L230" s="45">
        <v>61.13</v>
      </c>
      <c r="M230" s="18" t="s">
        <v>50</v>
      </c>
      <c r="N230" s="45">
        <v>12.01</v>
      </c>
      <c r="O2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0" s="45">
        <f>Table1[[#This Row],[Lifetime Gross (M USD)]]-Table1[[#This Row],[Budget (M USD)]]</f>
        <v>85.19</v>
      </c>
      <c r="Q230" s="2" t="s">
        <v>20</v>
      </c>
    </row>
    <row r="231" spans="1:17" x14ac:dyDescent="0.3">
      <c r="A231" s="18" t="s">
        <v>848</v>
      </c>
      <c r="B231" s="22" t="s">
        <v>2065</v>
      </c>
      <c r="C231" s="18" t="s">
        <v>3274</v>
      </c>
      <c r="D231" s="18" t="s">
        <v>26</v>
      </c>
      <c r="E231" s="18" t="s">
        <v>9</v>
      </c>
      <c r="F231" s="42">
        <f t="shared" ca="1" si="3"/>
        <v>36154</v>
      </c>
      <c r="G231" s="27">
        <v>4.3</v>
      </c>
      <c r="H231" s="45">
        <v>12.68</v>
      </c>
      <c r="I231" s="45">
        <v>62.13</v>
      </c>
      <c r="J231" s="25">
        <v>48</v>
      </c>
      <c r="K231" s="45">
        <v>33.68</v>
      </c>
      <c r="L231" s="45">
        <v>28.45</v>
      </c>
      <c r="M231" s="18" t="s">
        <v>50</v>
      </c>
      <c r="N231" s="45">
        <v>1.33</v>
      </c>
      <c r="O2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1" s="45">
        <f>Table1[[#This Row],[Lifetime Gross (M USD)]]-Table1[[#This Row],[Budget (M USD)]]</f>
        <v>49.45</v>
      </c>
      <c r="Q231" s="2" t="s">
        <v>32</v>
      </c>
    </row>
    <row r="232" spans="1:17" x14ac:dyDescent="0.3">
      <c r="A232" s="32" t="s">
        <v>1758</v>
      </c>
      <c r="B232" s="22" t="s">
        <v>2509</v>
      </c>
      <c r="C232" s="18" t="s">
        <v>4928</v>
      </c>
      <c r="D232" s="18" t="s">
        <v>26</v>
      </c>
      <c r="E232" s="18" t="s">
        <v>9</v>
      </c>
      <c r="F232" s="42">
        <f t="shared" ca="1" si="3"/>
        <v>16463</v>
      </c>
      <c r="G232" s="27">
        <v>6.9</v>
      </c>
      <c r="H232" s="45">
        <v>284.33</v>
      </c>
      <c r="I232" s="45">
        <v>229.84</v>
      </c>
      <c r="J232" s="25">
        <v>49</v>
      </c>
      <c r="K232" s="45">
        <v>158.26</v>
      </c>
      <c r="L232" s="45">
        <v>71.58</v>
      </c>
      <c r="M232" s="18" t="s">
        <v>46</v>
      </c>
      <c r="N232" s="45">
        <v>111.38</v>
      </c>
      <c r="O2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2" s="45">
        <f>Table1[[#This Row],[Lifetime Gross (M USD)]]-Table1[[#This Row],[Budget (M USD)]]</f>
        <v>-54.489999999999981</v>
      </c>
      <c r="Q232" s="2" t="s">
        <v>20</v>
      </c>
    </row>
    <row r="233" spans="1:17" x14ac:dyDescent="0.3">
      <c r="A233" s="18" t="s">
        <v>1781</v>
      </c>
      <c r="B233" s="22" t="s">
        <v>2212</v>
      </c>
      <c r="C233" s="18" t="s">
        <v>3461</v>
      </c>
      <c r="D233" s="18" t="s">
        <v>26</v>
      </c>
      <c r="E233" s="18" t="s">
        <v>19</v>
      </c>
      <c r="F233" s="42">
        <f t="shared" ca="1" si="3"/>
        <v>29055</v>
      </c>
      <c r="G233" s="27">
        <v>7.2</v>
      </c>
      <c r="H233" s="45">
        <v>149.87</v>
      </c>
      <c r="I233" s="45">
        <v>80.3</v>
      </c>
      <c r="J233" s="25">
        <v>82</v>
      </c>
      <c r="K233" s="45">
        <v>54.45</v>
      </c>
      <c r="L233" s="45">
        <v>25.85</v>
      </c>
      <c r="M233" s="18" t="s">
        <v>54</v>
      </c>
      <c r="N233" s="45">
        <v>55.85</v>
      </c>
      <c r="O2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3" s="45">
        <f>Table1[[#This Row],[Lifetime Gross (M USD)]]-Table1[[#This Row],[Budget (M USD)]]</f>
        <v>-69.570000000000007</v>
      </c>
      <c r="Q233" s="2" t="s">
        <v>20</v>
      </c>
    </row>
    <row r="234" spans="1:17" x14ac:dyDescent="0.3">
      <c r="A234" s="32" t="s">
        <v>1785</v>
      </c>
      <c r="B234" s="22" t="s">
        <v>1992</v>
      </c>
      <c r="C234" s="18" t="s">
        <v>3551</v>
      </c>
      <c r="D234" s="18" t="s">
        <v>26</v>
      </c>
      <c r="E234" s="18" t="s">
        <v>9</v>
      </c>
      <c r="F234" s="42">
        <f t="shared" ca="1" si="3"/>
        <v>7412</v>
      </c>
      <c r="G234" s="27">
        <v>8.1</v>
      </c>
      <c r="H234" s="45">
        <v>276.39</v>
      </c>
      <c r="I234" s="45">
        <v>203.62</v>
      </c>
      <c r="J234" s="25">
        <v>76</v>
      </c>
      <c r="K234" s="45">
        <v>148.01</v>
      </c>
      <c r="L234" s="45">
        <v>55.61</v>
      </c>
      <c r="M234" s="18" t="s">
        <v>44</v>
      </c>
      <c r="N234" s="45">
        <v>90.47</v>
      </c>
      <c r="O2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4" s="45">
        <f>Table1[[#This Row],[Lifetime Gross (M USD)]]-Table1[[#This Row],[Budget (M USD)]]</f>
        <v>-72.769999999999982</v>
      </c>
      <c r="Q234" s="2" t="s">
        <v>25</v>
      </c>
    </row>
    <row r="235" spans="1:17" x14ac:dyDescent="0.3">
      <c r="A235" s="18" t="s">
        <v>1789</v>
      </c>
      <c r="B235" s="22" t="s">
        <v>2593</v>
      </c>
      <c r="C235" s="18" t="s">
        <v>4841</v>
      </c>
      <c r="D235" s="18" t="s">
        <v>26</v>
      </c>
      <c r="E235" s="18" t="s">
        <v>9</v>
      </c>
      <c r="F235" s="42">
        <f t="shared" ca="1" si="3"/>
        <v>38381</v>
      </c>
      <c r="G235" s="27">
        <v>7.8</v>
      </c>
      <c r="H235" s="45">
        <v>282.95999999999998</v>
      </c>
      <c r="I235" s="45">
        <v>181.79</v>
      </c>
      <c r="J235" s="25">
        <v>79</v>
      </c>
      <c r="K235" s="45">
        <v>110.27</v>
      </c>
      <c r="L235" s="45">
        <v>71.52</v>
      </c>
      <c r="M235" s="18" t="s">
        <v>54</v>
      </c>
      <c r="N235" s="45">
        <v>99.4</v>
      </c>
      <c r="O2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5" s="45">
        <f>Table1[[#This Row],[Lifetime Gross (M USD)]]-Table1[[#This Row],[Budget (M USD)]]</f>
        <v>-101.16999999999999</v>
      </c>
      <c r="Q235" s="2" t="s">
        <v>10</v>
      </c>
    </row>
    <row r="236" spans="1:17" x14ac:dyDescent="0.3">
      <c r="A236" s="32" t="s">
        <v>1832</v>
      </c>
      <c r="B236" s="22" t="s">
        <v>2364</v>
      </c>
      <c r="C236" s="18" t="s">
        <v>3880</v>
      </c>
      <c r="D236" s="18" t="s">
        <v>26</v>
      </c>
      <c r="E236" s="18" t="s">
        <v>9</v>
      </c>
      <c r="F236" s="42">
        <f t="shared" ca="1" si="3"/>
        <v>13675</v>
      </c>
      <c r="G236" s="27">
        <v>5.9</v>
      </c>
      <c r="H236" s="45">
        <v>147.09</v>
      </c>
      <c r="I236" s="45">
        <v>17</v>
      </c>
      <c r="J236" s="25">
        <v>44</v>
      </c>
      <c r="K236" s="45">
        <v>8.98</v>
      </c>
      <c r="L236" s="45">
        <v>8.02</v>
      </c>
      <c r="M236" s="18" t="s">
        <v>54</v>
      </c>
      <c r="N236" s="45">
        <v>16.920000000000002</v>
      </c>
      <c r="O2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6" s="45">
        <f>Table1[[#This Row],[Lifetime Gross (M USD)]]-Table1[[#This Row],[Budget (M USD)]]</f>
        <v>-130.09</v>
      </c>
      <c r="Q236" s="2" t="s">
        <v>13</v>
      </c>
    </row>
    <row r="237" spans="1:17" x14ac:dyDescent="0.3">
      <c r="A237" s="18" t="s">
        <v>65</v>
      </c>
      <c r="B237" s="22" t="s">
        <v>2820</v>
      </c>
      <c r="C237" s="18" t="s">
        <v>4483</v>
      </c>
      <c r="D237" s="18" t="s">
        <v>26</v>
      </c>
      <c r="E237" s="18" t="s">
        <v>9</v>
      </c>
      <c r="F237" s="42">
        <f t="shared" ca="1" si="3"/>
        <v>8420</v>
      </c>
      <c r="G237" s="27">
        <v>6.1</v>
      </c>
      <c r="H237" s="45">
        <v>210.59</v>
      </c>
      <c r="I237" s="45">
        <v>36.549999999999997</v>
      </c>
      <c r="J237" s="25">
        <v>47</v>
      </c>
      <c r="K237" s="45">
        <v>27.7</v>
      </c>
      <c r="L237" s="45">
        <v>8.85</v>
      </c>
      <c r="M237" s="18" t="s">
        <v>44</v>
      </c>
      <c r="N237" s="45">
        <v>78.52</v>
      </c>
      <c r="O2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37" s="45">
        <f>Table1[[#This Row],[Lifetime Gross (M USD)]]-Table1[[#This Row],[Budget (M USD)]]</f>
        <v>-174.04000000000002</v>
      </c>
      <c r="Q237" s="2" t="s">
        <v>8</v>
      </c>
    </row>
    <row r="238" spans="1:17" x14ac:dyDescent="0.3">
      <c r="A238" s="32" t="s">
        <v>157</v>
      </c>
      <c r="B238" s="22" t="s">
        <v>2205</v>
      </c>
      <c r="C238" s="18" t="s">
        <v>3451</v>
      </c>
      <c r="D238" s="18" t="s">
        <v>26</v>
      </c>
      <c r="E238" s="18" t="s">
        <v>9</v>
      </c>
      <c r="F238" s="42">
        <f t="shared" ca="1" si="3"/>
        <v>9442</v>
      </c>
      <c r="G238" s="27">
        <v>7.3</v>
      </c>
      <c r="H238" s="45">
        <v>188.2</v>
      </c>
      <c r="I238" s="45">
        <v>1348.97</v>
      </c>
      <c r="J238" s="25">
        <v>36</v>
      </c>
      <c r="K238" s="45">
        <v>786.26</v>
      </c>
      <c r="L238" s="45">
        <v>562.71</v>
      </c>
      <c r="M238" s="18" t="s">
        <v>48</v>
      </c>
      <c r="N238" s="45">
        <v>33.200000000000003</v>
      </c>
      <c r="O2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238" s="45">
        <f>Table1[[#This Row],[Lifetime Gross (M USD)]]-Table1[[#This Row],[Budget (M USD)]]</f>
        <v>1160.77</v>
      </c>
      <c r="Q238" s="2" t="s">
        <v>10</v>
      </c>
    </row>
    <row r="239" spans="1:17" x14ac:dyDescent="0.3">
      <c r="A239" s="18" t="s">
        <v>196</v>
      </c>
      <c r="B239" s="22" t="s">
        <v>1856</v>
      </c>
      <c r="C239" s="18" t="s">
        <v>4016</v>
      </c>
      <c r="D239" s="18" t="s">
        <v>26</v>
      </c>
      <c r="E239" s="18" t="s">
        <v>9</v>
      </c>
      <c r="F239" s="42">
        <f t="shared" ca="1" si="3"/>
        <v>27799</v>
      </c>
      <c r="G239" s="27">
        <v>6.9</v>
      </c>
      <c r="H239" s="45">
        <v>216.71</v>
      </c>
      <c r="I239" s="45">
        <v>1201.19</v>
      </c>
      <c r="J239" s="25">
        <v>95</v>
      </c>
      <c r="K239" s="45">
        <v>806.32</v>
      </c>
      <c r="L239" s="45">
        <v>394.87</v>
      </c>
      <c r="M239" s="18" t="s">
        <v>48</v>
      </c>
      <c r="N239" s="45">
        <v>94.52</v>
      </c>
      <c r="O2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239" s="45">
        <f>Table1[[#This Row],[Lifetime Gross (M USD)]]-Table1[[#This Row],[Budget (M USD)]]</f>
        <v>984.48</v>
      </c>
      <c r="Q239" s="2" t="s">
        <v>22</v>
      </c>
    </row>
    <row r="240" spans="1:17" x14ac:dyDescent="0.3">
      <c r="A240" s="32" t="s">
        <v>198</v>
      </c>
      <c r="B240" s="22" t="s">
        <v>2882</v>
      </c>
      <c r="C240" s="18" t="s">
        <v>4615</v>
      </c>
      <c r="D240" s="18" t="s">
        <v>26</v>
      </c>
      <c r="E240" s="18" t="s">
        <v>9</v>
      </c>
      <c r="F240" s="42">
        <f t="shared" ca="1" si="3"/>
        <v>30960</v>
      </c>
      <c r="G240" s="27">
        <v>8.5</v>
      </c>
      <c r="H240" s="45">
        <v>44.87</v>
      </c>
      <c r="I240" s="45">
        <v>656.1</v>
      </c>
      <c r="J240" s="25">
        <v>48</v>
      </c>
      <c r="K240" s="45">
        <v>400.72</v>
      </c>
      <c r="L240" s="45">
        <v>255.38</v>
      </c>
      <c r="M240" s="18" t="s">
        <v>50</v>
      </c>
      <c r="N240" s="45">
        <v>8.59</v>
      </c>
      <c r="O2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0" s="45">
        <f>Table1[[#This Row],[Lifetime Gross (M USD)]]-Table1[[#This Row],[Budget (M USD)]]</f>
        <v>611.23</v>
      </c>
      <c r="Q240" s="2" t="s">
        <v>20</v>
      </c>
    </row>
    <row r="241" spans="1:17" x14ac:dyDescent="0.3">
      <c r="A241" s="18" t="s">
        <v>379</v>
      </c>
      <c r="B241" s="22" t="s">
        <v>1853</v>
      </c>
      <c r="C241" s="18" t="s">
        <v>3059</v>
      </c>
      <c r="D241" s="18" t="s">
        <v>26</v>
      </c>
      <c r="E241" s="18" t="s">
        <v>9</v>
      </c>
      <c r="F241" s="42">
        <f t="shared" ca="1" si="3"/>
        <v>7997</v>
      </c>
      <c r="G241" s="27">
        <v>8.9</v>
      </c>
      <c r="H241" s="45">
        <v>144.52000000000001</v>
      </c>
      <c r="I241" s="45">
        <v>545.85</v>
      </c>
      <c r="J241" s="25">
        <v>38</v>
      </c>
      <c r="K241" s="45">
        <v>394.57</v>
      </c>
      <c r="L241" s="45">
        <v>151.28</v>
      </c>
      <c r="M241" s="18" t="s">
        <v>54</v>
      </c>
      <c r="N241" s="45">
        <v>17.239999999999998</v>
      </c>
      <c r="O2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1" s="45">
        <f>Table1[[#This Row],[Lifetime Gross (M USD)]]-Table1[[#This Row],[Budget (M USD)]]</f>
        <v>401.33000000000004</v>
      </c>
      <c r="Q241" s="2" t="s">
        <v>32</v>
      </c>
    </row>
    <row r="242" spans="1:17" x14ac:dyDescent="0.3">
      <c r="A242" s="32" t="s">
        <v>506</v>
      </c>
      <c r="B242" s="22" t="s">
        <v>1903</v>
      </c>
      <c r="C242" s="18" t="s">
        <v>3105</v>
      </c>
      <c r="D242" s="18" t="s">
        <v>26</v>
      </c>
      <c r="E242" s="18" t="s">
        <v>9</v>
      </c>
      <c r="F242" s="42">
        <f t="shared" ca="1" si="3"/>
        <v>7838</v>
      </c>
      <c r="G242" s="27">
        <v>5.8</v>
      </c>
      <c r="H242" s="45">
        <v>190.78</v>
      </c>
      <c r="I242" s="45">
        <v>573.65</v>
      </c>
      <c r="J242" s="25">
        <v>56</v>
      </c>
      <c r="K242" s="45">
        <v>314.24</v>
      </c>
      <c r="L242" s="45">
        <v>259.41000000000003</v>
      </c>
      <c r="M242" s="18" t="s">
        <v>48</v>
      </c>
      <c r="N242" s="45">
        <v>79.09</v>
      </c>
      <c r="O2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2" s="45">
        <f>Table1[[#This Row],[Lifetime Gross (M USD)]]-Table1[[#This Row],[Budget (M USD)]]</f>
        <v>382.87</v>
      </c>
      <c r="Q242" s="2" t="s">
        <v>20</v>
      </c>
    </row>
    <row r="243" spans="1:17" x14ac:dyDescent="0.3">
      <c r="A243" s="18" t="s">
        <v>550</v>
      </c>
      <c r="B243" s="22" t="s">
        <v>2094</v>
      </c>
      <c r="C243" s="18" t="s">
        <v>4575</v>
      </c>
      <c r="D243" s="18" t="s">
        <v>26</v>
      </c>
      <c r="E243" s="18" t="s">
        <v>9</v>
      </c>
      <c r="F243" s="42">
        <f t="shared" ca="1" si="3"/>
        <v>23836</v>
      </c>
      <c r="G243" s="27">
        <v>4.8</v>
      </c>
      <c r="H243" s="45">
        <v>264.48</v>
      </c>
      <c r="I243" s="45">
        <v>622.07000000000005</v>
      </c>
      <c r="J243" s="25">
        <v>29</v>
      </c>
      <c r="K243" s="45">
        <v>484.25</v>
      </c>
      <c r="L243" s="45">
        <v>137.82</v>
      </c>
      <c r="M243" s="18" t="s">
        <v>50</v>
      </c>
      <c r="N243" s="45">
        <v>42.1</v>
      </c>
      <c r="O2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3" s="45">
        <f>Table1[[#This Row],[Lifetime Gross (M USD)]]-Table1[[#This Row],[Budget (M USD)]]</f>
        <v>357.59000000000003</v>
      </c>
      <c r="Q243" s="2" t="s">
        <v>28</v>
      </c>
    </row>
    <row r="244" spans="1:17" x14ac:dyDescent="0.3">
      <c r="A244" s="32" t="s">
        <v>690</v>
      </c>
      <c r="B244" s="22" t="s">
        <v>2252</v>
      </c>
      <c r="C244" s="18" t="s">
        <v>3512</v>
      </c>
      <c r="D244" s="18" t="s">
        <v>1878</v>
      </c>
      <c r="E244" s="18" t="s">
        <v>1879</v>
      </c>
      <c r="F244" s="42">
        <f t="shared" ca="1" si="3"/>
        <v>36309</v>
      </c>
      <c r="G244" s="27">
        <v>7.6</v>
      </c>
      <c r="H244" s="45">
        <v>99.24</v>
      </c>
      <c r="I244" s="45">
        <v>440.47</v>
      </c>
      <c r="J244" s="25">
        <v>53</v>
      </c>
      <c r="K244" s="45">
        <v>316.60000000000002</v>
      </c>
      <c r="L244" s="45">
        <v>123.87</v>
      </c>
      <c r="M244" s="18" t="s">
        <v>46</v>
      </c>
      <c r="N244" s="45">
        <v>44.93</v>
      </c>
      <c r="O2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4" s="45">
        <f>Table1[[#This Row],[Lifetime Gross (M USD)]]-Table1[[#This Row],[Budget (M USD)]]</f>
        <v>341.23</v>
      </c>
      <c r="Q244" s="2" t="s">
        <v>17</v>
      </c>
    </row>
    <row r="245" spans="1:17" x14ac:dyDescent="0.3">
      <c r="A245" s="18" t="s">
        <v>709</v>
      </c>
      <c r="B245" s="22" t="s">
        <v>1984</v>
      </c>
      <c r="C245" s="18" t="s">
        <v>4125</v>
      </c>
      <c r="D245" s="18" t="s">
        <v>26</v>
      </c>
      <c r="E245" s="18" t="s">
        <v>9</v>
      </c>
      <c r="F245" s="42">
        <f t="shared" ca="1" si="3"/>
        <v>38340</v>
      </c>
      <c r="G245" s="27">
        <v>6.7</v>
      </c>
      <c r="H245" s="45">
        <v>121.24</v>
      </c>
      <c r="I245" s="45">
        <v>447.86</v>
      </c>
      <c r="J245" s="25">
        <v>54</v>
      </c>
      <c r="K245" s="45">
        <v>275.41000000000003</v>
      </c>
      <c r="L245" s="45">
        <v>172.45</v>
      </c>
      <c r="M245" s="18" t="s">
        <v>44</v>
      </c>
      <c r="N245" s="45">
        <v>25.26</v>
      </c>
      <c r="O2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5" s="45">
        <f>Table1[[#This Row],[Lifetime Gross (M USD)]]-Table1[[#This Row],[Budget (M USD)]]</f>
        <v>326.62</v>
      </c>
      <c r="Q245" s="2" t="s">
        <v>22</v>
      </c>
    </row>
    <row r="246" spans="1:17" x14ac:dyDescent="0.3">
      <c r="A246" s="32" t="s">
        <v>770</v>
      </c>
      <c r="B246" s="22" t="s">
        <v>2117</v>
      </c>
      <c r="C246" s="18" t="s">
        <v>3341</v>
      </c>
      <c r="D246" s="18" t="s">
        <v>26</v>
      </c>
      <c r="E246" s="18" t="s">
        <v>9</v>
      </c>
      <c r="F246" s="42">
        <f t="shared" ca="1" si="3"/>
        <v>9939</v>
      </c>
      <c r="G246" s="27">
        <v>7.3</v>
      </c>
      <c r="H246" s="45">
        <v>80.540000000000006</v>
      </c>
      <c r="I246" s="45">
        <v>388.1</v>
      </c>
      <c r="J246" s="25">
        <v>24</v>
      </c>
      <c r="K246" s="45">
        <v>195.07</v>
      </c>
      <c r="L246" s="45">
        <v>193.03</v>
      </c>
      <c r="M246" s="18" t="s">
        <v>50</v>
      </c>
      <c r="N246" s="45">
        <v>28.16</v>
      </c>
      <c r="O2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6" s="45">
        <f>Table1[[#This Row],[Lifetime Gross (M USD)]]-Table1[[#This Row],[Budget (M USD)]]</f>
        <v>307.56</v>
      </c>
      <c r="Q246" s="2" t="s">
        <v>20</v>
      </c>
    </row>
    <row r="247" spans="1:17" x14ac:dyDescent="0.3">
      <c r="A247" s="18" t="s">
        <v>777</v>
      </c>
      <c r="B247" s="22" t="s">
        <v>2871</v>
      </c>
      <c r="C247" s="18" t="s">
        <v>4590</v>
      </c>
      <c r="D247" s="18" t="s">
        <v>26</v>
      </c>
      <c r="E247" s="18" t="s">
        <v>9</v>
      </c>
      <c r="F247" s="42">
        <f t="shared" ca="1" si="3"/>
        <v>31067</v>
      </c>
      <c r="G247" s="27">
        <v>6.1</v>
      </c>
      <c r="H247" s="45">
        <v>133.16</v>
      </c>
      <c r="I247" s="45">
        <v>404.54</v>
      </c>
      <c r="J247" s="25">
        <v>78</v>
      </c>
      <c r="K247" s="45">
        <v>318.45</v>
      </c>
      <c r="L247" s="45">
        <v>86.09</v>
      </c>
      <c r="M247" s="18" t="s">
        <v>55</v>
      </c>
      <c r="N247" s="45">
        <v>61.25</v>
      </c>
      <c r="O2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7" s="45">
        <f>Table1[[#This Row],[Lifetime Gross (M USD)]]-Table1[[#This Row],[Budget (M USD)]]</f>
        <v>271.38</v>
      </c>
      <c r="Q247" s="2" t="s">
        <v>8</v>
      </c>
    </row>
    <row r="248" spans="1:17" x14ac:dyDescent="0.3">
      <c r="A248" s="32" t="s">
        <v>788</v>
      </c>
      <c r="B248" s="22" t="s">
        <v>2250</v>
      </c>
      <c r="C248" s="18" t="s">
        <v>4792</v>
      </c>
      <c r="D248" s="18" t="s">
        <v>26</v>
      </c>
      <c r="E248" s="18" t="s">
        <v>1843</v>
      </c>
      <c r="F248" s="42">
        <f t="shared" ca="1" si="3"/>
        <v>40089</v>
      </c>
      <c r="G248" s="27">
        <v>5.8</v>
      </c>
      <c r="H248" s="45">
        <v>194.79</v>
      </c>
      <c r="I248" s="45">
        <v>461.26</v>
      </c>
      <c r="J248" s="25">
        <v>43</v>
      </c>
      <c r="K248" s="45">
        <v>313.99</v>
      </c>
      <c r="L248" s="45">
        <v>147.27000000000001</v>
      </c>
      <c r="M248" s="18" t="s">
        <v>46</v>
      </c>
      <c r="N248" s="45">
        <v>36.61</v>
      </c>
      <c r="O2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8" s="45">
        <f>Table1[[#This Row],[Lifetime Gross (M USD)]]-Table1[[#This Row],[Budget (M USD)]]</f>
        <v>266.47000000000003</v>
      </c>
      <c r="Q248" s="2" t="s">
        <v>32</v>
      </c>
    </row>
    <row r="249" spans="1:17" x14ac:dyDescent="0.3">
      <c r="A249" s="18" t="s">
        <v>921</v>
      </c>
      <c r="B249" s="22" t="s">
        <v>2133</v>
      </c>
      <c r="C249" s="18" t="s">
        <v>3360</v>
      </c>
      <c r="D249" s="18" t="s">
        <v>26</v>
      </c>
      <c r="E249" s="18" t="s">
        <v>9</v>
      </c>
      <c r="F249" s="42">
        <f t="shared" ca="1" si="3"/>
        <v>29191</v>
      </c>
      <c r="G249" s="27">
        <v>6</v>
      </c>
      <c r="H249" s="45">
        <v>264.85000000000002</v>
      </c>
      <c r="I249" s="45">
        <v>452.71</v>
      </c>
      <c r="J249" s="25">
        <v>78</v>
      </c>
      <c r="K249" s="45">
        <v>312.05</v>
      </c>
      <c r="L249" s="45">
        <v>140.66</v>
      </c>
      <c r="M249" s="18" t="s">
        <v>44</v>
      </c>
      <c r="N249" s="45">
        <v>99.69</v>
      </c>
      <c r="O2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49" s="45">
        <f>Table1[[#This Row],[Lifetime Gross (M USD)]]-Table1[[#This Row],[Budget (M USD)]]</f>
        <v>187.85999999999996</v>
      </c>
      <c r="Q249" s="2" t="s">
        <v>20</v>
      </c>
    </row>
    <row r="250" spans="1:17" x14ac:dyDescent="0.3">
      <c r="A250" s="32" t="s">
        <v>926</v>
      </c>
      <c r="B250" s="22" t="s">
        <v>2875</v>
      </c>
      <c r="C250" s="18" t="s">
        <v>4599</v>
      </c>
      <c r="D250" s="18" t="s">
        <v>26</v>
      </c>
      <c r="E250" s="18" t="s">
        <v>19</v>
      </c>
      <c r="F250" s="42">
        <f t="shared" ca="1" si="3"/>
        <v>15532</v>
      </c>
      <c r="G250" s="27">
        <v>7.3</v>
      </c>
      <c r="H250" s="45">
        <v>1.17</v>
      </c>
      <c r="I250" s="45">
        <v>180.28</v>
      </c>
      <c r="J250" s="25">
        <v>56</v>
      </c>
      <c r="K250" s="45">
        <v>141.97</v>
      </c>
      <c r="L250" s="45">
        <v>38.31</v>
      </c>
      <c r="M250" s="18" t="s">
        <v>54</v>
      </c>
      <c r="N250" s="45">
        <v>0.2</v>
      </c>
      <c r="O2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0" s="45">
        <f>Table1[[#This Row],[Lifetime Gross (M USD)]]-Table1[[#This Row],[Budget (M USD)]]</f>
        <v>179.11</v>
      </c>
      <c r="Q250" s="2" t="s">
        <v>17</v>
      </c>
    </row>
    <row r="251" spans="1:17" x14ac:dyDescent="0.3">
      <c r="A251" s="18" t="s">
        <v>964</v>
      </c>
      <c r="B251" s="22" t="s">
        <v>3000</v>
      </c>
      <c r="C251" s="18" t="s">
        <v>4886</v>
      </c>
      <c r="D251" s="18" t="s">
        <v>26</v>
      </c>
      <c r="E251" s="18" t="s">
        <v>9</v>
      </c>
      <c r="F251" s="42">
        <f t="shared" ca="1" si="3"/>
        <v>34017</v>
      </c>
      <c r="G251" s="27">
        <v>4.4000000000000004</v>
      </c>
      <c r="H251" s="45">
        <v>115.51</v>
      </c>
      <c r="I251" s="45">
        <v>278.04000000000002</v>
      </c>
      <c r="J251" s="25">
        <v>81</v>
      </c>
      <c r="K251" s="45">
        <v>197.63</v>
      </c>
      <c r="L251" s="45">
        <v>80.41</v>
      </c>
      <c r="M251" s="18" t="s">
        <v>55</v>
      </c>
      <c r="N251" s="45">
        <v>30.17</v>
      </c>
      <c r="O2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1" s="45">
        <f>Table1[[#This Row],[Lifetime Gross (M USD)]]-Table1[[#This Row],[Budget (M USD)]]</f>
        <v>162.53000000000003</v>
      </c>
      <c r="Q251" s="2" t="s">
        <v>22</v>
      </c>
    </row>
    <row r="252" spans="1:17" x14ac:dyDescent="0.3">
      <c r="A252" s="32" t="s">
        <v>980</v>
      </c>
      <c r="B252" s="22" t="s">
        <v>2173</v>
      </c>
      <c r="C252" s="18" t="s">
        <v>4785</v>
      </c>
      <c r="D252" s="18" t="s">
        <v>26</v>
      </c>
      <c r="E252" s="18" t="s">
        <v>9</v>
      </c>
      <c r="F252" s="42">
        <f t="shared" ca="1" si="3"/>
        <v>10458</v>
      </c>
      <c r="G252" s="27">
        <v>6.9</v>
      </c>
      <c r="H252" s="45">
        <v>58.89</v>
      </c>
      <c r="I252" s="45">
        <v>220.39</v>
      </c>
      <c r="J252" s="25">
        <v>88</v>
      </c>
      <c r="K252" s="45">
        <v>157.53</v>
      </c>
      <c r="L252" s="45">
        <v>62.86</v>
      </c>
      <c r="M252" s="18" t="s">
        <v>44</v>
      </c>
      <c r="N252" s="45">
        <v>7.39</v>
      </c>
      <c r="O2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2" s="45">
        <f>Table1[[#This Row],[Lifetime Gross (M USD)]]-Table1[[#This Row],[Budget (M USD)]]</f>
        <v>161.5</v>
      </c>
      <c r="Q252" s="2" t="s">
        <v>22</v>
      </c>
    </row>
    <row r="253" spans="1:17" x14ac:dyDescent="0.3">
      <c r="A253" s="18" t="s">
        <v>986</v>
      </c>
      <c r="B253" s="22" t="s">
        <v>3023</v>
      </c>
      <c r="C253" s="18" t="s">
        <v>4943</v>
      </c>
      <c r="D253" s="18" t="s">
        <v>26</v>
      </c>
      <c r="E253" s="18" t="s">
        <v>9</v>
      </c>
      <c r="F253" s="42">
        <f t="shared" ca="1" si="3"/>
        <v>24732</v>
      </c>
      <c r="G253" s="27">
        <v>6.4</v>
      </c>
      <c r="H253" s="45">
        <v>47.85</v>
      </c>
      <c r="I253" s="45">
        <v>148.85</v>
      </c>
      <c r="J253" s="25">
        <v>30</v>
      </c>
      <c r="K253" s="45">
        <v>93.76</v>
      </c>
      <c r="L253" s="45">
        <v>55.09</v>
      </c>
      <c r="M253" s="18" t="s">
        <v>48</v>
      </c>
      <c r="N253" s="45">
        <v>9.69</v>
      </c>
      <c r="O2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3" s="45">
        <f>Table1[[#This Row],[Lifetime Gross (M USD)]]-Table1[[#This Row],[Budget (M USD)]]</f>
        <v>101</v>
      </c>
      <c r="Q253" s="2" t="s">
        <v>20</v>
      </c>
    </row>
    <row r="254" spans="1:17" x14ac:dyDescent="0.3">
      <c r="A254" s="32" t="s">
        <v>1020</v>
      </c>
      <c r="B254" s="22" t="s">
        <v>2448</v>
      </c>
      <c r="C254" s="18" t="s">
        <v>4612</v>
      </c>
      <c r="D254" s="18" t="s">
        <v>26</v>
      </c>
      <c r="E254" s="18" t="s">
        <v>9</v>
      </c>
      <c r="F254" s="42">
        <f t="shared" ca="1" si="3"/>
        <v>13937</v>
      </c>
      <c r="G254" s="27">
        <v>5.9</v>
      </c>
      <c r="H254" s="45">
        <v>292.41000000000003</v>
      </c>
      <c r="I254" s="45">
        <v>386.16</v>
      </c>
      <c r="J254" s="25">
        <v>70</v>
      </c>
      <c r="K254" s="45">
        <v>262.02999999999997</v>
      </c>
      <c r="L254" s="45">
        <v>124.13</v>
      </c>
      <c r="M254" s="18" t="s">
        <v>50</v>
      </c>
      <c r="N254" s="45">
        <v>47.09</v>
      </c>
      <c r="O2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4" s="45">
        <f>Table1[[#This Row],[Lifetime Gross (M USD)]]-Table1[[#This Row],[Budget (M USD)]]</f>
        <v>93.75</v>
      </c>
      <c r="Q254" s="2" t="s">
        <v>28</v>
      </c>
    </row>
    <row r="255" spans="1:17" x14ac:dyDescent="0.3">
      <c r="A255" s="18" t="s">
        <v>1060</v>
      </c>
      <c r="B255" s="22" t="s">
        <v>2473</v>
      </c>
      <c r="C255" s="18" t="s">
        <v>4001</v>
      </c>
      <c r="D255" s="18" t="s">
        <v>26</v>
      </c>
      <c r="E255" s="18" t="s">
        <v>9</v>
      </c>
      <c r="F255" s="42">
        <f t="shared" ca="1" si="3"/>
        <v>42259</v>
      </c>
      <c r="G255" s="27">
        <v>6.6</v>
      </c>
      <c r="H255" s="45">
        <v>277.3</v>
      </c>
      <c r="I255" s="45">
        <v>356.92</v>
      </c>
      <c r="J255" s="25">
        <v>93</v>
      </c>
      <c r="K255" s="45">
        <v>251.63</v>
      </c>
      <c r="L255" s="45">
        <v>105.29</v>
      </c>
      <c r="M255" s="18" t="s">
        <v>44</v>
      </c>
      <c r="N255" s="45">
        <v>129.55000000000001</v>
      </c>
      <c r="O2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5" s="45">
        <f>Table1[[#This Row],[Lifetime Gross (M USD)]]-Table1[[#This Row],[Budget (M USD)]]</f>
        <v>79.62</v>
      </c>
      <c r="Q255" s="2" t="s">
        <v>25</v>
      </c>
    </row>
    <row r="256" spans="1:17" x14ac:dyDescent="0.3">
      <c r="A256" s="32" t="s">
        <v>1114</v>
      </c>
      <c r="B256" s="22" t="s">
        <v>2164</v>
      </c>
      <c r="C256" s="18" t="s">
        <v>3879</v>
      </c>
      <c r="D256" s="18" t="s">
        <v>26</v>
      </c>
      <c r="E256" s="18" t="s">
        <v>9</v>
      </c>
      <c r="F256" s="42">
        <f t="shared" ca="1" si="3"/>
        <v>19109</v>
      </c>
      <c r="G256" s="27">
        <v>6.4</v>
      </c>
      <c r="H256" s="45">
        <v>17.63</v>
      </c>
      <c r="I256" s="45">
        <v>52.05</v>
      </c>
      <c r="J256" s="25">
        <v>89</v>
      </c>
      <c r="K256" s="45">
        <v>29.99</v>
      </c>
      <c r="L256" s="45">
        <v>22.06</v>
      </c>
      <c r="M256" s="18" t="s">
        <v>48</v>
      </c>
      <c r="N256" s="45">
        <v>7.66</v>
      </c>
      <c r="O2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6" s="45">
        <f>Table1[[#This Row],[Lifetime Gross (M USD)]]-Table1[[#This Row],[Budget (M USD)]]</f>
        <v>34.42</v>
      </c>
      <c r="Q256" s="2" t="s">
        <v>8</v>
      </c>
    </row>
    <row r="257" spans="1:17" x14ac:dyDescent="0.3">
      <c r="A257" s="18" t="s">
        <v>1119</v>
      </c>
      <c r="B257" s="22" t="s">
        <v>3006</v>
      </c>
      <c r="C257" s="18" t="s">
        <v>4900</v>
      </c>
      <c r="D257" s="18" t="s">
        <v>26</v>
      </c>
      <c r="E257" s="18" t="s">
        <v>9</v>
      </c>
      <c r="F257" s="42">
        <f t="shared" ca="1" si="3"/>
        <v>32017</v>
      </c>
      <c r="G257" s="27">
        <v>5.5</v>
      </c>
      <c r="H257" s="45">
        <v>39.119999999999997</v>
      </c>
      <c r="I257" s="45">
        <v>53.21</v>
      </c>
      <c r="J257" s="25">
        <v>70</v>
      </c>
      <c r="K257" s="45">
        <v>30.47</v>
      </c>
      <c r="L257" s="45">
        <v>22.74</v>
      </c>
      <c r="M257" s="18" t="s">
        <v>48</v>
      </c>
      <c r="N257" s="45">
        <v>15.34</v>
      </c>
      <c r="O2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7" s="45">
        <f>Table1[[#This Row],[Lifetime Gross (M USD)]]-Table1[[#This Row],[Budget (M USD)]]</f>
        <v>14.090000000000003</v>
      </c>
      <c r="Q257" s="2" t="s">
        <v>22</v>
      </c>
    </row>
    <row r="258" spans="1:17" x14ac:dyDescent="0.3">
      <c r="A258" s="32" t="s">
        <v>1153</v>
      </c>
      <c r="B258" s="22" t="s">
        <v>1958</v>
      </c>
      <c r="C258" s="18" t="s">
        <v>3160</v>
      </c>
      <c r="D258" s="18" t="s">
        <v>26</v>
      </c>
      <c r="E258" s="18" t="s">
        <v>9</v>
      </c>
      <c r="F258" s="42">
        <f t="shared" ca="1" si="3"/>
        <v>28611</v>
      </c>
      <c r="G258" s="27">
        <v>6.9</v>
      </c>
      <c r="H258" s="45">
        <v>258.08999999999997</v>
      </c>
      <c r="I258" s="45">
        <v>264.87</v>
      </c>
      <c r="J258" s="25">
        <v>50</v>
      </c>
      <c r="K258" s="45">
        <v>185.72</v>
      </c>
      <c r="L258" s="45">
        <v>79.150000000000006</v>
      </c>
      <c r="M258" s="18" t="s">
        <v>48</v>
      </c>
      <c r="N258" s="45">
        <v>27.68</v>
      </c>
      <c r="O2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8" s="45">
        <f>Table1[[#This Row],[Lifetime Gross (M USD)]]-Table1[[#This Row],[Budget (M USD)]]</f>
        <v>6.7800000000000296</v>
      </c>
      <c r="Q258" s="2" t="s">
        <v>32</v>
      </c>
    </row>
    <row r="259" spans="1:17" x14ac:dyDescent="0.3">
      <c r="A259" s="18" t="s">
        <v>1159</v>
      </c>
      <c r="B259" s="22" t="s">
        <v>2469</v>
      </c>
      <c r="C259" s="18" t="s">
        <v>3836</v>
      </c>
      <c r="D259" s="18" t="s">
        <v>26</v>
      </c>
      <c r="E259" s="18" t="s">
        <v>9</v>
      </c>
      <c r="F259" s="42">
        <f t="shared" ref="F259:F322" ca="1" si="4">RANDBETWEEN(DATE(1920,1,1),DATE(2015,12,31))</f>
        <v>24846</v>
      </c>
      <c r="G259" s="27">
        <v>6.5</v>
      </c>
      <c r="H259" s="45">
        <v>61.31</v>
      </c>
      <c r="I259" s="45">
        <v>64.91</v>
      </c>
      <c r="J259" s="25">
        <v>74</v>
      </c>
      <c r="K259" s="45">
        <v>45.15</v>
      </c>
      <c r="L259" s="45">
        <v>19.760000000000002</v>
      </c>
      <c r="M259" s="18" t="s">
        <v>54</v>
      </c>
      <c r="N259" s="45">
        <v>9.02</v>
      </c>
      <c r="O2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59" s="45">
        <f>Table1[[#This Row],[Lifetime Gross (M USD)]]-Table1[[#This Row],[Budget (M USD)]]</f>
        <v>3.5999999999999943</v>
      </c>
      <c r="Q259" s="2" t="s">
        <v>8</v>
      </c>
    </row>
    <row r="260" spans="1:17" x14ac:dyDescent="0.3">
      <c r="A260" s="32" t="s">
        <v>1197</v>
      </c>
      <c r="B260" s="22" t="s">
        <v>2004</v>
      </c>
      <c r="C260" s="18" t="s">
        <v>4379</v>
      </c>
      <c r="D260" s="18" t="s">
        <v>26</v>
      </c>
      <c r="E260" s="18" t="s">
        <v>9</v>
      </c>
      <c r="F260" s="42">
        <f t="shared" ca="1" si="4"/>
        <v>26602</v>
      </c>
      <c r="G260" s="27">
        <v>6.4</v>
      </c>
      <c r="H260" s="45">
        <v>5.65</v>
      </c>
      <c r="I260" s="45">
        <v>7.23</v>
      </c>
      <c r="J260" s="25">
        <v>55</v>
      </c>
      <c r="K260" s="45">
        <v>5.49</v>
      </c>
      <c r="L260" s="45">
        <v>1.74</v>
      </c>
      <c r="M260" s="18" t="s">
        <v>46</v>
      </c>
      <c r="N260" s="45">
        <v>2.8</v>
      </c>
      <c r="O2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60" s="45">
        <f>Table1[[#This Row],[Lifetime Gross (M USD)]]-Table1[[#This Row],[Budget (M USD)]]</f>
        <v>1.58</v>
      </c>
      <c r="Q260" s="2" t="s">
        <v>8</v>
      </c>
    </row>
    <row r="261" spans="1:17" x14ac:dyDescent="0.3">
      <c r="A261" s="18" t="s">
        <v>1229</v>
      </c>
      <c r="B261" s="22" t="s">
        <v>2308</v>
      </c>
      <c r="C261" s="18" t="s">
        <v>3592</v>
      </c>
      <c r="D261" s="18" t="s">
        <v>26</v>
      </c>
      <c r="E261" s="18" t="s">
        <v>9</v>
      </c>
      <c r="F261" s="42">
        <f t="shared" ca="1" si="4"/>
        <v>36234</v>
      </c>
      <c r="G261" s="27">
        <v>6.4</v>
      </c>
      <c r="H261" s="45">
        <v>221.57</v>
      </c>
      <c r="I261" s="45">
        <v>198.09</v>
      </c>
      <c r="J261" s="25">
        <v>93</v>
      </c>
      <c r="K261" s="45">
        <v>143.6</v>
      </c>
      <c r="L261" s="45">
        <v>54.49</v>
      </c>
      <c r="M261" s="18" t="s">
        <v>55</v>
      </c>
      <c r="N261" s="45">
        <v>37.24</v>
      </c>
      <c r="O2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61" s="45">
        <f>Table1[[#This Row],[Lifetime Gross (M USD)]]-Table1[[#This Row],[Budget (M USD)]]</f>
        <v>-23.47999999999999</v>
      </c>
      <c r="Q261" s="2" t="s">
        <v>25</v>
      </c>
    </row>
    <row r="262" spans="1:17" x14ac:dyDescent="0.3">
      <c r="A262" s="32" t="s">
        <v>1232</v>
      </c>
      <c r="B262" s="22" t="s">
        <v>2579</v>
      </c>
      <c r="C262" s="18" t="s">
        <v>4634</v>
      </c>
      <c r="D262" s="18" t="s">
        <v>26</v>
      </c>
      <c r="E262" s="18" t="s">
        <v>9</v>
      </c>
      <c r="F262" s="42">
        <f t="shared" ca="1" si="4"/>
        <v>10254</v>
      </c>
      <c r="G262" s="27">
        <v>7.6</v>
      </c>
      <c r="H262" s="45">
        <v>195.9</v>
      </c>
      <c r="I262" s="45">
        <v>79.63</v>
      </c>
      <c r="J262" s="25">
        <v>36</v>
      </c>
      <c r="K262" s="45">
        <v>56.99</v>
      </c>
      <c r="L262" s="45">
        <v>22.64</v>
      </c>
      <c r="M262" s="18" t="s">
        <v>44</v>
      </c>
      <c r="N262" s="45">
        <v>83.95</v>
      </c>
      <c r="O2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62" s="45">
        <f>Table1[[#This Row],[Lifetime Gross (M USD)]]-Table1[[#This Row],[Budget (M USD)]]</f>
        <v>-116.27000000000001</v>
      </c>
      <c r="Q262" s="2" t="s">
        <v>22</v>
      </c>
    </row>
    <row r="263" spans="1:17" x14ac:dyDescent="0.3">
      <c r="A263" s="18" t="s">
        <v>887</v>
      </c>
      <c r="B263" s="22" t="s">
        <v>2097</v>
      </c>
      <c r="C263" s="18" t="s">
        <v>3886</v>
      </c>
      <c r="D263" s="18" t="s">
        <v>26</v>
      </c>
      <c r="E263" s="18" t="s">
        <v>9</v>
      </c>
      <c r="F263" s="42">
        <f t="shared" ca="1" si="4"/>
        <v>17981</v>
      </c>
      <c r="G263" s="27">
        <v>7.2</v>
      </c>
      <c r="H263" s="45">
        <v>199.31</v>
      </c>
      <c r="I263" s="45">
        <v>80.55</v>
      </c>
      <c r="J263" s="25">
        <v>63</v>
      </c>
      <c r="K263" s="45">
        <v>47.41</v>
      </c>
      <c r="L263" s="45">
        <v>33.14</v>
      </c>
      <c r="M263" s="18" t="s">
        <v>48</v>
      </c>
      <c r="N263" s="45">
        <v>85.91</v>
      </c>
      <c r="O2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63" s="45">
        <f>Table1[[#This Row],[Lifetime Gross (M USD)]]-Table1[[#This Row],[Budget (M USD)]]</f>
        <v>-118.76</v>
      </c>
      <c r="Q263" s="2" t="s">
        <v>10</v>
      </c>
    </row>
    <row r="264" spans="1:17" x14ac:dyDescent="0.3">
      <c r="A264" s="32" t="s">
        <v>1303</v>
      </c>
      <c r="B264" s="22" t="s">
        <v>2256</v>
      </c>
      <c r="C264" s="18" t="s">
        <v>3518</v>
      </c>
      <c r="D264" s="18" t="s">
        <v>26</v>
      </c>
      <c r="E264" s="18" t="s">
        <v>19</v>
      </c>
      <c r="F264" s="42">
        <f t="shared" ca="1" si="4"/>
        <v>20445</v>
      </c>
      <c r="G264" s="27">
        <v>7.1</v>
      </c>
      <c r="H264" s="45">
        <v>191.87</v>
      </c>
      <c r="I264" s="45">
        <v>25.38</v>
      </c>
      <c r="J264" s="25">
        <v>50</v>
      </c>
      <c r="K264" s="45">
        <v>16.059999999999999</v>
      </c>
      <c r="L264" s="45">
        <v>9.32</v>
      </c>
      <c r="M264" s="18" t="s">
        <v>44</v>
      </c>
      <c r="N264" s="45">
        <v>51.34</v>
      </c>
      <c r="O2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64" s="45">
        <f>Table1[[#This Row],[Lifetime Gross (M USD)]]-Table1[[#This Row],[Budget (M USD)]]</f>
        <v>-166.49</v>
      </c>
      <c r="Q264" s="2" t="s">
        <v>32</v>
      </c>
    </row>
    <row r="265" spans="1:17" x14ac:dyDescent="0.3">
      <c r="A265" s="18" t="s">
        <v>1314</v>
      </c>
      <c r="B265" s="22" t="s">
        <v>1885</v>
      </c>
      <c r="C265" s="18" t="s">
        <v>3550</v>
      </c>
      <c r="D265" s="18" t="s">
        <v>26</v>
      </c>
      <c r="E265" s="18" t="s">
        <v>9</v>
      </c>
      <c r="F265" s="42">
        <f t="shared" ca="1" si="4"/>
        <v>18121</v>
      </c>
      <c r="G265" s="27">
        <v>7.9</v>
      </c>
      <c r="H265" s="45">
        <v>217.92</v>
      </c>
      <c r="I265" s="45">
        <v>34.700000000000003</v>
      </c>
      <c r="J265" s="25">
        <v>37</v>
      </c>
      <c r="K265" s="45">
        <v>24.53</v>
      </c>
      <c r="L265" s="45">
        <v>10.17</v>
      </c>
      <c r="M265" s="18" t="s">
        <v>44</v>
      </c>
      <c r="N265" s="45">
        <v>74.56</v>
      </c>
      <c r="O2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65" s="45">
        <f>Table1[[#This Row],[Lifetime Gross (M USD)]]-Table1[[#This Row],[Budget (M USD)]]</f>
        <v>-183.21999999999997</v>
      </c>
      <c r="Q265" s="2" t="s">
        <v>8</v>
      </c>
    </row>
    <row r="266" spans="1:17" x14ac:dyDescent="0.3">
      <c r="A266" s="32" t="s">
        <v>1342</v>
      </c>
      <c r="B266" s="22" t="s">
        <v>1991</v>
      </c>
      <c r="C266" s="18" t="s">
        <v>4425</v>
      </c>
      <c r="D266" s="18" t="s">
        <v>26</v>
      </c>
      <c r="E266" s="18" t="s">
        <v>27</v>
      </c>
      <c r="F266" s="42">
        <f t="shared" ca="1" si="4"/>
        <v>31504</v>
      </c>
      <c r="G266" s="27">
        <v>6.3</v>
      </c>
      <c r="H266" s="45">
        <v>180.59</v>
      </c>
      <c r="I266" s="45">
        <v>1106.93</v>
      </c>
      <c r="J266" s="25">
        <v>62</v>
      </c>
      <c r="K266" s="45">
        <v>807.33</v>
      </c>
      <c r="L266" s="45">
        <v>299.60000000000002</v>
      </c>
      <c r="M266" s="18" t="s">
        <v>46</v>
      </c>
      <c r="N266" s="45">
        <v>47.95</v>
      </c>
      <c r="O2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266" s="45">
        <f>Table1[[#This Row],[Lifetime Gross (M USD)]]-Table1[[#This Row],[Budget (M USD)]]</f>
        <v>926.34</v>
      </c>
      <c r="Q266" s="2" t="s">
        <v>10</v>
      </c>
    </row>
    <row r="267" spans="1:17" x14ac:dyDescent="0.3">
      <c r="A267" s="18" t="s">
        <v>1188</v>
      </c>
      <c r="B267" s="22" t="s">
        <v>2497</v>
      </c>
      <c r="C267" s="18" t="s">
        <v>3882</v>
      </c>
      <c r="D267" s="18" t="s">
        <v>26</v>
      </c>
      <c r="E267" s="18" t="s">
        <v>9</v>
      </c>
      <c r="F267" s="42">
        <f t="shared" ca="1" si="4"/>
        <v>31361</v>
      </c>
      <c r="G267" s="27">
        <v>5.2</v>
      </c>
      <c r="H267" s="45">
        <v>240.83</v>
      </c>
      <c r="I267" s="45">
        <v>1050.03</v>
      </c>
      <c r="J267" s="25">
        <v>56</v>
      </c>
      <c r="K267" s="45">
        <v>629.95000000000005</v>
      </c>
      <c r="L267" s="45">
        <v>420.08</v>
      </c>
      <c r="M267" s="18" t="s">
        <v>46</v>
      </c>
      <c r="N267" s="45">
        <v>82.29</v>
      </c>
      <c r="O2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267" s="45">
        <f>Table1[[#This Row],[Lifetime Gross (M USD)]]-Table1[[#This Row],[Budget (M USD)]]</f>
        <v>809.19999999999993</v>
      </c>
      <c r="Q267" s="2" t="s">
        <v>20</v>
      </c>
    </row>
    <row r="268" spans="1:17" x14ac:dyDescent="0.3">
      <c r="A268" s="32" t="s">
        <v>1390</v>
      </c>
      <c r="B268" s="22" t="s">
        <v>1980</v>
      </c>
      <c r="C268" s="18" t="s">
        <v>4837</v>
      </c>
      <c r="D268" s="18" t="s">
        <v>26</v>
      </c>
      <c r="E268" s="18" t="s">
        <v>9</v>
      </c>
      <c r="F268" s="42">
        <f t="shared" ca="1" si="4"/>
        <v>37119</v>
      </c>
      <c r="G268" s="27">
        <v>6.8</v>
      </c>
      <c r="H268" s="45">
        <v>15.06</v>
      </c>
      <c r="I268" s="45">
        <v>776.98</v>
      </c>
      <c r="J268" s="25">
        <v>100</v>
      </c>
      <c r="K268" s="45">
        <v>599.85</v>
      </c>
      <c r="L268" s="45">
        <v>177.13</v>
      </c>
      <c r="M268" s="18" t="s">
        <v>46</v>
      </c>
      <c r="N268" s="45">
        <v>1.72</v>
      </c>
      <c r="O2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Blockbuster</v>
      </c>
      <c r="P268" s="45">
        <f>Table1[[#This Row],[Lifetime Gross (M USD)]]-Table1[[#This Row],[Budget (M USD)]]</f>
        <v>761.92000000000007</v>
      </c>
      <c r="Q268" s="2" t="s">
        <v>13</v>
      </c>
    </row>
    <row r="269" spans="1:17" x14ac:dyDescent="0.3">
      <c r="A269" s="18" t="s">
        <v>388</v>
      </c>
      <c r="B269" s="22" t="s">
        <v>2057</v>
      </c>
      <c r="C269" s="18" t="s">
        <v>4008</v>
      </c>
      <c r="D269" s="18" t="s">
        <v>26</v>
      </c>
      <c r="E269" s="18" t="s">
        <v>9</v>
      </c>
      <c r="F269" s="42">
        <f t="shared" ca="1" si="4"/>
        <v>22907</v>
      </c>
      <c r="G269" s="27">
        <v>6.6</v>
      </c>
      <c r="H269" s="45">
        <v>127.61</v>
      </c>
      <c r="I269" s="45">
        <v>840.62</v>
      </c>
      <c r="J269" s="25">
        <v>41</v>
      </c>
      <c r="K269" s="45">
        <v>541.02</v>
      </c>
      <c r="L269" s="45">
        <v>299.60000000000002</v>
      </c>
      <c r="M269" s="18" t="s">
        <v>44</v>
      </c>
      <c r="N269" s="45">
        <v>18.510000000000002</v>
      </c>
      <c r="O2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269" s="45">
        <f>Table1[[#This Row],[Lifetime Gross (M USD)]]-Table1[[#This Row],[Budget (M USD)]]</f>
        <v>713.01</v>
      </c>
      <c r="Q269" s="2" t="s">
        <v>20</v>
      </c>
    </row>
    <row r="270" spans="1:17" x14ac:dyDescent="0.3">
      <c r="A270" s="32" t="s">
        <v>1568</v>
      </c>
      <c r="B270" s="22" t="s">
        <v>1968</v>
      </c>
      <c r="C270" s="18" t="s">
        <v>3170</v>
      </c>
      <c r="D270" s="18" t="s">
        <v>26</v>
      </c>
      <c r="E270" s="18" t="s">
        <v>9</v>
      </c>
      <c r="F270" s="42">
        <f t="shared" ca="1" si="4"/>
        <v>12689</v>
      </c>
      <c r="G270" s="27">
        <v>5.4</v>
      </c>
      <c r="H270" s="45">
        <v>287.19</v>
      </c>
      <c r="I270" s="45">
        <v>934.91</v>
      </c>
      <c r="J270" s="25">
        <v>23</v>
      </c>
      <c r="K270" s="45">
        <v>719.9</v>
      </c>
      <c r="L270" s="45">
        <v>215.01</v>
      </c>
      <c r="M270" s="18" t="s">
        <v>50</v>
      </c>
      <c r="N270" s="45">
        <v>136.04</v>
      </c>
      <c r="O2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270" s="45">
        <f>Table1[[#This Row],[Lifetime Gross (M USD)]]-Table1[[#This Row],[Budget (M USD)]]</f>
        <v>647.72</v>
      </c>
      <c r="Q270" s="2" t="s">
        <v>8</v>
      </c>
    </row>
    <row r="271" spans="1:17" x14ac:dyDescent="0.3">
      <c r="A271" s="18" t="s">
        <v>1585</v>
      </c>
      <c r="B271" s="22" t="s">
        <v>2002</v>
      </c>
      <c r="C271" s="18" t="s">
        <v>3516</v>
      </c>
      <c r="D271" s="18" t="s">
        <v>26</v>
      </c>
      <c r="E271" s="18" t="s">
        <v>9</v>
      </c>
      <c r="F271" s="42">
        <f t="shared" ca="1" si="4"/>
        <v>9305</v>
      </c>
      <c r="G271" s="27">
        <v>7.3</v>
      </c>
      <c r="H271" s="45">
        <v>24.33</v>
      </c>
      <c r="I271" s="45">
        <v>618.65</v>
      </c>
      <c r="J271" s="25">
        <v>28</v>
      </c>
      <c r="K271" s="45">
        <v>347.22</v>
      </c>
      <c r="L271" s="45">
        <v>271.43</v>
      </c>
      <c r="M271" s="18" t="s">
        <v>48</v>
      </c>
      <c r="N271" s="45">
        <v>7.14</v>
      </c>
      <c r="O2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1" s="45">
        <f>Table1[[#This Row],[Lifetime Gross (M USD)]]-Table1[[#This Row],[Budget (M USD)]]</f>
        <v>594.31999999999994</v>
      </c>
      <c r="Q271" s="2" t="s">
        <v>8</v>
      </c>
    </row>
    <row r="272" spans="1:17" x14ac:dyDescent="0.3">
      <c r="A272" s="32" t="s">
        <v>1607</v>
      </c>
      <c r="B272" s="22" t="s">
        <v>1882</v>
      </c>
      <c r="C272" s="18" t="s">
        <v>4596</v>
      </c>
      <c r="D272" s="18" t="s">
        <v>26</v>
      </c>
      <c r="E272" s="18" t="s">
        <v>9</v>
      </c>
      <c r="F272" s="42">
        <f t="shared" ca="1" si="4"/>
        <v>32547</v>
      </c>
      <c r="G272" s="27">
        <v>7.3</v>
      </c>
      <c r="H272" s="45">
        <v>137.18</v>
      </c>
      <c r="I272" s="45">
        <v>718.12</v>
      </c>
      <c r="J272" s="25">
        <v>26</v>
      </c>
      <c r="K272" s="45">
        <v>385.24</v>
      </c>
      <c r="L272" s="45">
        <v>332.88</v>
      </c>
      <c r="M272" s="18" t="s">
        <v>50</v>
      </c>
      <c r="N272" s="45">
        <v>47.76</v>
      </c>
      <c r="O2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272" s="45">
        <f>Table1[[#This Row],[Lifetime Gross (M USD)]]-Table1[[#This Row],[Budget (M USD)]]</f>
        <v>580.94000000000005</v>
      </c>
      <c r="Q272" s="2" t="s">
        <v>32</v>
      </c>
    </row>
    <row r="273" spans="1:17" x14ac:dyDescent="0.3">
      <c r="A273" s="18" t="s">
        <v>1649</v>
      </c>
      <c r="B273" s="22" t="s">
        <v>2928</v>
      </c>
      <c r="C273" s="18" t="s">
        <v>4720</v>
      </c>
      <c r="D273" s="18" t="s">
        <v>26</v>
      </c>
      <c r="E273" s="18" t="s">
        <v>9</v>
      </c>
      <c r="F273" s="42">
        <f t="shared" ca="1" si="4"/>
        <v>41663</v>
      </c>
      <c r="G273" s="27">
        <v>7.6</v>
      </c>
      <c r="H273" s="45">
        <v>54.71</v>
      </c>
      <c r="I273" s="45">
        <v>629.96</v>
      </c>
      <c r="J273" s="25">
        <v>22</v>
      </c>
      <c r="K273" s="45">
        <v>433.54</v>
      </c>
      <c r="L273" s="45">
        <v>196.42</v>
      </c>
      <c r="M273" s="18" t="s">
        <v>48</v>
      </c>
      <c r="N273" s="45">
        <v>12.36</v>
      </c>
      <c r="O2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3" s="45">
        <f>Table1[[#This Row],[Lifetime Gross (M USD)]]-Table1[[#This Row],[Budget (M USD)]]</f>
        <v>575.25</v>
      </c>
      <c r="Q273" s="2" t="s">
        <v>20</v>
      </c>
    </row>
    <row r="274" spans="1:17" x14ac:dyDescent="0.3">
      <c r="A274" s="32" t="s">
        <v>1682</v>
      </c>
      <c r="B274" s="22" t="s">
        <v>2902</v>
      </c>
      <c r="C274" s="18" t="s">
        <v>4650</v>
      </c>
      <c r="D274" s="18" t="s">
        <v>26</v>
      </c>
      <c r="E274" s="18" t="s">
        <v>9</v>
      </c>
      <c r="F274" s="42">
        <f t="shared" ca="1" si="4"/>
        <v>29773</v>
      </c>
      <c r="G274" s="27">
        <v>5.0999999999999996</v>
      </c>
      <c r="H274" s="45">
        <v>9.4700000000000006</v>
      </c>
      <c r="I274" s="45">
        <v>458.95</v>
      </c>
      <c r="J274" s="25">
        <v>93</v>
      </c>
      <c r="K274" s="45">
        <v>249.83</v>
      </c>
      <c r="L274" s="45">
        <v>209.12</v>
      </c>
      <c r="M274" s="18" t="s">
        <v>48</v>
      </c>
      <c r="N274" s="45">
        <v>2.14</v>
      </c>
      <c r="O2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4" s="45">
        <f>Table1[[#This Row],[Lifetime Gross (M USD)]]-Table1[[#This Row],[Budget (M USD)]]</f>
        <v>449.47999999999996</v>
      </c>
      <c r="Q274" s="2" t="s">
        <v>8</v>
      </c>
    </row>
    <row r="275" spans="1:17" x14ac:dyDescent="0.3">
      <c r="A275" s="18" t="s">
        <v>1032</v>
      </c>
      <c r="B275" s="22" t="s">
        <v>2468</v>
      </c>
      <c r="C275" s="18" t="s">
        <v>4649</v>
      </c>
      <c r="D275" s="18" t="s">
        <v>26</v>
      </c>
      <c r="E275" s="18" t="s">
        <v>27</v>
      </c>
      <c r="F275" s="42">
        <f t="shared" ca="1" si="4"/>
        <v>9021</v>
      </c>
      <c r="G275" s="27">
        <v>4.5999999999999996</v>
      </c>
      <c r="H275" s="45">
        <v>62.07</v>
      </c>
      <c r="I275" s="45">
        <v>485.01</v>
      </c>
      <c r="J275" s="25">
        <v>46</v>
      </c>
      <c r="K275" s="45">
        <v>248.97</v>
      </c>
      <c r="L275" s="45">
        <v>236.04</v>
      </c>
      <c r="M275" s="18" t="s">
        <v>50</v>
      </c>
      <c r="N275" s="45">
        <v>15.22</v>
      </c>
      <c r="O2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5" s="45">
        <f>Table1[[#This Row],[Lifetime Gross (M USD)]]-Table1[[#This Row],[Budget (M USD)]]</f>
        <v>422.94</v>
      </c>
      <c r="Q275" s="2" t="s">
        <v>10</v>
      </c>
    </row>
    <row r="276" spans="1:17" x14ac:dyDescent="0.3">
      <c r="A276" s="32" t="s">
        <v>1733</v>
      </c>
      <c r="B276" s="22" t="s">
        <v>2099</v>
      </c>
      <c r="C276" s="18" t="s">
        <v>3653</v>
      </c>
      <c r="D276" s="18" t="s">
        <v>26</v>
      </c>
      <c r="E276" s="18" t="s">
        <v>9</v>
      </c>
      <c r="F276" s="42">
        <f t="shared" ca="1" si="4"/>
        <v>10227</v>
      </c>
      <c r="G276" s="27">
        <v>6</v>
      </c>
      <c r="H276" s="45">
        <v>76.34</v>
      </c>
      <c r="I276" s="45">
        <v>435.46</v>
      </c>
      <c r="J276" s="25">
        <v>30</v>
      </c>
      <c r="K276" s="45">
        <v>261.16000000000003</v>
      </c>
      <c r="L276" s="45">
        <v>174.3</v>
      </c>
      <c r="M276" s="18" t="s">
        <v>55</v>
      </c>
      <c r="N276" s="45">
        <v>37.090000000000003</v>
      </c>
      <c r="O2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6" s="45">
        <f>Table1[[#This Row],[Lifetime Gross (M USD)]]-Table1[[#This Row],[Budget (M USD)]]</f>
        <v>359.12</v>
      </c>
      <c r="Q276" s="2" t="s">
        <v>32</v>
      </c>
    </row>
    <row r="277" spans="1:17" x14ac:dyDescent="0.3">
      <c r="A277" s="18" t="s">
        <v>1749</v>
      </c>
      <c r="B277" s="22" t="s">
        <v>2613</v>
      </c>
      <c r="C277" s="18" t="s">
        <v>4089</v>
      </c>
      <c r="D277" s="18" t="s">
        <v>26</v>
      </c>
      <c r="E277" s="18" t="s">
        <v>9</v>
      </c>
      <c r="F277" s="42">
        <f t="shared" ca="1" si="4"/>
        <v>25746</v>
      </c>
      <c r="G277" s="27">
        <v>7</v>
      </c>
      <c r="H277" s="45">
        <v>206.82</v>
      </c>
      <c r="I277" s="45">
        <v>552.65</v>
      </c>
      <c r="J277" s="25">
        <v>42</v>
      </c>
      <c r="K277" s="45">
        <v>350.07</v>
      </c>
      <c r="L277" s="45">
        <v>202.58</v>
      </c>
      <c r="M277" s="18" t="s">
        <v>48</v>
      </c>
      <c r="N277" s="45">
        <v>21.69</v>
      </c>
      <c r="O2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7" s="45">
        <f>Table1[[#This Row],[Lifetime Gross (M USD)]]-Table1[[#This Row],[Budget (M USD)]]</f>
        <v>345.83</v>
      </c>
      <c r="Q277" s="2" t="s">
        <v>22</v>
      </c>
    </row>
    <row r="278" spans="1:17" x14ac:dyDescent="0.3">
      <c r="A278" s="32" t="s">
        <v>1768</v>
      </c>
      <c r="B278" s="22" t="s">
        <v>2651</v>
      </c>
      <c r="C278" s="18" t="s">
        <v>4153</v>
      </c>
      <c r="D278" s="18" t="s">
        <v>26</v>
      </c>
      <c r="E278" s="18" t="s">
        <v>9</v>
      </c>
      <c r="F278" s="42">
        <f t="shared" ca="1" si="4"/>
        <v>12773</v>
      </c>
      <c r="G278" s="27">
        <v>4.9000000000000004</v>
      </c>
      <c r="H278" s="45">
        <v>230.86</v>
      </c>
      <c r="I278" s="45">
        <v>562.61</v>
      </c>
      <c r="J278" s="25">
        <v>30</v>
      </c>
      <c r="K278" s="45">
        <v>340.06</v>
      </c>
      <c r="L278" s="45">
        <v>222.55</v>
      </c>
      <c r="M278" s="18" t="s">
        <v>48</v>
      </c>
      <c r="N278" s="45">
        <v>104.93</v>
      </c>
      <c r="O2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8" s="45">
        <f>Table1[[#This Row],[Lifetime Gross (M USD)]]-Table1[[#This Row],[Budget (M USD)]]</f>
        <v>331.75</v>
      </c>
      <c r="Q278" s="2" t="s">
        <v>28</v>
      </c>
    </row>
    <row r="279" spans="1:17" x14ac:dyDescent="0.3">
      <c r="A279" s="18" t="s">
        <v>53</v>
      </c>
      <c r="B279" s="22" t="s">
        <v>2113</v>
      </c>
      <c r="C279" s="18" t="s">
        <v>3337</v>
      </c>
      <c r="D279" s="18" t="s">
        <v>26</v>
      </c>
      <c r="E279" s="18" t="s">
        <v>9</v>
      </c>
      <c r="F279" s="42">
        <f t="shared" ca="1" si="4"/>
        <v>31462</v>
      </c>
      <c r="G279" s="27">
        <v>7.7</v>
      </c>
      <c r="H279" s="45">
        <v>137.43</v>
      </c>
      <c r="I279" s="45">
        <v>410.05</v>
      </c>
      <c r="J279" s="25">
        <v>84</v>
      </c>
      <c r="K279" s="45">
        <v>310.77999999999997</v>
      </c>
      <c r="L279" s="45">
        <v>99.27</v>
      </c>
      <c r="M279" s="18" t="s">
        <v>48</v>
      </c>
      <c r="N279" s="45">
        <v>62.55</v>
      </c>
      <c r="O2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79" s="45">
        <f>Table1[[#This Row],[Lifetime Gross (M USD)]]-Table1[[#This Row],[Budget (M USD)]]</f>
        <v>272.62</v>
      </c>
      <c r="Q279" s="2" t="s">
        <v>32</v>
      </c>
    </row>
    <row r="280" spans="1:17" x14ac:dyDescent="0.3">
      <c r="A280" s="32" t="s">
        <v>82</v>
      </c>
      <c r="B280" s="22" t="s">
        <v>2402</v>
      </c>
      <c r="C280" s="18" t="s">
        <v>4077</v>
      </c>
      <c r="D280" s="18" t="s">
        <v>26</v>
      </c>
      <c r="E280" s="18" t="s">
        <v>9</v>
      </c>
      <c r="F280" s="42">
        <f t="shared" ca="1" si="4"/>
        <v>14530</v>
      </c>
      <c r="G280" s="27">
        <v>7.3</v>
      </c>
      <c r="H280" s="45">
        <v>94.87</v>
      </c>
      <c r="I280" s="45">
        <v>357.25</v>
      </c>
      <c r="J280" s="25">
        <v>51</v>
      </c>
      <c r="K280" s="45">
        <v>187.14</v>
      </c>
      <c r="L280" s="45">
        <v>170.11</v>
      </c>
      <c r="M280" s="18" t="s">
        <v>46</v>
      </c>
      <c r="N280" s="45">
        <v>12.89</v>
      </c>
      <c r="O2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0" s="45">
        <f>Table1[[#This Row],[Lifetime Gross (M USD)]]-Table1[[#This Row],[Budget (M USD)]]</f>
        <v>262.38</v>
      </c>
      <c r="Q280" s="2" t="s">
        <v>22</v>
      </c>
    </row>
    <row r="281" spans="1:17" x14ac:dyDescent="0.3">
      <c r="A281" s="18" t="s">
        <v>115</v>
      </c>
      <c r="B281" s="22" t="s">
        <v>1950</v>
      </c>
      <c r="C281" s="18" t="s">
        <v>4122</v>
      </c>
      <c r="D281" s="18" t="s">
        <v>26</v>
      </c>
      <c r="E281" s="18" t="s">
        <v>19</v>
      </c>
      <c r="F281" s="42">
        <f t="shared" ca="1" si="4"/>
        <v>32975</v>
      </c>
      <c r="G281" s="27">
        <v>7.5</v>
      </c>
      <c r="H281" s="45">
        <v>64.34</v>
      </c>
      <c r="I281" s="45">
        <v>266.66000000000003</v>
      </c>
      <c r="J281" s="25">
        <v>56</v>
      </c>
      <c r="K281" s="45">
        <v>178.76</v>
      </c>
      <c r="L281" s="45">
        <v>87.9</v>
      </c>
      <c r="M281" s="18" t="s">
        <v>55</v>
      </c>
      <c r="N281" s="45">
        <v>28.89</v>
      </c>
      <c r="O2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1" s="45">
        <f>Table1[[#This Row],[Lifetime Gross (M USD)]]-Table1[[#This Row],[Budget (M USD)]]</f>
        <v>202.32000000000002</v>
      </c>
      <c r="Q281" s="2" t="s">
        <v>17</v>
      </c>
    </row>
    <row r="282" spans="1:17" x14ac:dyDescent="0.3">
      <c r="A282" s="32" t="s">
        <v>229</v>
      </c>
      <c r="B282" s="22" t="s">
        <v>2599</v>
      </c>
      <c r="C282" s="18" t="s">
        <v>4506</v>
      </c>
      <c r="D282" s="18" t="s">
        <v>26</v>
      </c>
      <c r="E282" s="18" t="s">
        <v>9</v>
      </c>
      <c r="F282" s="42">
        <f t="shared" ca="1" si="4"/>
        <v>33502</v>
      </c>
      <c r="G282" s="27">
        <v>6.8</v>
      </c>
      <c r="H282" s="45">
        <v>97.34</v>
      </c>
      <c r="I282" s="45">
        <v>271.74</v>
      </c>
      <c r="J282" s="25">
        <v>57</v>
      </c>
      <c r="K282" s="45">
        <v>170.95</v>
      </c>
      <c r="L282" s="45">
        <v>100.79</v>
      </c>
      <c r="M282" s="18" t="s">
        <v>48</v>
      </c>
      <c r="N282" s="45">
        <v>43.71</v>
      </c>
      <c r="O2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2" s="45">
        <f>Table1[[#This Row],[Lifetime Gross (M USD)]]-Table1[[#This Row],[Budget (M USD)]]</f>
        <v>174.4</v>
      </c>
      <c r="Q282" s="2" t="s">
        <v>32</v>
      </c>
    </row>
    <row r="283" spans="1:17" x14ac:dyDescent="0.3">
      <c r="A283" s="18" t="s">
        <v>290</v>
      </c>
      <c r="B283" s="22" t="s">
        <v>2011</v>
      </c>
      <c r="C283" s="18" t="s">
        <v>4798</v>
      </c>
      <c r="D283" s="18" t="s">
        <v>26</v>
      </c>
      <c r="E283" s="18" t="s">
        <v>9</v>
      </c>
      <c r="F283" s="42">
        <f t="shared" ca="1" si="4"/>
        <v>15734</v>
      </c>
      <c r="G283" s="27">
        <v>7.2</v>
      </c>
      <c r="H283" s="45">
        <v>77.239999999999995</v>
      </c>
      <c r="I283" s="45">
        <v>242.15</v>
      </c>
      <c r="J283" s="25">
        <v>52</v>
      </c>
      <c r="K283" s="45">
        <v>173.15</v>
      </c>
      <c r="L283" s="45">
        <v>69</v>
      </c>
      <c r="M283" s="18" t="s">
        <v>54</v>
      </c>
      <c r="N283" s="45">
        <v>9.51</v>
      </c>
      <c r="O2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3" s="45">
        <f>Table1[[#This Row],[Lifetime Gross (M USD)]]-Table1[[#This Row],[Budget (M USD)]]</f>
        <v>164.91000000000003</v>
      </c>
      <c r="Q283" s="2" t="s">
        <v>22</v>
      </c>
    </row>
    <row r="284" spans="1:17" x14ac:dyDescent="0.3">
      <c r="A284" s="32" t="s">
        <v>331</v>
      </c>
      <c r="B284" s="22" t="s">
        <v>2354</v>
      </c>
      <c r="C284" s="18" t="s">
        <v>4144</v>
      </c>
      <c r="D284" s="18" t="s">
        <v>26</v>
      </c>
      <c r="E284" s="18" t="s">
        <v>9</v>
      </c>
      <c r="F284" s="42">
        <f t="shared" ca="1" si="4"/>
        <v>27267</v>
      </c>
      <c r="G284" s="27">
        <v>8.3000000000000007</v>
      </c>
      <c r="H284" s="45">
        <v>10.210000000000001</v>
      </c>
      <c r="I284" s="45">
        <v>170.05</v>
      </c>
      <c r="J284" s="25">
        <v>47</v>
      </c>
      <c r="K284" s="45">
        <v>105.83</v>
      </c>
      <c r="L284" s="45">
        <v>64.22</v>
      </c>
      <c r="M284" s="18" t="s">
        <v>44</v>
      </c>
      <c r="N284" s="45">
        <v>4.05</v>
      </c>
      <c r="O2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4" s="45">
        <f>Table1[[#This Row],[Lifetime Gross (M USD)]]-Table1[[#This Row],[Budget (M USD)]]</f>
        <v>159.84</v>
      </c>
      <c r="Q284" s="2" t="s">
        <v>17</v>
      </c>
    </row>
    <row r="285" spans="1:17" x14ac:dyDescent="0.3">
      <c r="A285" s="18" t="s">
        <v>338</v>
      </c>
      <c r="B285" s="22" t="s">
        <v>2404</v>
      </c>
      <c r="C285" s="18" t="s">
        <v>3738</v>
      </c>
      <c r="D285" s="18" t="s">
        <v>26</v>
      </c>
      <c r="E285" s="18" t="s">
        <v>9</v>
      </c>
      <c r="F285" s="42">
        <f t="shared" ca="1" si="4"/>
        <v>12700</v>
      </c>
      <c r="G285" s="27">
        <v>6.6</v>
      </c>
      <c r="H285" s="45">
        <v>216.27</v>
      </c>
      <c r="I285" s="45">
        <v>370.26</v>
      </c>
      <c r="J285" s="25">
        <v>72</v>
      </c>
      <c r="K285" s="45">
        <v>188.49</v>
      </c>
      <c r="L285" s="45">
        <v>181.77</v>
      </c>
      <c r="M285" s="18" t="s">
        <v>44</v>
      </c>
      <c r="N285" s="45">
        <v>95.31</v>
      </c>
      <c r="O2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5" s="45">
        <f>Table1[[#This Row],[Lifetime Gross (M USD)]]-Table1[[#This Row],[Budget (M USD)]]</f>
        <v>153.98999999999998</v>
      </c>
      <c r="Q285" s="2" t="s">
        <v>13</v>
      </c>
    </row>
    <row r="286" spans="1:17" x14ac:dyDescent="0.3">
      <c r="A286" s="32" t="s">
        <v>452</v>
      </c>
      <c r="B286" s="22" t="s">
        <v>2005</v>
      </c>
      <c r="C286" s="18" t="s">
        <v>3210</v>
      </c>
      <c r="D286" s="18" t="s">
        <v>26</v>
      </c>
      <c r="E286" s="18" t="s">
        <v>9</v>
      </c>
      <c r="F286" s="42">
        <f t="shared" ca="1" si="4"/>
        <v>27183</v>
      </c>
      <c r="G286" s="27">
        <v>5.0999999999999996</v>
      </c>
      <c r="H286" s="45">
        <v>234.5</v>
      </c>
      <c r="I286" s="45">
        <v>372.44</v>
      </c>
      <c r="J286" s="25">
        <v>92</v>
      </c>
      <c r="K286" s="45">
        <v>240.62</v>
      </c>
      <c r="L286" s="45">
        <v>131.82</v>
      </c>
      <c r="M286" s="18" t="s">
        <v>44</v>
      </c>
      <c r="N286" s="45">
        <v>78.31</v>
      </c>
      <c r="O2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6" s="45">
        <f>Table1[[#This Row],[Lifetime Gross (M USD)]]-Table1[[#This Row],[Budget (M USD)]]</f>
        <v>137.94</v>
      </c>
      <c r="Q286" s="2" t="s">
        <v>10</v>
      </c>
    </row>
    <row r="287" spans="1:17" x14ac:dyDescent="0.3">
      <c r="A287" s="18" t="s">
        <v>460</v>
      </c>
      <c r="B287" s="22" t="s">
        <v>3012</v>
      </c>
      <c r="C287" s="18" t="s">
        <v>4917</v>
      </c>
      <c r="D287" s="18" t="s">
        <v>26</v>
      </c>
      <c r="E287" s="18" t="s">
        <v>9</v>
      </c>
      <c r="F287" s="42">
        <f t="shared" ca="1" si="4"/>
        <v>12337</v>
      </c>
      <c r="G287" s="27">
        <v>6.5</v>
      </c>
      <c r="H287" s="45">
        <v>286.77</v>
      </c>
      <c r="I287" s="45">
        <v>422.8</v>
      </c>
      <c r="J287" s="25">
        <v>37</v>
      </c>
      <c r="K287" s="45">
        <v>231.64</v>
      </c>
      <c r="L287" s="45">
        <v>191.16</v>
      </c>
      <c r="M287" s="18" t="s">
        <v>48</v>
      </c>
      <c r="N287" s="45">
        <v>103.9</v>
      </c>
      <c r="O2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7" s="45">
        <f>Table1[[#This Row],[Lifetime Gross (M USD)]]-Table1[[#This Row],[Budget (M USD)]]</f>
        <v>136.03000000000003</v>
      </c>
      <c r="Q287" s="2" t="s">
        <v>20</v>
      </c>
    </row>
    <row r="288" spans="1:17" x14ac:dyDescent="0.3">
      <c r="A288" s="32" t="s">
        <v>468</v>
      </c>
      <c r="B288" s="22" t="s">
        <v>2214</v>
      </c>
      <c r="C288" s="18" t="s">
        <v>4537</v>
      </c>
      <c r="D288" s="18" t="s">
        <v>26</v>
      </c>
      <c r="E288" s="18" t="s">
        <v>9</v>
      </c>
      <c r="F288" s="42">
        <f t="shared" ca="1" si="4"/>
        <v>39888</v>
      </c>
      <c r="G288" s="27">
        <v>6.7</v>
      </c>
      <c r="H288" s="45">
        <v>68.86</v>
      </c>
      <c r="I288" s="45">
        <v>201.75</v>
      </c>
      <c r="J288" s="25">
        <v>88</v>
      </c>
      <c r="K288" s="45">
        <v>159.49</v>
      </c>
      <c r="L288" s="45">
        <v>42.26</v>
      </c>
      <c r="M288" s="18" t="s">
        <v>55</v>
      </c>
      <c r="N288" s="45">
        <v>30.65</v>
      </c>
      <c r="O2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8" s="45">
        <f>Table1[[#This Row],[Lifetime Gross (M USD)]]-Table1[[#This Row],[Budget (M USD)]]</f>
        <v>132.88999999999999</v>
      </c>
      <c r="Q288" s="2" t="s">
        <v>13</v>
      </c>
    </row>
    <row r="289" spans="1:17" x14ac:dyDescent="0.3">
      <c r="A289" s="18" t="s">
        <v>519</v>
      </c>
      <c r="B289" s="22" t="s">
        <v>1897</v>
      </c>
      <c r="C289" s="18" t="s">
        <v>3730</v>
      </c>
      <c r="D289" s="18" t="s">
        <v>26</v>
      </c>
      <c r="E289" s="18" t="s">
        <v>27</v>
      </c>
      <c r="F289" s="42">
        <f t="shared" ca="1" si="4"/>
        <v>34119</v>
      </c>
      <c r="G289" s="27">
        <v>5.7</v>
      </c>
      <c r="H289" s="45">
        <v>277.81</v>
      </c>
      <c r="I289" s="45">
        <v>401.7</v>
      </c>
      <c r="J289" s="25">
        <v>98</v>
      </c>
      <c r="K289" s="45">
        <v>301.77</v>
      </c>
      <c r="L289" s="45">
        <v>99.93</v>
      </c>
      <c r="M289" s="18" t="s">
        <v>50</v>
      </c>
      <c r="N289" s="45">
        <v>126.03</v>
      </c>
      <c r="O2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89" s="45">
        <f>Table1[[#This Row],[Lifetime Gross (M USD)]]-Table1[[#This Row],[Budget (M USD)]]</f>
        <v>123.88999999999999</v>
      </c>
      <c r="Q289" s="2" t="s">
        <v>28</v>
      </c>
    </row>
    <row r="290" spans="1:17" x14ac:dyDescent="0.3">
      <c r="A290" s="32" t="s">
        <v>624</v>
      </c>
      <c r="B290" s="22" t="s">
        <v>2708</v>
      </c>
      <c r="C290" s="18" t="s">
        <v>4256</v>
      </c>
      <c r="D290" s="18" t="s">
        <v>26</v>
      </c>
      <c r="E290" s="18" t="s">
        <v>9</v>
      </c>
      <c r="F290" s="42">
        <f t="shared" ca="1" si="4"/>
        <v>15745</v>
      </c>
      <c r="G290" s="27">
        <v>6.3</v>
      </c>
      <c r="H290" s="45">
        <v>162.44999999999999</v>
      </c>
      <c r="I290" s="45">
        <v>285.04000000000002</v>
      </c>
      <c r="J290" s="25">
        <v>29</v>
      </c>
      <c r="K290" s="45">
        <v>217.06</v>
      </c>
      <c r="L290" s="45">
        <v>67.98</v>
      </c>
      <c r="M290" s="18" t="s">
        <v>54</v>
      </c>
      <c r="N290" s="45">
        <v>60.54</v>
      </c>
      <c r="O2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0" s="45">
        <f>Table1[[#This Row],[Lifetime Gross (M USD)]]-Table1[[#This Row],[Budget (M USD)]]</f>
        <v>122.59000000000003</v>
      </c>
      <c r="Q290" s="2" t="s">
        <v>32</v>
      </c>
    </row>
    <row r="291" spans="1:17" x14ac:dyDescent="0.3">
      <c r="A291" s="18" t="s">
        <v>635</v>
      </c>
      <c r="B291" s="22" t="s">
        <v>2712</v>
      </c>
      <c r="C291" s="18" t="s">
        <v>4262</v>
      </c>
      <c r="D291" s="18" t="s">
        <v>26</v>
      </c>
      <c r="E291" s="18" t="s">
        <v>9</v>
      </c>
      <c r="F291" s="42">
        <f t="shared" ca="1" si="4"/>
        <v>11304</v>
      </c>
      <c r="G291" s="27">
        <v>8.4</v>
      </c>
      <c r="H291" s="45">
        <v>206.77</v>
      </c>
      <c r="I291" s="45">
        <v>296.45999999999998</v>
      </c>
      <c r="J291" s="25">
        <v>32</v>
      </c>
      <c r="K291" s="45">
        <v>206.11</v>
      </c>
      <c r="L291" s="45">
        <v>90.35</v>
      </c>
      <c r="M291" s="18" t="s">
        <v>55</v>
      </c>
      <c r="N291" s="45">
        <v>98.11</v>
      </c>
      <c r="O2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1" s="45">
        <f>Table1[[#This Row],[Lifetime Gross (M USD)]]-Table1[[#This Row],[Budget (M USD)]]</f>
        <v>89.689999999999969</v>
      </c>
      <c r="Q291" s="2" t="s">
        <v>17</v>
      </c>
    </row>
    <row r="292" spans="1:17" x14ac:dyDescent="0.3">
      <c r="A292" s="32" t="s">
        <v>711</v>
      </c>
      <c r="B292" s="22" t="s">
        <v>2230</v>
      </c>
      <c r="C292" s="18" t="s">
        <v>4055</v>
      </c>
      <c r="D292" s="18" t="s">
        <v>26</v>
      </c>
      <c r="E292" s="18" t="s">
        <v>9</v>
      </c>
      <c r="F292" s="42">
        <f t="shared" ca="1" si="4"/>
        <v>20603</v>
      </c>
      <c r="G292" s="27">
        <v>5.8</v>
      </c>
      <c r="H292" s="45">
        <v>171.62</v>
      </c>
      <c r="I292" s="45">
        <v>252.82</v>
      </c>
      <c r="J292" s="25">
        <v>49</v>
      </c>
      <c r="K292" s="45">
        <v>200.34</v>
      </c>
      <c r="L292" s="45">
        <v>52.48</v>
      </c>
      <c r="M292" s="18" t="s">
        <v>50</v>
      </c>
      <c r="N292" s="45">
        <v>83.28</v>
      </c>
      <c r="O2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2" s="45">
        <f>Table1[[#This Row],[Lifetime Gross (M USD)]]-Table1[[#This Row],[Budget (M USD)]]</f>
        <v>81.199999999999989</v>
      </c>
      <c r="Q292" s="2" t="s">
        <v>25</v>
      </c>
    </row>
    <row r="293" spans="1:17" x14ac:dyDescent="0.3">
      <c r="A293" s="18" t="s">
        <v>722</v>
      </c>
      <c r="B293" s="22" t="s">
        <v>2208</v>
      </c>
      <c r="C293" s="18" t="s">
        <v>4754</v>
      </c>
      <c r="D293" s="18" t="s">
        <v>26</v>
      </c>
      <c r="E293" s="18" t="s">
        <v>9</v>
      </c>
      <c r="F293" s="42">
        <f t="shared" ca="1" si="4"/>
        <v>26481</v>
      </c>
      <c r="G293" s="27">
        <v>6.8</v>
      </c>
      <c r="H293" s="45">
        <v>154.15</v>
      </c>
      <c r="I293" s="45">
        <v>220.16</v>
      </c>
      <c r="J293" s="25">
        <v>48</v>
      </c>
      <c r="K293" s="45">
        <v>128.59</v>
      </c>
      <c r="L293" s="45">
        <v>91.57</v>
      </c>
      <c r="M293" s="18" t="s">
        <v>46</v>
      </c>
      <c r="N293" s="45">
        <v>55.79</v>
      </c>
      <c r="O2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3" s="45">
        <f>Table1[[#This Row],[Lifetime Gross (M USD)]]-Table1[[#This Row],[Budget (M USD)]]</f>
        <v>66.009999999999991</v>
      </c>
      <c r="Q293" s="2" t="s">
        <v>17</v>
      </c>
    </row>
    <row r="294" spans="1:17" x14ac:dyDescent="0.3">
      <c r="A294" s="32" t="s">
        <v>162</v>
      </c>
      <c r="B294" s="22" t="s">
        <v>2711</v>
      </c>
      <c r="C294" s="18" t="s">
        <v>4927</v>
      </c>
      <c r="D294" s="18" t="s">
        <v>26</v>
      </c>
      <c r="E294" s="18" t="s">
        <v>9</v>
      </c>
      <c r="F294" s="42">
        <f t="shared" ca="1" si="4"/>
        <v>16381</v>
      </c>
      <c r="G294" s="27">
        <v>6.6</v>
      </c>
      <c r="H294" s="45">
        <v>122.57</v>
      </c>
      <c r="I294" s="45">
        <v>171.26</v>
      </c>
      <c r="J294" s="25">
        <v>20</v>
      </c>
      <c r="K294" s="45">
        <v>122.18</v>
      </c>
      <c r="L294" s="45">
        <v>49.08</v>
      </c>
      <c r="M294" s="18" t="s">
        <v>55</v>
      </c>
      <c r="N294" s="45">
        <v>50.95</v>
      </c>
      <c r="O2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4" s="45">
        <f>Table1[[#This Row],[Lifetime Gross (M USD)]]-Table1[[#This Row],[Budget (M USD)]]</f>
        <v>48.69</v>
      </c>
      <c r="Q294" s="2" t="s">
        <v>8</v>
      </c>
    </row>
    <row r="295" spans="1:17" x14ac:dyDescent="0.3">
      <c r="A295" s="18" t="s">
        <v>760</v>
      </c>
      <c r="B295" s="22" t="s">
        <v>2143</v>
      </c>
      <c r="C295" s="18" t="s">
        <v>3373</v>
      </c>
      <c r="D295" s="18" t="s">
        <v>26</v>
      </c>
      <c r="E295" s="18" t="s">
        <v>9</v>
      </c>
      <c r="F295" s="42">
        <f t="shared" ca="1" si="4"/>
        <v>24192</v>
      </c>
      <c r="G295" s="27">
        <v>8.6</v>
      </c>
      <c r="H295" s="45">
        <v>72.95</v>
      </c>
      <c r="I295" s="45">
        <v>99.38</v>
      </c>
      <c r="J295" s="25">
        <v>40</v>
      </c>
      <c r="K295" s="45">
        <v>51.95</v>
      </c>
      <c r="L295" s="45">
        <v>47.43</v>
      </c>
      <c r="M295" s="18" t="s">
        <v>48</v>
      </c>
      <c r="N295" s="45">
        <v>14.29</v>
      </c>
      <c r="O2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5" s="45">
        <f>Table1[[#This Row],[Lifetime Gross (M USD)]]-Table1[[#This Row],[Budget (M USD)]]</f>
        <v>26.429999999999993</v>
      </c>
      <c r="Q295" s="2" t="s">
        <v>22</v>
      </c>
    </row>
    <row r="296" spans="1:17" x14ac:dyDescent="0.3">
      <c r="A296" s="32" t="s">
        <v>815</v>
      </c>
      <c r="B296" s="22" t="s">
        <v>1978</v>
      </c>
      <c r="C296" s="18" t="s">
        <v>4355</v>
      </c>
      <c r="D296" s="18" t="s">
        <v>26</v>
      </c>
      <c r="E296" s="18" t="s">
        <v>9</v>
      </c>
      <c r="F296" s="42">
        <f t="shared" ca="1" si="4"/>
        <v>19368</v>
      </c>
      <c r="G296" s="27">
        <v>5.9</v>
      </c>
      <c r="H296" s="45">
        <v>192.87</v>
      </c>
      <c r="I296" s="45">
        <v>219.2</v>
      </c>
      <c r="J296" s="25">
        <v>81</v>
      </c>
      <c r="K296" s="45">
        <v>120.07</v>
      </c>
      <c r="L296" s="45">
        <v>99.13</v>
      </c>
      <c r="M296" s="18" t="s">
        <v>44</v>
      </c>
      <c r="N296" s="45">
        <v>82.96</v>
      </c>
      <c r="O2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6" s="45">
        <f>Table1[[#This Row],[Lifetime Gross (M USD)]]-Table1[[#This Row],[Budget (M USD)]]</f>
        <v>26.329999999999984</v>
      </c>
      <c r="Q296" s="2" t="s">
        <v>10</v>
      </c>
    </row>
    <row r="297" spans="1:17" x14ac:dyDescent="0.3">
      <c r="A297" s="18" t="s">
        <v>866</v>
      </c>
      <c r="B297" s="22" t="s">
        <v>2987</v>
      </c>
      <c r="C297" s="18" t="s">
        <v>4858</v>
      </c>
      <c r="D297" s="18" t="s">
        <v>26</v>
      </c>
      <c r="E297" s="18" t="s">
        <v>9</v>
      </c>
      <c r="F297" s="42">
        <f t="shared" ca="1" si="4"/>
        <v>33806</v>
      </c>
      <c r="G297" s="27">
        <v>5.6</v>
      </c>
      <c r="H297" s="45">
        <v>206.5</v>
      </c>
      <c r="I297" s="45">
        <v>223.42</v>
      </c>
      <c r="J297" s="25">
        <v>85</v>
      </c>
      <c r="K297" s="45">
        <v>139.78</v>
      </c>
      <c r="L297" s="45">
        <v>83.64</v>
      </c>
      <c r="M297" s="18" t="s">
        <v>44</v>
      </c>
      <c r="N297" s="45">
        <v>29.16</v>
      </c>
      <c r="O2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7" s="45">
        <f>Table1[[#This Row],[Lifetime Gross (M USD)]]-Table1[[#This Row],[Budget (M USD)]]</f>
        <v>16.919999999999987</v>
      </c>
      <c r="Q297" s="2" t="s">
        <v>22</v>
      </c>
    </row>
    <row r="298" spans="1:17" x14ac:dyDescent="0.3">
      <c r="A298" s="32" t="s">
        <v>942</v>
      </c>
      <c r="B298" s="22" t="s">
        <v>2164</v>
      </c>
      <c r="C298" s="18" t="s">
        <v>3396</v>
      </c>
      <c r="D298" s="18" t="s">
        <v>26</v>
      </c>
      <c r="E298" s="18" t="s">
        <v>9</v>
      </c>
      <c r="F298" s="42">
        <f t="shared" ca="1" si="4"/>
        <v>25798</v>
      </c>
      <c r="G298" s="27">
        <v>6.1</v>
      </c>
      <c r="H298" s="45">
        <v>66.88</v>
      </c>
      <c r="I298" s="45">
        <v>52.26</v>
      </c>
      <c r="J298" s="25">
        <v>50</v>
      </c>
      <c r="K298" s="45">
        <v>26.91</v>
      </c>
      <c r="L298" s="45">
        <v>25.35</v>
      </c>
      <c r="M298" s="18" t="s">
        <v>54</v>
      </c>
      <c r="N298" s="45">
        <v>9.11</v>
      </c>
      <c r="O2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8" s="45">
        <f>Table1[[#This Row],[Lifetime Gross (M USD)]]-Table1[[#This Row],[Budget (M USD)]]</f>
        <v>-14.619999999999997</v>
      </c>
      <c r="Q298" s="2" t="s">
        <v>32</v>
      </c>
    </row>
    <row r="299" spans="1:17" x14ac:dyDescent="0.3">
      <c r="A299" s="18" t="s">
        <v>1071</v>
      </c>
      <c r="B299" s="22" t="s">
        <v>2153</v>
      </c>
      <c r="C299" s="18" t="s">
        <v>5032</v>
      </c>
      <c r="D299" s="18" t="s">
        <v>26</v>
      </c>
      <c r="E299" s="18" t="s">
        <v>24</v>
      </c>
      <c r="F299" s="42">
        <f t="shared" ca="1" si="4"/>
        <v>8254</v>
      </c>
      <c r="G299" s="27">
        <v>6.4</v>
      </c>
      <c r="H299" s="45">
        <v>257.39</v>
      </c>
      <c r="I299" s="45">
        <v>232.78</v>
      </c>
      <c r="J299" s="25">
        <v>64</v>
      </c>
      <c r="K299" s="45">
        <v>145.41999999999999</v>
      </c>
      <c r="L299" s="45">
        <v>87.36</v>
      </c>
      <c r="M299" s="18" t="s">
        <v>48</v>
      </c>
      <c r="N299" s="45">
        <v>102.24</v>
      </c>
      <c r="O2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99" s="45">
        <f>Table1[[#This Row],[Lifetime Gross (M USD)]]-Table1[[#This Row],[Budget (M USD)]]</f>
        <v>-24.609999999999985</v>
      </c>
      <c r="Q299" s="2" t="s">
        <v>28</v>
      </c>
    </row>
    <row r="300" spans="1:17" x14ac:dyDescent="0.3">
      <c r="A300" s="32" t="s">
        <v>1098</v>
      </c>
      <c r="B300" s="22" t="s">
        <v>2505</v>
      </c>
      <c r="C300" s="18" t="s">
        <v>4037</v>
      </c>
      <c r="D300" s="18" t="s">
        <v>26</v>
      </c>
      <c r="E300" s="18" t="s">
        <v>9</v>
      </c>
      <c r="F300" s="42">
        <f t="shared" ca="1" si="4"/>
        <v>22094</v>
      </c>
      <c r="G300" s="27">
        <v>6.2</v>
      </c>
      <c r="H300" s="45">
        <v>290.98</v>
      </c>
      <c r="I300" s="45">
        <v>244.52</v>
      </c>
      <c r="J300" s="25">
        <v>30</v>
      </c>
      <c r="K300" s="45">
        <v>153.80000000000001</v>
      </c>
      <c r="L300" s="45">
        <v>90.72</v>
      </c>
      <c r="M300" s="18" t="s">
        <v>55</v>
      </c>
      <c r="N300" s="45">
        <v>45.43</v>
      </c>
      <c r="O3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00" s="45">
        <f>Table1[[#This Row],[Lifetime Gross (M USD)]]-Table1[[#This Row],[Budget (M USD)]]</f>
        <v>-46.460000000000008</v>
      </c>
      <c r="Q300" s="2" t="s">
        <v>22</v>
      </c>
    </row>
    <row r="301" spans="1:17" x14ac:dyDescent="0.3">
      <c r="A301" s="18" t="s">
        <v>1145</v>
      </c>
      <c r="B301" s="22" t="s">
        <v>3038</v>
      </c>
      <c r="C301" s="18" t="s">
        <v>4975</v>
      </c>
      <c r="D301" s="18" t="s">
        <v>26</v>
      </c>
      <c r="E301" s="18" t="s">
        <v>9</v>
      </c>
      <c r="F301" s="42">
        <f t="shared" ca="1" si="4"/>
        <v>34256</v>
      </c>
      <c r="G301" s="27">
        <v>6.1</v>
      </c>
      <c r="H301" s="45">
        <v>277.45999999999998</v>
      </c>
      <c r="I301" s="45">
        <v>219.96</v>
      </c>
      <c r="J301" s="25">
        <v>70</v>
      </c>
      <c r="K301" s="45">
        <v>141.37</v>
      </c>
      <c r="L301" s="45">
        <v>78.59</v>
      </c>
      <c r="M301" s="18" t="s">
        <v>55</v>
      </c>
      <c r="N301" s="45">
        <v>108.03</v>
      </c>
      <c r="O3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01" s="45">
        <f>Table1[[#This Row],[Lifetime Gross (M USD)]]-Table1[[#This Row],[Budget (M USD)]]</f>
        <v>-57.499999999999972</v>
      </c>
      <c r="Q301" s="2" t="s">
        <v>17</v>
      </c>
    </row>
    <row r="302" spans="1:17" x14ac:dyDescent="0.3">
      <c r="A302" s="32" t="s">
        <v>1146</v>
      </c>
      <c r="B302" s="22" t="s">
        <v>2615</v>
      </c>
      <c r="C302" s="18" t="s">
        <v>4095</v>
      </c>
      <c r="D302" s="18" t="s">
        <v>26</v>
      </c>
      <c r="E302" s="18" t="s">
        <v>1875</v>
      </c>
      <c r="F302" s="42">
        <f t="shared" ca="1" si="4"/>
        <v>18582</v>
      </c>
      <c r="G302" s="27">
        <v>6.8</v>
      </c>
      <c r="H302" s="45">
        <v>275.51</v>
      </c>
      <c r="I302" s="45">
        <v>191.11</v>
      </c>
      <c r="J302" s="25">
        <v>73</v>
      </c>
      <c r="K302" s="45">
        <v>131.13999999999999</v>
      </c>
      <c r="L302" s="45">
        <v>59.97</v>
      </c>
      <c r="M302" s="18" t="s">
        <v>48</v>
      </c>
      <c r="N302" s="45">
        <v>51.29</v>
      </c>
      <c r="O3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02" s="45">
        <f>Table1[[#This Row],[Lifetime Gross (M USD)]]-Table1[[#This Row],[Budget (M USD)]]</f>
        <v>-84.399999999999977</v>
      </c>
      <c r="Q302" s="2" t="s">
        <v>28</v>
      </c>
    </row>
    <row r="303" spans="1:17" x14ac:dyDescent="0.3">
      <c r="A303" s="18" t="s">
        <v>1163</v>
      </c>
      <c r="B303" s="22" t="s">
        <v>2656</v>
      </c>
      <c r="C303" s="18" t="s">
        <v>4166</v>
      </c>
      <c r="D303" s="18" t="s">
        <v>26</v>
      </c>
      <c r="E303" s="18" t="s">
        <v>9</v>
      </c>
      <c r="F303" s="42">
        <f t="shared" ca="1" si="4"/>
        <v>35323</v>
      </c>
      <c r="G303" s="27">
        <v>6.6</v>
      </c>
      <c r="H303" s="45">
        <v>189.37</v>
      </c>
      <c r="I303" s="45">
        <v>85.36</v>
      </c>
      <c r="J303" s="25">
        <v>47</v>
      </c>
      <c r="K303" s="45">
        <v>43.37</v>
      </c>
      <c r="L303" s="45">
        <v>41.99</v>
      </c>
      <c r="M303" s="18" t="s">
        <v>48</v>
      </c>
      <c r="N303" s="45">
        <v>62.13</v>
      </c>
      <c r="O3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03" s="45">
        <f>Table1[[#This Row],[Lifetime Gross (M USD)]]-Table1[[#This Row],[Budget (M USD)]]</f>
        <v>-104.01</v>
      </c>
      <c r="Q303" s="2" t="s">
        <v>8</v>
      </c>
    </row>
    <row r="304" spans="1:17" x14ac:dyDescent="0.3">
      <c r="A304" s="32" t="s">
        <v>1213</v>
      </c>
      <c r="B304" s="22" t="s">
        <v>2261</v>
      </c>
      <c r="C304" s="18" t="s">
        <v>3525</v>
      </c>
      <c r="D304" s="18" t="s">
        <v>26</v>
      </c>
      <c r="E304" s="18" t="s">
        <v>9</v>
      </c>
      <c r="F304" s="42">
        <f t="shared" ca="1" si="4"/>
        <v>15054</v>
      </c>
      <c r="G304" s="27">
        <v>7.5</v>
      </c>
      <c r="H304" s="45">
        <v>287.14999999999998</v>
      </c>
      <c r="I304" s="45">
        <v>14.58</v>
      </c>
      <c r="J304" s="25">
        <v>43</v>
      </c>
      <c r="K304" s="45">
        <v>9.83</v>
      </c>
      <c r="L304" s="45">
        <v>4.75</v>
      </c>
      <c r="M304" s="18" t="s">
        <v>44</v>
      </c>
      <c r="N304" s="45">
        <v>43.49</v>
      </c>
      <c r="O3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04" s="45">
        <f>Table1[[#This Row],[Lifetime Gross (M USD)]]-Table1[[#This Row],[Budget (M USD)]]</f>
        <v>-272.57</v>
      </c>
      <c r="Q304" s="2" t="s">
        <v>22</v>
      </c>
    </row>
    <row r="305" spans="1:17" x14ac:dyDescent="0.3">
      <c r="A305" s="18" t="s">
        <v>1235</v>
      </c>
      <c r="B305" s="22" t="s">
        <v>1882</v>
      </c>
      <c r="C305" s="18" t="s">
        <v>3084</v>
      </c>
      <c r="D305" s="18" t="s">
        <v>26</v>
      </c>
      <c r="E305" s="18" t="s">
        <v>9</v>
      </c>
      <c r="F305" s="42">
        <f t="shared" ca="1" si="4"/>
        <v>33520</v>
      </c>
      <c r="G305" s="27">
        <v>6.8</v>
      </c>
      <c r="H305" s="45">
        <v>86.59</v>
      </c>
      <c r="I305" s="45">
        <v>916.24</v>
      </c>
      <c r="J305" s="25">
        <v>45</v>
      </c>
      <c r="K305" s="45">
        <v>726.59</v>
      </c>
      <c r="L305" s="45">
        <v>189.65</v>
      </c>
      <c r="M305" s="18" t="s">
        <v>46</v>
      </c>
      <c r="N305" s="45">
        <v>25.81</v>
      </c>
      <c r="O3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305" s="45">
        <f>Table1[[#This Row],[Lifetime Gross (M USD)]]-Table1[[#This Row],[Budget (M USD)]]</f>
        <v>829.65</v>
      </c>
      <c r="Q305" s="2" t="s">
        <v>28</v>
      </c>
    </row>
    <row r="306" spans="1:17" x14ac:dyDescent="0.3">
      <c r="A306" s="32" t="s">
        <v>1250</v>
      </c>
      <c r="B306" s="22" t="s">
        <v>1873</v>
      </c>
      <c r="C306" s="18" t="s">
        <v>4941</v>
      </c>
      <c r="D306" s="18" t="s">
        <v>26</v>
      </c>
      <c r="E306" s="18" t="s">
        <v>9</v>
      </c>
      <c r="F306" s="42">
        <f t="shared" ca="1" si="4"/>
        <v>40843</v>
      </c>
      <c r="G306" s="27">
        <v>6.2</v>
      </c>
      <c r="H306" s="45">
        <v>115.61</v>
      </c>
      <c r="I306" s="45">
        <v>933.86</v>
      </c>
      <c r="J306" s="25">
        <v>71</v>
      </c>
      <c r="K306" s="45">
        <v>652.87</v>
      </c>
      <c r="L306" s="45">
        <v>280.99</v>
      </c>
      <c r="M306" s="18" t="s">
        <v>54</v>
      </c>
      <c r="N306" s="45">
        <v>18.43</v>
      </c>
      <c r="O3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306" s="45">
        <f>Table1[[#This Row],[Lifetime Gross (M USD)]]-Table1[[#This Row],[Budget (M USD)]]</f>
        <v>818.25</v>
      </c>
      <c r="Q306" s="2" t="s">
        <v>17</v>
      </c>
    </row>
    <row r="307" spans="1:17" x14ac:dyDescent="0.3">
      <c r="A307" s="18" t="s">
        <v>1274</v>
      </c>
      <c r="B307" s="22" t="s">
        <v>2467</v>
      </c>
      <c r="C307" s="18" t="s">
        <v>4393</v>
      </c>
      <c r="D307" s="18" t="s">
        <v>26</v>
      </c>
      <c r="E307" s="18" t="s">
        <v>9</v>
      </c>
      <c r="F307" s="42">
        <f t="shared" ca="1" si="4"/>
        <v>37367</v>
      </c>
      <c r="G307" s="27">
        <v>5.7</v>
      </c>
      <c r="H307" s="45">
        <v>190.36</v>
      </c>
      <c r="I307" s="45">
        <v>814.76</v>
      </c>
      <c r="J307" s="25">
        <v>24</v>
      </c>
      <c r="K307" s="45">
        <v>613.20000000000005</v>
      </c>
      <c r="L307" s="45">
        <v>201.56</v>
      </c>
      <c r="M307" s="18" t="s">
        <v>48</v>
      </c>
      <c r="N307" s="45">
        <v>60.26</v>
      </c>
      <c r="O3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307" s="45">
        <f>Table1[[#This Row],[Lifetime Gross (M USD)]]-Table1[[#This Row],[Budget (M USD)]]</f>
        <v>624.4</v>
      </c>
      <c r="Q307" s="2" t="s">
        <v>17</v>
      </c>
    </row>
    <row r="308" spans="1:17" x14ac:dyDescent="0.3">
      <c r="A308" s="32" t="s">
        <v>1282</v>
      </c>
      <c r="B308" s="22" t="s">
        <v>1906</v>
      </c>
      <c r="C308" s="18" t="s">
        <v>3741</v>
      </c>
      <c r="D308" s="18" t="s">
        <v>26</v>
      </c>
      <c r="E308" s="18" t="s">
        <v>9</v>
      </c>
      <c r="F308" s="42">
        <f t="shared" ca="1" si="4"/>
        <v>23115</v>
      </c>
      <c r="G308" s="27">
        <v>5.8</v>
      </c>
      <c r="H308" s="45">
        <v>259.60000000000002</v>
      </c>
      <c r="I308" s="45">
        <v>883.6</v>
      </c>
      <c r="J308" s="25">
        <v>45</v>
      </c>
      <c r="K308" s="45">
        <v>575.04</v>
      </c>
      <c r="L308" s="45">
        <v>308.56</v>
      </c>
      <c r="M308" s="18" t="s">
        <v>44</v>
      </c>
      <c r="N308" s="45">
        <v>81.96</v>
      </c>
      <c r="O3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308" s="45">
        <f>Table1[[#This Row],[Lifetime Gross (M USD)]]-Table1[[#This Row],[Budget (M USD)]]</f>
        <v>624</v>
      </c>
      <c r="Q308" s="2" t="s">
        <v>22</v>
      </c>
    </row>
    <row r="309" spans="1:17" x14ac:dyDescent="0.3">
      <c r="A309" s="18" t="s">
        <v>1406</v>
      </c>
      <c r="B309" s="22" t="s">
        <v>2966</v>
      </c>
      <c r="C309" s="18" t="s">
        <v>4818</v>
      </c>
      <c r="D309" s="18" t="s">
        <v>26</v>
      </c>
      <c r="E309" s="18" t="s">
        <v>9</v>
      </c>
      <c r="F309" s="42">
        <f t="shared" ca="1" si="4"/>
        <v>40882</v>
      </c>
      <c r="G309" s="27">
        <v>5.9</v>
      </c>
      <c r="H309" s="45">
        <v>14.06</v>
      </c>
      <c r="I309" s="45">
        <v>637.26</v>
      </c>
      <c r="J309" s="25">
        <v>29</v>
      </c>
      <c r="K309" s="45">
        <v>491.26</v>
      </c>
      <c r="L309" s="45">
        <v>146</v>
      </c>
      <c r="M309" s="18" t="s">
        <v>54</v>
      </c>
      <c r="N309" s="45">
        <v>2.97</v>
      </c>
      <c r="O3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09" s="45">
        <f>Table1[[#This Row],[Lifetime Gross (M USD)]]-Table1[[#This Row],[Budget (M USD)]]</f>
        <v>623.20000000000005</v>
      </c>
      <c r="Q309" s="2" t="s">
        <v>22</v>
      </c>
    </row>
    <row r="310" spans="1:17" x14ac:dyDescent="0.3">
      <c r="A310" s="32" t="s">
        <v>1409</v>
      </c>
      <c r="B310" s="22" t="s">
        <v>2494</v>
      </c>
      <c r="C310" s="18" t="s">
        <v>3875</v>
      </c>
      <c r="D310" s="18" t="s">
        <v>26</v>
      </c>
      <c r="E310" s="18" t="s">
        <v>9</v>
      </c>
      <c r="F310" s="42">
        <f t="shared" ca="1" si="4"/>
        <v>15875</v>
      </c>
      <c r="G310" s="27">
        <v>8</v>
      </c>
      <c r="H310" s="45">
        <v>35.590000000000003</v>
      </c>
      <c r="I310" s="45">
        <v>641.1</v>
      </c>
      <c r="J310" s="25">
        <v>33</v>
      </c>
      <c r="K310" s="45">
        <v>323.69</v>
      </c>
      <c r="L310" s="45">
        <v>317.41000000000003</v>
      </c>
      <c r="M310" s="18" t="s">
        <v>55</v>
      </c>
      <c r="N310" s="45">
        <v>7.31</v>
      </c>
      <c r="O3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0" s="45">
        <f>Table1[[#This Row],[Lifetime Gross (M USD)]]-Table1[[#This Row],[Budget (M USD)]]</f>
        <v>605.51</v>
      </c>
      <c r="Q310" s="2" t="s">
        <v>17</v>
      </c>
    </row>
    <row r="311" spans="1:17" x14ac:dyDescent="0.3">
      <c r="A311" s="18" t="s">
        <v>1422</v>
      </c>
      <c r="B311" s="22" t="s">
        <v>2919</v>
      </c>
      <c r="C311" s="18" t="s">
        <v>4698</v>
      </c>
      <c r="D311" s="18" t="s">
        <v>26</v>
      </c>
      <c r="E311" s="18" t="s">
        <v>9</v>
      </c>
      <c r="F311" s="42">
        <f t="shared" ca="1" si="4"/>
        <v>23785</v>
      </c>
      <c r="G311" s="27">
        <v>5.9</v>
      </c>
      <c r="H311" s="45">
        <v>164.52</v>
      </c>
      <c r="I311" s="45">
        <v>745.67</v>
      </c>
      <c r="J311" s="25">
        <v>43</v>
      </c>
      <c r="K311" s="45">
        <v>391.03</v>
      </c>
      <c r="L311" s="45">
        <v>354.64</v>
      </c>
      <c r="M311" s="18" t="s">
        <v>46</v>
      </c>
      <c r="N311" s="45">
        <v>31.86</v>
      </c>
      <c r="O3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311" s="45">
        <f>Table1[[#This Row],[Lifetime Gross (M USD)]]-Table1[[#This Row],[Budget (M USD)]]</f>
        <v>581.15</v>
      </c>
      <c r="Q311" s="2" t="s">
        <v>20</v>
      </c>
    </row>
    <row r="312" spans="1:17" x14ac:dyDescent="0.3">
      <c r="A312" s="32" t="s">
        <v>1478</v>
      </c>
      <c r="B312" s="22" t="s">
        <v>2095</v>
      </c>
      <c r="C312" s="18" t="s">
        <v>4269</v>
      </c>
      <c r="D312" s="18" t="s">
        <v>26</v>
      </c>
      <c r="E312" s="18" t="s">
        <v>9</v>
      </c>
      <c r="F312" s="42">
        <f t="shared" ca="1" si="4"/>
        <v>7728</v>
      </c>
      <c r="G312" s="27">
        <v>6.7</v>
      </c>
      <c r="H312" s="45">
        <v>148.27000000000001</v>
      </c>
      <c r="I312" s="45">
        <v>666.62</v>
      </c>
      <c r="J312" s="25">
        <v>29</v>
      </c>
      <c r="K312" s="45">
        <v>405.24</v>
      </c>
      <c r="L312" s="45">
        <v>261.38</v>
      </c>
      <c r="M312" s="18" t="s">
        <v>55</v>
      </c>
      <c r="N312" s="45">
        <v>29.07</v>
      </c>
      <c r="O3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2" s="45">
        <f>Table1[[#This Row],[Lifetime Gross (M USD)]]-Table1[[#This Row],[Budget (M USD)]]</f>
        <v>518.35</v>
      </c>
      <c r="Q312" s="2" t="s">
        <v>25</v>
      </c>
    </row>
    <row r="313" spans="1:17" x14ac:dyDescent="0.3">
      <c r="A313" s="18" t="s">
        <v>1511</v>
      </c>
      <c r="B313" s="22" t="s">
        <v>3011</v>
      </c>
      <c r="C313" s="18" t="s">
        <v>4914</v>
      </c>
      <c r="D313" s="18" t="s">
        <v>26</v>
      </c>
      <c r="E313" s="18" t="s">
        <v>19</v>
      </c>
      <c r="F313" s="42">
        <f t="shared" ca="1" si="4"/>
        <v>27500</v>
      </c>
      <c r="G313" s="27">
        <v>6.8</v>
      </c>
      <c r="H313" s="45">
        <v>287.14999999999998</v>
      </c>
      <c r="I313" s="45">
        <v>763.98</v>
      </c>
      <c r="J313" s="25">
        <v>28</v>
      </c>
      <c r="K313" s="45">
        <v>473.08</v>
      </c>
      <c r="L313" s="45">
        <v>290.89999999999998</v>
      </c>
      <c r="M313" s="18" t="s">
        <v>50</v>
      </c>
      <c r="N313" s="45">
        <v>43.38</v>
      </c>
      <c r="O3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313" s="45">
        <f>Table1[[#This Row],[Lifetime Gross (M USD)]]-Table1[[#This Row],[Budget (M USD)]]</f>
        <v>476.83000000000004</v>
      </c>
      <c r="Q313" s="2" t="s">
        <v>20</v>
      </c>
    </row>
    <row r="314" spans="1:17" x14ac:dyDescent="0.3">
      <c r="A314" s="32" t="s">
        <v>1536</v>
      </c>
      <c r="B314" s="22" t="s">
        <v>1949</v>
      </c>
      <c r="C314" s="18" t="s">
        <v>3152</v>
      </c>
      <c r="D314" s="18" t="s">
        <v>26</v>
      </c>
      <c r="E314" s="18" t="s">
        <v>9</v>
      </c>
      <c r="F314" s="42">
        <f t="shared" ca="1" si="4"/>
        <v>13045</v>
      </c>
      <c r="G314" s="27">
        <v>6.9</v>
      </c>
      <c r="H314" s="45">
        <v>85.45</v>
      </c>
      <c r="I314" s="45">
        <v>542.41</v>
      </c>
      <c r="J314" s="25">
        <v>62</v>
      </c>
      <c r="K314" s="45">
        <v>356.77</v>
      </c>
      <c r="L314" s="45">
        <v>185.64</v>
      </c>
      <c r="M314" s="18" t="s">
        <v>44</v>
      </c>
      <c r="N314" s="45">
        <v>41.06</v>
      </c>
      <c r="O3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4" s="45">
        <f>Table1[[#This Row],[Lifetime Gross (M USD)]]-Table1[[#This Row],[Budget (M USD)]]</f>
        <v>456.96</v>
      </c>
      <c r="Q314" s="2" t="s">
        <v>8</v>
      </c>
    </row>
    <row r="315" spans="1:17" x14ac:dyDescent="0.3">
      <c r="A315" s="18" t="s">
        <v>1544</v>
      </c>
      <c r="B315" s="22" t="s">
        <v>2599</v>
      </c>
      <c r="C315" s="18" t="s">
        <v>4652</v>
      </c>
      <c r="D315" s="18" t="s">
        <v>26</v>
      </c>
      <c r="E315" s="18" t="s">
        <v>9</v>
      </c>
      <c r="F315" s="42">
        <f t="shared" ca="1" si="4"/>
        <v>40594</v>
      </c>
      <c r="G315" s="27">
        <v>6.7</v>
      </c>
      <c r="H315" s="45">
        <v>75.709999999999994</v>
      </c>
      <c r="I315" s="45">
        <v>529.08000000000004</v>
      </c>
      <c r="J315" s="25">
        <v>92</v>
      </c>
      <c r="K315" s="45">
        <v>399.77</v>
      </c>
      <c r="L315" s="45">
        <v>129.31</v>
      </c>
      <c r="M315" s="18" t="s">
        <v>55</v>
      </c>
      <c r="N315" s="45">
        <v>30.52</v>
      </c>
      <c r="O3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5" s="45">
        <f>Table1[[#This Row],[Lifetime Gross (M USD)]]-Table1[[#This Row],[Budget (M USD)]]</f>
        <v>453.37000000000006</v>
      </c>
      <c r="Q315" s="2" t="s">
        <v>13</v>
      </c>
    </row>
    <row r="316" spans="1:17" x14ac:dyDescent="0.3">
      <c r="A316" s="32" t="s">
        <v>712</v>
      </c>
      <c r="B316" s="22" t="s">
        <v>2173</v>
      </c>
      <c r="C316" s="18" t="s">
        <v>3414</v>
      </c>
      <c r="D316" s="18" t="s">
        <v>26</v>
      </c>
      <c r="E316" s="18" t="s">
        <v>9</v>
      </c>
      <c r="F316" s="42">
        <f t="shared" ca="1" si="4"/>
        <v>23594</v>
      </c>
      <c r="G316" s="27">
        <v>5.6</v>
      </c>
      <c r="H316" s="45">
        <v>62.94</v>
      </c>
      <c r="I316" s="45">
        <v>497.52</v>
      </c>
      <c r="J316" s="25">
        <v>52</v>
      </c>
      <c r="K316" s="45">
        <v>388.26</v>
      </c>
      <c r="L316" s="45">
        <v>109.26</v>
      </c>
      <c r="M316" s="18" t="s">
        <v>54</v>
      </c>
      <c r="N316" s="45">
        <v>9.86</v>
      </c>
      <c r="O3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6" s="45">
        <f>Table1[[#This Row],[Lifetime Gross (M USD)]]-Table1[[#This Row],[Budget (M USD)]]</f>
        <v>434.58</v>
      </c>
      <c r="Q316" s="2" t="s">
        <v>13</v>
      </c>
    </row>
    <row r="317" spans="1:17" x14ac:dyDescent="0.3">
      <c r="A317" s="18" t="s">
        <v>962</v>
      </c>
      <c r="B317" s="22" t="s">
        <v>2319</v>
      </c>
      <c r="C317" s="18" t="s">
        <v>4030</v>
      </c>
      <c r="D317" s="18" t="s">
        <v>26</v>
      </c>
      <c r="E317" s="18" t="s">
        <v>9</v>
      </c>
      <c r="F317" s="42">
        <f t="shared" ca="1" si="4"/>
        <v>8669</v>
      </c>
      <c r="G317" s="27">
        <v>7</v>
      </c>
      <c r="H317" s="45">
        <v>240.4</v>
      </c>
      <c r="I317" s="45">
        <v>647.91999999999996</v>
      </c>
      <c r="J317" s="25">
        <v>38</v>
      </c>
      <c r="K317" s="45">
        <v>330.42</v>
      </c>
      <c r="L317" s="45">
        <v>317.5</v>
      </c>
      <c r="M317" s="18" t="s">
        <v>54</v>
      </c>
      <c r="N317" s="45">
        <v>34.83</v>
      </c>
      <c r="O3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7" s="45">
        <f>Table1[[#This Row],[Lifetime Gross (M USD)]]-Table1[[#This Row],[Budget (M USD)]]</f>
        <v>407.52</v>
      </c>
      <c r="Q317" s="2" t="s">
        <v>20</v>
      </c>
    </row>
    <row r="318" spans="1:17" x14ac:dyDescent="0.3">
      <c r="A318" s="32" t="s">
        <v>1582</v>
      </c>
      <c r="B318" s="22" t="s">
        <v>1857</v>
      </c>
      <c r="C318" s="18" t="s">
        <v>3398</v>
      </c>
      <c r="D318" s="18" t="s">
        <v>26</v>
      </c>
      <c r="E318" s="18" t="s">
        <v>9</v>
      </c>
      <c r="F318" s="42">
        <f t="shared" ca="1" si="4"/>
        <v>9867</v>
      </c>
      <c r="G318" s="27">
        <v>6.6</v>
      </c>
      <c r="H318" s="45">
        <v>66.12</v>
      </c>
      <c r="I318" s="45">
        <v>408.3</v>
      </c>
      <c r="J318" s="25">
        <v>28</v>
      </c>
      <c r="K318" s="45">
        <v>296.8</v>
      </c>
      <c r="L318" s="45">
        <v>111.5</v>
      </c>
      <c r="M318" s="18" t="s">
        <v>46</v>
      </c>
      <c r="N318" s="45">
        <v>9.4600000000000009</v>
      </c>
      <c r="O3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8" s="45">
        <f>Table1[[#This Row],[Lifetime Gross (M USD)]]-Table1[[#This Row],[Budget (M USD)]]</f>
        <v>342.18</v>
      </c>
      <c r="Q318" s="2" t="s">
        <v>22</v>
      </c>
    </row>
    <row r="319" spans="1:17" x14ac:dyDescent="0.3">
      <c r="A319" s="18" t="s">
        <v>1792</v>
      </c>
      <c r="B319" s="22" t="s">
        <v>1917</v>
      </c>
      <c r="C319" s="18" t="s">
        <v>3699</v>
      </c>
      <c r="D319" s="18" t="s">
        <v>26</v>
      </c>
      <c r="E319" s="18" t="s">
        <v>9</v>
      </c>
      <c r="F319" s="42">
        <f t="shared" ca="1" si="4"/>
        <v>22310</v>
      </c>
      <c r="G319" s="27">
        <v>6.2</v>
      </c>
      <c r="H319" s="45">
        <v>68.59</v>
      </c>
      <c r="I319" s="45">
        <v>380.66</v>
      </c>
      <c r="J319" s="25">
        <v>51</v>
      </c>
      <c r="K319" s="45">
        <v>275.20999999999998</v>
      </c>
      <c r="L319" s="45">
        <v>105.45</v>
      </c>
      <c r="M319" s="18" t="s">
        <v>46</v>
      </c>
      <c r="N319" s="45">
        <v>10.11</v>
      </c>
      <c r="O3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19" s="45">
        <f>Table1[[#This Row],[Lifetime Gross (M USD)]]-Table1[[#This Row],[Budget (M USD)]]</f>
        <v>312.07000000000005</v>
      </c>
      <c r="Q319" s="2" t="s">
        <v>10</v>
      </c>
    </row>
    <row r="320" spans="1:17" x14ac:dyDescent="0.3">
      <c r="A320" s="32" t="s">
        <v>1797</v>
      </c>
      <c r="B320" s="22" t="s">
        <v>1947</v>
      </c>
      <c r="C320" s="18" t="s">
        <v>3150</v>
      </c>
      <c r="D320" s="18" t="s">
        <v>26</v>
      </c>
      <c r="E320" s="18" t="s">
        <v>9</v>
      </c>
      <c r="F320" s="42">
        <f t="shared" ca="1" si="4"/>
        <v>7999</v>
      </c>
      <c r="G320" s="27">
        <v>7.2</v>
      </c>
      <c r="H320" s="45">
        <v>137.03</v>
      </c>
      <c r="I320" s="45">
        <v>438.12</v>
      </c>
      <c r="J320" s="25">
        <v>32</v>
      </c>
      <c r="K320" s="45">
        <v>322.25</v>
      </c>
      <c r="L320" s="45">
        <v>115.87</v>
      </c>
      <c r="M320" s="18" t="s">
        <v>46</v>
      </c>
      <c r="N320" s="45">
        <v>65.98</v>
      </c>
      <c r="O3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0" s="45">
        <f>Table1[[#This Row],[Lifetime Gross (M USD)]]-Table1[[#This Row],[Budget (M USD)]]</f>
        <v>301.09000000000003</v>
      </c>
      <c r="Q320" s="2" t="s">
        <v>22</v>
      </c>
    </row>
    <row r="321" spans="1:17" x14ac:dyDescent="0.3">
      <c r="A321" s="18" t="s">
        <v>1620</v>
      </c>
      <c r="B321" s="22" t="s">
        <v>1956</v>
      </c>
      <c r="C321" s="18" t="s">
        <v>3158</v>
      </c>
      <c r="D321" s="18" t="s">
        <v>26</v>
      </c>
      <c r="E321" s="18" t="s">
        <v>9</v>
      </c>
      <c r="F321" s="42">
        <f t="shared" ca="1" si="4"/>
        <v>25417</v>
      </c>
      <c r="G321" s="27">
        <v>6.1</v>
      </c>
      <c r="H321" s="45">
        <v>63.98</v>
      </c>
      <c r="I321" s="45">
        <v>359.79</v>
      </c>
      <c r="J321" s="25">
        <v>64</v>
      </c>
      <c r="K321" s="45">
        <v>247.84</v>
      </c>
      <c r="L321" s="45">
        <v>111.95</v>
      </c>
      <c r="M321" s="18" t="s">
        <v>54</v>
      </c>
      <c r="N321" s="45">
        <v>9.01</v>
      </c>
      <c r="O3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1" s="45">
        <f>Table1[[#This Row],[Lifetime Gross (M USD)]]-Table1[[#This Row],[Budget (M USD)]]</f>
        <v>295.81</v>
      </c>
      <c r="Q321" s="2" t="s">
        <v>10</v>
      </c>
    </row>
    <row r="322" spans="1:17" x14ac:dyDescent="0.3">
      <c r="A322" s="32" t="s">
        <v>112</v>
      </c>
      <c r="B322" s="22" t="s">
        <v>2337</v>
      </c>
      <c r="C322" s="18" t="s">
        <v>3639</v>
      </c>
      <c r="D322" s="18" t="s">
        <v>26</v>
      </c>
      <c r="E322" s="18" t="s">
        <v>9</v>
      </c>
      <c r="F322" s="42">
        <f t="shared" ca="1" si="4"/>
        <v>39758</v>
      </c>
      <c r="G322" s="27">
        <v>6</v>
      </c>
      <c r="H322" s="45">
        <v>116.95</v>
      </c>
      <c r="I322" s="45">
        <v>378.43</v>
      </c>
      <c r="J322" s="25">
        <v>29</v>
      </c>
      <c r="K322" s="45">
        <v>278.49</v>
      </c>
      <c r="L322" s="45">
        <v>99.94</v>
      </c>
      <c r="M322" s="18" t="s">
        <v>48</v>
      </c>
      <c r="N322" s="45">
        <v>21.16</v>
      </c>
      <c r="O3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2" s="45">
        <f>Table1[[#This Row],[Lifetime Gross (M USD)]]-Table1[[#This Row],[Budget (M USD)]]</f>
        <v>261.48</v>
      </c>
      <c r="Q322" s="2" t="s">
        <v>22</v>
      </c>
    </row>
    <row r="323" spans="1:17" x14ac:dyDescent="0.3">
      <c r="A323" s="18" t="s">
        <v>170</v>
      </c>
      <c r="B323" s="22" t="s">
        <v>2963</v>
      </c>
      <c r="C323" s="18" t="s">
        <v>4806</v>
      </c>
      <c r="D323" s="18" t="s">
        <v>26</v>
      </c>
      <c r="E323" s="18" t="s">
        <v>9</v>
      </c>
      <c r="F323" s="42">
        <f t="shared" ref="F323:F386" ca="1" si="5">RANDBETWEEN(DATE(1920,1,1),DATE(2015,12,31))</f>
        <v>36746</v>
      </c>
      <c r="G323" s="27">
        <v>5.4</v>
      </c>
      <c r="H323" s="45">
        <v>33.69</v>
      </c>
      <c r="I323" s="45">
        <v>280.25</v>
      </c>
      <c r="J323" s="25">
        <v>92</v>
      </c>
      <c r="K323" s="45">
        <v>215.52</v>
      </c>
      <c r="L323" s="45">
        <v>64.73</v>
      </c>
      <c r="M323" s="18" t="s">
        <v>55</v>
      </c>
      <c r="N323" s="45">
        <v>9.7100000000000009</v>
      </c>
      <c r="O3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3" s="45">
        <f>Table1[[#This Row],[Lifetime Gross (M USD)]]-Table1[[#This Row],[Budget (M USD)]]</f>
        <v>246.56</v>
      </c>
      <c r="Q323" s="2" t="s">
        <v>22</v>
      </c>
    </row>
    <row r="324" spans="1:17" x14ac:dyDescent="0.3">
      <c r="A324" s="32" t="s">
        <v>226</v>
      </c>
      <c r="B324" s="22" t="s">
        <v>2664</v>
      </c>
      <c r="C324" s="18" t="s">
        <v>4286</v>
      </c>
      <c r="D324" s="18" t="s">
        <v>26</v>
      </c>
      <c r="E324" s="18" t="s">
        <v>9</v>
      </c>
      <c r="F324" s="42">
        <f t="shared" ca="1" si="5"/>
        <v>36436</v>
      </c>
      <c r="G324" s="27">
        <v>6.8</v>
      </c>
      <c r="H324" s="45">
        <v>231.53</v>
      </c>
      <c r="I324" s="45">
        <v>452.7</v>
      </c>
      <c r="J324" s="25">
        <v>91</v>
      </c>
      <c r="K324" s="45">
        <v>351.98</v>
      </c>
      <c r="L324" s="45">
        <v>100.72</v>
      </c>
      <c r="M324" s="18" t="s">
        <v>44</v>
      </c>
      <c r="N324" s="45">
        <v>99.95</v>
      </c>
      <c r="O3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4" s="45">
        <f>Table1[[#This Row],[Lifetime Gross (M USD)]]-Table1[[#This Row],[Budget (M USD)]]</f>
        <v>221.17</v>
      </c>
      <c r="Q324" s="2" t="s">
        <v>20</v>
      </c>
    </row>
    <row r="325" spans="1:17" x14ac:dyDescent="0.3">
      <c r="A325" s="18" t="s">
        <v>276</v>
      </c>
      <c r="B325" s="22" t="s">
        <v>2717</v>
      </c>
      <c r="C325" s="18" t="s">
        <v>4272</v>
      </c>
      <c r="D325" s="18" t="s">
        <v>26</v>
      </c>
      <c r="E325" s="18" t="s">
        <v>1875</v>
      </c>
      <c r="F325" s="42">
        <f t="shared" ca="1" si="5"/>
        <v>40724</v>
      </c>
      <c r="G325" s="27">
        <v>6.4</v>
      </c>
      <c r="H325" s="45">
        <v>278</v>
      </c>
      <c r="I325" s="45">
        <v>466.39</v>
      </c>
      <c r="J325" s="25">
        <v>86</v>
      </c>
      <c r="K325" s="45">
        <v>240.65</v>
      </c>
      <c r="L325" s="45">
        <v>225.74</v>
      </c>
      <c r="M325" s="18" t="s">
        <v>44</v>
      </c>
      <c r="N325" s="45">
        <v>72.05</v>
      </c>
      <c r="O3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5" s="45">
        <f>Table1[[#This Row],[Lifetime Gross (M USD)]]-Table1[[#This Row],[Budget (M USD)]]</f>
        <v>188.39</v>
      </c>
      <c r="Q325" s="2" t="s">
        <v>10</v>
      </c>
    </row>
    <row r="326" spans="1:17" x14ac:dyDescent="0.3">
      <c r="A326" s="32" t="s">
        <v>294</v>
      </c>
      <c r="B326" s="22" t="s">
        <v>1858</v>
      </c>
      <c r="C326" s="18" t="s">
        <v>3064</v>
      </c>
      <c r="D326" s="18" t="s">
        <v>26</v>
      </c>
      <c r="E326" s="18" t="s">
        <v>9</v>
      </c>
      <c r="F326" s="42">
        <f t="shared" ca="1" si="5"/>
        <v>23817</v>
      </c>
      <c r="G326" s="27">
        <v>7.6</v>
      </c>
      <c r="H326" s="45">
        <v>266.44</v>
      </c>
      <c r="I326" s="45">
        <v>452.17</v>
      </c>
      <c r="J326" s="25">
        <v>32</v>
      </c>
      <c r="K326" s="45">
        <v>343.84</v>
      </c>
      <c r="L326" s="45">
        <v>108.33</v>
      </c>
      <c r="M326" s="18" t="s">
        <v>46</v>
      </c>
      <c r="N326" s="45">
        <v>67.239999999999995</v>
      </c>
      <c r="O3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6" s="45">
        <f>Table1[[#This Row],[Lifetime Gross (M USD)]]-Table1[[#This Row],[Budget (M USD)]]</f>
        <v>185.73000000000002</v>
      </c>
      <c r="Q326" s="2" t="s">
        <v>28</v>
      </c>
    </row>
    <row r="327" spans="1:17" x14ac:dyDescent="0.3">
      <c r="A327" s="18" t="s">
        <v>315</v>
      </c>
      <c r="B327" s="22" t="s">
        <v>1874</v>
      </c>
      <c r="C327" s="18" t="s">
        <v>3079</v>
      </c>
      <c r="D327" s="18" t="s">
        <v>26</v>
      </c>
      <c r="E327" s="18" t="s">
        <v>1875</v>
      </c>
      <c r="F327" s="42">
        <f t="shared" ca="1" si="5"/>
        <v>30623</v>
      </c>
      <c r="G327" s="27">
        <v>4.9000000000000004</v>
      </c>
      <c r="H327" s="45">
        <v>38.35</v>
      </c>
      <c r="I327" s="45">
        <v>214.13</v>
      </c>
      <c r="J327" s="25">
        <v>30</v>
      </c>
      <c r="K327" s="45">
        <v>131.33000000000001</v>
      </c>
      <c r="L327" s="45">
        <v>82.8</v>
      </c>
      <c r="M327" s="18" t="s">
        <v>48</v>
      </c>
      <c r="N327" s="45">
        <v>14.97</v>
      </c>
      <c r="O3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7" s="45">
        <f>Table1[[#This Row],[Lifetime Gross (M USD)]]-Table1[[#This Row],[Budget (M USD)]]</f>
        <v>175.78</v>
      </c>
      <c r="Q327" s="2" t="s">
        <v>28</v>
      </c>
    </row>
    <row r="328" spans="1:17" x14ac:dyDescent="0.3">
      <c r="A328" s="32" t="s">
        <v>323</v>
      </c>
      <c r="B328" s="22" t="s">
        <v>2980</v>
      </c>
      <c r="C328" s="18" t="s">
        <v>4843</v>
      </c>
      <c r="D328" s="18" t="s">
        <v>26</v>
      </c>
      <c r="E328" s="18" t="s">
        <v>9</v>
      </c>
      <c r="F328" s="42">
        <f t="shared" ca="1" si="5"/>
        <v>41568</v>
      </c>
      <c r="G328" s="27">
        <v>5.2</v>
      </c>
      <c r="H328" s="45">
        <v>278.22000000000003</v>
      </c>
      <c r="I328" s="45">
        <v>449.3</v>
      </c>
      <c r="J328" s="25">
        <v>85</v>
      </c>
      <c r="K328" s="45">
        <v>280.83999999999997</v>
      </c>
      <c r="L328" s="45">
        <v>168.46</v>
      </c>
      <c r="M328" s="18" t="s">
        <v>54</v>
      </c>
      <c r="N328" s="45">
        <v>126.39</v>
      </c>
      <c r="O3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8" s="45">
        <f>Table1[[#This Row],[Lifetime Gross (M USD)]]-Table1[[#This Row],[Budget (M USD)]]</f>
        <v>171.07999999999998</v>
      </c>
      <c r="Q328" s="2" t="s">
        <v>28</v>
      </c>
    </row>
    <row r="329" spans="1:17" x14ac:dyDescent="0.3">
      <c r="A329" s="18" t="s">
        <v>381</v>
      </c>
      <c r="B329" s="22" t="s">
        <v>2386</v>
      </c>
      <c r="C329" s="18" t="s">
        <v>4314</v>
      </c>
      <c r="D329" s="18" t="s">
        <v>26</v>
      </c>
      <c r="E329" s="18" t="s">
        <v>9</v>
      </c>
      <c r="F329" s="42">
        <f t="shared" ca="1" si="5"/>
        <v>13932</v>
      </c>
      <c r="G329" s="27">
        <v>5.8</v>
      </c>
      <c r="H329" s="45">
        <v>110.98</v>
      </c>
      <c r="I329" s="45">
        <v>275.2</v>
      </c>
      <c r="J329" s="25">
        <v>91</v>
      </c>
      <c r="K329" s="45">
        <v>161.6</v>
      </c>
      <c r="L329" s="45">
        <v>113.6</v>
      </c>
      <c r="M329" s="18" t="s">
        <v>48</v>
      </c>
      <c r="N329" s="45">
        <v>24.15</v>
      </c>
      <c r="O3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29" s="45">
        <f>Table1[[#This Row],[Lifetime Gross (M USD)]]-Table1[[#This Row],[Budget (M USD)]]</f>
        <v>164.21999999999997</v>
      </c>
      <c r="Q329" s="2" t="s">
        <v>22</v>
      </c>
    </row>
    <row r="330" spans="1:17" x14ac:dyDescent="0.3">
      <c r="A330" s="32" t="s">
        <v>430</v>
      </c>
      <c r="B330" s="22" t="s">
        <v>1876</v>
      </c>
      <c r="C330" s="18" t="s">
        <v>3989</v>
      </c>
      <c r="D330" s="18" t="s">
        <v>26</v>
      </c>
      <c r="E330" s="18" t="s">
        <v>9</v>
      </c>
      <c r="F330" s="42">
        <f t="shared" ca="1" si="5"/>
        <v>13183</v>
      </c>
      <c r="G330" s="27">
        <v>7.2</v>
      </c>
      <c r="H330" s="45">
        <v>108.5</v>
      </c>
      <c r="I330" s="45">
        <v>251.23</v>
      </c>
      <c r="J330" s="25">
        <v>64</v>
      </c>
      <c r="K330" s="45">
        <v>160.4</v>
      </c>
      <c r="L330" s="45">
        <v>90.83</v>
      </c>
      <c r="M330" s="18" t="s">
        <v>50</v>
      </c>
      <c r="N330" s="45">
        <v>32.340000000000003</v>
      </c>
      <c r="O3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0" s="45">
        <f>Table1[[#This Row],[Lifetime Gross (M USD)]]-Table1[[#This Row],[Budget (M USD)]]</f>
        <v>142.72999999999999</v>
      </c>
      <c r="Q330" s="2" t="s">
        <v>17</v>
      </c>
    </row>
    <row r="331" spans="1:17" x14ac:dyDescent="0.3">
      <c r="A331" s="18" t="s">
        <v>523</v>
      </c>
      <c r="B331" s="22" t="s">
        <v>2004</v>
      </c>
      <c r="C331" s="18" t="s">
        <v>3209</v>
      </c>
      <c r="D331" s="18" t="s">
        <v>26</v>
      </c>
      <c r="E331" s="18" t="s">
        <v>9</v>
      </c>
      <c r="F331" s="42">
        <f t="shared" ca="1" si="5"/>
        <v>7831</v>
      </c>
      <c r="G331" s="27">
        <v>6.5</v>
      </c>
      <c r="H331" s="45">
        <v>17.41</v>
      </c>
      <c r="I331" s="45">
        <v>151.87</v>
      </c>
      <c r="J331" s="25">
        <v>42</v>
      </c>
      <c r="K331" s="45">
        <v>94.17</v>
      </c>
      <c r="L331" s="45">
        <v>57.7</v>
      </c>
      <c r="M331" s="18" t="s">
        <v>44</v>
      </c>
      <c r="N331" s="45">
        <v>8.66</v>
      </c>
      <c r="O3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1" s="45">
        <f>Table1[[#This Row],[Lifetime Gross (M USD)]]-Table1[[#This Row],[Budget (M USD)]]</f>
        <v>134.46</v>
      </c>
      <c r="Q331" s="2" t="s">
        <v>10</v>
      </c>
    </row>
    <row r="332" spans="1:17" x14ac:dyDescent="0.3">
      <c r="A332" s="32" t="s">
        <v>534</v>
      </c>
      <c r="B332" s="22" t="s">
        <v>3036</v>
      </c>
      <c r="C332" s="18" t="s">
        <v>4972</v>
      </c>
      <c r="D332" s="18" t="s">
        <v>26</v>
      </c>
      <c r="E332" s="18" t="s">
        <v>9</v>
      </c>
      <c r="F332" s="42">
        <f t="shared" ca="1" si="5"/>
        <v>34506</v>
      </c>
      <c r="G332" s="27">
        <v>6.6</v>
      </c>
      <c r="H332" s="45">
        <v>277.13</v>
      </c>
      <c r="I332" s="45">
        <v>401.4</v>
      </c>
      <c r="J332" s="25">
        <v>64</v>
      </c>
      <c r="K332" s="45">
        <v>259.52</v>
      </c>
      <c r="L332" s="45">
        <v>141.88</v>
      </c>
      <c r="M332" s="18" t="s">
        <v>55</v>
      </c>
      <c r="N332" s="45">
        <v>59.09</v>
      </c>
      <c r="O3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2" s="45">
        <f>Table1[[#This Row],[Lifetime Gross (M USD)]]-Table1[[#This Row],[Budget (M USD)]]</f>
        <v>124.26999999999998</v>
      </c>
      <c r="Q332" s="2" t="s">
        <v>17</v>
      </c>
    </row>
    <row r="333" spans="1:17" x14ac:dyDescent="0.3">
      <c r="A333" s="18" t="s">
        <v>594</v>
      </c>
      <c r="B333" s="22" t="s">
        <v>2124</v>
      </c>
      <c r="C333" s="18" t="s">
        <v>3348</v>
      </c>
      <c r="D333" s="18" t="s">
        <v>26</v>
      </c>
      <c r="E333" s="18" t="s">
        <v>9</v>
      </c>
      <c r="F333" s="42">
        <f t="shared" ca="1" si="5"/>
        <v>40868</v>
      </c>
      <c r="G333" s="27">
        <v>5.3</v>
      </c>
      <c r="H333" s="45">
        <v>109.09</v>
      </c>
      <c r="I333" s="45">
        <v>225.62</v>
      </c>
      <c r="J333" s="25">
        <v>83</v>
      </c>
      <c r="K333" s="45">
        <v>140.97999999999999</v>
      </c>
      <c r="L333" s="45">
        <v>84.64</v>
      </c>
      <c r="M333" s="18" t="s">
        <v>55</v>
      </c>
      <c r="N333" s="45">
        <v>43.32</v>
      </c>
      <c r="O3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3" s="45">
        <f>Table1[[#This Row],[Lifetime Gross (M USD)]]-Table1[[#This Row],[Budget (M USD)]]</f>
        <v>116.53</v>
      </c>
      <c r="Q333" s="2" t="s">
        <v>28</v>
      </c>
    </row>
    <row r="334" spans="1:17" x14ac:dyDescent="0.3">
      <c r="A334" s="32" t="s">
        <v>640</v>
      </c>
      <c r="B334" s="22" t="s">
        <v>2760</v>
      </c>
      <c r="C334" s="18" t="s">
        <v>4344</v>
      </c>
      <c r="D334" s="18" t="s">
        <v>26</v>
      </c>
      <c r="E334" s="18" t="s">
        <v>9</v>
      </c>
      <c r="F334" s="42">
        <f t="shared" ca="1" si="5"/>
        <v>26881</v>
      </c>
      <c r="G334" s="27">
        <v>5.6</v>
      </c>
      <c r="H334" s="45">
        <v>236.96</v>
      </c>
      <c r="I334" s="45">
        <v>322.70999999999998</v>
      </c>
      <c r="J334" s="25">
        <v>96</v>
      </c>
      <c r="K334" s="45">
        <v>249.9</v>
      </c>
      <c r="L334" s="45">
        <v>72.81</v>
      </c>
      <c r="M334" s="18" t="s">
        <v>54</v>
      </c>
      <c r="N334" s="45">
        <v>88.15</v>
      </c>
      <c r="O3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4" s="45">
        <f>Table1[[#This Row],[Lifetime Gross (M USD)]]-Table1[[#This Row],[Budget (M USD)]]</f>
        <v>85.749999999999972</v>
      </c>
      <c r="Q334" s="2" t="s">
        <v>32</v>
      </c>
    </row>
    <row r="335" spans="1:17" x14ac:dyDescent="0.3">
      <c r="A335" s="18" t="s">
        <v>681</v>
      </c>
      <c r="B335" s="22" t="s">
        <v>1884</v>
      </c>
      <c r="C335" s="18" t="s">
        <v>4022</v>
      </c>
      <c r="D335" s="18" t="s">
        <v>26</v>
      </c>
      <c r="E335" s="18" t="s">
        <v>9</v>
      </c>
      <c r="F335" s="42">
        <f t="shared" ca="1" si="5"/>
        <v>13589</v>
      </c>
      <c r="G335" s="27">
        <v>6.9</v>
      </c>
      <c r="H335" s="45">
        <v>209.67</v>
      </c>
      <c r="I335" s="45">
        <v>289.75</v>
      </c>
      <c r="J335" s="25">
        <v>43</v>
      </c>
      <c r="K335" s="45">
        <v>212.89</v>
      </c>
      <c r="L335" s="45">
        <v>76.86</v>
      </c>
      <c r="M335" s="18" t="s">
        <v>44</v>
      </c>
      <c r="N335" s="45">
        <v>62.2</v>
      </c>
      <c r="O3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5" s="45">
        <f>Table1[[#This Row],[Lifetime Gross (M USD)]]-Table1[[#This Row],[Budget (M USD)]]</f>
        <v>80.080000000000013</v>
      </c>
      <c r="Q335" s="2" t="s">
        <v>28</v>
      </c>
    </row>
    <row r="336" spans="1:17" x14ac:dyDescent="0.3">
      <c r="A336" s="32" t="s">
        <v>708</v>
      </c>
      <c r="B336" s="22" t="s">
        <v>1973</v>
      </c>
      <c r="C336" s="18" t="s">
        <v>4132</v>
      </c>
      <c r="D336" s="18" t="s">
        <v>26</v>
      </c>
      <c r="E336" s="18" t="s">
        <v>9</v>
      </c>
      <c r="F336" s="42">
        <f t="shared" ca="1" si="5"/>
        <v>26420</v>
      </c>
      <c r="G336" s="27">
        <v>7.3</v>
      </c>
      <c r="H336" s="45">
        <v>20.329999999999998</v>
      </c>
      <c r="I336" s="45">
        <v>95.57</v>
      </c>
      <c r="J336" s="25">
        <v>63</v>
      </c>
      <c r="K336" s="45">
        <v>67.94</v>
      </c>
      <c r="L336" s="45">
        <v>27.63</v>
      </c>
      <c r="M336" s="18" t="s">
        <v>46</v>
      </c>
      <c r="N336" s="45">
        <v>9.2899999999999991</v>
      </c>
      <c r="O3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6" s="45">
        <f>Table1[[#This Row],[Lifetime Gross (M USD)]]-Table1[[#This Row],[Budget (M USD)]]</f>
        <v>75.239999999999995</v>
      </c>
      <c r="Q336" s="2" t="s">
        <v>20</v>
      </c>
    </row>
    <row r="337" spans="1:17" x14ac:dyDescent="0.3">
      <c r="A337" s="18" t="s">
        <v>482</v>
      </c>
      <c r="B337" s="22" t="s">
        <v>2822</v>
      </c>
      <c r="C337" s="18" t="s">
        <v>4485</v>
      </c>
      <c r="D337" s="18" t="s">
        <v>26</v>
      </c>
      <c r="E337" s="18" t="s">
        <v>9</v>
      </c>
      <c r="F337" s="42">
        <f t="shared" ca="1" si="5"/>
        <v>18225</v>
      </c>
      <c r="G337" s="27">
        <v>6</v>
      </c>
      <c r="H337" s="45">
        <v>96.98</v>
      </c>
      <c r="I337" s="45">
        <v>171.34</v>
      </c>
      <c r="J337" s="25">
        <v>50</v>
      </c>
      <c r="K337" s="45">
        <v>123.36</v>
      </c>
      <c r="L337" s="45">
        <v>47.98</v>
      </c>
      <c r="M337" s="18" t="s">
        <v>46</v>
      </c>
      <c r="N337" s="45">
        <v>43.56</v>
      </c>
      <c r="O3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7" s="45">
        <f>Table1[[#This Row],[Lifetime Gross (M USD)]]-Table1[[#This Row],[Budget (M USD)]]</f>
        <v>74.36</v>
      </c>
      <c r="Q337" s="2" t="s">
        <v>28</v>
      </c>
    </row>
    <row r="338" spans="1:17" x14ac:dyDescent="0.3">
      <c r="A338" s="32" t="s">
        <v>828</v>
      </c>
      <c r="B338" s="22" t="s">
        <v>2579</v>
      </c>
      <c r="C338" s="18" t="s">
        <v>4032</v>
      </c>
      <c r="D338" s="18" t="s">
        <v>26</v>
      </c>
      <c r="E338" s="18" t="s">
        <v>19</v>
      </c>
      <c r="F338" s="42">
        <f t="shared" ca="1" si="5"/>
        <v>14152</v>
      </c>
      <c r="G338" s="27">
        <v>7.1</v>
      </c>
      <c r="H338" s="45">
        <v>37.28</v>
      </c>
      <c r="I338" s="45">
        <v>108.13</v>
      </c>
      <c r="J338" s="25">
        <v>78</v>
      </c>
      <c r="K338" s="45">
        <v>78.11</v>
      </c>
      <c r="L338" s="45">
        <v>30.02</v>
      </c>
      <c r="M338" s="18" t="s">
        <v>46</v>
      </c>
      <c r="N338" s="45">
        <v>17.98</v>
      </c>
      <c r="O3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8" s="45">
        <f>Table1[[#This Row],[Lifetime Gross (M USD)]]-Table1[[#This Row],[Budget (M USD)]]</f>
        <v>70.849999999999994</v>
      </c>
      <c r="Q338" s="2" t="s">
        <v>28</v>
      </c>
    </row>
    <row r="339" spans="1:17" x14ac:dyDescent="0.3">
      <c r="A339" s="18" t="s">
        <v>860</v>
      </c>
      <c r="B339" s="22" t="s">
        <v>2249</v>
      </c>
      <c r="C339" s="18" t="s">
        <v>4207</v>
      </c>
      <c r="D339" s="18" t="s">
        <v>26</v>
      </c>
      <c r="E339" s="18" t="s">
        <v>9</v>
      </c>
      <c r="F339" s="42">
        <f t="shared" ca="1" si="5"/>
        <v>14863</v>
      </c>
      <c r="G339" s="27">
        <v>7.5</v>
      </c>
      <c r="H339" s="45">
        <v>78.08</v>
      </c>
      <c r="I339" s="45">
        <v>138.22999999999999</v>
      </c>
      <c r="J339" s="25">
        <v>60</v>
      </c>
      <c r="K339" s="45">
        <v>103.17</v>
      </c>
      <c r="L339" s="45">
        <v>35.06</v>
      </c>
      <c r="M339" s="18" t="s">
        <v>44</v>
      </c>
      <c r="N339" s="45">
        <v>15.39</v>
      </c>
      <c r="O3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39" s="45">
        <f>Table1[[#This Row],[Lifetime Gross (M USD)]]-Table1[[#This Row],[Budget (M USD)]]</f>
        <v>60.149999999999991</v>
      </c>
      <c r="Q339" s="2" t="s">
        <v>17</v>
      </c>
    </row>
    <row r="340" spans="1:17" x14ac:dyDescent="0.3">
      <c r="A340" s="32" t="s">
        <v>901</v>
      </c>
      <c r="B340" s="22" t="s">
        <v>2427</v>
      </c>
      <c r="C340" s="18" t="s">
        <v>5000</v>
      </c>
      <c r="D340" s="18" t="s">
        <v>26</v>
      </c>
      <c r="E340" s="18" t="s">
        <v>9</v>
      </c>
      <c r="F340" s="42">
        <f t="shared" ca="1" si="5"/>
        <v>11037</v>
      </c>
      <c r="G340" s="27">
        <v>6.5</v>
      </c>
      <c r="H340" s="45">
        <v>227.38</v>
      </c>
      <c r="I340" s="45">
        <v>250.09</v>
      </c>
      <c r="J340" s="25">
        <v>77</v>
      </c>
      <c r="K340" s="45">
        <v>165.32</v>
      </c>
      <c r="L340" s="45">
        <v>84.77</v>
      </c>
      <c r="M340" s="18" t="s">
        <v>55</v>
      </c>
      <c r="N340" s="45">
        <v>42.44</v>
      </c>
      <c r="O3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0" s="45">
        <f>Table1[[#This Row],[Lifetime Gross (M USD)]]-Table1[[#This Row],[Budget (M USD)]]</f>
        <v>22.710000000000008</v>
      </c>
      <c r="Q340" s="2" t="s">
        <v>13</v>
      </c>
    </row>
    <row r="341" spans="1:17" x14ac:dyDescent="0.3">
      <c r="A341" s="18" t="s">
        <v>907</v>
      </c>
      <c r="B341" s="22" t="s">
        <v>2356</v>
      </c>
      <c r="C341" s="18" t="s">
        <v>3667</v>
      </c>
      <c r="D341" s="18" t="s">
        <v>18</v>
      </c>
      <c r="E341" s="18" t="s">
        <v>27</v>
      </c>
      <c r="F341" s="42">
        <f t="shared" ca="1" si="5"/>
        <v>14135</v>
      </c>
      <c r="G341" s="27">
        <v>6.9</v>
      </c>
      <c r="H341" s="45">
        <v>210.07</v>
      </c>
      <c r="I341" s="45">
        <v>230.24</v>
      </c>
      <c r="J341" s="25">
        <v>84</v>
      </c>
      <c r="K341" s="45">
        <v>173.52</v>
      </c>
      <c r="L341" s="45">
        <v>56.72</v>
      </c>
      <c r="M341" s="18" t="s">
        <v>44</v>
      </c>
      <c r="N341" s="45">
        <v>75.790000000000006</v>
      </c>
      <c r="O3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1" s="45">
        <f>Table1[[#This Row],[Lifetime Gross (M USD)]]-Table1[[#This Row],[Budget (M USD)]]</f>
        <v>20.170000000000016</v>
      </c>
      <c r="Q341" s="2" t="s">
        <v>32</v>
      </c>
    </row>
    <row r="342" spans="1:17" x14ac:dyDescent="0.3">
      <c r="A342" s="32" t="s">
        <v>912</v>
      </c>
      <c r="B342" s="22" t="s">
        <v>2679</v>
      </c>
      <c r="C342" s="18" t="s">
        <v>4215</v>
      </c>
      <c r="D342" s="18" t="s">
        <v>26</v>
      </c>
      <c r="E342" s="18" t="s">
        <v>9</v>
      </c>
      <c r="F342" s="42">
        <f t="shared" ca="1" si="5"/>
        <v>11587</v>
      </c>
      <c r="G342" s="27">
        <v>7.4</v>
      </c>
      <c r="H342" s="45">
        <v>64.22</v>
      </c>
      <c r="I342" s="45">
        <v>78</v>
      </c>
      <c r="J342" s="25">
        <v>61</v>
      </c>
      <c r="K342" s="45">
        <v>40.99</v>
      </c>
      <c r="L342" s="45">
        <v>37.01</v>
      </c>
      <c r="M342" s="18" t="s">
        <v>50</v>
      </c>
      <c r="N342" s="45">
        <v>19.61</v>
      </c>
      <c r="O3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2" s="45">
        <f>Table1[[#This Row],[Lifetime Gross (M USD)]]-Table1[[#This Row],[Budget (M USD)]]</f>
        <v>13.780000000000001</v>
      </c>
      <c r="Q342" s="2" t="s">
        <v>13</v>
      </c>
    </row>
    <row r="343" spans="1:17" x14ac:dyDescent="0.3">
      <c r="A343" s="18" t="s">
        <v>931</v>
      </c>
      <c r="B343" s="22" t="s">
        <v>1906</v>
      </c>
      <c r="C343" s="18" t="s">
        <v>3108</v>
      </c>
      <c r="D343" s="18" t="s">
        <v>26</v>
      </c>
      <c r="E343" s="18" t="s">
        <v>9</v>
      </c>
      <c r="F343" s="42">
        <f t="shared" ca="1" si="5"/>
        <v>13707</v>
      </c>
      <c r="G343" s="27">
        <v>6.4</v>
      </c>
      <c r="H343" s="45">
        <v>20.36</v>
      </c>
      <c r="I343" s="45">
        <v>28.48</v>
      </c>
      <c r="J343" s="25">
        <v>38</v>
      </c>
      <c r="K343" s="45">
        <v>22.76</v>
      </c>
      <c r="L343" s="45">
        <v>5.72</v>
      </c>
      <c r="M343" s="18" t="s">
        <v>50</v>
      </c>
      <c r="N343" s="45">
        <v>3.8</v>
      </c>
      <c r="O3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3" s="45">
        <f>Table1[[#This Row],[Lifetime Gross (M USD)]]-Table1[[#This Row],[Budget (M USD)]]</f>
        <v>8.120000000000001</v>
      </c>
      <c r="Q343" s="2" t="s">
        <v>25</v>
      </c>
    </row>
    <row r="344" spans="1:17" x14ac:dyDescent="0.3">
      <c r="A344" s="32" t="s">
        <v>941</v>
      </c>
      <c r="B344" s="22" t="s">
        <v>2546</v>
      </c>
      <c r="C344" s="18" t="s">
        <v>3972</v>
      </c>
      <c r="D344" s="18" t="s">
        <v>26</v>
      </c>
      <c r="E344" s="18" t="s">
        <v>9</v>
      </c>
      <c r="F344" s="42">
        <f t="shared" ca="1" si="5"/>
        <v>39269</v>
      </c>
      <c r="G344" s="27">
        <v>4.4000000000000004</v>
      </c>
      <c r="H344" s="45">
        <v>200.97</v>
      </c>
      <c r="I344" s="45">
        <v>193.54</v>
      </c>
      <c r="J344" s="25">
        <v>48</v>
      </c>
      <c r="K344" s="45">
        <v>109.32</v>
      </c>
      <c r="L344" s="45">
        <v>84.22</v>
      </c>
      <c r="M344" s="18" t="s">
        <v>54</v>
      </c>
      <c r="N344" s="45">
        <v>92.05</v>
      </c>
      <c r="O3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4" s="45">
        <f>Table1[[#This Row],[Lifetime Gross (M USD)]]-Table1[[#This Row],[Budget (M USD)]]</f>
        <v>-7.4300000000000068</v>
      </c>
      <c r="Q344" s="2" t="s">
        <v>20</v>
      </c>
    </row>
    <row r="345" spans="1:17" x14ac:dyDescent="0.3">
      <c r="A345" s="18" t="s">
        <v>961</v>
      </c>
      <c r="B345" s="22" t="s">
        <v>2853</v>
      </c>
      <c r="C345" s="18" t="s">
        <v>4545</v>
      </c>
      <c r="D345" s="18" t="s">
        <v>26</v>
      </c>
      <c r="E345" s="18" t="s">
        <v>9</v>
      </c>
      <c r="F345" s="42">
        <f t="shared" ca="1" si="5"/>
        <v>19647</v>
      </c>
      <c r="G345" s="27">
        <v>5.3</v>
      </c>
      <c r="H345" s="45">
        <v>278.33999999999997</v>
      </c>
      <c r="I345" s="45">
        <v>258.83</v>
      </c>
      <c r="J345" s="25">
        <v>54</v>
      </c>
      <c r="K345" s="45">
        <v>149.22999999999999</v>
      </c>
      <c r="L345" s="45">
        <v>109.6</v>
      </c>
      <c r="M345" s="18" t="s">
        <v>54</v>
      </c>
      <c r="N345" s="45">
        <v>94.98</v>
      </c>
      <c r="O3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5" s="45">
        <f>Table1[[#This Row],[Lifetime Gross (M USD)]]-Table1[[#This Row],[Budget (M USD)]]</f>
        <v>-19.509999999999991</v>
      </c>
      <c r="Q345" s="2" t="s">
        <v>10</v>
      </c>
    </row>
    <row r="346" spans="1:17" x14ac:dyDescent="0.3">
      <c r="A346" s="32" t="s">
        <v>965</v>
      </c>
      <c r="B346" s="22" t="s">
        <v>1951</v>
      </c>
      <c r="C346" s="18" t="s">
        <v>3911</v>
      </c>
      <c r="D346" s="18" t="s">
        <v>26</v>
      </c>
      <c r="E346" s="18" t="s">
        <v>9</v>
      </c>
      <c r="F346" s="42">
        <f t="shared" ca="1" si="5"/>
        <v>29311</v>
      </c>
      <c r="G346" s="27">
        <v>7.1</v>
      </c>
      <c r="H346" s="45">
        <v>65.94</v>
      </c>
      <c r="I346" s="45">
        <v>32.42</v>
      </c>
      <c r="J346" s="25">
        <v>25</v>
      </c>
      <c r="K346" s="45">
        <v>23.92</v>
      </c>
      <c r="L346" s="45">
        <v>8.5</v>
      </c>
      <c r="M346" s="18" t="s">
        <v>44</v>
      </c>
      <c r="N346" s="45">
        <v>21.26</v>
      </c>
      <c r="O3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6" s="45">
        <f>Table1[[#This Row],[Lifetime Gross (M USD)]]-Table1[[#This Row],[Budget (M USD)]]</f>
        <v>-33.519999999999996</v>
      </c>
      <c r="Q346" s="2" t="s">
        <v>8</v>
      </c>
    </row>
    <row r="347" spans="1:17" x14ac:dyDescent="0.3">
      <c r="A347" s="18" t="s">
        <v>1002</v>
      </c>
      <c r="B347" s="22" t="s">
        <v>2044</v>
      </c>
      <c r="C347" s="18" t="s">
        <v>3601</v>
      </c>
      <c r="D347" s="18" t="s">
        <v>26</v>
      </c>
      <c r="E347" s="18" t="s">
        <v>9</v>
      </c>
      <c r="F347" s="42">
        <f t="shared" ca="1" si="5"/>
        <v>10045</v>
      </c>
      <c r="G347" s="27">
        <v>7.4</v>
      </c>
      <c r="H347" s="45">
        <v>178.73</v>
      </c>
      <c r="I347" s="45">
        <v>138.29</v>
      </c>
      <c r="J347" s="25">
        <v>35</v>
      </c>
      <c r="K347" s="45">
        <v>85.4</v>
      </c>
      <c r="L347" s="45">
        <v>52.89</v>
      </c>
      <c r="M347" s="18" t="s">
        <v>46</v>
      </c>
      <c r="N347" s="45">
        <v>80.95</v>
      </c>
      <c r="O3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7" s="45">
        <f>Table1[[#This Row],[Lifetime Gross (M USD)]]-Table1[[#This Row],[Budget (M USD)]]</f>
        <v>-40.44</v>
      </c>
      <c r="Q347" s="2" t="s">
        <v>17</v>
      </c>
    </row>
    <row r="348" spans="1:17" x14ac:dyDescent="0.3">
      <c r="A348" s="32" t="s">
        <v>1045</v>
      </c>
      <c r="B348" s="22" t="s">
        <v>2345</v>
      </c>
      <c r="C348" s="18" t="s">
        <v>4578</v>
      </c>
      <c r="D348" s="18" t="s">
        <v>26</v>
      </c>
      <c r="E348" s="18" t="s">
        <v>9</v>
      </c>
      <c r="F348" s="42">
        <f t="shared" ca="1" si="5"/>
        <v>33503</v>
      </c>
      <c r="G348" s="27">
        <v>6.2</v>
      </c>
      <c r="H348" s="45">
        <v>169.25</v>
      </c>
      <c r="I348" s="45">
        <v>126.91</v>
      </c>
      <c r="J348" s="25">
        <v>80</v>
      </c>
      <c r="K348" s="45">
        <v>98.42</v>
      </c>
      <c r="L348" s="45">
        <v>28.49</v>
      </c>
      <c r="M348" s="18" t="s">
        <v>48</v>
      </c>
      <c r="N348" s="45">
        <v>75.349999999999994</v>
      </c>
      <c r="O3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8" s="45">
        <f>Table1[[#This Row],[Lifetime Gross (M USD)]]-Table1[[#This Row],[Budget (M USD)]]</f>
        <v>-42.34</v>
      </c>
      <c r="Q348" s="2" t="s">
        <v>10</v>
      </c>
    </row>
    <row r="349" spans="1:17" x14ac:dyDescent="0.3">
      <c r="A349" s="18" t="s">
        <v>1065</v>
      </c>
      <c r="B349" s="22" t="s">
        <v>1856</v>
      </c>
      <c r="C349" s="18" t="s">
        <v>3923</v>
      </c>
      <c r="D349" s="18" t="s">
        <v>26</v>
      </c>
      <c r="E349" s="18" t="s">
        <v>9</v>
      </c>
      <c r="F349" s="42">
        <f t="shared" ca="1" si="5"/>
        <v>27122</v>
      </c>
      <c r="G349" s="27">
        <v>6.8</v>
      </c>
      <c r="H349" s="45">
        <v>261.81</v>
      </c>
      <c r="I349" s="45">
        <v>198.99</v>
      </c>
      <c r="J349" s="25">
        <v>61</v>
      </c>
      <c r="K349" s="45">
        <v>125.92</v>
      </c>
      <c r="L349" s="45">
        <v>73.069999999999993</v>
      </c>
      <c r="M349" s="18" t="s">
        <v>50</v>
      </c>
      <c r="N349" s="45">
        <v>41.77</v>
      </c>
      <c r="O3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49" s="45">
        <f>Table1[[#This Row],[Lifetime Gross (M USD)]]-Table1[[#This Row],[Budget (M USD)]]</f>
        <v>-62.819999999999993</v>
      </c>
      <c r="Q349" s="2" t="s">
        <v>22</v>
      </c>
    </row>
    <row r="350" spans="1:17" x14ac:dyDescent="0.3">
      <c r="A350" s="32" t="s">
        <v>1073</v>
      </c>
      <c r="B350" s="22" t="s">
        <v>2255</v>
      </c>
      <c r="C350" s="18" t="s">
        <v>3515</v>
      </c>
      <c r="D350" s="18" t="s">
        <v>26</v>
      </c>
      <c r="E350" s="18" t="s">
        <v>9</v>
      </c>
      <c r="F350" s="42">
        <f t="shared" ca="1" si="5"/>
        <v>17377</v>
      </c>
      <c r="G350" s="27">
        <v>6</v>
      </c>
      <c r="H350" s="45">
        <v>136.08000000000001</v>
      </c>
      <c r="I350" s="45">
        <v>68.97</v>
      </c>
      <c r="J350" s="25">
        <v>67</v>
      </c>
      <c r="K350" s="45">
        <v>51.69</v>
      </c>
      <c r="L350" s="45">
        <v>17.28</v>
      </c>
      <c r="M350" s="18" t="s">
        <v>54</v>
      </c>
      <c r="N350" s="45">
        <v>64.67</v>
      </c>
      <c r="O3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0" s="45">
        <f>Table1[[#This Row],[Lifetime Gross (M USD)]]-Table1[[#This Row],[Budget (M USD)]]</f>
        <v>-67.110000000000014</v>
      </c>
      <c r="Q350" s="2" t="s">
        <v>25</v>
      </c>
    </row>
    <row r="351" spans="1:17" x14ac:dyDescent="0.3">
      <c r="A351" s="18" t="s">
        <v>1118</v>
      </c>
      <c r="B351" s="22" t="s">
        <v>2045</v>
      </c>
      <c r="C351" s="18" t="s">
        <v>3252</v>
      </c>
      <c r="D351" s="18" t="s">
        <v>26</v>
      </c>
      <c r="E351" s="18" t="s">
        <v>9</v>
      </c>
      <c r="F351" s="42">
        <f t="shared" ca="1" si="5"/>
        <v>39692</v>
      </c>
      <c r="G351" s="27">
        <v>6</v>
      </c>
      <c r="H351" s="45">
        <v>126.86</v>
      </c>
      <c r="I351" s="45">
        <v>49.88</v>
      </c>
      <c r="J351" s="25">
        <v>60</v>
      </c>
      <c r="K351" s="45">
        <v>36.200000000000003</v>
      </c>
      <c r="L351" s="45">
        <v>13.68</v>
      </c>
      <c r="M351" s="18" t="s">
        <v>48</v>
      </c>
      <c r="N351" s="45">
        <v>51.79</v>
      </c>
      <c r="O3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1" s="45">
        <f>Table1[[#This Row],[Lifetime Gross (M USD)]]-Table1[[#This Row],[Budget (M USD)]]</f>
        <v>-76.97999999999999</v>
      </c>
      <c r="Q351" s="2" t="s">
        <v>17</v>
      </c>
    </row>
    <row r="352" spans="1:17" x14ac:dyDescent="0.3">
      <c r="A352" s="32" t="s">
        <v>1149</v>
      </c>
      <c r="B352" s="22" t="s">
        <v>3025</v>
      </c>
      <c r="C352" s="18" t="s">
        <v>4946</v>
      </c>
      <c r="D352" s="18" t="s">
        <v>26</v>
      </c>
      <c r="E352" s="18" t="s">
        <v>9</v>
      </c>
      <c r="F352" s="42">
        <f t="shared" ca="1" si="5"/>
        <v>40775</v>
      </c>
      <c r="G352" s="27">
        <v>6.8</v>
      </c>
      <c r="H352" s="45">
        <v>299.88</v>
      </c>
      <c r="I352" s="45">
        <v>214.65</v>
      </c>
      <c r="J352" s="25">
        <v>53</v>
      </c>
      <c r="K352" s="45">
        <v>127.53</v>
      </c>
      <c r="L352" s="45">
        <v>87.12</v>
      </c>
      <c r="M352" s="18" t="s">
        <v>50</v>
      </c>
      <c r="N352" s="45">
        <v>73.11</v>
      </c>
      <c r="O3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2" s="45">
        <f>Table1[[#This Row],[Lifetime Gross (M USD)]]-Table1[[#This Row],[Budget (M USD)]]</f>
        <v>-85.22999999999999</v>
      </c>
      <c r="Q352" s="2" t="s">
        <v>10</v>
      </c>
    </row>
    <row r="353" spans="1:17" x14ac:dyDescent="0.3">
      <c r="A353" s="18" t="s">
        <v>1150</v>
      </c>
      <c r="B353" s="22" t="s">
        <v>2126</v>
      </c>
      <c r="C353" s="18" t="s">
        <v>3569</v>
      </c>
      <c r="D353" s="18" t="s">
        <v>26</v>
      </c>
      <c r="E353" s="18" t="s">
        <v>9</v>
      </c>
      <c r="F353" s="42">
        <f t="shared" ca="1" si="5"/>
        <v>29580</v>
      </c>
      <c r="G353" s="27">
        <v>5.7</v>
      </c>
      <c r="H353" s="45">
        <v>204.31</v>
      </c>
      <c r="I353" s="45">
        <v>87.78</v>
      </c>
      <c r="J353" s="25">
        <v>80</v>
      </c>
      <c r="K353" s="45">
        <v>58.54</v>
      </c>
      <c r="L353" s="45">
        <v>29.24</v>
      </c>
      <c r="M353" s="18" t="s">
        <v>54</v>
      </c>
      <c r="N353" s="45">
        <v>31.68</v>
      </c>
      <c r="O3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3" s="45">
        <f>Table1[[#This Row],[Lifetime Gross (M USD)]]-Table1[[#This Row],[Budget (M USD)]]</f>
        <v>-116.53</v>
      </c>
      <c r="Q353" s="2" t="s">
        <v>10</v>
      </c>
    </row>
    <row r="354" spans="1:17" x14ac:dyDescent="0.3">
      <c r="A354" s="32" t="s">
        <v>1154</v>
      </c>
      <c r="B354" s="22" t="s">
        <v>2064</v>
      </c>
      <c r="C354" s="18" t="s">
        <v>3273</v>
      </c>
      <c r="D354" s="18" t="s">
        <v>26</v>
      </c>
      <c r="E354" s="18" t="s">
        <v>9</v>
      </c>
      <c r="F354" s="42">
        <f t="shared" ca="1" si="5"/>
        <v>10002</v>
      </c>
      <c r="G354" s="27">
        <v>7.1</v>
      </c>
      <c r="H354" s="45">
        <v>19.62</v>
      </c>
      <c r="I354" s="45">
        <v>669.94</v>
      </c>
      <c r="J354" s="25">
        <v>71</v>
      </c>
      <c r="K354" s="45">
        <v>459.75</v>
      </c>
      <c r="L354" s="45">
        <v>210.19</v>
      </c>
      <c r="M354" s="18" t="s">
        <v>48</v>
      </c>
      <c r="N354" s="45">
        <v>6.66</v>
      </c>
      <c r="O3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4" s="45">
        <f>Table1[[#This Row],[Lifetime Gross (M USD)]]-Table1[[#This Row],[Budget (M USD)]]</f>
        <v>650.32000000000005</v>
      </c>
      <c r="Q354" s="2" t="s">
        <v>17</v>
      </c>
    </row>
    <row r="355" spans="1:17" x14ac:dyDescent="0.3">
      <c r="A355" s="18" t="s">
        <v>1214</v>
      </c>
      <c r="B355" s="22" t="s">
        <v>2462</v>
      </c>
      <c r="C355" s="18" t="s">
        <v>4587</v>
      </c>
      <c r="D355" s="18" t="s">
        <v>26</v>
      </c>
      <c r="E355" s="18" t="s">
        <v>9</v>
      </c>
      <c r="F355" s="42">
        <f t="shared" ca="1" si="5"/>
        <v>15410</v>
      </c>
      <c r="G355" s="27">
        <v>6.5</v>
      </c>
      <c r="H355" s="45">
        <v>80.53</v>
      </c>
      <c r="I355" s="45">
        <v>728.55</v>
      </c>
      <c r="J355" s="25">
        <v>61</v>
      </c>
      <c r="K355" s="45">
        <v>505.98</v>
      </c>
      <c r="L355" s="45">
        <v>222.57</v>
      </c>
      <c r="M355" s="18" t="s">
        <v>54</v>
      </c>
      <c r="N355" s="45">
        <v>23.53</v>
      </c>
      <c r="O3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355" s="45">
        <f>Table1[[#This Row],[Lifetime Gross (M USD)]]-Table1[[#This Row],[Budget (M USD)]]</f>
        <v>648.02</v>
      </c>
      <c r="Q355" s="2" t="s">
        <v>10</v>
      </c>
    </row>
    <row r="356" spans="1:17" x14ac:dyDescent="0.3">
      <c r="A356" s="32" t="s">
        <v>1257</v>
      </c>
      <c r="B356" s="22" t="s">
        <v>2208</v>
      </c>
      <c r="C356" s="18" t="s">
        <v>4220</v>
      </c>
      <c r="D356" s="18" t="s">
        <v>26</v>
      </c>
      <c r="E356" s="18" t="s">
        <v>9</v>
      </c>
      <c r="F356" s="42">
        <f t="shared" ca="1" si="5"/>
        <v>33383</v>
      </c>
      <c r="G356" s="27">
        <v>6.6</v>
      </c>
      <c r="H356" s="45">
        <v>80.56</v>
      </c>
      <c r="I356" s="45">
        <v>641.03</v>
      </c>
      <c r="J356" s="25">
        <v>29</v>
      </c>
      <c r="K356" s="45">
        <v>493.86</v>
      </c>
      <c r="L356" s="45">
        <v>147.16999999999999</v>
      </c>
      <c r="M356" s="18" t="s">
        <v>48</v>
      </c>
      <c r="N356" s="45">
        <v>16.670000000000002</v>
      </c>
      <c r="O3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6" s="45">
        <f>Table1[[#This Row],[Lifetime Gross (M USD)]]-Table1[[#This Row],[Budget (M USD)]]</f>
        <v>560.47</v>
      </c>
      <c r="Q356" s="2" t="s">
        <v>10</v>
      </c>
    </row>
    <row r="357" spans="1:17" x14ac:dyDescent="0.3">
      <c r="A357" s="18" t="s">
        <v>1299</v>
      </c>
      <c r="B357" s="22" t="s">
        <v>1886</v>
      </c>
      <c r="C357" s="18" t="s">
        <v>4935</v>
      </c>
      <c r="D357" s="18" t="s">
        <v>26</v>
      </c>
      <c r="E357" s="18" t="s">
        <v>9</v>
      </c>
      <c r="F357" s="42">
        <f t="shared" ca="1" si="5"/>
        <v>38882</v>
      </c>
      <c r="G357" s="27">
        <v>7.7</v>
      </c>
      <c r="H357" s="45">
        <v>83.99</v>
      </c>
      <c r="I357" s="45">
        <v>592.65</v>
      </c>
      <c r="J357" s="25">
        <v>32</v>
      </c>
      <c r="K357" s="45">
        <v>446.62</v>
      </c>
      <c r="L357" s="45">
        <v>146.03</v>
      </c>
      <c r="M357" s="18" t="s">
        <v>48</v>
      </c>
      <c r="N357" s="45">
        <v>16.260000000000002</v>
      </c>
      <c r="O3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7" s="45">
        <f>Table1[[#This Row],[Lifetime Gross (M USD)]]-Table1[[#This Row],[Budget (M USD)]]</f>
        <v>508.65999999999997</v>
      </c>
      <c r="Q357" s="2" t="s">
        <v>17</v>
      </c>
    </row>
    <row r="358" spans="1:17" x14ac:dyDescent="0.3">
      <c r="A358" s="32" t="s">
        <v>1324</v>
      </c>
      <c r="B358" s="22" t="s">
        <v>1938</v>
      </c>
      <c r="C358" s="18" t="s">
        <v>4458</v>
      </c>
      <c r="D358" s="18" t="s">
        <v>26</v>
      </c>
      <c r="E358" s="18" t="s">
        <v>19</v>
      </c>
      <c r="F358" s="42">
        <f t="shared" ca="1" si="5"/>
        <v>29651</v>
      </c>
      <c r="G358" s="27">
        <v>6.5</v>
      </c>
      <c r="H358" s="45">
        <v>174.11</v>
      </c>
      <c r="I358" s="45">
        <v>678.28</v>
      </c>
      <c r="J358" s="25">
        <v>20</v>
      </c>
      <c r="K358" s="45">
        <v>411.24</v>
      </c>
      <c r="L358" s="45">
        <v>267.04000000000002</v>
      </c>
      <c r="M358" s="18" t="s">
        <v>55</v>
      </c>
      <c r="N358" s="45">
        <v>24</v>
      </c>
      <c r="O3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8" s="45">
        <f>Table1[[#This Row],[Lifetime Gross (M USD)]]-Table1[[#This Row],[Budget (M USD)]]</f>
        <v>504.16999999999996</v>
      </c>
      <c r="Q358" s="2" t="s">
        <v>28</v>
      </c>
    </row>
    <row r="359" spans="1:17" x14ac:dyDescent="0.3">
      <c r="A359" s="18" t="s">
        <v>1396</v>
      </c>
      <c r="B359" s="22" t="s">
        <v>1996</v>
      </c>
      <c r="C359" s="18" t="s">
        <v>3707</v>
      </c>
      <c r="D359" s="18" t="s">
        <v>26</v>
      </c>
      <c r="E359" s="18" t="s">
        <v>9</v>
      </c>
      <c r="F359" s="42">
        <f t="shared" ca="1" si="5"/>
        <v>35244</v>
      </c>
      <c r="G359" s="27">
        <v>6.3</v>
      </c>
      <c r="H359" s="45">
        <v>239.36</v>
      </c>
      <c r="I359" s="45">
        <v>686.52</v>
      </c>
      <c r="J359" s="25">
        <v>94</v>
      </c>
      <c r="K359" s="45">
        <v>343.66</v>
      </c>
      <c r="L359" s="45">
        <v>342.86</v>
      </c>
      <c r="M359" s="18" t="s">
        <v>46</v>
      </c>
      <c r="N359" s="45">
        <v>107.67</v>
      </c>
      <c r="O3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59" s="45">
        <f>Table1[[#This Row],[Lifetime Gross (M USD)]]-Table1[[#This Row],[Budget (M USD)]]</f>
        <v>447.15999999999997</v>
      </c>
      <c r="Q359" s="2" t="s">
        <v>22</v>
      </c>
    </row>
    <row r="360" spans="1:17" x14ac:dyDescent="0.3">
      <c r="A360" s="32" t="s">
        <v>1419</v>
      </c>
      <c r="B360" s="22" t="s">
        <v>2071</v>
      </c>
      <c r="C360" s="18" t="s">
        <v>3554</v>
      </c>
      <c r="D360" s="18" t="s">
        <v>26</v>
      </c>
      <c r="E360" s="18" t="s">
        <v>9</v>
      </c>
      <c r="F360" s="42">
        <f t="shared" ca="1" si="5"/>
        <v>20918</v>
      </c>
      <c r="G360" s="27">
        <v>6.8</v>
      </c>
      <c r="H360" s="45">
        <v>101.71</v>
      </c>
      <c r="I360" s="45">
        <v>545.03</v>
      </c>
      <c r="J360" s="25">
        <v>48</v>
      </c>
      <c r="K360" s="45">
        <v>405.63</v>
      </c>
      <c r="L360" s="45">
        <v>139.4</v>
      </c>
      <c r="M360" s="18" t="s">
        <v>50</v>
      </c>
      <c r="N360" s="45">
        <v>37.26</v>
      </c>
      <c r="O3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0" s="45">
        <f>Table1[[#This Row],[Lifetime Gross (M USD)]]-Table1[[#This Row],[Budget (M USD)]]</f>
        <v>443.32</v>
      </c>
      <c r="Q360" s="2" t="s">
        <v>17</v>
      </c>
    </row>
    <row r="361" spans="1:17" x14ac:dyDescent="0.3">
      <c r="A361" s="18" t="s">
        <v>583</v>
      </c>
      <c r="B361" s="22" t="s">
        <v>2443</v>
      </c>
      <c r="C361" s="18" t="s">
        <v>4701</v>
      </c>
      <c r="D361" s="18" t="s">
        <v>26</v>
      </c>
      <c r="E361" s="18" t="s">
        <v>9</v>
      </c>
      <c r="F361" s="42">
        <f t="shared" ca="1" si="5"/>
        <v>8189</v>
      </c>
      <c r="G361" s="27">
        <v>7.5</v>
      </c>
      <c r="H361" s="45">
        <v>173.81</v>
      </c>
      <c r="I361" s="45">
        <v>609.45000000000005</v>
      </c>
      <c r="J361" s="25">
        <v>74</v>
      </c>
      <c r="K361" s="45">
        <v>482.84</v>
      </c>
      <c r="L361" s="45">
        <v>126.61</v>
      </c>
      <c r="M361" s="18" t="s">
        <v>44</v>
      </c>
      <c r="N361" s="45">
        <v>35.53</v>
      </c>
      <c r="O3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1" s="45">
        <f>Table1[[#This Row],[Lifetime Gross (M USD)]]-Table1[[#This Row],[Budget (M USD)]]</f>
        <v>435.64000000000004</v>
      </c>
      <c r="Q361" s="2" t="s">
        <v>32</v>
      </c>
    </row>
    <row r="362" spans="1:17" x14ac:dyDescent="0.3">
      <c r="A362" s="32" t="s">
        <v>1474</v>
      </c>
      <c r="B362" s="22" t="s">
        <v>1876</v>
      </c>
      <c r="C362" s="18" t="s">
        <v>4119</v>
      </c>
      <c r="D362" s="18" t="s">
        <v>26</v>
      </c>
      <c r="E362" s="18" t="s">
        <v>9</v>
      </c>
      <c r="F362" s="42">
        <f t="shared" ca="1" si="5"/>
        <v>9024</v>
      </c>
      <c r="G362" s="27">
        <v>6.1</v>
      </c>
      <c r="H362" s="45">
        <v>70.459999999999994</v>
      </c>
      <c r="I362" s="45">
        <v>497.13</v>
      </c>
      <c r="J362" s="25">
        <v>64</v>
      </c>
      <c r="K362" s="45">
        <v>323.63</v>
      </c>
      <c r="L362" s="45">
        <v>173.5</v>
      </c>
      <c r="M362" s="18" t="s">
        <v>44</v>
      </c>
      <c r="N362" s="45">
        <v>24.25</v>
      </c>
      <c r="O3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2" s="45">
        <f>Table1[[#This Row],[Lifetime Gross (M USD)]]-Table1[[#This Row],[Budget (M USD)]]</f>
        <v>426.67</v>
      </c>
      <c r="Q362" s="2" t="s">
        <v>32</v>
      </c>
    </row>
    <row r="363" spans="1:17" x14ac:dyDescent="0.3">
      <c r="A363" s="18" t="s">
        <v>896</v>
      </c>
      <c r="B363" s="22" t="s">
        <v>2014</v>
      </c>
      <c r="C363" s="18" t="s">
        <v>3288</v>
      </c>
      <c r="D363" s="18" t="s">
        <v>26</v>
      </c>
      <c r="E363" s="18" t="s">
        <v>9</v>
      </c>
      <c r="F363" s="42">
        <f t="shared" ca="1" si="5"/>
        <v>27395</v>
      </c>
      <c r="G363" s="27">
        <v>6.2</v>
      </c>
      <c r="H363" s="45">
        <v>127.71</v>
      </c>
      <c r="I363" s="45">
        <v>549.02</v>
      </c>
      <c r="J363" s="25">
        <v>82</v>
      </c>
      <c r="K363" s="45">
        <v>382.71</v>
      </c>
      <c r="L363" s="45">
        <v>166.31</v>
      </c>
      <c r="M363" s="18" t="s">
        <v>44</v>
      </c>
      <c r="N363" s="45">
        <v>21.7</v>
      </c>
      <c r="O3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3" s="45">
        <f>Table1[[#This Row],[Lifetime Gross (M USD)]]-Table1[[#This Row],[Budget (M USD)]]</f>
        <v>421.31</v>
      </c>
      <c r="Q363" s="2" t="s">
        <v>20</v>
      </c>
    </row>
    <row r="364" spans="1:17" x14ac:dyDescent="0.3">
      <c r="A364" s="32" t="s">
        <v>1547</v>
      </c>
      <c r="B364" s="22" t="s">
        <v>2057</v>
      </c>
      <c r="C364" s="18" t="s">
        <v>3664</v>
      </c>
      <c r="D364" s="18" t="s">
        <v>26</v>
      </c>
      <c r="E364" s="18" t="s">
        <v>9</v>
      </c>
      <c r="F364" s="42">
        <f t="shared" ca="1" si="5"/>
        <v>19308</v>
      </c>
      <c r="G364" s="27">
        <v>6.4</v>
      </c>
      <c r="H364" s="45">
        <v>256.58999999999997</v>
      </c>
      <c r="I364" s="45">
        <v>677.06</v>
      </c>
      <c r="J364" s="25">
        <v>61</v>
      </c>
      <c r="K364" s="45">
        <v>423.06</v>
      </c>
      <c r="L364" s="45">
        <v>254</v>
      </c>
      <c r="M364" s="18" t="s">
        <v>50</v>
      </c>
      <c r="N364" s="45">
        <v>29.97</v>
      </c>
      <c r="O3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4" s="45">
        <f>Table1[[#This Row],[Lifetime Gross (M USD)]]-Table1[[#This Row],[Budget (M USD)]]</f>
        <v>420.46999999999997</v>
      </c>
      <c r="Q364" s="2" t="s">
        <v>32</v>
      </c>
    </row>
    <row r="365" spans="1:17" x14ac:dyDescent="0.3">
      <c r="A365" s="18" t="s">
        <v>1581</v>
      </c>
      <c r="B365" s="22" t="s">
        <v>2788</v>
      </c>
      <c r="C365" s="18" t="s">
        <v>4404</v>
      </c>
      <c r="D365" s="18" t="s">
        <v>18</v>
      </c>
      <c r="E365" s="18" t="s">
        <v>27</v>
      </c>
      <c r="F365" s="42">
        <f t="shared" ca="1" si="5"/>
        <v>25725</v>
      </c>
      <c r="G365" s="27">
        <v>6.6</v>
      </c>
      <c r="H365" s="45">
        <v>28.85</v>
      </c>
      <c r="I365" s="45">
        <v>444.25</v>
      </c>
      <c r="J365" s="25">
        <v>85</v>
      </c>
      <c r="K365" s="45">
        <v>325.81</v>
      </c>
      <c r="L365" s="45">
        <v>118.44</v>
      </c>
      <c r="M365" s="18" t="s">
        <v>55</v>
      </c>
      <c r="N365" s="45">
        <v>14.09</v>
      </c>
      <c r="O3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5" s="45">
        <f>Table1[[#This Row],[Lifetime Gross (M USD)]]-Table1[[#This Row],[Budget (M USD)]]</f>
        <v>415.4</v>
      </c>
      <c r="Q365" s="2" t="s">
        <v>22</v>
      </c>
    </row>
    <row r="366" spans="1:17" x14ac:dyDescent="0.3">
      <c r="A366" s="32" t="s">
        <v>1686</v>
      </c>
      <c r="B366" s="22" t="s">
        <v>2507</v>
      </c>
      <c r="C366" s="18" t="s">
        <v>4708</v>
      </c>
      <c r="D366" s="18" t="s">
        <v>26</v>
      </c>
      <c r="E366" s="18" t="s">
        <v>9</v>
      </c>
      <c r="F366" s="42">
        <f t="shared" ca="1" si="5"/>
        <v>41736</v>
      </c>
      <c r="G366" s="27">
        <v>7.3</v>
      </c>
      <c r="H366" s="45">
        <v>7.19</v>
      </c>
      <c r="I366" s="45">
        <v>417.61</v>
      </c>
      <c r="J366" s="25">
        <v>90</v>
      </c>
      <c r="K366" s="45">
        <v>212.12</v>
      </c>
      <c r="L366" s="45">
        <v>205.49</v>
      </c>
      <c r="M366" s="18" t="s">
        <v>50</v>
      </c>
      <c r="N366" s="45">
        <v>2.48</v>
      </c>
      <c r="O3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6" s="45">
        <f>Table1[[#This Row],[Lifetime Gross (M USD)]]-Table1[[#This Row],[Budget (M USD)]]</f>
        <v>410.42</v>
      </c>
      <c r="Q366" s="2" t="s">
        <v>22</v>
      </c>
    </row>
    <row r="367" spans="1:17" x14ac:dyDescent="0.3">
      <c r="A367" s="18" t="s">
        <v>63</v>
      </c>
      <c r="B367" s="22" t="s">
        <v>2661</v>
      </c>
      <c r="C367" s="18" t="s">
        <v>4172</v>
      </c>
      <c r="D367" s="18" t="s">
        <v>26</v>
      </c>
      <c r="E367" s="18" t="s">
        <v>9</v>
      </c>
      <c r="F367" s="42">
        <f t="shared" ca="1" si="5"/>
        <v>40784</v>
      </c>
      <c r="G367" s="27">
        <v>4.5999999999999996</v>
      </c>
      <c r="H367" s="45">
        <v>55.15</v>
      </c>
      <c r="I367" s="45">
        <v>442.8</v>
      </c>
      <c r="J367" s="25">
        <v>84</v>
      </c>
      <c r="K367" s="45">
        <v>271.95999999999998</v>
      </c>
      <c r="L367" s="45">
        <v>170.84</v>
      </c>
      <c r="M367" s="18" t="s">
        <v>44</v>
      </c>
      <c r="N367" s="45">
        <v>26.91</v>
      </c>
      <c r="O3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7" s="45">
        <f>Table1[[#This Row],[Lifetime Gross (M USD)]]-Table1[[#This Row],[Budget (M USD)]]</f>
        <v>387.65000000000003</v>
      </c>
      <c r="Q367" s="2" t="s">
        <v>8</v>
      </c>
    </row>
    <row r="368" spans="1:17" x14ac:dyDescent="0.3">
      <c r="A368" s="32" t="s">
        <v>1740</v>
      </c>
      <c r="B368" s="22" t="s">
        <v>1972</v>
      </c>
      <c r="C368" s="18" t="s">
        <v>3175</v>
      </c>
      <c r="D368" s="18" t="s">
        <v>26</v>
      </c>
      <c r="E368" s="18" t="s">
        <v>9</v>
      </c>
      <c r="F368" s="42">
        <f t="shared" ca="1" si="5"/>
        <v>25294</v>
      </c>
      <c r="G368" s="27">
        <v>6.3</v>
      </c>
      <c r="H368" s="45">
        <v>210.12</v>
      </c>
      <c r="I368" s="45">
        <v>568.17999999999995</v>
      </c>
      <c r="J368" s="25">
        <v>76</v>
      </c>
      <c r="K368" s="45">
        <v>373.02</v>
      </c>
      <c r="L368" s="45">
        <v>195.16</v>
      </c>
      <c r="M368" s="18" t="s">
        <v>55</v>
      </c>
      <c r="N368" s="45">
        <v>31.5</v>
      </c>
      <c r="O3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8" s="45">
        <f>Table1[[#This Row],[Lifetime Gross (M USD)]]-Table1[[#This Row],[Budget (M USD)]]</f>
        <v>358.05999999999995</v>
      </c>
      <c r="Q368" s="2" t="s">
        <v>22</v>
      </c>
    </row>
    <row r="369" spans="1:17" x14ac:dyDescent="0.3">
      <c r="A369" s="18" t="s">
        <v>377</v>
      </c>
      <c r="B369" s="22" t="s">
        <v>2019</v>
      </c>
      <c r="C369" s="18" t="s">
        <v>5031</v>
      </c>
      <c r="D369" s="18" t="s">
        <v>26</v>
      </c>
      <c r="E369" s="18" t="s">
        <v>9</v>
      </c>
      <c r="F369" s="42">
        <f t="shared" ca="1" si="5"/>
        <v>8991</v>
      </c>
      <c r="G369" s="27">
        <v>7</v>
      </c>
      <c r="H369" s="45">
        <v>250.13</v>
      </c>
      <c r="I369" s="45">
        <v>574.84</v>
      </c>
      <c r="J369" s="25">
        <v>69</v>
      </c>
      <c r="K369" s="45">
        <v>341.55</v>
      </c>
      <c r="L369" s="45">
        <v>233.29</v>
      </c>
      <c r="M369" s="18" t="s">
        <v>54</v>
      </c>
      <c r="N369" s="45">
        <v>83.9</v>
      </c>
      <c r="O3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69" s="45">
        <f>Table1[[#This Row],[Lifetime Gross (M USD)]]-Table1[[#This Row],[Budget (M USD)]]</f>
        <v>324.71000000000004</v>
      </c>
      <c r="Q369" s="2" t="s">
        <v>28</v>
      </c>
    </row>
    <row r="370" spans="1:17" x14ac:dyDescent="0.3">
      <c r="A370" s="32" t="s">
        <v>57</v>
      </c>
      <c r="B370" s="22" t="s">
        <v>2256</v>
      </c>
      <c r="C370" s="18" t="s">
        <v>4996</v>
      </c>
      <c r="D370" s="18" t="s">
        <v>26</v>
      </c>
      <c r="E370" s="18" t="s">
        <v>9</v>
      </c>
      <c r="F370" s="42">
        <f t="shared" ca="1" si="5"/>
        <v>11650</v>
      </c>
      <c r="G370" s="27">
        <v>7.8</v>
      </c>
      <c r="H370" s="45">
        <v>262.81</v>
      </c>
      <c r="I370" s="45">
        <v>587.17999999999995</v>
      </c>
      <c r="J370" s="25">
        <v>65</v>
      </c>
      <c r="K370" s="45">
        <v>294.48</v>
      </c>
      <c r="L370" s="45">
        <v>292.7</v>
      </c>
      <c r="M370" s="18" t="s">
        <v>54</v>
      </c>
      <c r="N370" s="45">
        <v>118.36</v>
      </c>
      <c r="O3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0" s="45">
        <f>Table1[[#This Row],[Lifetime Gross (M USD)]]-Table1[[#This Row],[Budget (M USD)]]</f>
        <v>324.36999999999995</v>
      </c>
      <c r="Q370" s="2" t="s">
        <v>28</v>
      </c>
    </row>
    <row r="371" spans="1:17" x14ac:dyDescent="0.3">
      <c r="A371" s="18" t="s">
        <v>71</v>
      </c>
      <c r="B371" s="22" t="s">
        <v>2943</v>
      </c>
      <c r="C371" s="18" t="s">
        <v>4759</v>
      </c>
      <c r="D371" s="18" t="s">
        <v>26</v>
      </c>
      <c r="E371" s="18" t="s">
        <v>9</v>
      </c>
      <c r="F371" s="42">
        <f t="shared" ca="1" si="5"/>
        <v>37593</v>
      </c>
      <c r="G371" s="27">
        <v>7</v>
      </c>
      <c r="H371" s="45">
        <v>59.71</v>
      </c>
      <c r="I371" s="45">
        <v>359.79</v>
      </c>
      <c r="J371" s="25">
        <v>68</v>
      </c>
      <c r="K371" s="45">
        <v>196.97</v>
      </c>
      <c r="L371" s="45">
        <v>162.82</v>
      </c>
      <c r="M371" s="18" t="s">
        <v>46</v>
      </c>
      <c r="N371" s="45">
        <v>14.12</v>
      </c>
      <c r="O3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1" s="45">
        <f>Table1[[#This Row],[Lifetime Gross (M USD)]]-Table1[[#This Row],[Budget (M USD)]]</f>
        <v>300.08000000000004</v>
      </c>
      <c r="Q371" s="2" t="s">
        <v>8</v>
      </c>
    </row>
    <row r="372" spans="1:17" x14ac:dyDescent="0.3">
      <c r="A372" s="32" t="s">
        <v>83</v>
      </c>
      <c r="B372" s="22" t="s">
        <v>1991</v>
      </c>
      <c r="C372" s="18" t="s">
        <v>4690</v>
      </c>
      <c r="D372" s="18" t="s">
        <v>26</v>
      </c>
      <c r="E372" s="18" t="s">
        <v>9</v>
      </c>
      <c r="F372" s="42">
        <f t="shared" ca="1" si="5"/>
        <v>38590</v>
      </c>
      <c r="G372" s="27">
        <v>6.7</v>
      </c>
      <c r="H372" s="45">
        <v>89.69</v>
      </c>
      <c r="I372" s="45">
        <v>389.19</v>
      </c>
      <c r="J372" s="25">
        <v>24</v>
      </c>
      <c r="K372" s="45">
        <v>309.13</v>
      </c>
      <c r="L372" s="45">
        <v>80.06</v>
      </c>
      <c r="M372" s="18" t="s">
        <v>50</v>
      </c>
      <c r="N372" s="45">
        <v>10.99</v>
      </c>
      <c r="O3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2" s="45">
        <f>Table1[[#This Row],[Lifetime Gross (M USD)]]-Table1[[#This Row],[Budget (M USD)]]</f>
        <v>299.5</v>
      </c>
      <c r="Q372" s="2" t="s">
        <v>25</v>
      </c>
    </row>
    <row r="373" spans="1:17" x14ac:dyDescent="0.3">
      <c r="A373" s="18" t="s">
        <v>186</v>
      </c>
      <c r="B373" s="22" t="s">
        <v>3028</v>
      </c>
      <c r="C373" s="18" t="s">
        <v>4954</v>
      </c>
      <c r="D373" s="18" t="s">
        <v>26</v>
      </c>
      <c r="E373" s="18" t="s">
        <v>9</v>
      </c>
      <c r="F373" s="42">
        <f t="shared" ca="1" si="5"/>
        <v>15923</v>
      </c>
      <c r="G373" s="27">
        <v>2.8</v>
      </c>
      <c r="H373" s="45">
        <v>161.91</v>
      </c>
      <c r="I373" s="45">
        <v>457.47</v>
      </c>
      <c r="J373" s="25">
        <v>83</v>
      </c>
      <c r="K373" s="45">
        <v>236.11</v>
      </c>
      <c r="L373" s="45">
        <v>221.36</v>
      </c>
      <c r="M373" s="18" t="s">
        <v>46</v>
      </c>
      <c r="N373" s="45">
        <v>71.48</v>
      </c>
      <c r="O3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3" s="45">
        <f>Table1[[#This Row],[Lifetime Gross (M USD)]]-Table1[[#This Row],[Budget (M USD)]]</f>
        <v>295.56000000000006</v>
      </c>
      <c r="Q373" s="2" t="s">
        <v>28</v>
      </c>
    </row>
    <row r="374" spans="1:17" x14ac:dyDescent="0.3">
      <c r="A374" s="32" t="s">
        <v>200</v>
      </c>
      <c r="B374" s="22" t="s">
        <v>2230</v>
      </c>
      <c r="C374" s="18" t="s">
        <v>4075</v>
      </c>
      <c r="D374" s="18" t="s">
        <v>26</v>
      </c>
      <c r="E374" s="18" t="s">
        <v>19</v>
      </c>
      <c r="F374" s="42">
        <f t="shared" ca="1" si="5"/>
        <v>31572</v>
      </c>
      <c r="G374" s="27">
        <v>6.7</v>
      </c>
      <c r="H374" s="45">
        <v>167.35</v>
      </c>
      <c r="I374" s="45">
        <v>451.69</v>
      </c>
      <c r="J374" s="25">
        <v>45</v>
      </c>
      <c r="K374" s="45">
        <v>271.83999999999997</v>
      </c>
      <c r="L374" s="45">
        <v>179.85</v>
      </c>
      <c r="M374" s="18" t="s">
        <v>55</v>
      </c>
      <c r="N374" s="45">
        <v>29.78</v>
      </c>
      <c r="O3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4" s="45">
        <f>Table1[[#This Row],[Lifetime Gross (M USD)]]-Table1[[#This Row],[Budget (M USD)]]</f>
        <v>284.34000000000003</v>
      </c>
      <c r="Q374" s="2" t="s">
        <v>8</v>
      </c>
    </row>
    <row r="375" spans="1:17" x14ac:dyDescent="0.3">
      <c r="A375" s="18" t="s">
        <v>222</v>
      </c>
      <c r="B375" s="22" t="s">
        <v>2113</v>
      </c>
      <c r="C375" s="18" t="s">
        <v>3646</v>
      </c>
      <c r="D375" s="18" t="s">
        <v>26</v>
      </c>
      <c r="E375" s="18" t="s">
        <v>9</v>
      </c>
      <c r="F375" s="42">
        <f t="shared" ca="1" si="5"/>
        <v>41742</v>
      </c>
      <c r="G375" s="27">
        <v>7.5</v>
      </c>
      <c r="H375" s="45">
        <v>78.930000000000007</v>
      </c>
      <c r="I375" s="45">
        <v>340.47</v>
      </c>
      <c r="J375" s="25">
        <v>21</v>
      </c>
      <c r="K375" s="45">
        <v>213.2</v>
      </c>
      <c r="L375" s="45">
        <v>127.27</v>
      </c>
      <c r="M375" s="18" t="s">
        <v>54</v>
      </c>
      <c r="N375" s="45">
        <v>21.86</v>
      </c>
      <c r="O3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5" s="45">
        <f>Table1[[#This Row],[Lifetime Gross (M USD)]]-Table1[[#This Row],[Budget (M USD)]]</f>
        <v>261.54000000000002</v>
      </c>
      <c r="Q375" s="2" t="s">
        <v>28</v>
      </c>
    </row>
    <row r="376" spans="1:17" x14ac:dyDescent="0.3">
      <c r="A376" s="32" t="s">
        <v>287</v>
      </c>
      <c r="B376" s="22" t="s">
        <v>2314</v>
      </c>
      <c r="C376" s="18" t="s">
        <v>4715</v>
      </c>
      <c r="D376" s="18" t="s">
        <v>26</v>
      </c>
      <c r="E376" s="18" t="s">
        <v>9</v>
      </c>
      <c r="F376" s="42">
        <f t="shared" ca="1" si="5"/>
        <v>31798</v>
      </c>
      <c r="G376" s="27">
        <v>7.4</v>
      </c>
      <c r="H376" s="45">
        <v>119</v>
      </c>
      <c r="I376" s="45">
        <v>347.88</v>
      </c>
      <c r="J376" s="25">
        <v>85</v>
      </c>
      <c r="K376" s="45">
        <v>247.96</v>
      </c>
      <c r="L376" s="45">
        <v>99.92</v>
      </c>
      <c r="M376" s="18" t="s">
        <v>46</v>
      </c>
      <c r="N376" s="45">
        <v>54.01</v>
      </c>
      <c r="O3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6" s="45">
        <f>Table1[[#This Row],[Lifetime Gross (M USD)]]-Table1[[#This Row],[Budget (M USD)]]</f>
        <v>228.88</v>
      </c>
      <c r="Q376" s="2" t="s">
        <v>32</v>
      </c>
    </row>
    <row r="377" spans="1:17" x14ac:dyDescent="0.3">
      <c r="A377" s="18" t="s">
        <v>340</v>
      </c>
      <c r="B377" s="22" t="s">
        <v>2446</v>
      </c>
      <c r="C377" s="18" t="s">
        <v>4600</v>
      </c>
      <c r="D377" s="18" t="s">
        <v>26</v>
      </c>
      <c r="E377" s="18" t="s">
        <v>9</v>
      </c>
      <c r="F377" s="42">
        <f t="shared" ca="1" si="5"/>
        <v>38161</v>
      </c>
      <c r="G377" s="27">
        <v>7.3</v>
      </c>
      <c r="H377" s="45">
        <v>214.33</v>
      </c>
      <c r="I377" s="45">
        <v>433.98</v>
      </c>
      <c r="J377" s="25">
        <v>40</v>
      </c>
      <c r="K377" s="45">
        <v>300.95</v>
      </c>
      <c r="L377" s="45">
        <v>133.03</v>
      </c>
      <c r="M377" s="18" t="s">
        <v>55</v>
      </c>
      <c r="N377" s="45">
        <v>28.76</v>
      </c>
      <c r="O3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7" s="45">
        <f>Table1[[#This Row],[Lifetime Gross (M USD)]]-Table1[[#This Row],[Budget (M USD)]]</f>
        <v>219.65</v>
      </c>
      <c r="Q377" s="2" t="s">
        <v>22</v>
      </c>
    </row>
    <row r="378" spans="1:17" x14ac:dyDescent="0.3">
      <c r="A378" s="32" t="s">
        <v>351</v>
      </c>
      <c r="B378" s="22" t="s">
        <v>2698</v>
      </c>
      <c r="C378" s="18" t="s">
        <v>4244</v>
      </c>
      <c r="D378" s="18" t="s">
        <v>26</v>
      </c>
      <c r="E378" s="18" t="s">
        <v>2699</v>
      </c>
      <c r="F378" s="42">
        <f t="shared" ca="1" si="5"/>
        <v>21254</v>
      </c>
      <c r="G378" s="27">
        <v>6.4</v>
      </c>
      <c r="H378" s="45">
        <v>161.63</v>
      </c>
      <c r="I378" s="45">
        <v>365.69</v>
      </c>
      <c r="J378" s="25">
        <v>62</v>
      </c>
      <c r="K378" s="45">
        <v>280.37</v>
      </c>
      <c r="L378" s="45">
        <v>85.32</v>
      </c>
      <c r="M378" s="18" t="s">
        <v>50</v>
      </c>
      <c r="N378" s="45">
        <v>72.510000000000005</v>
      </c>
      <c r="O3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8" s="45">
        <f>Table1[[#This Row],[Lifetime Gross (M USD)]]-Table1[[#This Row],[Budget (M USD)]]</f>
        <v>204.06</v>
      </c>
      <c r="Q378" s="2" t="s">
        <v>25</v>
      </c>
    </row>
    <row r="379" spans="1:17" x14ac:dyDescent="0.3">
      <c r="A379" s="18" t="s">
        <v>352</v>
      </c>
      <c r="B379" s="22" t="s">
        <v>2198</v>
      </c>
      <c r="C379" s="18" t="s">
        <v>3443</v>
      </c>
      <c r="D379" s="18" t="s">
        <v>26</v>
      </c>
      <c r="E379" s="18" t="s">
        <v>9</v>
      </c>
      <c r="F379" s="42">
        <f t="shared" ca="1" si="5"/>
        <v>10960</v>
      </c>
      <c r="G379" s="27">
        <v>5.4</v>
      </c>
      <c r="H379" s="45">
        <v>276.82</v>
      </c>
      <c r="I379" s="45">
        <v>479.32</v>
      </c>
      <c r="J379" s="25">
        <v>40</v>
      </c>
      <c r="K379" s="45">
        <v>253.6</v>
      </c>
      <c r="L379" s="45">
        <v>225.72</v>
      </c>
      <c r="M379" s="18" t="s">
        <v>54</v>
      </c>
      <c r="N379" s="45">
        <v>50.73</v>
      </c>
      <c r="O3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79" s="45">
        <f>Table1[[#This Row],[Lifetime Gross (M USD)]]-Table1[[#This Row],[Budget (M USD)]]</f>
        <v>202.5</v>
      </c>
      <c r="Q379" s="2" t="s">
        <v>13</v>
      </c>
    </row>
    <row r="380" spans="1:17" x14ac:dyDescent="0.3">
      <c r="A380" s="32" t="s">
        <v>401</v>
      </c>
      <c r="B380" s="22" t="s">
        <v>2826</v>
      </c>
      <c r="C380" s="18" t="s">
        <v>4493</v>
      </c>
      <c r="D380" s="18" t="s">
        <v>26</v>
      </c>
      <c r="E380" s="18" t="s">
        <v>9</v>
      </c>
      <c r="F380" s="42">
        <f t="shared" ca="1" si="5"/>
        <v>36707</v>
      </c>
      <c r="G380" s="27">
        <v>5.3</v>
      </c>
      <c r="H380" s="45">
        <v>242.46</v>
      </c>
      <c r="I380" s="45">
        <v>429.03</v>
      </c>
      <c r="J380" s="25">
        <v>39</v>
      </c>
      <c r="K380" s="45">
        <v>230.89</v>
      </c>
      <c r="L380" s="45">
        <v>198.14</v>
      </c>
      <c r="M380" s="18" t="s">
        <v>50</v>
      </c>
      <c r="N380" s="45">
        <v>87.88</v>
      </c>
      <c r="O3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0" s="45">
        <f>Table1[[#This Row],[Lifetime Gross (M USD)]]-Table1[[#This Row],[Budget (M USD)]]</f>
        <v>186.56999999999996</v>
      </c>
      <c r="Q380" s="2" t="s">
        <v>10</v>
      </c>
    </row>
    <row r="381" spans="1:17" x14ac:dyDescent="0.3">
      <c r="A381" s="18" t="s">
        <v>409</v>
      </c>
      <c r="B381" s="22" t="s">
        <v>2668</v>
      </c>
      <c r="C381" s="18" t="s">
        <v>4185</v>
      </c>
      <c r="D381" s="18" t="s">
        <v>26</v>
      </c>
      <c r="E381" s="18" t="s">
        <v>9</v>
      </c>
      <c r="F381" s="42">
        <f t="shared" ca="1" si="5"/>
        <v>25291</v>
      </c>
      <c r="G381" s="27">
        <v>5.5</v>
      </c>
      <c r="H381" s="45">
        <v>195.31</v>
      </c>
      <c r="I381" s="45">
        <v>374.41</v>
      </c>
      <c r="J381" s="25">
        <v>43</v>
      </c>
      <c r="K381" s="45">
        <v>257.45999999999998</v>
      </c>
      <c r="L381" s="45">
        <v>116.95</v>
      </c>
      <c r="M381" s="18" t="s">
        <v>54</v>
      </c>
      <c r="N381" s="45">
        <v>50.83</v>
      </c>
      <c r="O3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1" s="45">
        <f>Table1[[#This Row],[Lifetime Gross (M USD)]]-Table1[[#This Row],[Budget (M USD)]]</f>
        <v>179.10000000000002</v>
      </c>
      <c r="Q381" s="2" t="s">
        <v>17</v>
      </c>
    </row>
    <row r="382" spans="1:17" x14ac:dyDescent="0.3">
      <c r="A382" s="32" t="s">
        <v>418</v>
      </c>
      <c r="B382" s="22" t="s">
        <v>2650</v>
      </c>
      <c r="C382" s="18" t="s">
        <v>4152</v>
      </c>
      <c r="D382" s="18" t="s">
        <v>26</v>
      </c>
      <c r="E382" s="18" t="s">
        <v>9</v>
      </c>
      <c r="F382" s="42">
        <f t="shared" ca="1" si="5"/>
        <v>31066</v>
      </c>
      <c r="G382" s="27">
        <v>4.7</v>
      </c>
      <c r="H382" s="45">
        <v>288.49</v>
      </c>
      <c r="I382" s="45">
        <v>439.42</v>
      </c>
      <c r="J382" s="25">
        <v>95</v>
      </c>
      <c r="K382" s="45">
        <v>227.1</v>
      </c>
      <c r="L382" s="45">
        <v>212.32</v>
      </c>
      <c r="M382" s="18" t="s">
        <v>54</v>
      </c>
      <c r="N382" s="45">
        <v>135.05000000000001</v>
      </c>
      <c r="O3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2" s="45">
        <f>Table1[[#This Row],[Lifetime Gross (M USD)]]-Table1[[#This Row],[Budget (M USD)]]</f>
        <v>150.93</v>
      </c>
      <c r="Q382" s="2" t="s">
        <v>32</v>
      </c>
    </row>
    <row r="383" spans="1:17" x14ac:dyDescent="0.3">
      <c r="A383" s="18" t="s">
        <v>446</v>
      </c>
      <c r="B383" s="22" t="s">
        <v>2470</v>
      </c>
      <c r="C383" s="18" t="s">
        <v>3838</v>
      </c>
      <c r="D383" s="18" t="s">
        <v>26</v>
      </c>
      <c r="E383" s="18" t="s">
        <v>9</v>
      </c>
      <c r="F383" s="42">
        <f t="shared" ca="1" si="5"/>
        <v>33013</v>
      </c>
      <c r="G383" s="27">
        <v>5.4</v>
      </c>
      <c r="H383" s="45">
        <v>105.57</v>
      </c>
      <c r="I383" s="45">
        <v>255.91</v>
      </c>
      <c r="J383" s="25">
        <v>49</v>
      </c>
      <c r="K383" s="45">
        <v>139.81</v>
      </c>
      <c r="L383" s="45">
        <v>116.1</v>
      </c>
      <c r="M383" s="18" t="s">
        <v>54</v>
      </c>
      <c r="N383" s="45">
        <v>39.950000000000003</v>
      </c>
      <c r="O3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3" s="45">
        <f>Table1[[#This Row],[Lifetime Gross (M USD)]]-Table1[[#This Row],[Budget (M USD)]]</f>
        <v>150.34</v>
      </c>
      <c r="Q383" s="2" t="s">
        <v>10</v>
      </c>
    </row>
    <row r="384" spans="1:17" x14ac:dyDescent="0.3">
      <c r="A384" s="32" t="s">
        <v>474</v>
      </c>
      <c r="B384" s="22" t="s">
        <v>2523</v>
      </c>
      <c r="C384" s="18" t="s">
        <v>3930</v>
      </c>
      <c r="D384" s="18" t="s">
        <v>26</v>
      </c>
      <c r="E384" s="18" t="s">
        <v>9</v>
      </c>
      <c r="F384" s="42">
        <f t="shared" ca="1" si="5"/>
        <v>19624</v>
      </c>
      <c r="G384" s="27">
        <v>3.7</v>
      </c>
      <c r="H384" s="45">
        <v>69.58</v>
      </c>
      <c r="I384" s="45">
        <v>217.66</v>
      </c>
      <c r="J384" s="25">
        <v>30</v>
      </c>
      <c r="K384" s="45">
        <v>144.61000000000001</v>
      </c>
      <c r="L384" s="45">
        <v>73.05</v>
      </c>
      <c r="M384" s="18" t="s">
        <v>50</v>
      </c>
      <c r="N384" s="45">
        <v>23.08</v>
      </c>
      <c r="O3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4" s="45">
        <f>Table1[[#This Row],[Lifetime Gross (M USD)]]-Table1[[#This Row],[Budget (M USD)]]</f>
        <v>148.07999999999998</v>
      </c>
      <c r="Q384" s="2" t="s">
        <v>28</v>
      </c>
    </row>
    <row r="385" spans="1:17" x14ac:dyDescent="0.3">
      <c r="A385" s="18" t="s">
        <v>487</v>
      </c>
      <c r="B385" s="22" t="s">
        <v>2097</v>
      </c>
      <c r="C385" s="18" t="s">
        <v>3314</v>
      </c>
      <c r="D385" s="18" t="s">
        <v>26</v>
      </c>
      <c r="E385" s="18" t="s">
        <v>9</v>
      </c>
      <c r="F385" s="42">
        <f t="shared" ca="1" si="5"/>
        <v>29620</v>
      </c>
      <c r="G385" s="27">
        <v>3.7</v>
      </c>
      <c r="H385" s="45">
        <v>78.37</v>
      </c>
      <c r="I385" s="45">
        <v>222.37</v>
      </c>
      <c r="J385" s="25">
        <v>89</v>
      </c>
      <c r="K385" s="45">
        <v>132.26</v>
      </c>
      <c r="L385" s="45">
        <v>90.11</v>
      </c>
      <c r="M385" s="18" t="s">
        <v>46</v>
      </c>
      <c r="N385" s="45">
        <v>27.1</v>
      </c>
      <c r="O3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5" s="45">
        <f>Table1[[#This Row],[Lifetime Gross (M USD)]]-Table1[[#This Row],[Budget (M USD)]]</f>
        <v>144</v>
      </c>
      <c r="Q385" s="2" t="s">
        <v>28</v>
      </c>
    </row>
    <row r="386" spans="1:17" x14ac:dyDescent="0.3">
      <c r="A386" s="32" t="s">
        <v>498</v>
      </c>
      <c r="B386" s="22" t="s">
        <v>1980</v>
      </c>
      <c r="C386" s="18" t="s">
        <v>4409</v>
      </c>
      <c r="D386" s="18" t="s">
        <v>26</v>
      </c>
      <c r="E386" s="18" t="s">
        <v>9</v>
      </c>
      <c r="F386" s="42">
        <f t="shared" ca="1" si="5"/>
        <v>22244</v>
      </c>
      <c r="G386" s="27">
        <v>8.3000000000000007</v>
      </c>
      <c r="H386" s="45">
        <v>30.42</v>
      </c>
      <c r="I386" s="45">
        <v>157.63</v>
      </c>
      <c r="J386" s="25">
        <v>68</v>
      </c>
      <c r="K386" s="45">
        <v>107.02</v>
      </c>
      <c r="L386" s="45">
        <v>50.61</v>
      </c>
      <c r="M386" s="18" t="s">
        <v>48</v>
      </c>
      <c r="N386" s="45">
        <v>13.36</v>
      </c>
      <c r="O3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6" s="45">
        <f>Table1[[#This Row],[Lifetime Gross (M USD)]]-Table1[[#This Row],[Budget (M USD)]]</f>
        <v>127.21</v>
      </c>
      <c r="Q386" s="2" t="s">
        <v>13</v>
      </c>
    </row>
    <row r="387" spans="1:17" x14ac:dyDescent="0.3">
      <c r="A387" s="18" t="s">
        <v>510</v>
      </c>
      <c r="B387" s="22" t="s">
        <v>2935</v>
      </c>
      <c r="C387" s="18" t="s">
        <v>4730</v>
      </c>
      <c r="D387" s="18" t="s">
        <v>26</v>
      </c>
      <c r="E387" s="18" t="s">
        <v>9</v>
      </c>
      <c r="F387" s="42">
        <f t="shared" ref="F387:F450" ca="1" si="6">RANDBETWEEN(DATE(1920,1,1),DATE(2015,12,31))</f>
        <v>26851</v>
      </c>
      <c r="G387" s="27">
        <v>6.7</v>
      </c>
      <c r="H387" s="45">
        <v>128.99</v>
      </c>
      <c r="I387" s="45">
        <v>230.59</v>
      </c>
      <c r="J387" s="25">
        <v>32</v>
      </c>
      <c r="K387" s="45">
        <v>159.27000000000001</v>
      </c>
      <c r="L387" s="45">
        <v>71.319999999999993</v>
      </c>
      <c r="M387" s="18" t="s">
        <v>48</v>
      </c>
      <c r="N387" s="45">
        <v>57.24</v>
      </c>
      <c r="O3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7" s="45">
        <f>Table1[[#This Row],[Lifetime Gross (M USD)]]-Table1[[#This Row],[Budget (M USD)]]</f>
        <v>101.6</v>
      </c>
      <c r="Q387" s="2" t="s">
        <v>20</v>
      </c>
    </row>
    <row r="388" spans="1:17" x14ac:dyDescent="0.3">
      <c r="A388" s="32" t="s">
        <v>533</v>
      </c>
      <c r="B388" s="22" t="s">
        <v>2721</v>
      </c>
      <c r="C388" s="18" t="s">
        <v>4281</v>
      </c>
      <c r="D388" s="18" t="s">
        <v>26</v>
      </c>
      <c r="E388" s="18" t="s">
        <v>9</v>
      </c>
      <c r="F388" s="42">
        <f t="shared" ca="1" si="6"/>
        <v>21167</v>
      </c>
      <c r="G388" s="27">
        <v>7.4</v>
      </c>
      <c r="H388" s="45">
        <v>277.45999999999998</v>
      </c>
      <c r="I388" s="45">
        <v>364.82</v>
      </c>
      <c r="J388" s="25">
        <v>27</v>
      </c>
      <c r="K388" s="45">
        <v>186.27</v>
      </c>
      <c r="L388" s="45">
        <v>178.55</v>
      </c>
      <c r="M388" s="18" t="s">
        <v>55</v>
      </c>
      <c r="N388" s="45">
        <v>45.82</v>
      </c>
      <c r="O3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8" s="45">
        <f>Table1[[#This Row],[Lifetime Gross (M USD)]]-Table1[[#This Row],[Budget (M USD)]]</f>
        <v>87.360000000000014</v>
      </c>
      <c r="Q388" s="2" t="s">
        <v>22</v>
      </c>
    </row>
    <row r="389" spans="1:17" x14ac:dyDescent="0.3">
      <c r="A389" s="18" t="s">
        <v>547</v>
      </c>
      <c r="B389" s="22" t="s">
        <v>2270</v>
      </c>
      <c r="C389" s="18" t="s">
        <v>4377</v>
      </c>
      <c r="D389" s="18" t="s">
        <v>26</v>
      </c>
      <c r="E389" s="18" t="s">
        <v>9</v>
      </c>
      <c r="F389" s="42">
        <f t="shared" ca="1" si="6"/>
        <v>22706</v>
      </c>
      <c r="G389" s="27">
        <v>6.1</v>
      </c>
      <c r="H389" s="45">
        <v>267.11</v>
      </c>
      <c r="I389" s="45">
        <v>344.66</v>
      </c>
      <c r="J389" s="25">
        <v>80</v>
      </c>
      <c r="K389" s="45">
        <v>201.83</v>
      </c>
      <c r="L389" s="45">
        <v>142.83000000000001</v>
      </c>
      <c r="M389" s="18" t="s">
        <v>50</v>
      </c>
      <c r="N389" s="45">
        <v>91.74</v>
      </c>
      <c r="O3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89" s="45">
        <f>Table1[[#This Row],[Lifetime Gross (M USD)]]-Table1[[#This Row],[Budget (M USD)]]</f>
        <v>77.550000000000011</v>
      </c>
      <c r="Q389" s="2" t="s">
        <v>20</v>
      </c>
    </row>
    <row r="390" spans="1:17" x14ac:dyDescent="0.3">
      <c r="A390" s="32" t="s">
        <v>570</v>
      </c>
      <c r="B390" s="22" t="s">
        <v>2708</v>
      </c>
      <c r="C390" s="18" t="s">
        <v>5029</v>
      </c>
      <c r="D390" s="18" t="s">
        <v>26</v>
      </c>
      <c r="E390" s="18" t="s">
        <v>9</v>
      </c>
      <c r="F390" s="42">
        <f t="shared" ca="1" si="6"/>
        <v>40456</v>
      </c>
      <c r="G390" s="27">
        <v>6.7</v>
      </c>
      <c r="H390" s="45">
        <v>147.79</v>
      </c>
      <c r="I390" s="45">
        <v>225.24</v>
      </c>
      <c r="J390" s="25">
        <v>33</v>
      </c>
      <c r="K390" s="45">
        <v>174.4</v>
      </c>
      <c r="L390" s="45">
        <v>50.84</v>
      </c>
      <c r="M390" s="18" t="s">
        <v>46</v>
      </c>
      <c r="N390" s="45">
        <v>17.170000000000002</v>
      </c>
      <c r="O3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0" s="45">
        <f>Table1[[#This Row],[Lifetime Gross (M USD)]]-Table1[[#This Row],[Budget (M USD)]]</f>
        <v>77.450000000000017</v>
      </c>
      <c r="Q390" s="2" t="s">
        <v>28</v>
      </c>
    </row>
    <row r="391" spans="1:17" x14ac:dyDescent="0.3">
      <c r="A391" s="18" t="s">
        <v>655</v>
      </c>
      <c r="B391" s="22" t="s">
        <v>1968</v>
      </c>
      <c r="C391" s="18" t="s">
        <v>3354</v>
      </c>
      <c r="D391" s="18" t="s">
        <v>26</v>
      </c>
      <c r="E391" s="18" t="s">
        <v>9</v>
      </c>
      <c r="F391" s="42">
        <f t="shared" ca="1" si="6"/>
        <v>28520</v>
      </c>
      <c r="G391" s="27">
        <v>3.7</v>
      </c>
      <c r="H391" s="45">
        <v>83.9</v>
      </c>
      <c r="I391" s="45">
        <v>120.46</v>
      </c>
      <c r="J391" s="25">
        <v>59</v>
      </c>
      <c r="K391" s="45">
        <v>60.24</v>
      </c>
      <c r="L391" s="45">
        <v>60.22</v>
      </c>
      <c r="M391" s="18" t="s">
        <v>48</v>
      </c>
      <c r="N391" s="45">
        <v>27.06</v>
      </c>
      <c r="O3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1" s="45">
        <f>Table1[[#This Row],[Lifetime Gross (M USD)]]-Table1[[#This Row],[Budget (M USD)]]</f>
        <v>36.559999999999988</v>
      </c>
      <c r="Q391" s="2" t="s">
        <v>8</v>
      </c>
    </row>
    <row r="392" spans="1:17" x14ac:dyDescent="0.3">
      <c r="A392" s="32" t="s">
        <v>691</v>
      </c>
      <c r="B392" s="22" t="s">
        <v>2207</v>
      </c>
      <c r="C392" s="18" t="s">
        <v>3454</v>
      </c>
      <c r="D392" s="18" t="s">
        <v>26</v>
      </c>
      <c r="E392" s="18" t="s">
        <v>9</v>
      </c>
      <c r="F392" s="42">
        <f t="shared" ca="1" si="6"/>
        <v>17955</v>
      </c>
      <c r="G392" s="27">
        <v>6.3</v>
      </c>
      <c r="H392" s="45">
        <v>185.92</v>
      </c>
      <c r="I392" s="45">
        <v>219.7</v>
      </c>
      <c r="J392" s="25">
        <v>71</v>
      </c>
      <c r="K392" s="45">
        <v>154.28</v>
      </c>
      <c r="L392" s="45">
        <v>65.42</v>
      </c>
      <c r="M392" s="18" t="s">
        <v>54</v>
      </c>
      <c r="N392" s="45">
        <v>53.01</v>
      </c>
      <c r="O3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2" s="45">
        <f>Table1[[#This Row],[Lifetime Gross (M USD)]]-Table1[[#This Row],[Budget (M USD)]]</f>
        <v>33.78</v>
      </c>
      <c r="Q392" s="2" t="s">
        <v>17</v>
      </c>
    </row>
    <row r="393" spans="1:17" x14ac:dyDescent="0.3">
      <c r="A393" s="18" t="s">
        <v>707</v>
      </c>
      <c r="B393" s="22" t="s">
        <v>2996</v>
      </c>
      <c r="C393" s="18" t="s">
        <v>4880</v>
      </c>
      <c r="D393" s="18" t="s">
        <v>26</v>
      </c>
      <c r="E393" s="18" t="s">
        <v>9</v>
      </c>
      <c r="F393" s="42">
        <f t="shared" ca="1" si="6"/>
        <v>14735</v>
      </c>
      <c r="G393" s="27">
        <v>5.2</v>
      </c>
      <c r="H393" s="45">
        <v>199.75</v>
      </c>
      <c r="I393" s="45">
        <v>206.9</v>
      </c>
      <c r="J393" s="25">
        <v>36</v>
      </c>
      <c r="K393" s="45">
        <v>136.69999999999999</v>
      </c>
      <c r="L393" s="45">
        <v>70.2</v>
      </c>
      <c r="M393" s="18" t="s">
        <v>55</v>
      </c>
      <c r="N393" s="45">
        <v>34</v>
      </c>
      <c r="O3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3" s="45">
        <f>Table1[[#This Row],[Lifetime Gross (M USD)]]-Table1[[#This Row],[Budget (M USD)]]</f>
        <v>7.1500000000000057</v>
      </c>
      <c r="Q393" s="2" t="s">
        <v>13</v>
      </c>
    </row>
    <row r="394" spans="1:17" x14ac:dyDescent="0.3">
      <c r="A394" s="32" t="s">
        <v>765</v>
      </c>
      <c r="B394" s="22" t="s">
        <v>1987</v>
      </c>
      <c r="C394" s="18" t="s">
        <v>3190</v>
      </c>
      <c r="D394" s="18" t="s">
        <v>26</v>
      </c>
      <c r="E394" s="18" t="s">
        <v>9</v>
      </c>
      <c r="F394" s="42">
        <f t="shared" ca="1" si="6"/>
        <v>16077</v>
      </c>
      <c r="G394" s="27">
        <v>6.9</v>
      </c>
      <c r="H394" s="45">
        <v>91.32</v>
      </c>
      <c r="I394" s="45">
        <v>92.92</v>
      </c>
      <c r="J394" s="25">
        <v>36</v>
      </c>
      <c r="K394" s="45">
        <v>48.14</v>
      </c>
      <c r="L394" s="45">
        <v>44.78</v>
      </c>
      <c r="M394" s="18" t="s">
        <v>55</v>
      </c>
      <c r="N394" s="45">
        <v>45.1</v>
      </c>
      <c r="O3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4" s="45">
        <f>Table1[[#This Row],[Lifetime Gross (M USD)]]-Table1[[#This Row],[Budget (M USD)]]</f>
        <v>1.6000000000000085</v>
      </c>
      <c r="Q394" s="2" t="s">
        <v>32</v>
      </c>
    </row>
    <row r="395" spans="1:17" x14ac:dyDescent="0.3">
      <c r="A395" s="18" t="s">
        <v>315</v>
      </c>
      <c r="B395" s="22" t="s">
        <v>2932</v>
      </c>
      <c r="C395" s="18" t="s">
        <v>4725</v>
      </c>
      <c r="D395" s="18" t="s">
        <v>26</v>
      </c>
      <c r="E395" s="18" t="s">
        <v>9</v>
      </c>
      <c r="F395" s="42">
        <f t="shared" ca="1" si="6"/>
        <v>35579</v>
      </c>
      <c r="G395" s="27">
        <v>6.8</v>
      </c>
      <c r="H395" s="45">
        <v>167.2</v>
      </c>
      <c r="I395" s="45">
        <v>160.56</v>
      </c>
      <c r="J395" s="25">
        <v>43</v>
      </c>
      <c r="K395" s="45">
        <v>117.88</v>
      </c>
      <c r="L395" s="45">
        <v>42.68</v>
      </c>
      <c r="M395" s="18" t="s">
        <v>46</v>
      </c>
      <c r="N395" s="45">
        <v>41.47</v>
      </c>
      <c r="O3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5" s="45">
        <f>Table1[[#This Row],[Lifetime Gross (M USD)]]-Table1[[#This Row],[Budget (M USD)]]</f>
        <v>-6.6399999999999864</v>
      </c>
      <c r="Q395" s="2" t="s">
        <v>20</v>
      </c>
    </row>
    <row r="396" spans="1:17" x14ac:dyDescent="0.3">
      <c r="A396" s="32" t="s">
        <v>503</v>
      </c>
      <c r="B396" s="22" t="s">
        <v>1842</v>
      </c>
      <c r="C396" s="18" t="s">
        <v>3147</v>
      </c>
      <c r="D396" s="18" t="s">
        <v>26</v>
      </c>
      <c r="E396" s="18" t="s">
        <v>9</v>
      </c>
      <c r="F396" s="42">
        <f t="shared" ca="1" si="6"/>
        <v>19805</v>
      </c>
      <c r="G396" s="27">
        <v>7</v>
      </c>
      <c r="H396" s="45">
        <v>296.94</v>
      </c>
      <c r="I396" s="45">
        <v>288.2</v>
      </c>
      <c r="J396" s="25">
        <v>39</v>
      </c>
      <c r="K396" s="45">
        <v>186.19</v>
      </c>
      <c r="L396" s="45">
        <v>102.01</v>
      </c>
      <c r="M396" s="18" t="s">
        <v>50</v>
      </c>
      <c r="N396" s="45">
        <v>120.58</v>
      </c>
      <c r="O3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6" s="45">
        <f>Table1[[#This Row],[Lifetime Gross (M USD)]]-Table1[[#This Row],[Budget (M USD)]]</f>
        <v>-8.7400000000000091</v>
      </c>
      <c r="Q396" s="2" t="s">
        <v>32</v>
      </c>
    </row>
    <row r="397" spans="1:17" x14ac:dyDescent="0.3">
      <c r="A397" s="18" t="s">
        <v>796</v>
      </c>
      <c r="B397" s="22" t="s">
        <v>1848</v>
      </c>
      <c r="C397" s="18" t="s">
        <v>3368</v>
      </c>
      <c r="D397" s="18" t="s">
        <v>26</v>
      </c>
      <c r="E397" s="18" t="s">
        <v>9</v>
      </c>
      <c r="F397" s="42">
        <f t="shared" ca="1" si="6"/>
        <v>17716</v>
      </c>
      <c r="G397" s="27">
        <v>6.7</v>
      </c>
      <c r="H397" s="45">
        <v>144.94999999999999</v>
      </c>
      <c r="I397" s="45">
        <v>130.12</v>
      </c>
      <c r="J397" s="25">
        <v>46</v>
      </c>
      <c r="K397" s="45">
        <v>76.540000000000006</v>
      </c>
      <c r="L397" s="45">
        <v>53.58</v>
      </c>
      <c r="M397" s="18" t="s">
        <v>55</v>
      </c>
      <c r="N397" s="45">
        <v>18.14</v>
      </c>
      <c r="O3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7" s="45">
        <f>Table1[[#This Row],[Lifetime Gross (M USD)]]-Table1[[#This Row],[Budget (M USD)]]</f>
        <v>-14.829999999999984</v>
      </c>
      <c r="Q397" s="2" t="s">
        <v>32</v>
      </c>
    </row>
    <row r="398" spans="1:17" x14ac:dyDescent="0.3">
      <c r="A398" s="32" t="s">
        <v>825</v>
      </c>
      <c r="B398" s="22" t="s">
        <v>2868</v>
      </c>
      <c r="C398" s="18" t="s">
        <v>4582</v>
      </c>
      <c r="D398" s="18" t="s">
        <v>29</v>
      </c>
      <c r="E398" s="18" t="s">
        <v>24</v>
      </c>
      <c r="F398" s="42">
        <f t="shared" ca="1" si="6"/>
        <v>37144</v>
      </c>
      <c r="G398" s="27">
        <v>7.4</v>
      </c>
      <c r="H398" s="45">
        <v>266.31</v>
      </c>
      <c r="I398" s="45">
        <v>229.89</v>
      </c>
      <c r="J398" s="25">
        <v>65</v>
      </c>
      <c r="K398" s="45">
        <v>119.15</v>
      </c>
      <c r="L398" s="45">
        <v>110.74</v>
      </c>
      <c r="M398" s="18" t="s">
        <v>54</v>
      </c>
      <c r="N398" s="45">
        <v>91.59</v>
      </c>
      <c r="O3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8" s="45">
        <f>Table1[[#This Row],[Lifetime Gross (M USD)]]-Table1[[#This Row],[Budget (M USD)]]</f>
        <v>-36.420000000000016</v>
      </c>
      <c r="Q398" s="2" t="s">
        <v>22</v>
      </c>
    </row>
    <row r="399" spans="1:17" x14ac:dyDescent="0.3">
      <c r="A399" s="18" t="s">
        <v>843</v>
      </c>
      <c r="B399" s="22" t="s">
        <v>2849</v>
      </c>
      <c r="C399" s="18" t="s">
        <v>4536</v>
      </c>
      <c r="D399" s="18" t="s">
        <v>26</v>
      </c>
      <c r="E399" s="18" t="s">
        <v>9</v>
      </c>
      <c r="F399" s="42">
        <f t="shared" ca="1" si="6"/>
        <v>13167</v>
      </c>
      <c r="G399" s="27">
        <v>6.5</v>
      </c>
      <c r="H399" s="45">
        <v>265.51</v>
      </c>
      <c r="I399" s="45">
        <v>225.83</v>
      </c>
      <c r="J399" s="25">
        <v>41</v>
      </c>
      <c r="K399" s="45">
        <v>144.72</v>
      </c>
      <c r="L399" s="45">
        <v>81.11</v>
      </c>
      <c r="M399" s="18" t="s">
        <v>44</v>
      </c>
      <c r="N399" s="45">
        <v>42.66</v>
      </c>
      <c r="O3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399" s="45">
        <f>Table1[[#This Row],[Lifetime Gross (M USD)]]-Table1[[#This Row],[Budget (M USD)]]</f>
        <v>-39.679999999999978</v>
      </c>
      <c r="Q399" s="2" t="s">
        <v>8</v>
      </c>
    </row>
    <row r="400" spans="1:17" x14ac:dyDescent="0.3">
      <c r="A400" s="32" t="s">
        <v>848</v>
      </c>
      <c r="B400" s="22" t="s">
        <v>2205</v>
      </c>
      <c r="C400" s="18" t="s">
        <v>4212</v>
      </c>
      <c r="D400" s="18" t="s">
        <v>26</v>
      </c>
      <c r="E400" s="18" t="s">
        <v>9</v>
      </c>
      <c r="F400" s="42">
        <f t="shared" ca="1" si="6"/>
        <v>34890</v>
      </c>
      <c r="G400" s="27">
        <v>6.7</v>
      </c>
      <c r="H400" s="45">
        <v>263.95</v>
      </c>
      <c r="I400" s="45">
        <v>221.29</v>
      </c>
      <c r="J400" s="25">
        <v>75</v>
      </c>
      <c r="K400" s="45">
        <v>124.68</v>
      </c>
      <c r="L400" s="45">
        <v>96.61</v>
      </c>
      <c r="M400" s="18" t="s">
        <v>50</v>
      </c>
      <c r="N400" s="45">
        <v>92.34</v>
      </c>
      <c r="O4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0" s="45">
        <f>Table1[[#This Row],[Lifetime Gross (M USD)]]-Table1[[#This Row],[Budget (M USD)]]</f>
        <v>-42.66</v>
      </c>
      <c r="Q400" s="2" t="s">
        <v>28</v>
      </c>
    </row>
    <row r="401" spans="1:17" x14ac:dyDescent="0.3">
      <c r="A401" s="18" t="s">
        <v>892</v>
      </c>
      <c r="B401" s="22" t="s">
        <v>2322</v>
      </c>
      <c r="C401" s="18" t="s">
        <v>3609</v>
      </c>
      <c r="D401" s="18" t="s">
        <v>26</v>
      </c>
      <c r="E401" s="18" t="s">
        <v>9</v>
      </c>
      <c r="F401" s="42">
        <f t="shared" ca="1" si="6"/>
        <v>32303</v>
      </c>
      <c r="G401" s="27">
        <v>7</v>
      </c>
      <c r="H401" s="45">
        <v>108.86</v>
      </c>
      <c r="I401" s="45">
        <v>48.41</v>
      </c>
      <c r="J401" s="25">
        <v>33</v>
      </c>
      <c r="K401" s="45">
        <v>27.66</v>
      </c>
      <c r="L401" s="45">
        <v>20.75</v>
      </c>
      <c r="M401" s="18" t="s">
        <v>48</v>
      </c>
      <c r="N401" s="45">
        <v>51.75</v>
      </c>
      <c r="O4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1" s="45">
        <f>Table1[[#This Row],[Lifetime Gross (M USD)]]-Table1[[#This Row],[Budget (M USD)]]</f>
        <v>-60.45</v>
      </c>
      <c r="Q401" s="2" t="s">
        <v>20</v>
      </c>
    </row>
    <row r="402" spans="1:17" x14ac:dyDescent="0.3">
      <c r="A402" s="32" t="s">
        <v>952</v>
      </c>
      <c r="B402" s="22" t="s">
        <v>2222</v>
      </c>
      <c r="C402" s="18" t="s">
        <v>4339</v>
      </c>
      <c r="D402" s="18" t="s">
        <v>26</v>
      </c>
      <c r="E402" s="18" t="s">
        <v>9</v>
      </c>
      <c r="F402" s="42">
        <f t="shared" ca="1" si="6"/>
        <v>38256</v>
      </c>
      <c r="G402" s="27">
        <v>7.1</v>
      </c>
      <c r="H402" s="45">
        <v>259.76</v>
      </c>
      <c r="I402" s="45">
        <v>179.61</v>
      </c>
      <c r="J402" s="25">
        <v>53</v>
      </c>
      <c r="K402" s="45">
        <v>91.86</v>
      </c>
      <c r="L402" s="45">
        <v>87.75</v>
      </c>
      <c r="M402" s="18" t="s">
        <v>44</v>
      </c>
      <c r="N402" s="45">
        <v>128.94</v>
      </c>
      <c r="O4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2" s="45">
        <f>Table1[[#This Row],[Lifetime Gross (M USD)]]-Table1[[#This Row],[Budget (M USD)]]</f>
        <v>-80.149999999999977</v>
      </c>
      <c r="Q402" s="2" t="s">
        <v>32</v>
      </c>
    </row>
    <row r="403" spans="1:17" x14ac:dyDescent="0.3">
      <c r="A403" s="18" t="s">
        <v>429</v>
      </c>
      <c r="B403" s="22" t="s">
        <v>2274</v>
      </c>
      <c r="C403" s="18" t="s">
        <v>3624</v>
      </c>
      <c r="D403" s="18" t="s">
        <v>26</v>
      </c>
      <c r="E403" s="18" t="s">
        <v>27</v>
      </c>
      <c r="F403" s="42">
        <f t="shared" ca="1" si="6"/>
        <v>33297</v>
      </c>
      <c r="G403" s="27">
        <v>7.7</v>
      </c>
      <c r="H403" s="45">
        <v>161.32</v>
      </c>
      <c r="I403" s="45">
        <v>37.18</v>
      </c>
      <c r="J403" s="25">
        <v>42</v>
      </c>
      <c r="K403" s="45">
        <v>23.27</v>
      </c>
      <c r="L403" s="45">
        <v>13.91</v>
      </c>
      <c r="M403" s="18" t="s">
        <v>48</v>
      </c>
      <c r="N403" s="45">
        <v>43.94</v>
      </c>
      <c r="O4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3" s="45">
        <f>Table1[[#This Row],[Lifetime Gross (M USD)]]-Table1[[#This Row],[Budget (M USD)]]</f>
        <v>-124.13999999999999</v>
      </c>
      <c r="Q403" s="2" t="s">
        <v>32</v>
      </c>
    </row>
    <row r="404" spans="1:17" x14ac:dyDescent="0.3">
      <c r="A404" s="32" t="s">
        <v>311</v>
      </c>
      <c r="B404" s="22" t="s">
        <v>1881</v>
      </c>
      <c r="C404" s="18" t="s">
        <v>3944</v>
      </c>
      <c r="D404" s="18" t="s">
        <v>26</v>
      </c>
      <c r="E404" s="18" t="s">
        <v>9</v>
      </c>
      <c r="F404" s="42">
        <f t="shared" ca="1" si="6"/>
        <v>33026</v>
      </c>
      <c r="G404" s="27">
        <v>7.7</v>
      </c>
      <c r="H404" s="45">
        <v>225.19</v>
      </c>
      <c r="I404" s="45">
        <v>92.35</v>
      </c>
      <c r="J404" s="25">
        <v>29</v>
      </c>
      <c r="K404" s="45">
        <v>66.36</v>
      </c>
      <c r="L404" s="45">
        <v>25.99</v>
      </c>
      <c r="M404" s="18" t="s">
        <v>46</v>
      </c>
      <c r="N404" s="45">
        <v>104.86</v>
      </c>
      <c r="O4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4" s="45">
        <f>Table1[[#This Row],[Lifetime Gross (M USD)]]-Table1[[#This Row],[Budget (M USD)]]</f>
        <v>-132.84</v>
      </c>
      <c r="Q404" s="2" t="s">
        <v>17</v>
      </c>
    </row>
    <row r="405" spans="1:17" x14ac:dyDescent="0.3">
      <c r="A405" s="18" t="s">
        <v>1036</v>
      </c>
      <c r="B405" s="22" t="s">
        <v>2317</v>
      </c>
      <c r="C405" s="18" t="s">
        <v>3602</v>
      </c>
      <c r="D405" s="18" t="s">
        <v>26</v>
      </c>
      <c r="E405" s="18" t="s">
        <v>9</v>
      </c>
      <c r="F405" s="42">
        <f t="shared" ca="1" si="6"/>
        <v>18363</v>
      </c>
      <c r="G405" s="27">
        <v>7</v>
      </c>
      <c r="H405" s="45">
        <v>289.17</v>
      </c>
      <c r="I405" s="45">
        <v>123.54</v>
      </c>
      <c r="J405" s="25">
        <v>95</v>
      </c>
      <c r="K405" s="45">
        <v>74.31</v>
      </c>
      <c r="L405" s="45">
        <v>49.23</v>
      </c>
      <c r="M405" s="18" t="s">
        <v>48</v>
      </c>
      <c r="N405" s="45">
        <v>50.67</v>
      </c>
      <c r="O4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5" s="45">
        <f>Table1[[#This Row],[Lifetime Gross (M USD)]]-Table1[[#This Row],[Budget (M USD)]]</f>
        <v>-165.63</v>
      </c>
      <c r="Q405" s="2" t="s">
        <v>32</v>
      </c>
    </row>
    <row r="406" spans="1:17" x14ac:dyDescent="0.3">
      <c r="A406" s="32" t="s">
        <v>1044</v>
      </c>
      <c r="B406" s="22" t="s">
        <v>2180</v>
      </c>
      <c r="C406" s="18" t="s">
        <v>4523</v>
      </c>
      <c r="D406" s="18" t="s">
        <v>26</v>
      </c>
      <c r="E406" s="18" t="s">
        <v>9</v>
      </c>
      <c r="F406" s="42">
        <f t="shared" ca="1" si="6"/>
        <v>37928</v>
      </c>
      <c r="G406" s="27">
        <v>5.8</v>
      </c>
      <c r="H406" s="45">
        <v>266.05</v>
      </c>
      <c r="I406" s="45">
        <v>61.42</v>
      </c>
      <c r="J406" s="25">
        <v>41</v>
      </c>
      <c r="K406" s="45">
        <v>33.25</v>
      </c>
      <c r="L406" s="45">
        <v>28.17</v>
      </c>
      <c r="M406" s="18" t="s">
        <v>55</v>
      </c>
      <c r="N406" s="45">
        <v>51.04</v>
      </c>
      <c r="O4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6" s="45">
        <f>Table1[[#This Row],[Lifetime Gross (M USD)]]-Table1[[#This Row],[Budget (M USD)]]</f>
        <v>-204.63</v>
      </c>
      <c r="Q406" s="2" t="s">
        <v>8</v>
      </c>
    </row>
    <row r="407" spans="1:17" x14ac:dyDescent="0.3">
      <c r="A407" s="18" t="s">
        <v>1080</v>
      </c>
      <c r="B407" s="22" t="s">
        <v>1951</v>
      </c>
      <c r="C407" s="18" t="s">
        <v>3154</v>
      </c>
      <c r="D407" s="18" t="s">
        <v>26</v>
      </c>
      <c r="E407" s="18" t="s">
        <v>9</v>
      </c>
      <c r="F407" s="42">
        <f t="shared" ca="1" si="6"/>
        <v>42006</v>
      </c>
      <c r="G407" s="27">
        <v>7.7</v>
      </c>
      <c r="H407" s="45">
        <v>151.31</v>
      </c>
      <c r="I407" s="45">
        <v>1218.52</v>
      </c>
      <c r="J407" s="25">
        <v>74</v>
      </c>
      <c r="K407" s="45">
        <v>850.36</v>
      </c>
      <c r="L407" s="45">
        <v>368.16</v>
      </c>
      <c r="M407" s="18" t="s">
        <v>54</v>
      </c>
      <c r="N407" s="45">
        <v>60.86</v>
      </c>
      <c r="O4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407" s="45">
        <f>Table1[[#This Row],[Lifetime Gross (M USD)]]-Table1[[#This Row],[Budget (M USD)]]</f>
        <v>1067.21</v>
      </c>
      <c r="Q407" s="2" t="s">
        <v>25</v>
      </c>
    </row>
    <row r="408" spans="1:17" x14ac:dyDescent="0.3">
      <c r="A408" s="32" t="s">
        <v>1082</v>
      </c>
      <c r="B408" s="22" t="s">
        <v>2539</v>
      </c>
      <c r="C408" s="18" t="s">
        <v>4677</v>
      </c>
      <c r="D408" s="18" t="s">
        <v>26</v>
      </c>
      <c r="E408" s="18" t="s">
        <v>19</v>
      </c>
      <c r="F408" s="42">
        <f t="shared" ca="1" si="6"/>
        <v>24858</v>
      </c>
      <c r="G408" s="27">
        <v>8.1999999999999993</v>
      </c>
      <c r="H408" s="45">
        <v>58.53</v>
      </c>
      <c r="I408" s="45">
        <v>765.2</v>
      </c>
      <c r="J408" s="25">
        <v>27</v>
      </c>
      <c r="K408" s="45">
        <v>539.35</v>
      </c>
      <c r="L408" s="45">
        <v>225.85</v>
      </c>
      <c r="M408" s="18" t="s">
        <v>48</v>
      </c>
      <c r="N408" s="45">
        <v>12.82</v>
      </c>
      <c r="O4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408" s="45">
        <f>Table1[[#This Row],[Lifetime Gross (M USD)]]-Table1[[#This Row],[Budget (M USD)]]</f>
        <v>706.67000000000007</v>
      </c>
      <c r="Q408" s="2" t="s">
        <v>10</v>
      </c>
    </row>
    <row r="409" spans="1:17" x14ac:dyDescent="0.3">
      <c r="A409" s="18" t="s">
        <v>1090</v>
      </c>
      <c r="B409" s="22" t="s">
        <v>2012</v>
      </c>
      <c r="C409" s="18" t="s">
        <v>3218</v>
      </c>
      <c r="D409" s="18" t="s">
        <v>18</v>
      </c>
      <c r="E409" s="18" t="s">
        <v>1843</v>
      </c>
      <c r="F409" s="42">
        <f t="shared" ca="1" si="6"/>
        <v>32734</v>
      </c>
      <c r="G409" s="27">
        <v>7.7</v>
      </c>
      <c r="H409" s="45">
        <v>10.16</v>
      </c>
      <c r="I409" s="45">
        <v>674.44</v>
      </c>
      <c r="J409" s="25">
        <v>99</v>
      </c>
      <c r="K409" s="45">
        <v>411.2</v>
      </c>
      <c r="L409" s="45">
        <v>263.24</v>
      </c>
      <c r="M409" s="18" t="s">
        <v>50</v>
      </c>
      <c r="N409" s="45">
        <v>1.54</v>
      </c>
      <c r="O4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09" s="45">
        <f>Table1[[#This Row],[Lifetime Gross (M USD)]]-Table1[[#This Row],[Budget (M USD)]]</f>
        <v>664.28000000000009</v>
      </c>
      <c r="Q409" s="2" t="s">
        <v>25</v>
      </c>
    </row>
    <row r="410" spans="1:17" x14ac:dyDescent="0.3">
      <c r="A410" s="32" t="s">
        <v>852</v>
      </c>
      <c r="B410" s="22" t="s">
        <v>2099</v>
      </c>
      <c r="C410" s="18" t="s">
        <v>3981</v>
      </c>
      <c r="D410" s="18" t="s">
        <v>26</v>
      </c>
      <c r="E410" s="18" t="s">
        <v>21</v>
      </c>
      <c r="F410" s="42">
        <f t="shared" ca="1" si="6"/>
        <v>31285</v>
      </c>
      <c r="G410" s="27">
        <v>6.7</v>
      </c>
      <c r="H410" s="45">
        <v>34.14</v>
      </c>
      <c r="I410" s="45">
        <v>673.57</v>
      </c>
      <c r="J410" s="25">
        <v>92</v>
      </c>
      <c r="K410" s="45">
        <v>469.54</v>
      </c>
      <c r="L410" s="45">
        <v>204.03</v>
      </c>
      <c r="M410" s="18" t="s">
        <v>50</v>
      </c>
      <c r="N410" s="45">
        <v>11.51</v>
      </c>
      <c r="O4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0" s="45">
        <f>Table1[[#This Row],[Lifetime Gross (M USD)]]-Table1[[#This Row],[Budget (M USD)]]</f>
        <v>639.43000000000006</v>
      </c>
      <c r="Q410" s="2" t="s">
        <v>25</v>
      </c>
    </row>
    <row r="411" spans="1:17" x14ac:dyDescent="0.3">
      <c r="A411" s="18" t="s">
        <v>1217</v>
      </c>
      <c r="B411" s="22" t="s">
        <v>2203</v>
      </c>
      <c r="C411" s="18" t="s">
        <v>3449</v>
      </c>
      <c r="D411" s="18" t="s">
        <v>14</v>
      </c>
      <c r="E411" s="18" t="s">
        <v>21</v>
      </c>
      <c r="F411" s="42">
        <f t="shared" ca="1" si="6"/>
        <v>27956</v>
      </c>
      <c r="G411" s="27">
        <v>7.8</v>
      </c>
      <c r="H411" s="45">
        <v>107.57</v>
      </c>
      <c r="I411" s="45">
        <v>666.56</v>
      </c>
      <c r="J411" s="25">
        <v>49</v>
      </c>
      <c r="K411" s="45">
        <v>426.22</v>
      </c>
      <c r="L411" s="45">
        <v>240.34</v>
      </c>
      <c r="M411" s="18" t="s">
        <v>48</v>
      </c>
      <c r="N411" s="45">
        <v>36.770000000000003</v>
      </c>
      <c r="O4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1" s="45">
        <f>Table1[[#This Row],[Lifetime Gross (M USD)]]-Table1[[#This Row],[Budget (M USD)]]</f>
        <v>558.99</v>
      </c>
      <c r="Q411" s="2" t="s">
        <v>10</v>
      </c>
    </row>
    <row r="412" spans="1:17" x14ac:dyDescent="0.3">
      <c r="A412" s="32" t="s">
        <v>1247</v>
      </c>
      <c r="B412" s="22" t="s">
        <v>2272</v>
      </c>
      <c r="C412" s="18" t="s">
        <v>3541</v>
      </c>
      <c r="D412" s="18" t="s">
        <v>26</v>
      </c>
      <c r="E412" s="18" t="s">
        <v>9</v>
      </c>
      <c r="F412" s="42">
        <f t="shared" ca="1" si="6"/>
        <v>29964</v>
      </c>
      <c r="G412" s="27">
        <v>5.5</v>
      </c>
      <c r="H412" s="45">
        <v>205.44</v>
      </c>
      <c r="I412" s="45">
        <v>747.26</v>
      </c>
      <c r="J412" s="25">
        <v>59</v>
      </c>
      <c r="K412" s="45">
        <v>563.99</v>
      </c>
      <c r="L412" s="45">
        <v>183.27</v>
      </c>
      <c r="M412" s="18" t="s">
        <v>50</v>
      </c>
      <c r="N412" s="45">
        <v>74.55</v>
      </c>
      <c r="O4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412" s="45">
        <f>Table1[[#This Row],[Lifetime Gross (M USD)]]-Table1[[#This Row],[Budget (M USD)]]</f>
        <v>541.81999999999994</v>
      </c>
      <c r="Q412" s="2" t="s">
        <v>22</v>
      </c>
    </row>
    <row r="413" spans="1:17" x14ac:dyDescent="0.3">
      <c r="A413" s="18" t="s">
        <v>1256</v>
      </c>
      <c r="B413" s="22" t="s">
        <v>2147</v>
      </c>
      <c r="C413" s="18" t="s">
        <v>3378</v>
      </c>
      <c r="D413" s="18" t="s">
        <v>26</v>
      </c>
      <c r="E413" s="18" t="s">
        <v>9</v>
      </c>
      <c r="F413" s="42">
        <f t="shared" ca="1" si="6"/>
        <v>12711</v>
      </c>
      <c r="G413" s="27">
        <v>3.8</v>
      </c>
      <c r="H413" s="45">
        <v>134.66999999999999</v>
      </c>
      <c r="I413" s="45">
        <v>652.77</v>
      </c>
      <c r="J413" s="25">
        <v>85</v>
      </c>
      <c r="K413" s="45">
        <v>439.21</v>
      </c>
      <c r="L413" s="45">
        <v>213.56</v>
      </c>
      <c r="M413" s="18" t="s">
        <v>54</v>
      </c>
      <c r="N413" s="45">
        <v>25.62</v>
      </c>
      <c r="O4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3" s="45">
        <f>Table1[[#This Row],[Lifetime Gross (M USD)]]-Table1[[#This Row],[Budget (M USD)]]</f>
        <v>518.1</v>
      </c>
      <c r="Q413" s="2" t="s">
        <v>13</v>
      </c>
    </row>
    <row r="414" spans="1:17" x14ac:dyDescent="0.3">
      <c r="A414" s="32" t="s">
        <v>1268</v>
      </c>
      <c r="B414" s="22" t="s">
        <v>2105</v>
      </c>
      <c r="C414" s="18" t="s">
        <v>3325</v>
      </c>
      <c r="D414" s="18" t="s">
        <v>26</v>
      </c>
      <c r="E414" s="18" t="s">
        <v>9</v>
      </c>
      <c r="F414" s="42">
        <f t="shared" ca="1" si="6"/>
        <v>26235</v>
      </c>
      <c r="G414" s="27">
        <v>3.9</v>
      </c>
      <c r="H414" s="45">
        <v>253.77</v>
      </c>
      <c r="I414" s="45">
        <v>671.59</v>
      </c>
      <c r="J414" s="25">
        <v>99</v>
      </c>
      <c r="K414" s="45">
        <v>427.33</v>
      </c>
      <c r="L414" s="45">
        <v>244.26</v>
      </c>
      <c r="M414" s="18" t="s">
        <v>44</v>
      </c>
      <c r="N414" s="45">
        <v>88.22</v>
      </c>
      <c r="O4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4" s="45">
        <f>Table1[[#This Row],[Lifetime Gross (M USD)]]-Table1[[#This Row],[Budget (M USD)]]</f>
        <v>417.82000000000005</v>
      </c>
      <c r="Q414" s="2" t="s">
        <v>13</v>
      </c>
    </row>
    <row r="415" spans="1:17" x14ac:dyDescent="0.3">
      <c r="A415" s="18" t="s">
        <v>935</v>
      </c>
      <c r="B415" s="22" t="s">
        <v>2425</v>
      </c>
      <c r="C415" s="18" t="s">
        <v>4853</v>
      </c>
      <c r="D415" s="18" t="s">
        <v>26</v>
      </c>
      <c r="E415" s="18" t="s">
        <v>9</v>
      </c>
      <c r="F415" s="42">
        <f t="shared" ca="1" si="6"/>
        <v>26151</v>
      </c>
      <c r="G415" s="27">
        <v>6</v>
      </c>
      <c r="H415" s="45">
        <v>253.03</v>
      </c>
      <c r="I415" s="45">
        <v>655.6</v>
      </c>
      <c r="J415" s="25">
        <v>55</v>
      </c>
      <c r="K415" s="45">
        <v>343.85</v>
      </c>
      <c r="L415" s="45">
        <v>311.75</v>
      </c>
      <c r="M415" s="18" t="s">
        <v>55</v>
      </c>
      <c r="N415" s="45">
        <v>46.49</v>
      </c>
      <c r="O4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5" s="45">
        <f>Table1[[#This Row],[Lifetime Gross (M USD)]]-Table1[[#This Row],[Budget (M USD)]]</f>
        <v>402.57000000000005</v>
      </c>
      <c r="Q415" s="2" t="s">
        <v>28</v>
      </c>
    </row>
    <row r="416" spans="1:17" x14ac:dyDescent="0.3">
      <c r="A416" s="32" t="s">
        <v>861</v>
      </c>
      <c r="B416" s="22" t="s">
        <v>2583</v>
      </c>
      <c r="C416" s="18" t="s">
        <v>4038</v>
      </c>
      <c r="D416" s="18" t="s">
        <v>26</v>
      </c>
      <c r="E416" s="18" t="s">
        <v>9</v>
      </c>
      <c r="F416" s="42">
        <f t="shared" ca="1" si="6"/>
        <v>20339</v>
      </c>
      <c r="G416" s="27">
        <v>7</v>
      </c>
      <c r="H416" s="45">
        <v>183.18</v>
      </c>
      <c r="I416" s="45">
        <v>551.80999999999995</v>
      </c>
      <c r="J416" s="25">
        <v>62</v>
      </c>
      <c r="K416" s="45">
        <v>281.47000000000003</v>
      </c>
      <c r="L416" s="45">
        <v>270.33999999999997</v>
      </c>
      <c r="M416" s="18" t="s">
        <v>46</v>
      </c>
      <c r="N416" s="45">
        <v>40.369999999999997</v>
      </c>
      <c r="O4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6" s="45">
        <f>Table1[[#This Row],[Lifetime Gross (M USD)]]-Table1[[#This Row],[Budget (M USD)]]</f>
        <v>368.62999999999994</v>
      </c>
      <c r="Q416" s="2" t="s">
        <v>32</v>
      </c>
    </row>
    <row r="417" spans="1:17" x14ac:dyDescent="0.3">
      <c r="A417" s="18" t="s">
        <v>708</v>
      </c>
      <c r="B417" s="22" t="s">
        <v>2457</v>
      </c>
      <c r="C417" s="18" t="s">
        <v>3817</v>
      </c>
      <c r="D417" s="18" t="s">
        <v>23</v>
      </c>
      <c r="E417" s="18" t="s">
        <v>1955</v>
      </c>
      <c r="F417" s="42">
        <f t="shared" ca="1" si="6"/>
        <v>39876</v>
      </c>
      <c r="G417" s="27">
        <v>7.2</v>
      </c>
      <c r="H417" s="45">
        <v>291.20999999999998</v>
      </c>
      <c r="I417" s="45">
        <v>630.92999999999995</v>
      </c>
      <c r="J417" s="25">
        <v>28</v>
      </c>
      <c r="K417" s="45">
        <v>325.31</v>
      </c>
      <c r="L417" s="45">
        <v>305.62</v>
      </c>
      <c r="M417" s="18" t="s">
        <v>44</v>
      </c>
      <c r="N417" s="45">
        <v>87.01</v>
      </c>
      <c r="O4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7" s="45">
        <f>Table1[[#This Row],[Lifetime Gross (M USD)]]-Table1[[#This Row],[Budget (M USD)]]</f>
        <v>339.71999999999997</v>
      </c>
      <c r="Q417" s="2" t="s">
        <v>8</v>
      </c>
    </row>
    <row r="418" spans="1:17" x14ac:dyDescent="0.3">
      <c r="A418" s="32" t="s">
        <v>1386</v>
      </c>
      <c r="B418" s="22" t="s">
        <v>2063</v>
      </c>
      <c r="C418" s="18" t="s">
        <v>3271</v>
      </c>
      <c r="D418" s="18" t="s">
        <v>26</v>
      </c>
      <c r="E418" s="18" t="s">
        <v>9</v>
      </c>
      <c r="F418" s="42">
        <f t="shared" ca="1" si="6"/>
        <v>38205</v>
      </c>
      <c r="G418" s="27">
        <v>5.9</v>
      </c>
      <c r="H418" s="45">
        <v>200.6</v>
      </c>
      <c r="I418" s="45">
        <v>535.30999999999995</v>
      </c>
      <c r="J418" s="25">
        <v>68</v>
      </c>
      <c r="K418" s="45">
        <v>333.05</v>
      </c>
      <c r="L418" s="45">
        <v>202.26</v>
      </c>
      <c r="M418" s="18" t="s">
        <v>44</v>
      </c>
      <c r="N418" s="45">
        <v>47.35</v>
      </c>
      <c r="O4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8" s="45">
        <f>Table1[[#This Row],[Lifetime Gross (M USD)]]-Table1[[#This Row],[Budget (M USD)]]</f>
        <v>334.70999999999992</v>
      </c>
      <c r="Q418" s="2" t="s">
        <v>8</v>
      </c>
    </row>
    <row r="419" spans="1:17" x14ac:dyDescent="0.3">
      <c r="A419" s="18" t="s">
        <v>743</v>
      </c>
      <c r="B419" s="22" t="s">
        <v>2285</v>
      </c>
      <c r="C419" s="18" t="s">
        <v>3561</v>
      </c>
      <c r="D419" s="18" t="s">
        <v>26</v>
      </c>
      <c r="E419" s="18" t="s">
        <v>1843</v>
      </c>
      <c r="F419" s="42">
        <f t="shared" ca="1" si="6"/>
        <v>19340</v>
      </c>
      <c r="G419" s="27">
        <v>6.4</v>
      </c>
      <c r="H419" s="45">
        <v>204.25</v>
      </c>
      <c r="I419" s="45">
        <v>537.45000000000005</v>
      </c>
      <c r="J419" s="25">
        <v>69</v>
      </c>
      <c r="K419" s="45">
        <v>318.22000000000003</v>
      </c>
      <c r="L419" s="45">
        <v>219.23</v>
      </c>
      <c r="M419" s="18" t="s">
        <v>50</v>
      </c>
      <c r="N419" s="45">
        <v>64.84</v>
      </c>
      <c r="O4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19" s="45">
        <f>Table1[[#This Row],[Lifetime Gross (M USD)]]-Table1[[#This Row],[Budget (M USD)]]</f>
        <v>333.20000000000005</v>
      </c>
      <c r="Q419" s="2" t="s">
        <v>8</v>
      </c>
    </row>
    <row r="420" spans="1:17" x14ac:dyDescent="0.3">
      <c r="A420" s="32" t="s">
        <v>1417</v>
      </c>
      <c r="B420" s="22" t="s">
        <v>2011</v>
      </c>
      <c r="C420" s="18" t="s">
        <v>3217</v>
      </c>
      <c r="D420" s="18" t="s">
        <v>26</v>
      </c>
      <c r="E420" s="18" t="s">
        <v>9</v>
      </c>
      <c r="F420" s="42">
        <f t="shared" ca="1" si="6"/>
        <v>10722</v>
      </c>
      <c r="G420" s="27">
        <v>6.4</v>
      </c>
      <c r="H420" s="45">
        <v>111.34</v>
      </c>
      <c r="I420" s="45">
        <v>442.2</v>
      </c>
      <c r="J420" s="25">
        <v>39</v>
      </c>
      <c r="K420" s="45">
        <v>249.88</v>
      </c>
      <c r="L420" s="45">
        <v>192.32</v>
      </c>
      <c r="M420" s="18" t="s">
        <v>55</v>
      </c>
      <c r="N420" s="45">
        <v>39.909999999999997</v>
      </c>
      <c r="O4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0" s="45">
        <f>Table1[[#This Row],[Lifetime Gross (M USD)]]-Table1[[#This Row],[Budget (M USD)]]</f>
        <v>330.86</v>
      </c>
      <c r="Q420" s="2" t="s">
        <v>28</v>
      </c>
    </row>
    <row r="421" spans="1:17" x14ac:dyDescent="0.3">
      <c r="A421" s="18" t="s">
        <v>228</v>
      </c>
      <c r="B421" s="22" t="s">
        <v>2048</v>
      </c>
      <c r="C421" s="18" t="s">
        <v>4661</v>
      </c>
      <c r="D421" s="18" t="s">
        <v>26</v>
      </c>
      <c r="E421" s="18" t="s">
        <v>9</v>
      </c>
      <c r="F421" s="42">
        <f t="shared" ca="1" si="6"/>
        <v>40226</v>
      </c>
      <c r="G421" s="27">
        <v>7.7</v>
      </c>
      <c r="H421" s="45">
        <v>265.66000000000003</v>
      </c>
      <c r="I421" s="45">
        <v>584.74</v>
      </c>
      <c r="J421" s="25">
        <v>79</v>
      </c>
      <c r="K421" s="45">
        <v>415.23</v>
      </c>
      <c r="L421" s="45">
        <v>169.51</v>
      </c>
      <c r="M421" s="18" t="s">
        <v>46</v>
      </c>
      <c r="N421" s="45">
        <v>119.12</v>
      </c>
      <c r="O4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1" s="45">
        <f>Table1[[#This Row],[Lifetime Gross (M USD)]]-Table1[[#This Row],[Budget (M USD)]]</f>
        <v>319.08</v>
      </c>
      <c r="Q421" s="2" t="s">
        <v>28</v>
      </c>
    </row>
    <row r="422" spans="1:17" x14ac:dyDescent="0.3">
      <c r="A422" s="32" t="s">
        <v>1433</v>
      </c>
      <c r="B422" s="22" t="s">
        <v>2109</v>
      </c>
      <c r="C422" s="18" t="s">
        <v>3331</v>
      </c>
      <c r="D422" s="18" t="s">
        <v>26</v>
      </c>
      <c r="E422" s="18" t="s">
        <v>9</v>
      </c>
      <c r="F422" s="42">
        <f t="shared" ca="1" si="6"/>
        <v>17057</v>
      </c>
      <c r="G422" s="27">
        <v>7.5</v>
      </c>
      <c r="H422" s="45">
        <v>10.35</v>
      </c>
      <c r="I422" s="45">
        <v>297.81</v>
      </c>
      <c r="J422" s="25">
        <v>28</v>
      </c>
      <c r="K422" s="45">
        <v>157.88</v>
      </c>
      <c r="L422" s="45">
        <v>139.93</v>
      </c>
      <c r="M422" s="18" t="s">
        <v>44</v>
      </c>
      <c r="N422" s="45">
        <v>2.65</v>
      </c>
      <c r="O4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2" s="45">
        <f>Table1[[#This Row],[Lifetime Gross (M USD)]]-Table1[[#This Row],[Budget (M USD)]]</f>
        <v>287.45999999999998</v>
      </c>
      <c r="Q422" s="2" t="s">
        <v>10</v>
      </c>
    </row>
    <row r="423" spans="1:17" x14ac:dyDescent="0.3">
      <c r="A423" s="18" t="s">
        <v>1449</v>
      </c>
      <c r="B423" s="22" t="s">
        <v>2478</v>
      </c>
      <c r="C423" s="18" t="s">
        <v>3850</v>
      </c>
      <c r="D423" s="18" t="s">
        <v>26</v>
      </c>
      <c r="E423" s="18" t="s">
        <v>9</v>
      </c>
      <c r="F423" s="42">
        <f t="shared" ca="1" si="6"/>
        <v>16161</v>
      </c>
      <c r="G423" s="27">
        <v>6.5</v>
      </c>
      <c r="H423" s="45">
        <v>58.74</v>
      </c>
      <c r="I423" s="45">
        <v>340.55</v>
      </c>
      <c r="J423" s="25">
        <v>65</v>
      </c>
      <c r="K423" s="45">
        <v>235.81</v>
      </c>
      <c r="L423" s="45">
        <v>104.74</v>
      </c>
      <c r="M423" s="18" t="s">
        <v>46</v>
      </c>
      <c r="N423" s="45">
        <v>9.57</v>
      </c>
      <c r="O4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3" s="45">
        <f>Table1[[#This Row],[Lifetime Gross (M USD)]]-Table1[[#This Row],[Budget (M USD)]]</f>
        <v>281.81</v>
      </c>
      <c r="Q423" s="2" t="s">
        <v>17</v>
      </c>
    </row>
    <row r="424" spans="1:17" x14ac:dyDescent="0.3">
      <c r="A424" s="32" t="s">
        <v>781</v>
      </c>
      <c r="B424" s="22" t="s">
        <v>2249</v>
      </c>
      <c r="C424" s="18" t="s">
        <v>4296</v>
      </c>
      <c r="D424" s="18" t="s">
        <v>26</v>
      </c>
      <c r="E424" s="18" t="s">
        <v>9</v>
      </c>
      <c r="F424" s="42">
        <f t="shared" ca="1" si="6"/>
        <v>41520</v>
      </c>
      <c r="G424" s="27">
        <v>6</v>
      </c>
      <c r="H424" s="45">
        <v>146.94999999999999</v>
      </c>
      <c r="I424" s="45">
        <v>422.23</v>
      </c>
      <c r="J424" s="25">
        <v>90</v>
      </c>
      <c r="K424" s="45">
        <v>218.37</v>
      </c>
      <c r="L424" s="45">
        <v>203.86</v>
      </c>
      <c r="M424" s="18" t="s">
        <v>44</v>
      </c>
      <c r="N424" s="45">
        <v>50.77</v>
      </c>
      <c r="O4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4" s="45">
        <f>Table1[[#This Row],[Lifetime Gross (M USD)]]-Table1[[#This Row],[Budget (M USD)]]</f>
        <v>275.28000000000003</v>
      </c>
      <c r="Q424" s="2" t="s">
        <v>8</v>
      </c>
    </row>
    <row r="425" spans="1:17" x14ac:dyDescent="0.3">
      <c r="A425" s="18" t="s">
        <v>1486</v>
      </c>
      <c r="B425" s="22" t="s">
        <v>2409</v>
      </c>
      <c r="C425" s="18" t="s">
        <v>4432</v>
      </c>
      <c r="D425" s="18" t="s">
        <v>26</v>
      </c>
      <c r="E425" s="18" t="s">
        <v>9</v>
      </c>
      <c r="F425" s="42">
        <f t="shared" ca="1" si="6"/>
        <v>36361</v>
      </c>
      <c r="G425" s="27">
        <v>5.7</v>
      </c>
      <c r="H425" s="45">
        <v>231.13</v>
      </c>
      <c r="I425" s="45">
        <v>490.3</v>
      </c>
      <c r="J425" s="25">
        <v>31</v>
      </c>
      <c r="K425" s="45">
        <v>263.11</v>
      </c>
      <c r="L425" s="45">
        <v>227.19</v>
      </c>
      <c r="M425" s="18" t="s">
        <v>54</v>
      </c>
      <c r="N425" s="45">
        <v>53.34</v>
      </c>
      <c r="O4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5" s="45">
        <f>Table1[[#This Row],[Lifetime Gross (M USD)]]-Table1[[#This Row],[Budget (M USD)]]</f>
        <v>259.17</v>
      </c>
      <c r="Q425" s="2" t="s">
        <v>8</v>
      </c>
    </row>
    <row r="426" spans="1:17" x14ac:dyDescent="0.3">
      <c r="A426" s="32" t="s">
        <v>1488</v>
      </c>
      <c r="B426" s="22" t="s">
        <v>2995</v>
      </c>
      <c r="C426" s="18" t="s">
        <v>4889</v>
      </c>
      <c r="D426" s="18" t="s">
        <v>26</v>
      </c>
      <c r="E426" s="18" t="s">
        <v>9</v>
      </c>
      <c r="F426" s="42">
        <f t="shared" ca="1" si="6"/>
        <v>41596</v>
      </c>
      <c r="G426" s="27">
        <v>6.8</v>
      </c>
      <c r="H426" s="45">
        <v>156.22</v>
      </c>
      <c r="I426" s="45">
        <v>409.44</v>
      </c>
      <c r="J426" s="25">
        <v>46</v>
      </c>
      <c r="K426" s="45">
        <v>206.83</v>
      </c>
      <c r="L426" s="45">
        <v>202.61</v>
      </c>
      <c r="M426" s="18" t="s">
        <v>54</v>
      </c>
      <c r="N426" s="45">
        <v>21.98</v>
      </c>
      <c r="O4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6" s="45">
        <f>Table1[[#This Row],[Lifetime Gross (M USD)]]-Table1[[#This Row],[Budget (M USD)]]</f>
        <v>253.22</v>
      </c>
      <c r="Q426" s="2" t="s">
        <v>28</v>
      </c>
    </row>
    <row r="427" spans="1:17" x14ac:dyDescent="0.3">
      <c r="A427" s="18" t="s">
        <v>1489</v>
      </c>
      <c r="B427" s="22" t="s">
        <v>2174</v>
      </c>
      <c r="C427" s="18" t="s">
        <v>3772</v>
      </c>
      <c r="D427" s="18" t="s">
        <v>26</v>
      </c>
      <c r="E427" s="18" t="s">
        <v>9</v>
      </c>
      <c r="F427" s="42">
        <f t="shared" ca="1" si="6"/>
        <v>8514</v>
      </c>
      <c r="G427" s="27">
        <v>7.1</v>
      </c>
      <c r="H427" s="45">
        <v>19.38</v>
      </c>
      <c r="I427" s="45">
        <v>257.89999999999998</v>
      </c>
      <c r="J427" s="25">
        <v>81</v>
      </c>
      <c r="K427" s="45">
        <v>149.81</v>
      </c>
      <c r="L427" s="45">
        <v>108.09</v>
      </c>
      <c r="M427" s="18" t="s">
        <v>55</v>
      </c>
      <c r="N427" s="45">
        <v>9.0399999999999991</v>
      </c>
      <c r="O4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7" s="45">
        <f>Table1[[#This Row],[Lifetime Gross (M USD)]]-Table1[[#This Row],[Budget (M USD)]]</f>
        <v>238.51999999999998</v>
      </c>
      <c r="Q427" s="2" t="s">
        <v>10</v>
      </c>
    </row>
    <row r="428" spans="1:17" x14ac:dyDescent="0.3">
      <c r="A428" s="32" t="s">
        <v>1492</v>
      </c>
      <c r="B428" s="22" t="s">
        <v>2354</v>
      </c>
      <c r="C428" s="18" t="s">
        <v>3665</v>
      </c>
      <c r="D428" s="18" t="s">
        <v>26</v>
      </c>
      <c r="E428" s="18" t="s">
        <v>9</v>
      </c>
      <c r="F428" s="42">
        <f t="shared" ca="1" si="6"/>
        <v>25313</v>
      </c>
      <c r="G428" s="27">
        <v>7.2</v>
      </c>
      <c r="H428" s="45">
        <v>45.05</v>
      </c>
      <c r="I428" s="45">
        <v>278.8</v>
      </c>
      <c r="J428" s="25">
        <v>60</v>
      </c>
      <c r="K428" s="45">
        <v>141.61000000000001</v>
      </c>
      <c r="L428" s="45">
        <v>137.19</v>
      </c>
      <c r="M428" s="18" t="s">
        <v>54</v>
      </c>
      <c r="N428" s="45">
        <v>17.02</v>
      </c>
      <c r="O4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8" s="45">
        <f>Table1[[#This Row],[Lifetime Gross (M USD)]]-Table1[[#This Row],[Budget (M USD)]]</f>
        <v>233.75</v>
      </c>
      <c r="Q428" s="2" t="s">
        <v>28</v>
      </c>
    </row>
    <row r="429" spans="1:17" x14ac:dyDescent="0.3">
      <c r="A429" s="18" t="s">
        <v>1518</v>
      </c>
      <c r="B429" s="22" t="s">
        <v>1942</v>
      </c>
      <c r="C429" s="18" t="s">
        <v>3143</v>
      </c>
      <c r="D429" s="18" t="s">
        <v>26</v>
      </c>
      <c r="E429" s="18" t="s">
        <v>9</v>
      </c>
      <c r="F429" s="42">
        <f t="shared" ca="1" si="6"/>
        <v>22327</v>
      </c>
      <c r="G429" s="27">
        <v>6.7</v>
      </c>
      <c r="H429" s="45">
        <v>280.42</v>
      </c>
      <c r="I429" s="45">
        <v>497.5</v>
      </c>
      <c r="J429" s="25">
        <v>89</v>
      </c>
      <c r="K429" s="45">
        <v>270.02</v>
      </c>
      <c r="L429" s="45">
        <v>227.48</v>
      </c>
      <c r="M429" s="18" t="s">
        <v>44</v>
      </c>
      <c r="N429" s="45">
        <v>35.69</v>
      </c>
      <c r="O4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29" s="45">
        <f>Table1[[#This Row],[Lifetime Gross (M USD)]]-Table1[[#This Row],[Budget (M USD)]]</f>
        <v>217.07999999999998</v>
      </c>
      <c r="Q429" s="2" t="s">
        <v>32</v>
      </c>
    </row>
    <row r="430" spans="1:17" x14ac:dyDescent="0.3">
      <c r="A430" s="32" t="s">
        <v>1546</v>
      </c>
      <c r="B430" s="22" t="s">
        <v>2209</v>
      </c>
      <c r="C430" s="18" t="s">
        <v>3457</v>
      </c>
      <c r="D430" s="18" t="s">
        <v>26</v>
      </c>
      <c r="E430" s="18" t="s">
        <v>9</v>
      </c>
      <c r="F430" s="42">
        <f t="shared" ca="1" si="6"/>
        <v>16282</v>
      </c>
      <c r="G430" s="27">
        <v>7.5</v>
      </c>
      <c r="H430" s="45">
        <v>100.87</v>
      </c>
      <c r="I430" s="45">
        <v>301.76</v>
      </c>
      <c r="J430" s="25">
        <v>22</v>
      </c>
      <c r="K430" s="45">
        <v>168.25</v>
      </c>
      <c r="L430" s="45">
        <v>133.51</v>
      </c>
      <c r="M430" s="18" t="s">
        <v>55</v>
      </c>
      <c r="N430" s="45">
        <v>13.12</v>
      </c>
      <c r="O4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0" s="45">
        <f>Table1[[#This Row],[Lifetime Gross (M USD)]]-Table1[[#This Row],[Budget (M USD)]]</f>
        <v>200.89</v>
      </c>
      <c r="Q430" s="2" t="s">
        <v>28</v>
      </c>
    </row>
    <row r="431" spans="1:17" x14ac:dyDescent="0.3">
      <c r="A431" s="18" t="s">
        <v>228</v>
      </c>
      <c r="B431" s="22" t="s">
        <v>1931</v>
      </c>
      <c r="C431" s="18" t="s">
        <v>3507</v>
      </c>
      <c r="D431" s="18" t="s">
        <v>26</v>
      </c>
      <c r="E431" s="18" t="s">
        <v>9</v>
      </c>
      <c r="F431" s="42">
        <f t="shared" ca="1" si="6"/>
        <v>26726</v>
      </c>
      <c r="G431" s="27">
        <v>5.9</v>
      </c>
      <c r="H431" s="45">
        <v>123.64</v>
      </c>
      <c r="I431" s="45">
        <v>310.77999999999997</v>
      </c>
      <c r="J431" s="25">
        <v>52</v>
      </c>
      <c r="K431" s="45">
        <v>169.01</v>
      </c>
      <c r="L431" s="45">
        <v>141.77000000000001</v>
      </c>
      <c r="M431" s="18" t="s">
        <v>50</v>
      </c>
      <c r="N431" s="45">
        <v>49.44</v>
      </c>
      <c r="O4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1" s="45">
        <f>Table1[[#This Row],[Lifetime Gross (M USD)]]-Table1[[#This Row],[Budget (M USD)]]</f>
        <v>187.14</v>
      </c>
      <c r="Q431" s="2" t="s">
        <v>22</v>
      </c>
    </row>
    <row r="432" spans="1:17" x14ac:dyDescent="0.3">
      <c r="A432" s="32" t="s">
        <v>1576</v>
      </c>
      <c r="B432" s="22" t="s">
        <v>2661</v>
      </c>
      <c r="C432" s="18" t="s">
        <v>4660</v>
      </c>
      <c r="D432" s="18" t="s">
        <v>26</v>
      </c>
      <c r="E432" s="18" t="s">
        <v>1843</v>
      </c>
      <c r="F432" s="42">
        <f t="shared" ca="1" si="6"/>
        <v>34048</v>
      </c>
      <c r="G432" s="27">
        <v>5.3</v>
      </c>
      <c r="H432" s="45">
        <v>15.29</v>
      </c>
      <c r="I432" s="45">
        <v>198.21</v>
      </c>
      <c r="J432" s="25">
        <v>77</v>
      </c>
      <c r="K432" s="45">
        <v>151.56</v>
      </c>
      <c r="L432" s="45">
        <v>46.65</v>
      </c>
      <c r="M432" s="18" t="s">
        <v>46</v>
      </c>
      <c r="N432" s="45">
        <v>7.59</v>
      </c>
      <c r="O4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2" s="45">
        <f>Table1[[#This Row],[Lifetime Gross (M USD)]]-Table1[[#This Row],[Budget (M USD)]]</f>
        <v>182.92000000000002</v>
      </c>
      <c r="Q432" s="2" t="s">
        <v>10</v>
      </c>
    </row>
    <row r="433" spans="1:17" x14ac:dyDescent="0.3">
      <c r="A433" s="18" t="s">
        <v>710</v>
      </c>
      <c r="B433" s="22" t="s">
        <v>2563</v>
      </c>
      <c r="C433" s="18" t="s">
        <v>3996</v>
      </c>
      <c r="D433" s="18" t="s">
        <v>26</v>
      </c>
      <c r="E433" s="18" t="s">
        <v>9</v>
      </c>
      <c r="F433" s="42">
        <f t="shared" ca="1" si="6"/>
        <v>28280</v>
      </c>
      <c r="G433" s="27">
        <v>6.7</v>
      </c>
      <c r="H433" s="45">
        <v>232.42</v>
      </c>
      <c r="I433" s="45">
        <v>400.78</v>
      </c>
      <c r="J433" s="25">
        <v>88</v>
      </c>
      <c r="K433" s="45">
        <v>287.85000000000002</v>
      </c>
      <c r="L433" s="45">
        <v>112.93</v>
      </c>
      <c r="M433" s="18" t="s">
        <v>44</v>
      </c>
      <c r="N433" s="45">
        <v>108.87</v>
      </c>
      <c r="O4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3" s="45">
        <f>Table1[[#This Row],[Lifetime Gross (M USD)]]-Table1[[#This Row],[Budget (M USD)]]</f>
        <v>168.35999999999999</v>
      </c>
      <c r="Q433" s="2" t="s">
        <v>10</v>
      </c>
    </row>
    <row r="434" spans="1:17" x14ac:dyDescent="0.3">
      <c r="A434" s="32" t="s">
        <v>1664</v>
      </c>
      <c r="B434" s="22" t="s">
        <v>2670</v>
      </c>
      <c r="C434" s="18" t="s">
        <v>4194</v>
      </c>
      <c r="D434" s="18" t="s">
        <v>26</v>
      </c>
      <c r="E434" s="18" t="s">
        <v>9</v>
      </c>
      <c r="F434" s="42">
        <f t="shared" ca="1" si="6"/>
        <v>34021</v>
      </c>
      <c r="G434" s="27">
        <v>6</v>
      </c>
      <c r="H434" s="45">
        <v>299.20999999999998</v>
      </c>
      <c r="I434" s="45">
        <v>451.19</v>
      </c>
      <c r="J434" s="25">
        <v>85</v>
      </c>
      <c r="K434" s="45">
        <v>260.14</v>
      </c>
      <c r="L434" s="45">
        <v>191.05</v>
      </c>
      <c r="M434" s="18" t="s">
        <v>55</v>
      </c>
      <c r="N434" s="45">
        <v>54.16</v>
      </c>
      <c r="O4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4" s="45">
        <f>Table1[[#This Row],[Lifetime Gross (M USD)]]-Table1[[#This Row],[Budget (M USD)]]</f>
        <v>151.98000000000002</v>
      </c>
      <c r="Q434" s="2" t="s">
        <v>25</v>
      </c>
    </row>
    <row r="435" spans="1:17" x14ac:dyDescent="0.3">
      <c r="A435" s="18" t="s">
        <v>1673</v>
      </c>
      <c r="B435" s="22" t="s">
        <v>3007</v>
      </c>
      <c r="C435" s="18" t="s">
        <v>4901</v>
      </c>
      <c r="D435" s="18" t="s">
        <v>26</v>
      </c>
      <c r="E435" s="18" t="s">
        <v>9</v>
      </c>
      <c r="F435" s="42">
        <f t="shared" ca="1" si="6"/>
        <v>31352</v>
      </c>
      <c r="G435" s="27">
        <v>7.6</v>
      </c>
      <c r="H435" s="45">
        <v>69.8</v>
      </c>
      <c r="I435" s="45">
        <v>221.62</v>
      </c>
      <c r="J435" s="25">
        <v>75</v>
      </c>
      <c r="K435" s="45">
        <v>128.72</v>
      </c>
      <c r="L435" s="45">
        <v>92.9</v>
      </c>
      <c r="M435" s="18" t="s">
        <v>48</v>
      </c>
      <c r="N435" s="45">
        <v>32.65</v>
      </c>
      <c r="O4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5" s="45">
        <f>Table1[[#This Row],[Lifetime Gross (M USD)]]-Table1[[#This Row],[Budget (M USD)]]</f>
        <v>151.82</v>
      </c>
      <c r="Q435" s="2" t="s">
        <v>28</v>
      </c>
    </row>
    <row r="436" spans="1:17" x14ac:dyDescent="0.3">
      <c r="A436" s="32" t="s">
        <v>978</v>
      </c>
      <c r="B436" s="22" t="s">
        <v>2363</v>
      </c>
      <c r="C436" s="18" t="s">
        <v>3676</v>
      </c>
      <c r="D436" s="18" t="s">
        <v>26</v>
      </c>
      <c r="E436" s="18" t="s">
        <v>9</v>
      </c>
      <c r="F436" s="42">
        <f t="shared" ca="1" si="6"/>
        <v>33984</v>
      </c>
      <c r="G436" s="27">
        <v>6.6</v>
      </c>
      <c r="H436" s="45">
        <v>152.66</v>
      </c>
      <c r="I436" s="45">
        <v>273.67</v>
      </c>
      <c r="J436" s="25">
        <v>75</v>
      </c>
      <c r="K436" s="45">
        <v>175.77</v>
      </c>
      <c r="L436" s="45">
        <v>97.9</v>
      </c>
      <c r="M436" s="18" t="s">
        <v>48</v>
      </c>
      <c r="N436" s="45">
        <v>48.01</v>
      </c>
      <c r="O4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6" s="45">
        <f>Table1[[#This Row],[Lifetime Gross (M USD)]]-Table1[[#This Row],[Budget (M USD)]]</f>
        <v>121.01000000000002</v>
      </c>
      <c r="Q436" s="2" t="s">
        <v>22</v>
      </c>
    </row>
    <row r="437" spans="1:17" x14ac:dyDescent="0.3">
      <c r="A437" s="18" t="s">
        <v>1715</v>
      </c>
      <c r="B437" s="22" t="s">
        <v>1925</v>
      </c>
      <c r="C437" s="18" t="s">
        <v>3743</v>
      </c>
      <c r="D437" s="18" t="s">
        <v>26</v>
      </c>
      <c r="E437" s="18" t="s">
        <v>9</v>
      </c>
      <c r="F437" s="42">
        <f t="shared" ca="1" si="6"/>
        <v>22697</v>
      </c>
      <c r="G437" s="27">
        <v>6.1</v>
      </c>
      <c r="H437" s="45">
        <v>296.33999999999997</v>
      </c>
      <c r="I437" s="45">
        <v>410.31</v>
      </c>
      <c r="J437" s="25">
        <v>31</v>
      </c>
      <c r="K437" s="45">
        <v>299.47000000000003</v>
      </c>
      <c r="L437" s="45">
        <v>110.84</v>
      </c>
      <c r="M437" s="18" t="s">
        <v>44</v>
      </c>
      <c r="N437" s="45">
        <v>115.6</v>
      </c>
      <c r="O4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7" s="45">
        <f>Table1[[#This Row],[Lifetime Gross (M USD)]]-Table1[[#This Row],[Budget (M USD)]]</f>
        <v>113.97000000000003</v>
      </c>
      <c r="Q437" s="2" t="s">
        <v>20</v>
      </c>
    </row>
    <row r="438" spans="1:17" x14ac:dyDescent="0.3">
      <c r="A438" s="32" t="s">
        <v>1720</v>
      </c>
      <c r="B438" s="22" t="s">
        <v>2528</v>
      </c>
      <c r="C438" s="18" t="s">
        <v>4662</v>
      </c>
      <c r="D438" s="18" t="s">
        <v>18</v>
      </c>
      <c r="E438" s="18" t="s">
        <v>27</v>
      </c>
      <c r="F438" s="42">
        <f t="shared" ca="1" si="6"/>
        <v>31745</v>
      </c>
      <c r="G438" s="27">
        <v>6</v>
      </c>
      <c r="H438" s="45">
        <v>248.25</v>
      </c>
      <c r="I438" s="45">
        <v>341.97</v>
      </c>
      <c r="J438" s="25">
        <v>77</v>
      </c>
      <c r="K438" s="45">
        <v>226.56</v>
      </c>
      <c r="L438" s="45">
        <v>115.41</v>
      </c>
      <c r="M438" s="18" t="s">
        <v>54</v>
      </c>
      <c r="N438" s="45">
        <v>104.36</v>
      </c>
      <c r="O4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8" s="45">
        <f>Table1[[#This Row],[Lifetime Gross (M USD)]]-Table1[[#This Row],[Budget (M USD)]]</f>
        <v>93.720000000000027</v>
      </c>
      <c r="Q438" s="2" t="s">
        <v>28</v>
      </c>
    </row>
    <row r="439" spans="1:17" x14ac:dyDescent="0.3">
      <c r="A439" s="18" t="s">
        <v>1729</v>
      </c>
      <c r="B439" s="22" t="s">
        <v>2430</v>
      </c>
      <c r="C439" s="18" t="s">
        <v>3774</v>
      </c>
      <c r="D439" s="18" t="s">
        <v>26</v>
      </c>
      <c r="E439" s="18" t="s">
        <v>19</v>
      </c>
      <c r="F439" s="42">
        <f t="shared" ca="1" si="6"/>
        <v>20380</v>
      </c>
      <c r="G439" s="27">
        <v>7.5</v>
      </c>
      <c r="H439" s="45">
        <v>145.72999999999999</v>
      </c>
      <c r="I439" s="45">
        <v>236.85</v>
      </c>
      <c r="J439" s="25">
        <v>27</v>
      </c>
      <c r="K439" s="45">
        <v>148.97</v>
      </c>
      <c r="L439" s="45">
        <v>87.88</v>
      </c>
      <c r="M439" s="18" t="s">
        <v>55</v>
      </c>
      <c r="N439" s="45">
        <v>55.07</v>
      </c>
      <c r="O4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39" s="45">
        <f>Table1[[#This Row],[Lifetime Gross (M USD)]]-Table1[[#This Row],[Budget (M USD)]]</f>
        <v>91.12</v>
      </c>
      <c r="Q439" s="2" t="s">
        <v>20</v>
      </c>
    </row>
    <row r="440" spans="1:17" x14ac:dyDescent="0.3">
      <c r="A440" s="32" t="s">
        <v>1730</v>
      </c>
      <c r="B440" s="22" t="s">
        <v>2221</v>
      </c>
      <c r="C440" s="18" t="s">
        <v>3826</v>
      </c>
      <c r="D440" s="18" t="s">
        <v>26</v>
      </c>
      <c r="E440" s="18" t="s">
        <v>9</v>
      </c>
      <c r="F440" s="42">
        <f t="shared" ca="1" si="6"/>
        <v>35481</v>
      </c>
      <c r="G440" s="27">
        <v>6.1</v>
      </c>
      <c r="H440" s="45">
        <v>212.56</v>
      </c>
      <c r="I440" s="45">
        <v>303.44</v>
      </c>
      <c r="J440" s="25">
        <v>35</v>
      </c>
      <c r="K440" s="45">
        <v>161.19999999999999</v>
      </c>
      <c r="L440" s="45">
        <v>142.24</v>
      </c>
      <c r="M440" s="18" t="s">
        <v>50</v>
      </c>
      <c r="N440" s="45">
        <v>57.44</v>
      </c>
      <c r="O4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0" s="45">
        <f>Table1[[#This Row],[Lifetime Gross (M USD)]]-Table1[[#This Row],[Budget (M USD)]]</f>
        <v>90.88</v>
      </c>
      <c r="Q440" s="2" t="s">
        <v>22</v>
      </c>
    </row>
    <row r="441" spans="1:17" x14ac:dyDescent="0.3">
      <c r="A441" s="18" t="s">
        <v>1748</v>
      </c>
      <c r="B441" s="22" t="s">
        <v>1854</v>
      </c>
      <c r="C441" s="18" t="s">
        <v>3060</v>
      </c>
      <c r="D441" s="18" t="s">
        <v>26</v>
      </c>
      <c r="E441" s="18" t="s">
        <v>9</v>
      </c>
      <c r="F441" s="42">
        <f t="shared" ca="1" si="6"/>
        <v>8584</v>
      </c>
      <c r="G441" s="27">
        <v>6.1</v>
      </c>
      <c r="H441" s="45">
        <v>41.87</v>
      </c>
      <c r="I441" s="45">
        <v>93.43</v>
      </c>
      <c r="J441" s="25">
        <v>59</v>
      </c>
      <c r="K441" s="45">
        <v>70.510000000000005</v>
      </c>
      <c r="L441" s="45">
        <v>22.92</v>
      </c>
      <c r="M441" s="18" t="s">
        <v>55</v>
      </c>
      <c r="N441" s="45">
        <v>14.39</v>
      </c>
      <c r="O4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1" s="45">
        <f>Table1[[#This Row],[Lifetime Gross (M USD)]]-Table1[[#This Row],[Budget (M USD)]]</f>
        <v>51.560000000000009</v>
      </c>
      <c r="Q441" s="2" t="s">
        <v>20</v>
      </c>
    </row>
    <row r="442" spans="1:17" x14ac:dyDescent="0.3">
      <c r="A442" s="32" t="s">
        <v>1756</v>
      </c>
      <c r="B442" s="22" t="s">
        <v>1991</v>
      </c>
      <c r="C442" s="18" t="s">
        <v>3660</v>
      </c>
      <c r="D442" s="18" t="s">
        <v>26</v>
      </c>
      <c r="E442" s="18" t="s">
        <v>9</v>
      </c>
      <c r="F442" s="42">
        <f t="shared" ca="1" si="6"/>
        <v>17230</v>
      </c>
      <c r="G442" s="27">
        <v>6.6</v>
      </c>
      <c r="H442" s="45">
        <v>76.790000000000006</v>
      </c>
      <c r="I442" s="45">
        <v>116.14</v>
      </c>
      <c r="J442" s="25">
        <v>32</v>
      </c>
      <c r="K442" s="45">
        <v>84.6</v>
      </c>
      <c r="L442" s="45">
        <v>31.54</v>
      </c>
      <c r="M442" s="18" t="s">
        <v>48</v>
      </c>
      <c r="N442" s="45">
        <v>32.58</v>
      </c>
      <c r="O4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2" s="45">
        <f>Table1[[#This Row],[Lifetime Gross (M USD)]]-Table1[[#This Row],[Budget (M USD)]]</f>
        <v>39.349999999999994</v>
      </c>
      <c r="Q442" s="2" t="s">
        <v>32</v>
      </c>
    </row>
    <row r="443" spans="1:17" x14ac:dyDescent="0.3">
      <c r="A443" s="18" t="s">
        <v>1760</v>
      </c>
      <c r="B443" s="22" t="s">
        <v>2017</v>
      </c>
      <c r="C443" s="18" t="s">
        <v>3223</v>
      </c>
      <c r="D443" s="18" t="s">
        <v>26</v>
      </c>
      <c r="E443" s="18" t="s">
        <v>27</v>
      </c>
      <c r="F443" s="42">
        <f t="shared" ca="1" si="6"/>
        <v>17489</v>
      </c>
      <c r="G443" s="27">
        <v>6.7</v>
      </c>
      <c r="H443" s="45">
        <v>40.33</v>
      </c>
      <c r="I443" s="45">
        <v>79.349999999999994</v>
      </c>
      <c r="J443" s="25">
        <v>86</v>
      </c>
      <c r="K443" s="45">
        <v>42.27</v>
      </c>
      <c r="L443" s="45">
        <v>37.08</v>
      </c>
      <c r="M443" s="18" t="s">
        <v>50</v>
      </c>
      <c r="N443" s="45">
        <v>11.04</v>
      </c>
      <c r="O4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3" s="45">
        <f>Table1[[#This Row],[Lifetime Gross (M USD)]]-Table1[[#This Row],[Budget (M USD)]]</f>
        <v>39.019999999999996</v>
      </c>
      <c r="Q443" s="2" t="s">
        <v>17</v>
      </c>
    </row>
    <row r="444" spans="1:17" x14ac:dyDescent="0.3">
      <c r="A444" s="32" t="s">
        <v>800</v>
      </c>
      <c r="B444" s="22" t="s">
        <v>2001</v>
      </c>
      <c r="C444" s="18" t="s">
        <v>3611</v>
      </c>
      <c r="D444" s="18" t="s">
        <v>26</v>
      </c>
      <c r="E444" s="18" t="s">
        <v>9</v>
      </c>
      <c r="F444" s="42">
        <f t="shared" ca="1" si="6"/>
        <v>7986</v>
      </c>
      <c r="G444" s="27">
        <v>8.1</v>
      </c>
      <c r="H444" s="45">
        <v>34.31</v>
      </c>
      <c r="I444" s="45">
        <v>69.22</v>
      </c>
      <c r="J444" s="25">
        <v>52</v>
      </c>
      <c r="K444" s="45">
        <v>46.99</v>
      </c>
      <c r="L444" s="45">
        <v>22.23</v>
      </c>
      <c r="M444" s="18" t="s">
        <v>50</v>
      </c>
      <c r="N444" s="45">
        <v>8.32</v>
      </c>
      <c r="O4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4" s="45">
        <f>Table1[[#This Row],[Lifetime Gross (M USD)]]-Table1[[#This Row],[Budget (M USD)]]</f>
        <v>34.909999999999997</v>
      </c>
      <c r="Q444" s="2" t="s">
        <v>22</v>
      </c>
    </row>
    <row r="445" spans="1:17" x14ac:dyDescent="0.3">
      <c r="A445" s="18" t="s">
        <v>1805</v>
      </c>
      <c r="B445" s="22" t="s">
        <v>2546</v>
      </c>
      <c r="C445" s="18" t="s">
        <v>4285</v>
      </c>
      <c r="D445" s="18" t="s">
        <v>26</v>
      </c>
      <c r="E445" s="18" t="s">
        <v>19</v>
      </c>
      <c r="F445" s="42">
        <f t="shared" ca="1" si="6"/>
        <v>12838</v>
      </c>
      <c r="G445" s="27">
        <v>7.3</v>
      </c>
      <c r="H445" s="45">
        <v>148.63</v>
      </c>
      <c r="I445" s="45">
        <v>181.04</v>
      </c>
      <c r="J445" s="25">
        <v>42</v>
      </c>
      <c r="K445" s="45">
        <v>144.24</v>
      </c>
      <c r="L445" s="45">
        <v>36.799999999999997</v>
      </c>
      <c r="M445" s="18" t="s">
        <v>50</v>
      </c>
      <c r="N445" s="45">
        <v>54.57</v>
      </c>
      <c r="O4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5" s="45">
        <f>Table1[[#This Row],[Lifetime Gross (M USD)]]-Table1[[#This Row],[Budget (M USD)]]</f>
        <v>32.409999999999997</v>
      </c>
      <c r="Q445" s="2" t="s">
        <v>28</v>
      </c>
    </row>
    <row r="446" spans="1:17" x14ac:dyDescent="0.3">
      <c r="A446" s="32" t="s">
        <v>214</v>
      </c>
      <c r="B446" s="22" t="s">
        <v>2061</v>
      </c>
      <c r="C446" s="18" t="s">
        <v>3269</v>
      </c>
      <c r="D446" s="18" t="s">
        <v>26</v>
      </c>
      <c r="E446" s="18" t="s">
        <v>9</v>
      </c>
      <c r="F446" s="42">
        <f t="shared" ca="1" si="6"/>
        <v>17241</v>
      </c>
      <c r="G446" s="27">
        <v>5.3</v>
      </c>
      <c r="H446" s="45">
        <v>112.14</v>
      </c>
      <c r="I446" s="45">
        <v>109.72</v>
      </c>
      <c r="J446" s="25">
        <v>50</v>
      </c>
      <c r="K446" s="45">
        <v>59.39</v>
      </c>
      <c r="L446" s="45">
        <v>50.33</v>
      </c>
      <c r="M446" s="18" t="s">
        <v>46</v>
      </c>
      <c r="N446" s="45">
        <v>34.43</v>
      </c>
      <c r="O4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6" s="45">
        <f>Table1[[#This Row],[Lifetime Gross (M USD)]]-Table1[[#This Row],[Budget (M USD)]]</f>
        <v>-2.4200000000000017</v>
      </c>
      <c r="Q446" s="2" t="s">
        <v>8</v>
      </c>
    </row>
    <row r="447" spans="1:17" x14ac:dyDescent="0.3">
      <c r="A447" s="18" t="s">
        <v>129</v>
      </c>
      <c r="B447" s="22" t="s">
        <v>2418</v>
      </c>
      <c r="C447" s="18" t="s">
        <v>3756</v>
      </c>
      <c r="D447" s="18" t="s">
        <v>26</v>
      </c>
      <c r="E447" s="18" t="s">
        <v>21</v>
      </c>
      <c r="F447" s="42">
        <f t="shared" ca="1" si="6"/>
        <v>14635</v>
      </c>
      <c r="G447" s="27">
        <v>6.6</v>
      </c>
      <c r="H447" s="45">
        <v>203.97</v>
      </c>
      <c r="I447" s="45">
        <v>175.7</v>
      </c>
      <c r="J447" s="25">
        <v>80</v>
      </c>
      <c r="K447" s="45">
        <v>118.68</v>
      </c>
      <c r="L447" s="45">
        <v>57.02</v>
      </c>
      <c r="M447" s="18" t="s">
        <v>44</v>
      </c>
      <c r="N447" s="45">
        <v>24.69</v>
      </c>
      <c r="O4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7" s="45">
        <f>Table1[[#This Row],[Lifetime Gross (M USD)]]-Table1[[#This Row],[Budget (M USD)]]</f>
        <v>-28.27000000000001</v>
      </c>
      <c r="Q447" s="2" t="s">
        <v>10</v>
      </c>
    </row>
    <row r="448" spans="1:17" x14ac:dyDescent="0.3">
      <c r="A448" s="32" t="s">
        <v>152</v>
      </c>
      <c r="B448" s="22" t="s">
        <v>1856</v>
      </c>
      <c r="C448" s="18" t="s">
        <v>4905</v>
      </c>
      <c r="D448" s="18" t="s">
        <v>26</v>
      </c>
      <c r="E448" s="18" t="s">
        <v>9</v>
      </c>
      <c r="F448" s="42">
        <f t="shared" ca="1" si="6"/>
        <v>28852</v>
      </c>
      <c r="G448" s="27">
        <v>6.9</v>
      </c>
      <c r="H448" s="45">
        <v>41.7</v>
      </c>
      <c r="I448" s="45">
        <v>13.24</v>
      </c>
      <c r="J448" s="25">
        <v>42</v>
      </c>
      <c r="K448" s="45">
        <v>7.69</v>
      </c>
      <c r="L448" s="45">
        <v>5.55</v>
      </c>
      <c r="M448" s="18" t="s">
        <v>50</v>
      </c>
      <c r="N448" s="45">
        <v>17.23</v>
      </c>
      <c r="O4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8" s="45">
        <f>Table1[[#This Row],[Lifetime Gross (M USD)]]-Table1[[#This Row],[Budget (M USD)]]</f>
        <v>-28.46</v>
      </c>
      <c r="Q448" s="2" t="s">
        <v>20</v>
      </c>
    </row>
    <row r="449" spans="1:17" x14ac:dyDescent="0.3">
      <c r="A449" s="18" t="s">
        <v>176</v>
      </c>
      <c r="B449" s="22" t="s">
        <v>1992</v>
      </c>
      <c r="C449" s="18" t="s">
        <v>3230</v>
      </c>
      <c r="D449" s="18" t="s">
        <v>26</v>
      </c>
      <c r="E449" s="18" t="s">
        <v>9</v>
      </c>
      <c r="F449" s="42">
        <f t="shared" ca="1" si="6"/>
        <v>9874</v>
      </c>
      <c r="G449" s="27">
        <v>8.6</v>
      </c>
      <c r="H449" s="45">
        <v>159.87</v>
      </c>
      <c r="I449" s="45">
        <v>128.69</v>
      </c>
      <c r="J449" s="25">
        <v>35</v>
      </c>
      <c r="K449" s="45">
        <v>88.05</v>
      </c>
      <c r="L449" s="45">
        <v>40.64</v>
      </c>
      <c r="M449" s="18" t="s">
        <v>46</v>
      </c>
      <c r="N449" s="45">
        <v>54.12</v>
      </c>
      <c r="O4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49" s="45">
        <f>Table1[[#This Row],[Lifetime Gross (M USD)]]-Table1[[#This Row],[Budget (M USD)]]</f>
        <v>-31.180000000000007</v>
      </c>
      <c r="Q449" s="2" t="s">
        <v>32</v>
      </c>
    </row>
    <row r="450" spans="1:17" x14ac:dyDescent="0.3">
      <c r="A450" s="32" t="s">
        <v>208</v>
      </c>
      <c r="B450" s="22" t="s">
        <v>2182</v>
      </c>
      <c r="C450" s="18" t="s">
        <v>3424</v>
      </c>
      <c r="D450" s="18" t="s">
        <v>26</v>
      </c>
      <c r="E450" s="18" t="s">
        <v>9</v>
      </c>
      <c r="F450" s="42">
        <f t="shared" ca="1" si="6"/>
        <v>23156</v>
      </c>
      <c r="G450" s="27">
        <v>7.2</v>
      </c>
      <c r="H450" s="45">
        <v>195.96</v>
      </c>
      <c r="I450" s="45">
        <v>146.13999999999999</v>
      </c>
      <c r="J450" s="25">
        <v>26</v>
      </c>
      <c r="K450" s="45">
        <v>107.85</v>
      </c>
      <c r="L450" s="45">
        <v>38.29</v>
      </c>
      <c r="M450" s="18" t="s">
        <v>44</v>
      </c>
      <c r="N450" s="45">
        <v>47.65</v>
      </c>
      <c r="O4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0" s="45">
        <f>Table1[[#This Row],[Lifetime Gross (M USD)]]-Table1[[#This Row],[Budget (M USD)]]</f>
        <v>-49.820000000000022</v>
      </c>
      <c r="Q450" s="2" t="s">
        <v>13</v>
      </c>
    </row>
    <row r="451" spans="1:17" x14ac:dyDescent="0.3">
      <c r="A451" s="18" t="s">
        <v>245</v>
      </c>
      <c r="B451" s="22" t="s">
        <v>2569</v>
      </c>
      <c r="C451" s="18" t="s">
        <v>4010</v>
      </c>
      <c r="D451" s="18" t="s">
        <v>26</v>
      </c>
      <c r="E451" s="18" t="s">
        <v>9</v>
      </c>
      <c r="F451" s="42">
        <f t="shared" ref="F451:F514" ca="1" si="7">RANDBETWEEN(DATE(1920,1,1),DATE(2015,12,31))</f>
        <v>25241</v>
      </c>
      <c r="G451" s="27">
        <v>7</v>
      </c>
      <c r="H451" s="45">
        <v>214</v>
      </c>
      <c r="I451" s="45">
        <v>159.34</v>
      </c>
      <c r="J451" s="25">
        <v>99</v>
      </c>
      <c r="K451" s="45">
        <v>111.47</v>
      </c>
      <c r="L451" s="45">
        <v>47.87</v>
      </c>
      <c r="M451" s="18" t="s">
        <v>48</v>
      </c>
      <c r="N451" s="45">
        <v>57.69</v>
      </c>
      <c r="O4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1" s="45">
        <f>Table1[[#This Row],[Lifetime Gross (M USD)]]-Table1[[#This Row],[Budget (M USD)]]</f>
        <v>-54.66</v>
      </c>
      <c r="Q451" s="2" t="s">
        <v>20</v>
      </c>
    </row>
    <row r="452" spans="1:17" x14ac:dyDescent="0.3">
      <c r="A452" s="32" t="s">
        <v>248</v>
      </c>
      <c r="B452" s="22" t="s">
        <v>2230</v>
      </c>
      <c r="C452" s="18" t="s">
        <v>3708</v>
      </c>
      <c r="D452" s="18" t="s">
        <v>26</v>
      </c>
      <c r="E452" s="18" t="s">
        <v>19</v>
      </c>
      <c r="F452" s="42">
        <f t="shared" ca="1" si="7"/>
        <v>17382</v>
      </c>
      <c r="G452" s="27">
        <v>6</v>
      </c>
      <c r="H452" s="45">
        <v>124.72</v>
      </c>
      <c r="I452" s="45">
        <v>66.89</v>
      </c>
      <c r="J452" s="25">
        <v>41</v>
      </c>
      <c r="K452" s="45">
        <v>35.96</v>
      </c>
      <c r="L452" s="45">
        <v>30.93</v>
      </c>
      <c r="M452" s="18" t="s">
        <v>48</v>
      </c>
      <c r="N452" s="45">
        <v>43.52</v>
      </c>
      <c r="O4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2" s="45">
        <f>Table1[[#This Row],[Lifetime Gross (M USD)]]-Table1[[#This Row],[Budget (M USD)]]</f>
        <v>-57.83</v>
      </c>
      <c r="Q452" s="2" t="s">
        <v>20</v>
      </c>
    </row>
    <row r="453" spans="1:17" x14ac:dyDescent="0.3">
      <c r="A453" s="18" t="s">
        <v>286</v>
      </c>
      <c r="B453" s="22" t="s">
        <v>2305</v>
      </c>
      <c r="C453" s="18" t="s">
        <v>3589</v>
      </c>
      <c r="D453" s="18" t="s">
        <v>26</v>
      </c>
      <c r="E453" s="18" t="s">
        <v>9</v>
      </c>
      <c r="F453" s="42">
        <f t="shared" ca="1" si="7"/>
        <v>12728</v>
      </c>
      <c r="G453" s="27">
        <v>6.2</v>
      </c>
      <c r="H453" s="45">
        <v>227.56</v>
      </c>
      <c r="I453" s="45">
        <v>153.59</v>
      </c>
      <c r="J453" s="25">
        <v>56</v>
      </c>
      <c r="K453" s="45">
        <v>81.3</v>
      </c>
      <c r="L453" s="45">
        <v>72.290000000000006</v>
      </c>
      <c r="M453" s="18" t="s">
        <v>46</v>
      </c>
      <c r="N453" s="45">
        <v>40.020000000000003</v>
      </c>
      <c r="O4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3" s="45">
        <f>Table1[[#This Row],[Lifetime Gross (M USD)]]-Table1[[#This Row],[Budget (M USD)]]</f>
        <v>-73.97</v>
      </c>
      <c r="Q453" s="2" t="s">
        <v>20</v>
      </c>
    </row>
    <row r="454" spans="1:17" x14ac:dyDescent="0.3">
      <c r="A454" s="32" t="s">
        <v>297</v>
      </c>
      <c r="B454" s="22" t="s">
        <v>2181</v>
      </c>
      <c r="C454" s="18" t="s">
        <v>3423</v>
      </c>
      <c r="D454" s="18" t="s">
        <v>26</v>
      </c>
      <c r="E454" s="18" t="s">
        <v>9</v>
      </c>
      <c r="F454" s="42">
        <f t="shared" ca="1" si="7"/>
        <v>41668</v>
      </c>
      <c r="G454" s="27">
        <v>6.9</v>
      </c>
      <c r="H454" s="45">
        <v>214.26</v>
      </c>
      <c r="I454" s="45">
        <v>122.61</v>
      </c>
      <c r="J454" s="25">
        <v>86</v>
      </c>
      <c r="K454" s="45">
        <v>85.67</v>
      </c>
      <c r="L454" s="45">
        <v>36.94</v>
      </c>
      <c r="M454" s="18" t="s">
        <v>55</v>
      </c>
      <c r="N454" s="45">
        <v>72.89</v>
      </c>
      <c r="O4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4" s="45">
        <f>Table1[[#This Row],[Lifetime Gross (M USD)]]-Table1[[#This Row],[Budget (M USD)]]</f>
        <v>-91.649999999999991</v>
      </c>
      <c r="Q454" s="2" t="s">
        <v>17</v>
      </c>
    </row>
    <row r="455" spans="1:17" x14ac:dyDescent="0.3">
      <c r="A455" s="18" t="s">
        <v>311</v>
      </c>
      <c r="B455" s="22" t="s">
        <v>2462</v>
      </c>
      <c r="C455" s="18" t="s">
        <v>3822</v>
      </c>
      <c r="D455" s="18" t="s">
        <v>26</v>
      </c>
      <c r="E455" s="18" t="s">
        <v>9</v>
      </c>
      <c r="F455" s="42">
        <f t="shared" ca="1" si="7"/>
        <v>33286</v>
      </c>
      <c r="G455" s="27">
        <v>6.2</v>
      </c>
      <c r="H455" s="45">
        <v>249.75</v>
      </c>
      <c r="I455" s="45">
        <v>147.53</v>
      </c>
      <c r="J455" s="25">
        <v>30</v>
      </c>
      <c r="K455" s="45">
        <v>117</v>
      </c>
      <c r="L455" s="45">
        <v>30.53</v>
      </c>
      <c r="M455" s="18" t="s">
        <v>50</v>
      </c>
      <c r="N455" s="45">
        <v>52.31</v>
      </c>
      <c r="O4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5" s="45">
        <f>Table1[[#This Row],[Lifetime Gross (M USD)]]-Table1[[#This Row],[Budget (M USD)]]</f>
        <v>-102.22</v>
      </c>
      <c r="Q455" s="2" t="s">
        <v>28</v>
      </c>
    </row>
    <row r="456" spans="1:17" x14ac:dyDescent="0.3">
      <c r="A456" s="32" t="s">
        <v>368</v>
      </c>
      <c r="B456" s="22" t="s">
        <v>2259</v>
      </c>
      <c r="C456" s="18" t="s">
        <v>3521</v>
      </c>
      <c r="D456" s="18" t="s">
        <v>26</v>
      </c>
      <c r="E456" s="18" t="s">
        <v>9</v>
      </c>
      <c r="F456" s="42">
        <f t="shared" ca="1" si="7"/>
        <v>10215</v>
      </c>
      <c r="G456" s="27">
        <v>6.5</v>
      </c>
      <c r="H456" s="45">
        <v>290.25</v>
      </c>
      <c r="I456" s="45">
        <v>174.78</v>
      </c>
      <c r="J456" s="25">
        <v>92</v>
      </c>
      <c r="K456" s="45">
        <v>103.36</v>
      </c>
      <c r="L456" s="45">
        <v>71.42</v>
      </c>
      <c r="M456" s="18" t="s">
        <v>55</v>
      </c>
      <c r="N456" s="45">
        <v>47.5</v>
      </c>
      <c r="O4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6" s="45">
        <f>Table1[[#This Row],[Lifetime Gross (M USD)]]-Table1[[#This Row],[Budget (M USD)]]</f>
        <v>-115.47</v>
      </c>
      <c r="Q456" s="2" t="s">
        <v>32</v>
      </c>
    </row>
    <row r="457" spans="1:17" x14ac:dyDescent="0.3">
      <c r="A457" s="18" t="s">
        <v>378</v>
      </c>
      <c r="B457" s="22" t="s">
        <v>2750</v>
      </c>
      <c r="C457" s="18" t="s">
        <v>4325</v>
      </c>
      <c r="D457" s="18" t="s">
        <v>2751</v>
      </c>
      <c r="E457" s="18" t="s">
        <v>2699</v>
      </c>
      <c r="F457" s="42">
        <f t="shared" ca="1" si="7"/>
        <v>9467</v>
      </c>
      <c r="G457" s="27">
        <v>8.1</v>
      </c>
      <c r="H457" s="45">
        <v>180.07</v>
      </c>
      <c r="I457" s="45">
        <v>56.63</v>
      </c>
      <c r="J457" s="25">
        <v>65</v>
      </c>
      <c r="K457" s="45">
        <v>43.24</v>
      </c>
      <c r="L457" s="45">
        <v>13.39</v>
      </c>
      <c r="M457" s="18" t="s">
        <v>54</v>
      </c>
      <c r="N457" s="45">
        <v>38.479999999999997</v>
      </c>
      <c r="O4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7" s="45">
        <f>Table1[[#This Row],[Lifetime Gross (M USD)]]-Table1[[#This Row],[Budget (M USD)]]</f>
        <v>-123.44</v>
      </c>
      <c r="Q457" s="2" t="s">
        <v>10</v>
      </c>
    </row>
    <row r="458" spans="1:17" x14ac:dyDescent="0.3">
      <c r="A458" s="32" t="s">
        <v>380</v>
      </c>
      <c r="B458" s="22" t="s">
        <v>2402</v>
      </c>
      <c r="C458" s="18" t="s">
        <v>4360</v>
      </c>
      <c r="D458" s="18" t="s">
        <v>26</v>
      </c>
      <c r="E458" s="18" t="s">
        <v>9</v>
      </c>
      <c r="F458" s="42">
        <f t="shared" ca="1" si="7"/>
        <v>10160</v>
      </c>
      <c r="G458" s="27">
        <v>7.3</v>
      </c>
      <c r="H458" s="45">
        <v>205.04</v>
      </c>
      <c r="I458" s="45">
        <v>66.180000000000007</v>
      </c>
      <c r="J458" s="25">
        <v>20</v>
      </c>
      <c r="K458" s="45">
        <v>40.22</v>
      </c>
      <c r="L458" s="45">
        <v>25.96</v>
      </c>
      <c r="M458" s="18" t="s">
        <v>44</v>
      </c>
      <c r="N458" s="45">
        <v>24.47</v>
      </c>
      <c r="O4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8" s="45">
        <f>Table1[[#This Row],[Lifetime Gross (M USD)]]-Table1[[#This Row],[Budget (M USD)]]</f>
        <v>-138.85999999999999</v>
      </c>
      <c r="Q458" s="2" t="s">
        <v>10</v>
      </c>
    </row>
    <row r="459" spans="1:17" x14ac:dyDescent="0.3">
      <c r="A459" s="18" t="s">
        <v>385</v>
      </c>
      <c r="B459" s="22" t="s">
        <v>2846</v>
      </c>
      <c r="C459" s="18" t="s">
        <v>4529</v>
      </c>
      <c r="D459" s="18" t="s">
        <v>26</v>
      </c>
      <c r="E459" s="18" t="s">
        <v>9</v>
      </c>
      <c r="F459" s="42">
        <f t="shared" ca="1" si="7"/>
        <v>14941</v>
      </c>
      <c r="G459" s="27">
        <v>8.6</v>
      </c>
      <c r="H459" s="45">
        <v>211.99</v>
      </c>
      <c r="I459" s="45">
        <v>44.75</v>
      </c>
      <c r="J459" s="25">
        <v>62</v>
      </c>
      <c r="K459" s="45">
        <v>34.97</v>
      </c>
      <c r="L459" s="45">
        <v>9.7799999999999994</v>
      </c>
      <c r="M459" s="18" t="s">
        <v>46</v>
      </c>
      <c r="N459" s="45">
        <v>26.84</v>
      </c>
      <c r="O4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59" s="45">
        <f>Table1[[#This Row],[Lifetime Gross (M USD)]]-Table1[[#This Row],[Budget (M USD)]]</f>
        <v>-167.24</v>
      </c>
      <c r="Q459" s="2" t="s">
        <v>32</v>
      </c>
    </row>
    <row r="460" spans="1:17" x14ac:dyDescent="0.3">
      <c r="A460" s="32" t="s">
        <v>417</v>
      </c>
      <c r="B460" s="22" t="s">
        <v>3041</v>
      </c>
      <c r="C460" s="18" t="s">
        <v>4988</v>
      </c>
      <c r="D460" s="18" t="s">
        <v>26</v>
      </c>
      <c r="E460" s="18" t="s">
        <v>9</v>
      </c>
      <c r="F460" s="42">
        <f t="shared" ca="1" si="7"/>
        <v>36959</v>
      </c>
      <c r="G460" s="27">
        <v>5.8</v>
      </c>
      <c r="H460" s="45">
        <v>222.38</v>
      </c>
      <c r="I460" s="45">
        <v>48.01</v>
      </c>
      <c r="J460" s="25">
        <v>97</v>
      </c>
      <c r="K460" s="45">
        <v>26.29</v>
      </c>
      <c r="L460" s="45">
        <v>21.72</v>
      </c>
      <c r="M460" s="18" t="s">
        <v>54</v>
      </c>
      <c r="N460" s="45">
        <v>31.7</v>
      </c>
      <c r="O4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0" s="45">
        <f>Table1[[#This Row],[Lifetime Gross (M USD)]]-Table1[[#This Row],[Budget (M USD)]]</f>
        <v>-174.37</v>
      </c>
      <c r="Q460" s="2" t="s">
        <v>20</v>
      </c>
    </row>
    <row r="461" spans="1:17" x14ac:dyDescent="0.3">
      <c r="A461" s="18" t="s">
        <v>265</v>
      </c>
      <c r="B461" s="22" t="s">
        <v>2639</v>
      </c>
      <c r="C461" s="18" t="s">
        <v>4136</v>
      </c>
      <c r="D461" s="18" t="s">
        <v>26</v>
      </c>
      <c r="E461" s="18" t="s">
        <v>9</v>
      </c>
      <c r="F461" s="42">
        <f t="shared" ca="1" si="7"/>
        <v>8472</v>
      </c>
      <c r="G461" s="27">
        <v>7.1</v>
      </c>
      <c r="H461" s="45">
        <v>215.25</v>
      </c>
      <c r="I461" s="45">
        <v>31.12</v>
      </c>
      <c r="J461" s="25">
        <v>68</v>
      </c>
      <c r="K461" s="45">
        <v>21</v>
      </c>
      <c r="L461" s="45">
        <v>10.119999999999999</v>
      </c>
      <c r="M461" s="18" t="s">
        <v>54</v>
      </c>
      <c r="N461" s="45">
        <v>42.47</v>
      </c>
      <c r="O4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1" s="45">
        <f>Table1[[#This Row],[Lifetime Gross (M USD)]]-Table1[[#This Row],[Budget (M USD)]]</f>
        <v>-184.13</v>
      </c>
      <c r="Q461" s="2" t="s">
        <v>17</v>
      </c>
    </row>
    <row r="462" spans="1:17" x14ac:dyDescent="0.3">
      <c r="A462" s="32" t="s">
        <v>420</v>
      </c>
      <c r="B462" s="22" t="s">
        <v>2188</v>
      </c>
      <c r="C462" s="18" t="s">
        <v>3430</v>
      </c>
      <c r="D462" s="18" t="s">
        <v>26</v>
      </c>
      <c r="E462" s="18" t="s">
        <v>9</v>
      </c>
      <c r="F462" s="42">
        <f t="shared" ca="1" si="7"/>
        <v>16256</v>
      </c>
      <c r="G462" s="27">
        <v>6.2</v>
      </c>
      <c r="H462" s="45">
        <v>206.03</v>
      </c>
      <c r="I462" s="45">
        <v>14.38</v>
      </c>
      <c r="J462" s="25">
        <v>39</v>
      </c>
      <c r="K462" s="45">
        <v>10.55</v>
      </c>
      <c r="L462" s="45">
        <v>3.83</v>
      </c>
      <c r="M462" s="18" t="s">
        <v>44</v>
      </c>
      <c r="N462" s="45">
        <v>64.569999999999993</v>
      </c>
      <c r="O4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2" s="45">
        <f>Table1[[#This Row],[Lifetime Gross (M USD)]]-Table1[[#This Row],[Budget (M USD)]]</f>
        <v>-191.65</v>
      </c>
      <c r="Q462" s="2" t="s">
        <v>8</v>
      </c>
    </row>
    <row r="463" spans="1:17" x14ac:dyDescent="0.3">
      <c r="A463" s="18" t="s">
        <v>429</v>
      </c>
      <c r="B463" s="22" t="s">
        <v>2084</v>
      </c>
      <c r="C463" s="18" t="s">
        <v>3299</v>
      </c>
      <c r="D463" s="18" t="s">
        <v>26</v>
      </c>
      <c r="E463" s="18" t="s">
        <v>9</v>
      </c>
      <c r="F463" s="42">
        <f t="shared" ca="1" si="7"/>
        <v>39566</v>
      </c>
      <c r="G463" s="27">
        <v>2.2999999999999998</v>
      </c>
      <c r="H463" s="45">
        <v>222.09</v>
      </c>
      <c r="I463" s="45">
        <v>23.86</v>
      </c>
      <c r="J463" s="25">
        <v>80</v>
      </c>
      <c r="K463" s="45">
        <v>15.1</v>
      </c>
      <c r="L463" s="45">
        <v>8.76</v>
      </c>
      <c r="M463" s="18" t="s">
        <v>44</v>
      </c>
      <c r="N463" s="45">
        <v>34.020000000000003</v>
      </c>
      <c r="O4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3" s="45">
        <f>Table1[[#This Row],[Lifetime Gross (M USD)]]-Table1[[#This Row],[Budget (M USD)]]</f>
        <v>-198.23000000000002</v>
      </c>
      <c r="Q463" s="2" t="s">
        <v>22</v>
      </c>
    </row>
    <row r="464" spans="1:17" x14ac:dyDescent="0.3">
      <c r="A464" s="32" t="s">
        <v>455</v>
      </c>
      <c r="B464" s="22" t="s">
        <v>2391</v>
      </c>
      <c r="C464" s="18" t="s">
        <v>4969</v>
      </c>
      <c r="D464" s="18" t="s">
        <v>26</v>
      </c>
      <c r="E464" s="18" t="s">
        <v>9</v>
      </c>
      <c r="F464" s="42">
        <f t="shared" ca="1" si="7"/>
        <v>11583</v>
      </c>
      <c r="G464" s="27">
        <v>6.7</v>
      </c>
      <c r="H464" s="45">
        <v>219.33</v>
      </c>
      <c r="I464" s="45">
        <v>20.12</v>
      </c>
      <c r="J464" s="25">
        <v>59</v>
      </c>
      <c r="K464" s="45">
        <v>11.85</v>
      </c>
      <c r="L464" s="45">
        <v>8.27</v>
      </c>
      <c r="M464" s="18" t="s">
        <v>44</v>
      </c>
      <c r="N464" s="45">
        <v>71.47</v>
      </c>
      <c r="O4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4" s="45">
        <f>Table1[[#This Row],[Lifetime Gross (M USD)]]-Table1[[#This Row],[Budget (M USD)]]</f>
        <v>-199.21</v>
      </c>
      <c r="Q464" s="2" t="s">
        <v>32</v>
      </c>
    </row>
    <row r="465" spans="1:17" x14ac:dyDescent="0.3">
      <c r="A465" s="18" t="s">
        <v>466</v>
      </c>
      <c r="B465" s="22" t="s">
        <v>1939</v>
      </c>
      <c r="C465" s="18" t="s">
        <v>4120</v>
      </c>
      <c r="D465" s="18" t="s">
        <v>26</v>
      </c>
      <c r="E465" s="18" t="s">
        <v>9</v>
      </c>
      <c r="F465" s="42">
        <f t="shared" ca="1" si="7"/>
        <v>31141</v>
      </c>
      <c r="G465" s="27">
        <v>6.1</v>
      </c>
      <c r="H465" s="45">
        <v>269.37</v>
      </c>
      <c r="I465" s="45">
        <v>49.63</v>
      </c>
      <c r="J465" s="25">
        <v>96</v>
      </c>
      <c r="K465" s="45">
        <v>31.06</v>
      </c>
      <c r="L465" s="45">
        <v>18.57</v>
      </c>
      <c r="M465" s="18" t="s">
        <v>44</v>
      </c>
      <c r="N465" s="45">
        <v>83.68</v>
      </c>
      <c r="O4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5" s="45">
        <f>Table1[[#This Row],[Lifetime Gross (M USD)]]-Table1[[#This Row],[Budget (M USD)]]</f>
        <v>-219.74</v>
      </c>
      <c r="Q465" s="2" t="s">
        <v>8</v>
      </c>
    </row>
    <row r="466" spans="1:17" x14ac:dyDescent="0.3">
      <c r="A466" s="32" t="s">
        <v>467</v>
      </c>
      <c r="B466" s="22" t="s">
        <v>2177</v>
      </c>
      <c r="C466" s="18" t="s">
        <v>3418</v>
      </c>
      <c r="D466" s="18" t="s">
        <v>26</v>
      </c>
      <c r="E466" s="18" t="s">
        <v>9</v>
      </c>
      <c r="F466" s="42">
        <f t="shared" ca="1" si="7"/>
        <v>36203</v>
      </c>
      <c r="G466" s="27">
        <v>4.5999999999999996</v>
      </c>
      <c r="H466" s="45">
        <v>288.69</v>
      </c>
      <c r="I466" s="45">
        <v>28.03</v>
      </c>
      <c r="J466" s="25">
        <v>26</v>
      </c>
      <c r="K466" s="45">
        <v>16.010000000000002</v>
      </c>
      <c r="L466" s="45">
        <v>12.02</v>
      </c>
      <c r="M466" s="18" t="s">
        <v>50</v>
      </c>
      <c r="N466" s="45">
        <v>78.790000000000006</v>
      </c>
      <c r="O4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66" s="45">
        <f>Table1[[#This Row],[Lifetime Gross (M USD)]]-Table1[[#This Row],[Budget (M USD)]]</f>
        <v>-260.65999999999997</v>
      </c>
      <c r="Q466" s="2" t="s">
        <v>10</v>
      </c>
    </row>
    <row r="467" spans="1:17" x14ac:dyDescent="0.3">
      <c r="A467" s="18" t="s">
        <v>488</v>
      </c>
      <c r="B467" s="22" t="s">
        <v>2274</v>
      </c>
      <c r="C467" s="18" t="s">
        <v>3543</v>
      </c>
      <c r="D467" s="18" t="s">
        <v>26</v>
      </c>
      <c r="E467" s="18" t="s">
        <v>27</v>
      </c>
      <c r="F467" s="42">
        <f t="shared" ca="1" si="7"/>
        <v>30603</v>
      </c>
      <c r="G467" s="27">
        <v>6.4</v>
      </c>
      <c r="H467" s="45">
        <v>147.24</v>
      </c>
      <c r="I467" s="45">
        <v>1078.76</v>
      </c>
      <c r="J467" s="25">
        <v>52</v>
      </c>
      <c r="K467" s="45">
        <v>575.85</v>
      </c>
      <c r="L467" s="45">
        <v>502.91</v>
      </c>
      <c r="M467" s="18" t="s">
        <v>44</v>
      </c>
      <c r="N467" s="45">
        <v>20.34</v>
      </c>
      <c r="O4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467" s="45">
        <f>Table1[[#This Row],[Lifetime Gross (M USD)]]-Table1[[#This Row],[Budget (M USD)]]</f>
        <v>931.52</v>
      </c>
      <c r="Q467" s="2" t="s">
        <v>17</v>
      </c>
    </row>
    <row r="468" spans="1:17" x14ac:dyDescent="0.3">
      <c r="A468" s="32" t="s">
        <v>496</v>
      </c>
      <c r="B468" s="22" t="s">
        <v>2599</v>
      </c>
      <c r="C468" s="18" t="s">
        <v>4476</v>
      </c>
      <c r="D468" s="18" t="s">
        <v>26</v>
      </c>
      <c r="E468" s="18" t="s">
        <v>9</v>
      </c>
      <c r="F468" s="42">
        <f t="shared" ca="1" si="7"/>
        <v>19203</v>
      </c>
      <c r="G468" s="27">
        <v>5.9</v>
      </c>
      <c r="H468" s="45">
        <v>229.46</v>
      </c>
      <c r="I468" s="45">
        <v>1160.96</v>
      </c>
      <c r="J468" s="25">
        <v>55</v>
      </c>
      <c r="K468" s="45">
        <v>826.22</v>
      </c>
      <c r="L468" s="45">
        <v>334.74</v>
      </c>
      <c r="M468" s="18" t="s">
        <v>54</v>
      </c>
      <c r="N468" s="45">
        <v>71.36</v>
      </c>
      <c r="O4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468" s="45">
        <f>Table1[[#This Row],[Lifetime Gross (M USD)]]-Table1[[#This Row],[Budget (M USD)]]</f>
        <v>931.5</v>
      </c>
      <c r="Q468" s="2" t="s">
        <v>17</v>
      </c>
    </row>
    <row r="469" spans="1:17" x14ac:dyDescent="0.3">
      <c r="A469" s="18" t="s">
        <v>499</v>
      </c>
      <c r="B469" s="22" t="s">
        <v>2482</v>
      </c>
      <c r="C469" s="18" t="s">
        <v>3858</v>
      </c>
      <c r="D469" s="18" t="s">
        <v>26</v>
      </c>
      <c r="E469" s="18" t="s">
        <v>9</v>
      </c>
      <c r="F469" s="42">
        <f t="shared" ca="1" si="7"/>
        <v>33593</v>
      </c>
      <c r="G469" s="27">
        <v>7.2</v>
      </c>
      <c r="H469" s="45">
        <v>75.41</v>
      </c>
      <c r="I469" s="45">
        <v>966.27</v>
      </c>
      <c r="J469" s="25">
        <v>100</v>
      </c>
      <c r="K469" s="45">
        <v>630.91</v>
      </c>
      <c r="L469" s="45">
        <v>335.36</v>
      </c>
      <c r="M469" s="18" t="s">
        <v>54</v>
      </c>
      <c r="N469" s="45">
        <v>23.73</v>
      </c>
      <c r="O4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Blockbuster</v>
      </c>
      <c r="P469" s="45">
        <f>Table1[[#This Row],[Lifetime Gross (M USD)]]-Table1[[#This Row],[Budget (M USD)]]</f>
        <v>890.86</v>
      </c>
      <c r="Q469" s="2" t="s">
        <v>10</v>
      </c>
    </row>
    <row r="470" spans="1:17" x14ac:dyDescent="0.3">
      <c r="A470" s="32" t="s">
        <v>556</v>
      </c>
      <c r="B470" s="22" t="s">
        <v>2264</v>
      </c>
      <c r="C470" s="18" t="s">
        <v>3529</v>
      </c>
      <c r="D470" s="18" t="s">
        <v>26</v>
      </c>
      <c r="E470" s="18" t="s">
        <v>19</v>
      </c>
      <c r="F470" s="42">
        <f t="shared" ca="1" si="7"/>
        <v>8825</v>
      </c>
      <c r="G470" s="27">
        <v>7.4</v>
      </c>
      <c r="H470" s="45">
        <v>236.23</v>
      </c>
      <c r="I470" s="45">
        <v>914.54</v>
      </c>
      <c r="J470" s="25">
        <v>46</v>
      </c>
      <c r="K470" s="45">
        <v>541.4</v>
      </c>
      <c r="L470" s="45">
        <v>373.14</v>
      </c>
      <c r="M470" s="18" t="s">
        <v>44</v>
      </c>
      <c r="N470" s="45">
        <v>91.95</v>
      </c>
      <c r="O4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470" s="45">
        <f>Table1[[#This Row],[Lifetime Gross (M USD)]]-Table1[[#This Row],[Budget (M USD)]]</f>
        <v>678.31</v>
      </c>
      <c r="Q470" s="2" t="s">
        <v>32</v>
      </c>
    </row>
    <row r="471" spans="1:17" x14ac:dyDescent="0.3">
      <c r="A471" s="18" t="s">
        <v>565</v>
      </c>
      <c r="B471" s="22" t="s">
        <v>3024</v>
      </c>
      <c r="C471" s="18" t="s">
        <v>4945</v>
      </c>
      <c r="D471" s="18" t="s">
        <v>26</v>
      </c>
      <c r="E471" s="18" t="s">
        <v>9</v>
      </c>
      <c r="F471" s="42">
        <f t="shared" ca="1" si="7"/>
        <v>34256</v>
      </c>
      <c r="G471" s="27">
        <v>5.6</v>
      </c>
      <c r="H471" s="45">
        <v>181.42</v>
      </c>
      <c r="I471" s="45">
        <v>839.87</v>
      </c>
      <c r="J471" s="25">
        <v>80</v>
      </c>
      <c r="K471" s="45">
        <v>635.4</v>
      </c>
      <c r="L471" s="45">
        <v>204.47</v>
      </c>
      <c r="M471" s="18" t="s">
        <v>46</v>
      </c>
      <c r="N471" s="45">
        <v>18.62</v>
      </c>
      <c r="O4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471" s="45">
        <f>Table1[[#This Row],[Lifetime Gross (M USD)]]-Table1[[#This Row],[Budget (M USD)]]</f>
        <v>658.45</v>
      </c>
      <c r="Q471" s="2" t="s">
        <v>32</v>
      </c>
    </row>
    <row r="472" spans="1:17" x14ac:dyDescent="0.3">
      <c r="A472" s="32" t="s">
        <v>578</v>
      </c>
      <c r="B472" s="22" t="s">
        <v>1964</v>
      </c>
      <c r="C472" s="18" t="s">
        <v>3166</v>
      </c>
      <c r="D472" s="18" t="s">
        <v>26</v>
      </c>
      <c r="E472" s="18" t="s">
        <v>9</v>
      </c>
      <c r="F472" s="42">
        <f t="shared" ca="1" si="7"/>
        <v>39628</v>
      </c>
      <c r="G472" s="27">
        <v>6.9</v>
      </c>
      <c r="H472" s="45">
        <v>120.19</v>
      </c>
      <c r="I472" s="45">
        <v>740.51</v>
      </c>
      <c r="J472" s="25">
        <v>48</v>
      </c>
      <c r="K472" s="45">
        <v>413.68</v>
      </c>
      <c r="L472" s="45">
        <v>326.83</v>
      </c>
      <c r="M472" s="18" t="s">
        <v>55</v>
      </c>
      <c r="N472" s="45">
        <v>33.14</v>
      </c>
      <c r="O4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472" s="45">
        <f>Table1[[#This Row],[Lifetime Gross (M USD)]]-Table1[[#This Row],[Budget (M USD)]]</f>
        <v>620.31999999999994</v>
      </c>
      <c r="Q472" s="2" t="s">
        <v>32</v>
      </c>
    </row>
    <row r="473" spans="1:17" x14ac:dyDescent="0.3">
      <c r="A473" s="18" t="s">
        <v>646</v>
      </c>
      <c r="B473" s="22" t="s">
        <v>2123</v>
      </c>
      <c r="C473" s="18" t="s">
        <v>5012</v>
      </c>
      <c r="D473" s="18" t="s">
        <v>26</v>
      </c>
      <c r="E473" s="18" t="s">
        <v>9</v>
      </c>
      <c r="F473" s="42">
        <f t="shared" ca="1" si="7"/>
        <v>16071</v>
      </c>
      <c r="G473" s="27">
        <v>6</v>
      </c>
      <c r="H473" s="45">
        <v>114.59</v>
      </c>
      <c r="I473" s="45">
        <v>693.8</v>
      </c>
      <c r="J473" s="25">
        <v>95</v>
      </c>
      <c r="K473" s="45">
        <v>498.67</v>
      </c>
      <c r="L473" s="45">
        <v>195.13</v>
      </c>
      <c r="M473" s="18" t="s">
        <v>46</v>
      </c>
      <c r="N473" s="45">
        <v>56.29</v>
      </c>
      <c r="O4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73" s="45">
        <f>Table1[[#This Row],[Lifetime Gross (M USD)]]-Table1[[#This Row],[Budget (M USD)]]</f>
        <v>579.20999999999992</v>
      </c>
      <c r="Q473" s="2" t="s">
        <v>28</v>
      </c>
    </row>
    <row r="474" spans="1:17" x14ac:dyDescent="0.3">
      <c r="A474" s="32" t="s">
        <v>654</v>
      </c>
      <c r="B474" s="22" t="s">
        <v>2727</v>
      </c>
      <c r="C474" s="18" t="s">
        <v>4290</v>
      </c>
      <c r="D474" s="18" t="s">
        <v>26</v>
      </c>
      <c r="E474" s="18" t="s">
        <v>9</v>
      </c>
      <c r="F474" s="42">
        <f t="shared" ca="1" si="7"/>
        <v>10566</v>
      </c>
      <c r="G474" s="27">
        <v>5.4</v>
      </c>
      <c r="H474" s="45">
        <v>99.63</v>
      </c>
      <c r="I474" s="45">
        <v>634.96</v>
      </c>
      <c r="J474" s="25">
        <v>58</v>
      </c>
      <c r="K474" s="45">
        <v>394.38</v>
      </c>
      <c r="L474" s="45">
        <v>240.58</v>
      </c>
      <c r="M474" s="18" t="s">
        <v>46</v>
      </c>
      <c r="N474" s="45">
        <v>41.1</v>
      </c>
      <c r="O4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74" s="45">
        <f>Table1[[#This Row],[Lifetime Gross (M USD)]]-Table1[[#This Row],[Budget (M USD)]]</f>
        <v>535.33000000000004</v>
      </c>
      <c r="Q474" s="2" t="s">
        <v>22</v>
      </c>
    </row>
    <row r="475" spans="1:17" x14ac:dyDescent="0.3">
      <c r="A475" s="18" t="s">
        <v>710</v>
      </c>
      <c r="B475" s="22" t="s">
        <v>1873</v>
      </c>
      <c r="C475" s="18" t="s">
        <v>4588</v>
      </c>
      <c r="D475" s="18" t="s">
        <v>26</v>
      </c>
      <c r="E475" s="18" t="s">
        <v>9</v>
      </c>
      <c r="F475" s="42">
        <f t="shared" ca="1" si="7"/>
        <v>40712</v>
      </c>
      <c r="G475" s="27">
        <v>6.6</v>
      </c>
      <c r="H475" s="45">
        <v>39.729999999999997</v>
      </c>
      <c r="I475" s="45">
        <v>565.42999999999995</v>
      </c>
      <c r="J475" s="25">
        <v>99</v>
      </c>
      <c r="K475" s="45">
        <v>341.46</v>
      </c>
      <c r="L475" s="45">
        <v>223.97</v>
      </c>
      <c r="M475" s="18" t="s">
        <v>48</v>
      </c>
      <c r="N475" s="45">
        <v>16.829999999999998</v>
      </c>
      <c r="O4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75" s="45">
        <f>Table1[[#This Row],[Lifetime Gross (M USD)]]-Table1[[#This Row],[Budget (M USD)]]</f>
        <v>525.69999999999993</v>
      </c>
      <c r="Q475" s="2" t="s">
        <v>28</v>
      </c>
    </row>
    <row r="476" spans="1:17" x14ac:dyDescent="0.3">
      <c r="A476" s="32" t="s">
        <v>721</v>
      </c>
      <c r="B476" s="22" t="s">
        <v>2130</v>
      </c>
      <c r="C476" s="18" t="s">
        <v>3357</v>
      </c>
      <c r="D476" s="18" t="s">
        <v>26</v>
      </c>
      <c r="E476" s="18" t="s">
        <v>9</v>
      </c>
      <c r="F476" s="42">
        <f t="shared" ca="1" si="7"/>
        <v>30019</v>
      </c>
      <c r="G476" s="27">
        <v>6.5</v>
      </c>
      <c r="H476" s="45">
        <v>282.36</v>
      </c>
      <c r="I476" s="45">
        <v>803.7</v>
      </c>
      <c r="J476" s="25">
        <v>66</v>
      </c>
      <c r="K476" s="45">
        <v>620.30999999999995</v>
      </c>
      <c r="L476" s="45">
        <v>183.39</v>
      </c>
      <c r="M476" s="18" t="s">
        <v>55</v>
      </c>
      <c r="N476" s="45">
        <v>77.739999999999995</v>
      </c>
      <c r="O4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476" s="45">
        <f>Table1[[#This Row],[Lifetime Gross (M USD)]]-Table1[[#This Row],[Budget (M USD)]]</f>
        <v>521.34</v>
      </c>
      <c r="Q476" s="2" t="s">
        <v>13</v>
      </c>
    </row>
    <row r="477" spans="1:17" x14ac:dyDescent="0.3">
      <c r="A477" s="18" t="s">
        <v>785</v>
      </c>
      <c r="B477" s="22" t="s">
        <v>2339</v>
      </c>
      <c r="C477" s="18" t="s">
        <v>3641</v>
      </c>
      <c r="D477" s="18" t="s">
        <v>26</v>
      </c>
      <c r="E477" s="18" t="s">
        <v>9</v>
      </c>
      <c r="F477" s="42">
        <f t="shared" ca="1" si="7"/>
        <v>28927</v>
      </c>
      <c r="G477" s="27">
        <v>6.2</v>
      </c>
      <c r="H477" s="45">
        <v>5.53</v>
      </c>
      <c r="I477" s="45">
        <v>525.70000000000005</v>
      </c>
      <c r="J477" s="25">
        <v>63</v>
      </c>
      <c r="K477" s="45">
        <v>272.62</v>
      </c>
      <c r="L477" s="45">
        <v>253.08</v>
      </c>
      <c r="M477" s="18" t="s">
        <v>50</v>
      </c>
      <c r="N477" s="45">
        <v>1.46</v>
      </c>
      <c r="O4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77" s="45">
        <f>Table1[[#This Row],[Lifetime Gross (M USD)]]-Table1[[#This Row],[Budget (M USD)]]</f>
        <v>520.17000000000007</v>
      </c>
      <c r="Q477" s="2" t="s">
        <v>10</v>
      </c>
    </row>
    <row r="478" spans="1:17" x14ac:dyDescent="0.3">
      <c r="A478" s="32" t="s">
        <v>791</v>
      </c>
      <c r="B478" s="22" t="s">
        <v>2089</v>
      </c>
      <c r="C478" s="18" t="s">
        <v>3304</v>
      </c>
      <c r="D478" s="18" t="s">
        <v>26</v>
      </c>
      <c r="E478" s="18" t="s">
        <v>9</v>
      </c>
      <c r="F478" s="42">
        <f t="shared" ca="1" si="7"/>
        <v>29265</v>
      </c>
      <c r="G478" s="27">
        <v>5.9</v>
      </c>
      <c r="H478" s="45">
        <v>187.55</v>
      </c>
      <c r="I478" s="45">
        <v>683.26</v>
      </c>
      <c r="J478" s="25">
        <v>41</v>
      </c>
      <c r="K478" s="45">
        <v>528.32000000000005</v>
      </c>
      <c r="L478" s="45">
        <v>154.94</v>
      </c>
      <c r="M478" s="18" t="s">
        <v>54</v>
      </c>
      <c r="N478" s="45">
        <v>78.53</v>
      </c>
      <c r="O4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78" s="45">
        <f>Table1[[#This Row],[Lifetime Gross (M USD)]]-Table1[[#This Row],[Budget (M USD)]]</f>
        <v>495.71</v>
      </c>
      <c r="Q478" s="2" t="s">
        <v>32</v>
      </c>
    </row>
    <row r="479" spans="1:17" x14ac:dyDescent="0.3">
      <c r="A479" s="18" t="s">
        <v>799</v>
      </c>
      <c r="B479" s="22" t="s">
        <v>1952</v>
      </c>
      <c r="C479" s="18" t="s">
        <v>4656</v>
      </c>
      <c r="D479" s="18" t="s">
        <v>26</v>
      </c>
      <c r="E479" s="18" t="s">
        <v>9</v>
      </c>
      <c r="F479" s="42">
        <f t="shared" ca="1" si="7"/>
        <v>30903</v>
      </c>
      <c r="G479" s="27">
        <v>6.8</v>
      </c>
      <c r="H479" s="45">
        <v>114.91</v>
      </c>
      <c r="I479" s="45">
        <v>574.35</v>
      </c>
      <c r="J479" s="25">
        <v>79</v>
      </c>
      <c r="K479" s="45">
        <v>416.78</v>
      </c>
      <c r="L479" s="45">
        <v>157.57</v>
      </c>
      <c r="M479" s="18" t="s">
        <v>55</v>
      </c>
      <c r="N479" s="45">
        <v>42.92</v>
      </c>
      <c r="O4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79" s="45">
        <f>Table1[[#This Row],[Lifetime Gross (M USD)]]-Table1[[#This Row],[Budget (M USD)]]</f>
        <v>459.44000000000005</v>
      </c>
      <c r="Q479" s="2" t="s">
        <v>20</v>
      </c>
    </row>
    <row r="480" spans="1:17" x14ac:dyDescent="0.3">
      <c r="A480" s="32" t="s">
        <v>829</v>
      </c>
      <c r="B480" s="22" t="s">
        <v>1842</v>
      </c>
      <c r="C480" s="18" t="s">
        <v>4366</v>
      </c>
      <c r="D480" s="18" t="s">
        <v>26</v>
      </c>
      <c r="E480" s="18" t="s">
        <v>9</v>
      </c>
      <c r="F480" s="42">
        <f t="shared" ca="1" si="7"/>
        <v>8691</v>
      </c>
      <c r="G480" s="27">
        <v>6.6</v>
      </c>
      <c r="H480" s="45">
        <v>135.43</v>
      </c>
      <c r="I480" s="45">
        <v>580.71</v>
      </c>
      <c r="J480" s="25">
        <v>32</v>
      </c>
      <c r="K480" s="45">
        <v>349.59</v>
      </c>
      <c r="L480" s="45">
        <v>231.12</v>
      </c>
      <c r="M480" s="18" t="s">
        <v>55</v>
      </c>
      <c r="N480" s="45">
        <v>58.48</v>
      </c>
      <c r="O4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0" s="45">
        <f>Table1[[#This Row],[Lifetime Gross (M USD)]]-Table1[[#This Row],[Budget (M USD)]]</f>
        <v>445.28000000000003</v>
      </c>
      <c r="Q480" s="2" t="s">
        <v>17</v>
      </c>
    </row>
    <row r="481" spans="1:17" x14ac:dyDescent="0.3">
      <c r="A481" s="18" t="s">
        <v>856</v>
      </c>
      <c r="B481" s="22" t="s">
        <v>1960</v>
      </c>
      <c r="C481" s="18" t="s">
        <v>3162</v>
      </c>
      <c r="D481" s="18" t="s">
        <v>26</v>
      </c>
      <c r="E481" s="18" t="s">
        <v>9</v>
      </c>
      <c r="F481" s="42">
        <f t="shared" ca="1" si="7"/>
        <v>24247</v>
      </c>
      <c r="G481" s="27">
        <v>7.1</v>
      </c>
      <c r="H481" s="45">
        <v>76.650000000000006</v>
      </c>
      <c r="I481" s="45">
        <v>513.39</v>
      </c>
      <c r="J481" s="25">
        <v>58</v>
      </c>
      <c r="K481" s="45">
        <v>306.55</v>
      </c>
      <c r="L481" s="45">
        <v>206.84</v>
      </c>
      <c r="M481" s="18" t="s">
        <v>55</v>
      </c>
      <c r="N481" s="45">
        <v>30.58</v>
      </c>
      <c r="O4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1" s="45">
        <f>Table1[[#This Row],[Lifetime Gross (M USD)]]-Table1[[#This Row],[Budget (M USD)]]</f>
        <v>436.74</v>
      </c>
      <c r="Q481" s="2" t="s">
        <v>32</v>
      </c>
    </row>
    <row r="482" spans="1:17" x14ac:dyDescent="0.3">
      <c r="A482" s="32" t="s">
        <v>864</v>
      </c>
      <c r="B482" s="22" t="s">
        <v>2113</v>
      </c>
      <c r="C482" s="18" t="s">
        <v>5027</v>
      </c>
      <c r="D482" s="18" t="s">
        <v>26</v>
      </c>
      <c r="E482" s="18" t="s">
        <v>9</v>
      </c>
      <c r="F482" s="42">
        <f t="shared" ca="1" si="7"/>
        <v>34095</v>
      </c>
      <c r="G482" s="27">
        <v>6.8</v>
      </c>
      <c r="H482" s="45">
        <v>296.58999999999997</v>
      </c>
      <c r="I482" s="45">
        <v>726.59</v>
      </c>
      <c r="J482" s="25">
        <v>58</v>
      </c>
      <c r="K482" s="45">
        <v>543.09</v>
      </c>
      <c r="L482" s="45">
        <v>183.5</v>
      </c>
      <c r="M482" s="18" t="s">
        <v>48</v>
      </c>
      <c r="N482" s="45">
        <v>47.84</v>
      </c>
      <c r="O4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482" s="45">
        <f>Table1[[#This Row],[Lifetime Gross (M USD)]]-Table1[[#This Row],[Budget (M USD)]]</f>
        <v>430.00000000000006</v>
      </c>
      <c r="Q482" s="2" t="s">
        <v>13</v>
      </c>
    </row>
    <row r="483" spans="1:17" x14ac:dyDescent="0.3">
      <c r="A483" s="18" t="s">
        <v>873</v>
      </c>
      <c r="B483" s="22" t="s">
        <v>1928</v>
      </c>
      <c r="C483" s="18" t="s">
        <v>3130</v>
      </c>
      <c r="D483" s="18" t="s">
        <v>26</v>
      </c>
      <c r="E483" s="18" t="s">
        <v>9</v>
      </c>
      <c r="F483" s="42">
        <f t="shared" ca="1" si="7"/>
        <v>19764</v>
      </c>
      <c r="G483" s="27">
        <v>6.5</v>
      </c>
      <c r="H483" s="45">
        <v>124.06</v>
      </c>
      <c r="I483" s="45">
        <v>505.76</v>
      </c>
      <c r="J483" s="25">
        <v>62</v>
      </c>
      <c r="K483" s="45">
        <v>331.84</v>
      </c>
      <c r="L483" s="45">
        <v>173.92</v>
      </c>
      <c r="M483" s="18" t="s">
        <v>48</v>
      </c>
      <c r="N483" s="45">
        <v>21.14</v>
      </c>
      <c r="O4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3" s="45">
        <f>Table1[[#This Row],[Lifetime Gross (M USD)]]-Table1[[#This Row],[Budget (M USD)]]</f>
        <v>381.7</v>
      </c>
      <c r="Q483" s="2" t="s">
        <v>32</v>
      </c>
    </row>
    <row r="484" spans="1:17" x14ac:dyDescent="0.3">
      <c r="A484" s="32" t="s">
        <v>896</v>
      </c>
      <c r="B484" s="22" t="s">
        <v>2984</v>
      </c>
      <c r="C484" s="18" t="s">
        <v>4854</v>
      </c>
      <c r="D484" s="18" t="s">
        <v>26</v>
      </c>
      <c r="E484" s="18" t="s">
        <v>1875</v>
      </c>
      <c r="F484" s="42">
        <f t="shared" ca="1" si="7"/>
        <v>19867</v>
      </c>
      <c r="G484" s="27">
        <v>6.1</v>
      </c>
      <c r="H484" s="45">
        <v>259.41000000000003</v>
      </c>
      <c r="I484" s="45">
        <v>630.63</v>
      </c>
      <c r="J484" s="25">
        <v>84</v>
      </c>
      <c r="K484" s="45">
        <v>411.69</v>
      </c>
      <c r="L484" s="45">
        <v>218.94</v>
      </c>
      <c r="M484" s="18" t="s">
        <v>50</v>
      </c>
      <c r="N484" s="45">
        <v>78.09</v>
      </c>
      <c r="O4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4" s="45">
        <f>Table1[[#This Row],[Lifetime Gross (M USD)]]-Table1[[#This Row],[Budget (M USD)]]</f>
        <v>371.21999999999997</v>
      </c>
      <c r="Q484" s="2" t="s">
        <v>8</v>
      </c>
    </row>
    <row r="485" spans="1:17" x14ac:dyDescent="0.3">
      <c r="A485" s="18" t="s">
        <v>900</v>
      </c>
      <c r="B485" s="22" t="s">
        <v>1968</v>
      </c>
      <c r="C485" s="18" t="s">
        <v>4450</v>
      </c>
      <c r="D485" s="18" t="s">
        <v>26</v>
      </c>
      <c r="E485" s="18" t="s">
        <v>9</v>
      </c>
      <c r="F485" s="42">
        <f t="shared" ca="1" si="7"/>
        <v>29066</v>
      </c>
      <c r="G485" s="27">
        <v>6.4</v>
      </c>
      <c r="H485" s="45">
        <v>14.88</v>
      </c>
      <c r="I485" s="45">
        <v>366.21</v>
      </c>
      <c r="J485" s="25">
        <v>20</v>
      </c>
      <c r="K485" s="45">
        <v>284.43</v>
      </c>
      <c r="L485" s="45">
        <v>81.78</v>
      </c>
      <c r="M485" s="18" t="s">
        <v>48</v>
      </c>
      <c r="N485" s="45">
        <v>5.08</v>
      </c>
      <c r="O4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5" s="45">
        <f>Table1[[#This Row],[Lifetime Gross (M USD)]]-Table1[[#This Row],[Budget (M USD)]]</f>
        <v>351.33</v>
      </c>
      <c r="Q485" s="2" t="s">
        <v>17</v>
      </c>
    </row>
    <row r="486" spans="1:17" x14ac:dyDescent="0.3">
      <c r="A486" s="32" t="s">
        <v>954</v>
      </c>
      <c r="B486" s="22" t="s">
        <v>2666</v>
      </c>
      <c r="C486" s="18" t="s">
        <v>4888</v>
      </c>
      <c r="D486" s="18" t="s">
        <v>26</v>
      </c>
      <c r="E486" s="18" t="s">
        <v>9</v>
      </c>
      <c r="F486" s="42">
        <f t="shared" ca="1" si="7"/>
        <v>41091</v>
      </c>
      <c r="G486" s="27">
        <v>7.3</v>
      </c>
      <c r="H486" s="45">
        <v>201.92</v>
      </c>
      <c r="I486" s="45">
        <v>542.80999999999995</v>
      </c>
      <c r="J486" s="25">
        <v>95</v>
      </c>
      <c r="K486" s="45">
        <v>391.32</v>
      </c>
      <c r="L486" s="45">
        <v>151.49</v>
      </c>
      <c r="M486" s="18" t="s">
        <v>48</v>
      </c>
      <c r="N486" s="45">
        <v>66.930000000000007</v>
      </c>
      <c r="O4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6" s="45">
        <f>Table1[[#This Row],[Lifetime Gross (M USD)]]-Table1[[#This Row],[Budget (M USD)]]</f>
        <v>340.89</v>
      </c>
      <c r="Q486" s="2" t="s">
        <v>32</v>
      </c>
    </row>
    <row r="487" spans="1:17" x14ac:dyDescent="0.3">
      <c r="A487" s="18" t="s">
        <v>464</v>
      </c>
      <c r="B487" s="22" t="s">
        <v>2571</v>
      </c>
      <c r="C487" s="18" t="s">
        <v>4749</v>
      </c>
      <c r="D487" s="18" t="s">
        <v>26</v>
      </c>
      <c r="E487" s="18" t="s">
        <v>9</v>
      </c>
      <c r="F487" s="42">
        <f t="shared" ca="1" si="7"/>
        <v>11808</v>
      </c>
      <c r="G487" s="27">
        <v>8</v>
      </c>
      <c r="H487" s="45">
        <v>40.72</v>
      </c>
      <c r="I487" s="45">
        <v>373.91</v>
      </c>
      <c r="J487" s="25">
        <v>77</v>
      </c>
      <c r="K487" s="45">
        <v>247.73</v>
      </c>
      <c r="L487" s="45">
        <v>126.18</v>
      </c>
      <c r="M487" s="18" t="s">
        <v>50</v>
      </c>
      <c r="N487" s="45">
        <v>4.25</v>
      </c>
      <c r="O4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7" s="45">
        <f>Table1[[#This Row],[Lifetime Gross (M USD)]]-Table1[[#This Row],[Budget (M USD)]]</f>
        <v>333.19000000000005</v>
      </c>
      <c r="Q487" s="2" t="s">
        <v>13</v>
      </c>
    </row>
    <row r="488" spans="1:17" x14ac:dyDescent="0.3">
      <c r="A488" s="32" t="s">
        <v>1022</v>
      </c>
      <c r="B488" s="22" t="s">
        <v>2323</v>
      </c>
      <c r="C488" s="18" t="s">
        <v>3612</v>
      </c>
      <c r="D488" s="18" t="s">
        <v>26</v>
      </c>
      <c r="E488" s="18" t="s">
        <v>1850</v>
      </c>
      <c r="F488" s="42">
        <f t="shared" ca="1" si="7"/>
        <v>10137</v>
      </c>
      <c r="G488" s="27">
        <v>6.9</v>
      </c>
      <c r="H488" s="45">
        <v>95.61</v>
      </c>
      <c r="I488" s="45">
        <v>402.97</v>
      </c>
      <c r="J488" s="25">
        <v>84</v>
      </c>
      <c r="K488" s="45">
        <v>205.84</v>
      </c>
      <c r="L488" s="45">
        <v>197.13</v>
      </c>
      <c r="M488" s="18" t="s">
        <v>55</v>
      </c>
      <c r="N488" s="45">
        <v>47.05</v>
      </c>
      <c r="O4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8" s="45">
        <f>Table1[[#This Row],[Lifetime Gross (M USD)]]-Table1[[#This Row],[Budget (M USD)]]</f>
        <v>307.36</v>
      </c>
      <c r="Q488" s="2" t="s">
        <v>28</v>
      </c>
    </row>
    <row r="489" spans="1:17" x14ac:dyDescent="0.3">
      <c r="A489" s="18" t="s">
        <v>1122</v>
      </c>
      <c r="B489" s="22" t="s">
        <v>2567</v>
      </c>
      <c r="C489" s="18" t="s">
        <v>4004</v>
      </c>
      <c r="D489" s="18" t="s">
        <v>26</v>
      </c>
      <c r="E489" s="18" t="s">
        <v>9</v>
      </c>
      <c r="F489" s="42">
        <f t="shared" ca="1" si="7"/>
        <v>36155</v>
      </c>
      <c r="G489" s="27">
        <v>7.6</v>
      </c>
      <c r="H489" s="45">
        <v>5.91</v>
      </c>
      <c r="I489" s="45">
        <v>307.86</v>
      </c>
      <c r="J489" s="25">
        <v>66</v>
      </c>
      <c r="K489" s="45">
        <v>241.97</v>
      </c>
      <c r="L489" s="45">
        <v>65.89</v>
      </c>
      <c r="M489" s="18" t="s">
        <v>50</v>
      </c>
      <c r="N489" s="45">
        <v>1.28</v>
      </c>
      <c r="O4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89" s="45">
        <f>Table1[[#This Row],[Lifetime Gross (M USD)]]-Table1[[#This Row],[Budget (M USD)]]</f>
        <v>301.95</v>
      </c>
      <c r="Q489" s="2" t="s">
        <v>8</v>
      </c>
    </row>
    <row r="490" spans="1:17" x14ac:dyDescent="0.3">
      <c r="A490" s="32" t="s">
        <v>1141</v>
      </c>
      <c r="B490" s="22" t="s">
        <v>2714</v>
      </c>
      <c r="C490" s="18" t="s">
        <v>4266</v>
      </c>
      <c r="D490" s="18" t="s">
        <v>26</v>
      </c>
      <c r="E490" s="18" t="s">
        <v>9</v>
      </c>
      <c r="F490" s="42">
        <f t="shared" ca="1" si="7"/>
        <v>21702</v>
      </c>
      <c r="G490" s="27">
        <v>5.0999999999999996</v>
      </c>
      <c r="H490" s="45">
        <v>188.16</v>
      </c>
      <c r="I490" s="45">
        <v>483.3</v>
      </c>
      <c r="J490" s="25">
        <v>87</v>
      </c>
      <c r="K490" s="45">
        <v>268.2</v>
      </c>
      <c r="L490" s="45">
        <v>215.1</v>
      </c>
      <c r="M490" s="18" t="s">
        <v>55</v>
      </c>
      <c r="N490" s="45">
        <v>67.290000000000006</v>
      </c>
      <c r="O4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0" s="45">
        <f>Table1[[#This Row],[Lifetime Gross (M USD)]]-Table1[[#This Row],[Budget (M USD)]]</f>
        <v>295.14</v>
      </c>
      <c r="Q490" s="2" t="s">
        <v>8</v>
      </c>
    </row>
    <row r="491" spans="1:17" x14ac:dyDescent="0.3">
      <c r="A491" s="18" t="s">
        <v>1155</v>
      </c>
      <c r="B491" s="22" t="s">
        <v>2619</v>
      </c>
      <c r="C491" s="18" t="s">
        <v>4101</v>
      </c>
      <c r="D491" s="18" t="s">
        <v>26</v>
      </c>
      <c r="E491" s="18" t="s">
        <v>9</v>
      </c>
      <c r="F491" s="42">
        <f t="shared" ca="1" si="7"/>
        <v>39411</v>
      </c>
      <c r="G491" s="27">
        <v>4.5999999999999996</v>
      </c>
      <c r="H491" s="45">
        <v>70.53</v>
      </c>
      <c r="I491" s="45">
        <v>363.84</v>
      </c>
      <c r="J491" s="25">
        <v>22</v>
      </c>
      <c r="K491" s="45">
        <v>200.75</v>
      </c>
      <c r="L491" s="45">
        <v>163.09</v>
      </c>
      <c r="M491" s="18" t="s">
        <v>44</v>
      </c>
      <c r="N491" s="45">
        <v>32.07</v>
      </c>
      <c r="O4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1" s="45">
        <f>Table1[[#This Row],[Lifetime Gross (M USD)]]-Table1[[#This Row],[Budget (M USD)]]</f>
        <v>293.30999999999995</v>
      </c>
      <c r="Q491" s="2" t="s">
        <v>8</v>
      </c>
    </row>
    <row r="492" spans="1:17" x14ac:dyDescent="0.3">
      <c r="A492" s="32" t="s">
        <v>1181</v>
      </c>
      <c r="B492" s="22" t="s">
        <v>2256</v>
      </c>
      <c r="C492" s="18" t="s">
        <v>4953</v>
      </c>
      <c r="D492" s="18" t="s">
        <v>26</v>
      </c>
      <c r="E492" s="18" t="s">
        <v>9</v>
      </c>
      <c r="F492" s="42">
        <f t="shared" ca="1" si="7"/>
        <v>13837</v>
      </c>
      <c r="G492" s="27">
        <v>6</v>
      </c>
      <c r="H492" s="45">
        <v>7.11</v>
      </c>
      <c r="I492" s="45">
        <v>285.70999999999998</v>
      </c>
      <c r="J492" s="25">
        <v>32</v>
      </c>
      <c r="K492" s="45">
        <v>191.65</v>
      </c>
      <c r="L492" s="45">
        <v>94.06</v>
      </c>
      <c r="M492" s="18" t="s">
        <v>46</v>
      </c>
      <c r="N492" s="45">
        <v>2.11</v>
      </c>
      <c r="O4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2" s="45">
        <f>Table1[[#This Row],[Lifetime Gross (M USD)]]-Table1[[#This Row],[Budget (M USD)]]</f>
        <v>278.59999999999997</v>
      </c>
      <c r="Q492" s="2" t="s">
        <v>28</v>
      </c>
    </row>
    <row r="493" spans="1:17" x14ac:dyDescent="0.3">
      <c r="A493" s="18" t="s">
        <v>436</v>
      </c>
      <c r="B493" s="22" t="s">
        <v>2562</v>
      </c>
      <c r="C493" s="18" t="s">
        <v>3995</v>
      </c>
      <c r="D493" s="18" t="s">
        <v>26</v>
      </c>
      <c r="E493" s="18" t="s">
        <v>9</v>
      </c>
      <c r="F493" s="42">
        <f t="shared" ca="1" si="7"/>
        <v>35392</v>
      </c>
      <c r="G493" s="27">
        <v>4.0999999999999996</v>
      </c>
      <c r="H493" s="45">
        <v>38.520000000000003</v>
      </c>
      <c r="I493" s="45">
        <v>311.70999999999998</v>
      </c>
      <c r="J493" s="25">
        <v>65</v>
      </c>
      <c r="K493" s="45">
        <v>205.8</v>
      </c>
      <c r="L493" s="45">
        <v>105.91</v>
      </c>
      <c r="M493" s="18" t="s">
        <v>46</v>
      </c>
      <c r="N493" s="45">
        <v>11.59</v>
      </c>
      <c r="O4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3" s="45">
        <f>Table1[[#This Row],[Lifetime Gross (M USD)]]-Table1[[#This Row],[Budget (M USD)]]</f>
        <v>273.19</v>
      </c>
      <c r="Q493" s="2" t="s">
        <v>20</v>
      </c>
    </row>
    <row r="494" spans="1:17" x14ac:dyDescent="0.3">
      <c r="A494" s="32" t="s">
        <v>1253</v>
      </c>
      <c r="B494" s="22" t="s">
        <v>2436</v>
      </c>
      <c r="C494" s="18" t="s">
        <v>3781</v>
      </c>
      <c r="D494" s="18" t="s">
        <v>26</v>
      </c>
      <c r="E494" s="18" t="s">
        <v>9</v>
      </c>
      <c r="F494" s="42">
        <f t="shared" ca="1" si="7"/>
        <v>24830</v>
      </c>
      <c r="G494" s="27">
        <v>6.3</v>
      </c>
      <c r="H494" s="45">
        <v>162</v>
      </c>
      <c r="I494" s="45">
        <v>421.76</v>
      </c>
      <c r="J494" s="25">
        <v>56</v>
      </c>
      <c r="K494" s="45">
        <v>303.05</v>
      </c>
      <c r="L494" s="45">
        <v>118.71</v>
      </c>
      <c r="M494" s="18" t="s">
        <v>54</v>
      </c>
      <c r="N494" s="45">
        <v>26.79</v>
      </c>
      <c r="O4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4" s="45">
        <f>Table1[[#This Row],[Lifetime Gross (M USD)]]-Table1[[#This Row],[Budget (M USD)]]</f>
        <v>259.76</v>
      </c>
      <c r="Q494" s="2" t="s">
        <v>32</v>
      </c>
    </row>
    <row r="495" spans="1:17" x14ac:dyDescent="0.3">
      <c r="A495" s="18" t="s">
        <v>1272</v>
      </c>
      <c r="B495" s="22" t="s">
        <v>2165</v>
      </c>
      <c r="C495" s="18" t="s">
        <v>3397</v>
      </c>
      <c r="D495" s="18" t="s">
        <v>26</v>
      </c>
      <c r="E495" s="18" t="s">
        <v>9</v>
      </c>
      <c r="F495" s="42">
        <f t="shared" ca="1" si="7"/>
        <v>24200</v>
      </c>
      <c r="G495" s="27">
        <v>7.8</v>
      </c>
      <c r="H495" s="45">
        <v>287.87</v>
      </c>
      <c r="I495" s="45">
        <v>546.13</v>
      </c>
      <c r="J495" s="25">
        <v>83</v>
      </c>
      <c r="K495" s="45">
        <v>318.57</v>
      </c>
      <c r="L495" s="45">
        <v>227.56</v>
      </c>
      <c r="M495" s="18" t="s">
        <v>50</v>
      </c>
      <c r="N495" s="45">
        <v>29.09</v>
      </c>
      <c r="O4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5" s="45">
        <f>Table1[[#This Row],[Lifetime Gross (M USD)]]-Table1[[#This Row],[Budget (M USD)]]</f>
        <v>258.26</v>
      </c>
      <c r="Q495" s="2" t="s">
        <v>17</v>
      </c>
    </row>
    <row r="496" spans="1:17" x14ac:dyDescent="0.3">
      <c r="A496" s="32" t="s">
        <v>1327</v>
      </c>
      <c r="B496" s="22" t="s">
        <v>3021</v>
      </c>
      <c r="C496" s="18" t="s">
        <v>4940</v>
      </c>
      <c r="D496" s="18" t="s">
        <v>26</v>
      </c>
      <c r="E496" s="18" t="s">
        <v>21</v>
      </c>
      <c r="F496" s="42">
        <f t="shared" ca="1" si="7"/>
        <v>11550</v>
      </c>
      <c r="G496" s="27">
        <v>5.3</v>
      </c>
      <c r="H496" s="45">
        <v>57.15</v>
      </c>
      <c r="I496" s="45">
        <v>292.60000000000002</v>
      </c>
      <c r="J496" s="25">
        <v>78</v>
      </c>
      <c r="K496" s="45">
        <v>204.75</v>
      </c>
      <c r="L496" s="45">
        <v>87.85</v>
      </c>
      <c r="M496" s="18" t="s">
        <v>50</v>
      </c>
      <c r="N496" s="45">
        <v>7.14</v>
      </c>
      <c r="O4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6" s="45">
        <f>Table1[[#This Row],[Lifetime Gross (M USD)]]-Table1[[#This Row],[Budget (M USD)]]</f>
        <v>235.45000000000002</v>
      </c>
      <c r="Q496" s="2" t="s">
        <v>32</v>
      </c>
    </row>
    <row r="497" spans="1:17" x14ac:dyDescent="0.3">
      <c r="A497" s="18" t="s">
        <v>1331</v>
      </c>
      <c r="B497" s="22" t="s">
        <v>2509</v>
      </c>
      <c r="C497" s="18" t="s">
        <v>4335</v>
      </c>
      <c r="D497" s="18" t="s">
        <v>26</v>
      </c>
      <c r="E497" s="18" t="s">
        <v>9</v>
      </c>
      <c r="F497" s="42">
        <f t="shared" ca="1" si="7"/>
        <v>24720</v>
      </c>
      <c r="G497" s="27">
        <v>6.8</v>
      </c>
      <c r="H497" s="45">
        <v>246.93</v>
      </c>
      <c r="I497" s="45">
        <v>480.56</v>
      </c>
      <c r="J497" s="25">
        <v>39</v>
      </c>
      <c r="K497" s="45">
        <v>333.33</v>
      </c>
      <c r="L497" s="45">
        <v>147.22999999999999</v>
      </c>
      <c r="M497" s="18" t="s">
        <v>55</v>
      </c>
      <c r="N497" s="45">
        <v>27.22</v>
      </c>
      <c r="O4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7" s="45">
        <f>Table1[[#This Row],[Lifetime Gross (M USD)]]-Table1[[#This Row],[Budget (M USD)]]</f>
        <v>233.63</v>
      </c>
      <c r="Q497" s="2" t="s">
        <v>28</v>
      </c>
    </row>
    <row r="498" spans="1:17" x14ac:dyDescent="0.3">
      <c r="A498" s="32" t="s">
        <v>1341</v>
      </c>
      <c r="B498" s="22" t="s">
        <v>1846</v>
      </c>
      <c r="C498" s="18" t="s">
        <v>4907</v>
      </c>
      <c r="D498" s="18" t="s">
        <v>26</v>
      </c>
      <c r="E498" s="18" t="s">
        <v>9</v>
      </c>
      <c r="F498" s="42">
        <f t="shared" ca="1" si="7"/>
        <v>9897</v>
      </c>
      <c r="G498" s="27">
        <v>6.7</v>
      </c>
      <c r="H498" s="45">
        <v>67.87</v>
      </c>
      <c r="I498" s="45">
        <v>276.51</v>
      </c>
      <c r="J498" s="25">
        <v>85</v>
      </c>
      <c r="K498" s="45">
        <v>156.76</v>
      </c>
      <c r="L498" s="45">
        <v>119.75</v>
      </c>
      <c r="M498" s="18" t="s">
        <v>55</v>
      </c>
      <c r="N498" s="45">
        <v>7.43</v>
      </c>
      <c r="O4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8" s="45">
        <f>Table1[[#This Row],[Lifetime Gross (M USD)]]-Table1[[#This Row],[Budget (M USD)]]</f>
        <v>208.64</v>
      </c>
      <c r="Q498" s="2" t="s">
        <v>20</v>
      </c>
    </row>
    <row r="499" spans="1:17" x14ac:dyDescent="0.3">
      <c r="A499" s="18" t="s">
        <v>1352</v>
      </c>
      <c r="B499" s="22" t="s">
        <v>2516</v>
      </c>
      <c r="C499" s="18" t="s">
        <v>3910</v>
      </c>
      <c r="D499" s="18" t="s">
        <v>26</v>
      </c>
      <c r="E499" s="18" t="s">
        <v>9</v>
      </c>
      <c r="F499" s="42">
        <f t="shared" ca="1" si="7"/>
        <v>38636</v>
      </c>
      <c r="G499" s="27">
        <v>5.7</v>
      </c>
      <c r="H499" s="45">
        <v>222.49</v>
      </c>
      <c r="I499" s="45">
        <v>420.68</v>
      </c>
      <c r="J499" s="25">
        <v>91</v>
      </c>
      <c r="K499" s="45">
        <v>222.96</v>
      </c>
      <c r="L499" s="45">
        <v>197.72</v>
      </c>
      <c r="M499" s="18" t="s">
        <v>54</v>
      </c>
      <c r="N499" s="45">
        <v>91.48</v>
      </c>
      <c r="O4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499" s="45">
        <f>Table1[[#This Row],[Lifetime Gross (M USD)]]-Table1[[#This Row],[Budget (M USD)]]</f>
        <v>198.19</v>
      </c>
      <c r="Q499" s="2" t="s">
        <v>17</v>
      </c>
    </row>
    <row r="500" spans="1:17" x14ac:dyDescent="0.3">
      <c r="A500" s="32" t="s">
        <v>1367</v>
      </c>
      <c r="B500" s="22" t="s">
        <v>2440</v>
      </c>
      <c r="C500" s="18" t="s">
        <v>4666</v>
      </c>
      <c r="D500" s="18" t="s">
        <v>26</v>
      </c>
      <c r="E500" s="18" t="s">
        <v>9</v>
      </c>
      <c r="F500" s="42">
        <f t="shared" ca="1" si="7"/>
        <v>15789</v>
      </c>
      <c r="G500" s="27">
        <v>7.9</v>
      </c>
      <c r="H500" s="45">
        <v>93.1</v>
      </c>
      <c r="I500" s="45">
        <v>285.93</v>
      </c>
      <c r="J500" s="25">
        <v>65</v>
      </c>
      <c r="K500" s="45">
        <v>220.91</v>
      </c>
      <c r="L500" s="45">
        <v>65.02</v>
      </c>
      <c r="M500" s="18" t="s">
        <v>50</v>
      </c>
      <c r="N500" s="45">
        <v>15.61</v>
      </c>
      <c r="O5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0" s="45">
        <f>Table1[[#This Row],[Lifetime Gross (M USD)]]-Table1[[#This Row],[Budget (M USD)]]</f>
        <v>192.83</v>
      </c>
      <c r="Q500" s="2" t="s">
        <v>13</v>
      </c>
    </row>
    <row r="501" spans="1:17" x14ac:dyDescent="0.3">
      <c r="A501" s="18" t="s">
        <v>337</v>
      </c>
      <c r="B501" s="22" t="s">
        <v>2169</v>
      </c>
      <c r="C501" s="18" t="s">
        <v>3406</v>
      </c>
      <c r="D501" s="18" t="s">
        <v>26</v>
      </c>
      <c r="E501" s="18" t="s">
        <v>9</v>
      </c>
      <c r="F501" s="42">
        <f t="shared" ca="1" si="7"/>
        <v>40989</v>
      </c>
      <c r="G501" s="27">
        <v>8.8000000000000007</v>
      </c>
      <c r="H501" s="45">
        <v>234.28</v>
      </c>
      <c r="I501" s="45">
        <v>416.08</v>
      </c>
      <c r="J501" s="25">
        <v>66</v>
      </c>
      <c r="K501" s="45">
        <v>233.45</v>
      </c>
      <c r="L501" s="45">
        <v>182.63</v>
      </c>
      <c r="M501" s="18" t="s">
        <v>48</v>
      </c>
      <c r="N501" s="45">
        <v>103.39</v>
      </c>
      <c r="O5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1" s="45">
        <f>Table1[[#This Row],[Lifetime Gross (M USD)]]-Table1[[#This Row],[Budget (M USD)]]</f>
        <v>181.79999999999998</v>
      </c>
      <c r="Q501" s="2" t="s">
        <v>8</v>
      </c>
    </row>
    <row r="502" spans="1:17" x14ac:dyDescent="0.3">
      <c r="A502" s="32" t="s">
        <v>1420</v>
      </c>
      <c r="B502" s="22" t="s">
        <v>2759</v>
      </c>
      <c r="C502" s="18" t="s">
        <v>4343</v>
      </c>
      <c r="D502" s="18" t="s">
        <v>26</v>
      </c>
      <c r="E502" s="18" t="s">
        <v>9</v>
      </c>
      <c r="F502" s="42">
        <f t="shared" ca="1" si="7"/>
        <v>35966</v>
      </c>
      <c r="G502" s="27">
        <v>5.8</v>
      </c>
      <c r="H502" s="45">
        <v>178.86</v>
      </c>
      <c r="I502" s="45">
        <v>358.64</v>
      </c>
      <c r="J502" s="25">
        <v>89</v>
      </c>
      <c r="K502" s="45">
        <v>219.59</v>
      </c>
      <c r="L502" s="45">
        <v>139.05000000000001</v>
      </c>
      <c r="M502" s="18" t="s">
        <v>44</v>
      </c>
      <c r="N502" s="45">
        <v>56.62</v>
      </c>
      <c r="O5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2" s="45">
        <f>Table1[[#This Row],[Lifetime Gross (M USD)]]-Table1[[#This Row],[Budget (M USD)]]</f>
        <v>179.77999999999997</v>
      </c>
      <c r="Q502" s="2" t="s">
        <v>22</v>
      </c>
    </row>
    <row r="503" spans="1:17" x14ac:dyDescent="0.3">
      <c r="A503" s="18" t="s">
        <v>1421</v>
      </c>
      <c r="B503" s="22" t="s">
        <v>1867</v>
      </c>
      <c r="C503" s="18" t="s">
        <v>3072</v>
      </c>
      <c r="D503" s="18" t="s">
        <v>26</v>
      </c>
      <c r="E503" s="18" t="s">
        <v>9</v>
      </c>
      <c r="F503" s="42">
        <f t="shared" ca="1" si="7"/>
        <v>16347</v>
      </c>
      <c r="G503" s="27">
        <v>5.6</v>
      </c>
      <c r="H503" s="45">
        <v>79.39</v>
      </c>
      <c r="I503" s="45">
        <v>244.07</v>
      </c>
      <c r="J503" s="25">
        <v>86</v>
      </c>
      <c r="K503" s="45">
        <v>161.69</v>
      </c>
      <c r="L503" s="45">
        <v>82.38</v>
      </c>
      <c r="M503" s="18" t="s">
        <v>55</v>
      </c>
      <c r="N503" s="45">
        <v>14.25</v>
      </c>
      <c r="O5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3" s="45">
        <f>Table1[[#This Row],[Lifetime Gross (M USD)]]-Table1[[#This Row],[Budget (M USD)]]</f>
        <v>164.68</v>
      </c>
      <c r="Q503" s="2" t="s">
        <v>28</v>
      </c>
    </row>
    <row r="504" spans="1:17" x14ac:dyDescent="0.3">
      <c r="A504" s="32" t="s">
        <v>1437</v>
      </c>
      <c r="B504" s="22" t="s">
        <v>2941</v>
      </c>
      <c r="C504" s="18" t="s">
        <v>4752</v>
      </c>
      <c r="D504" s="18" t="s">
        <v>26</v>
      </c>
      <c r="E504" s="18" t="s">
        <v>9</v>
      </c>
      <c r="F504" s="42">
        <f t="shared" ca="1" si="7"/>
        <v>30733</v>
      </c>
      <c r="G504" s="27">
        <v>7</v>
      </c>
      <c r="H504" s="45">
        <v>10.23</v>
      </c>
      <c r="I504" s="45">
        <v>174.8</v>
      </c>
      <c r="J504" s="25">
        <v>55</v>
      </c>
      <c r="K504" s="45">
        <v>116.69</v>
      </c>
      <c r="L504" s="45">
        <v>58.11</v>
      </c>
      <c r="M504" s="18" t="s">
        <v>54</v>
      </c>
      <c r="N504" s="45">
        <v>2.95</v>
      </c>
      <c r="O5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4" s="45">
        <f>Table1[[#This Row],[Lifetime Gross (M USD)]]-Table1[[#This Row],[Budget (M USD)]]</f>
        <v>164.57000000000002</v>
      </c>
      <c r="Q504" s="2" t="s">
        <v>28</v>
      </c>
    </row>
    <row r="505" spans="1:17" x14ac:dyDescent="0.3">
      <c r="A505" s="18" t="s">
        <v>705</v>
      </c>
      <c r="B505" s="22" t="s">
        <v>2378</v>
      </c>
      <c r="C505" s="18" t="s">
        <v>4036</v>
      </c>
      <c r="D505" s="18" t="s">
        <v>26</v>
      </c>
      <c r="E505" s="18" t="s">
        <v>9</v>
      </c>
      <c r="F505" s="42">
        <f t="shared" ca="1" si="7"/>
        <v>22182</v>
      </c>
      <c r="G505" s="27">
        <v>5.0999999999999996</v>
      </c>
      <c r="H505" s="45">
        <v>240.8</v>
      </c>
      <c r="I505" s="45">
        <v>399.2</v>
      </c>
      <c r="J505" s="25">
        <v>56</v>
      </c>
      <c r="K505" s="45">
        <v>263.60000000000002</v>
      </c>
      <c r="L505" s="45">
        <v>135.6</v>
      </c>
      <c r="M505" s="18" t="s">
        <v>46</v>
      </c>
      <c r="N505" s="45">
        <v>32.6</v>
      </c>
      <c r="O5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5" s="45">
        <f>Table1[[#This Row],[Lifetime Gross (M USD)]]-Table1[[#This Row],[Budget (M USD)]]</f>
        <v>158.39999999999998</v>
      </c>
      <c r="Q505" s="2" t="s">
        <v>25</v>
      </c>
    </row>
    <row r="506" spans="1:17" x14ac:dyDescent="0.3">
      <c r="A506" s="32" t="s">
        <v>1458</v>
      </c>
      <c r="B506" s="22" t="s">
        <v>1994</v>
      </c>
      <c r="C506" s="18" t="s">
        <v>3198</v>
      </c>
      <c r="D506" s="18" t="s">
        <v>26</v>
      </c>
      <c r="E506" s="18" t="s">
        <v>9</v>
      </c>
      <c r="F506" s="42">
        <f t="shared" ca="1" si="7"/>
        <v>42187</v>
      </c>
      <c r="G506" s="27">
        <v>7.3</v>
      </c>
      <c r="H506" s="45">
        <v>144.29</v>
      </c>
      <c r="I506" s="45">
        <v>289.31</v>
      </c>
      <c r="J506" s="25">
        <v>74</v>
      </c>
      <c r="K506" s="45">
        <v>203.35</v>
      </c>
      <c r="L506" s="45">
        <v>85.96</v>
      </c>
      <c r="M506" s="18" t="s">
        <v>54</v>
      </c>
      <c r="N506" s="45">
        <v>30.35</v>
      </c>
      <c r="O5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6" s="45">
        <f>Table1[[#This Row],[Lifetime Gross (M USD)]]-Table1[[#This Row],[Budget (M USD)]]</f>
        <v>145.02000000000001</v>
      </c>
      <c r="Q506" s="2" t="s">
        <v>20</v>
      </c>
    </row>
    <row r="507" spans="1:17" x14ac:dyDescent="0.3">
      <c r="A507" s="18" t="s">
        <v>1476</v>
      </c>
      <c r="B507" s="22" t="s">
        <v>1914</v>
      </c>
      <c r="C507" s="18" t="s">
        <v>3349</v>
      </c>
      <c r="D507" s="18" t="s">
        <v>26</v>
      </c>
      <c r="E507" s="18" t="s">
        <v>9</v>
      </c>
      <c r="F507" s="42">
        <f t="shared" ca="1" si="7"/>
        <v>10531</v>
      </c>
      <c r="G507" s="27">
        <v>8.1</v>
      </c>
      <c r="H507" s="45">
        <v>36.78</v>
      </c>
      <c r="I507" s="45">
        <v>166.68</v>
      </c>
      <c r="J507" s="25">
        <v>48</v>
      </c>
      <c r="K507" s="45">
        <v>86.44</v>
      </c>
      <c r="L507" s="45">
        <v>80.239999999999995</v>
      </c>
      <c r="M507" s="18" t="s">
        <v>48</v>
      </c>
      <c r="N507" s="45">
        <v>3.82</v>
      </c>
      <c r="O5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7" s="45">
        <f>Table1[[#This Row],[Lifetime Gross (M USD)]]-Table1[[#This Row],[Budget (M USD)]]</f>
        <v>129.9</v>
      </c>
      <c r="Q507" s="2" t="s">
        <v>17</v>
      </c>
    </row>
    <row r="508" spans="1:17" x14ac:dyDescent="0.3">
      <c r="A508" s="32" t="s">
        <v>1521</v>
      </c>
      <c r="B508" s="22" t="s">
        <v>2071</v>
      </c>
      <c r="C508" s="18" t="s">
        <v>3282</v>
      </c>
      <c r="D508" s="18" t="s">
        <v>26</v>
      </c>
      <c r="E508" s="18" t="s">
        <v>9</v>
      </c>
      <c r="F508" s="42">
        <f t="shared" ca="1" si="7"/>
        <v>11245</v>
      </c>
      <c r="G508" s="27">
        <v>6.3</v>
      </c>
      <c r="H508" s="45">
        <v>266.83999999999997</v>
      </c>
      <c r="I508" s="45">
        <v>393.73</v>
      </c>
      <c r="J508" s="25">
        <v>29</v>
      </c>
      <c r="K508" s="45">
        <v>270.02</v>
      </c>
      <c r="L508" s="45">
        <v>123.71</v>
      </c>
      <c r="M508" s="18" t="s">
        <v>46</v>
      </c>
      <c r="N508" s="45">
        <v>51.15</v>
      </c>
      <c r="O5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8" s="45">
        <f>Table1[[#This Row],[Lifetime Gross (M USD)]]-Table1[[#This Row],[Budget (M USD)]]</f>
        <v>126.89000000000004</v>
      </c>
      <c r="Q508" s="2" t="s">
        <v>28</v>
      </c>
    </row>
    <row r="509" spans="1:17" x14ac:dyDescent="0.3">
      <c r="A509" s="18" t="s">
        <v>1561</v>
      </c>
      <c r="B509" s="22" t="s">
        <v>2397</v>
      </c>
      <c r="C509" s="18" t="s">
        <v>3734</v>
      </c>
      <c r="D509" s="18" t="s">
        <v>26</v>
      </c>
      <c r="E509" s="18" t="s">
        <v>9</v>
      </c>
      <c r="F509" s="42">
        <f t="shared" ca="1" si="7"/>
        <v>8456</v>
      </c>
      <c r="G509" s="27">
        <v>6.4</v>
      </c>
      <c r="H509" s="45">
        <v>204.93</v>
      </c>
      <c r="I509" s="45">
        <v>329.42</v>
      </c>
      <c r="J509" s="25">
        <v>40</v>
      </c>
      <c r="K509" s="45">
        <v>244.46</v>
      </c>
      <c r="L509" s="45">
        <v>84.96</v>
      </c>
      <c r="M509" s="18" t="s">
        <v>46</v>
      </c>
      <c r="N509" s="45">
        <v>68.98</v>
      </c>
      <c r="O5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09" s="45">
        <f>Table1[[#This Row],[Lifetime Gross (M USD)]]-Table1[[#This Row],[Budget (M USD)]]</f>
        <v>124.49000000000001</v>
      </c>
      <c r="Q509" s="2" t="s">
        <v>28</v>
      </c>
    </row>
    <row r="510" spans="1:17" x14ac:dyDescent="0.3">
      <c r="A510" s="32" t="s">
        <v>506</v>
      </c>
      <c r="B510" s="22" t="s">
        <v>2744</v>
      </c>
      <c r="C510" s="18" t="s">
        <v>4315</v>
      </c>
      <c r="D510" s="18" t="s">
        <v>26</v>
      </c>
      <c r="E510" s="18" t="s">
        <v>9</v>
      </c>
      <c r="F510" s="42">
        <f t="shared" ca="1" si="7"/>
        <v>10021</v>
      </c>
      <c r="G510" s="27">
        <v>5.2</v>
      </c>
      <c r="H510" s="45">
        <v>115.79</v>
      </c>
      <c r="I510" s="45">
        <v>240.23</v>
      </c>
      <c r="J510" s="25">
        <v>31</v>
      </c>
      <c r="K510" s="45">
        <v>144.5</v>
      </c>
      <c r="L510" s="45">
        <v>95.73</v>
      </c>
      <c r="M510" s="18" t="s">
        <v>50</v>
      </c>
      <c r="N510" s="45">
        <v>19.22</v>
      </c>
      <c r="O5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0" s="45">
        <f>Table1[[#This Row],[Lifetime Gross (M USD)]]-Table1[[#This Row],[Budget (M USD)]]</f>
        <v>124.43999999999998</v>
      </c>
      <c r="Q510" s="2" t="s">
        <v>8</v>
      </c>
    </row>
    <row r="511" spans="1:17" x14ac:dyDescent="0.3">
      <c r="A511" s="18" t="s">
        <v>1586</v>
      </c>
      <c r="B511" s="22" t="s">
        <v>2227</v>
      </c>
      <c r="C511" s="18" t="s">
        <v>3479</v>
      </c>
      <c r="D511" s="18" t="s">
        <v>26</v>
      </c>
      <c r="E511" s="18" t="s">
        <v>19</v>
      </c>
      <c r="F511" s="42">
        <f t="shared" ca="1" si="7"/>
        <v>23164</v>
      </c>
      <c r="G511" s="27">
        <v>6.9</v>
      </c>
      <c r="H511" s="45">
        <v>88.44</v>
      </c>
      <c r="I511" s="45">
        <v>199.83</v>
      </c>
      <c r="J511" s="25">
        <v>92</v>
      </c>
      <c r="K511" s="45">
        <v>133.63999999999999</v>
      </c>
      <c r="L511" s="45">
        <v>66.19</v>
      </c>
      <c r="M511" s="18" t="s">
        <v>48</v>
      </c>
      <c r="N511" s="45">
        <v>18.600000000000001</v>
      </c>
      <c r="O5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1" s="45">
        <f>Table1[[#This Row],[Lifetime Gross (M USD)]]-Table1[[#This Row],[Budget (M USD)]]</f>
        <v>111.39000000000001</v>
      </c>
      <c r="Q511" s="2" t="s">
        <v>20</v>
      </c>
    </row>
    <row r="512" spans="1:17" x14ac:dyDescent="0.3">
      <c r="A512" s="32" t="s">
        <v>1596</v>
      </c>
      <c r="B512" s="22" t="s">
        <v>2034</v>
      </c>
      <c r="C512" s="18" t="s">
        <v>3242</v>
      </c>
      <c r="D512" s="18" t="s">
        <v>26</v>
      </c>
      <c r="E512" s="18" t="s">
        <v>9</v>
      </c>
      <c r="F512" s="42">
        <f t="shared" ca="1" si="7"/>
        <v>41351</v>
      </c>
      <c r="G512" s="27">
        <v>6.2</v>
      </c>
      <c r="H512" s="45">
        <v>193.45</v>
      </c>
      <c r="I512" s="45">
        <v>296.51</v>
      </c>
      <c r="J512" s="25">
        <v>24</v>
      </c>
      <c r="K512" s="45">
        <v>154.65</v>
      </c>
      <c r="L512" s="45">
        <v>141.86000000000001</v>
      </c>
      <c r="M512" s="18" t="s">
        <v>48</v>
      </c>
      <c r="N512" s="45">
        <v>71.69</v>
      </c>
      <c r="O5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2" s="45">
        <f>Table1[[#This Row],[Lifetime Gross (M USD)]]-Table1[[#This Row],[Budget (M USD)]]</f>
        <v>103.06</v>
      </c>
      <c r="Q512" s="2" t="s">
        <v>10</v>
      </c>
    </row>
    <row r="513" spans="1:17" x14ac:dyDescent="0.3">
      <c r="A513" s="18" t="s">
        <v>1639</v>
      </c>
      <c r="B513" s="22" t="s">
        <v>2460</v>
      </c>
      <c r="C513" s="18" t="s">
        <v>3820</v>
      </c>
      <c r="D513" s="18" t="s">
        <v>26</v>
      </c>
      <c r="E513" s="18" t="s">
        <v>27</v>
      </c>
      <c r="F513" s="42">
        <f t="shared" ca="1" si="7"/>
        <v>28398</v>
      </c>
      <c r="G513" s="27">
        <v>6.5</v>
      </c>
      <c r="H513" s="45">
        <v>173</v>
      </c>
      <c r="I513" s="45">
        <v>272.13</v>
      </c>
      <c r="J513" s="25">
        <v>36</v>
      </c>
      <c r="K513" s="45">
        <v>190.98</v>
      </c>
      <c r="L513" s="45">
        <v>81.150000000000006</v>
      </c>
      <c r="M513" s="18" t="s">
        <v>55</v>
      </c>
      <c r="N513" s="45">
        <v>80.510000000000005</v>
      </c>
      <c r="O5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3" s="45">
        <f>Table1[[#This Row],[Lifetime Gross (M USD)]]-Table1[[#This Row],[Budget (M USD)]]</f>
        <v>99.13</v>
      </c>
      <c r="Q513" s="2" t="s">
        <v>22</v>
      </c>
    </row>
    <row r="514" spans="1:17" x14ac:dyDescent="0.3">
      <c r="A514" s="32" t="s">
        <v>1644</v>
      </c>
      <c r="B514" s="22" t="s">
        <v>2019</v>
      </c>
      <c r="C514" s="18" t="s">
        <v>3225</v>
      </c>
      <c r="D514" s="18" t="s">
        <v>26</v>
      </c>
      <c r="E514" s="18" t="s">
        <v>9</v>
      </c>
      <c r="F514" s="42">
        <f t="shared" ca="1" si="7"/>
        <v>22094</v>
      </c>
      <c r="G514" s="27">
        <v>6.8</v>
      </c>
      <c r="H514" s="45">
        <v>294.27</v>
      </c>
      <c r="I514" s="45">
        <v>391.18</v>
      </c>
      <c r="J514" s="25">
        <v>49</v>
      </c>
      <c r="K514" s="45">
        <v>249.62</v>
      </c>
      <c r="L514" s="45">
        <v>141.56</v>
      </c>
      <c r="M514" s="18" t="s">
        <v>55</v>
      </c>
      <c r="N514" s="45">
        <v>51.38</v>
      </c>
      <c r="O5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4" s="45">
        <f>Table1[[#This Row],[Lifetime Gross (M USD)]]-Table1[[#This Row],[Budget (M USD)]]</f>
        <v>96.910000000000025</v>
      </c>
      <c r="Q514" s="2" t="s">
        <v>13</v>
      </c>
    </row>
    <row r="515" spans="1:17" x14ac:dyDescent="0.3">
      <c r="A515" s="18" t="s">
        <v>1653</v>
      </c>
      <c r="B515" s="22" t="s">
        <v>2833</v>
      </c>
      <c r="C515" s="18" t="s">
        <v>5001</v>
      </c>
      <c r="D515" s="18" t="s">
        <v>26</v>
      </c>
      <c r="E515" s="18" t="s">
        <v>9</v>
      </c>
      <c r="F515" s="42">
        <f t="shared" ref="F515:F578" ca="1" si="8">RANDBETWEEN(DATE(1920,1,1),DATE(2015,12,31))</f>
        <v>21052</v>
      </c>
      <c r="G515" s="27">
        <v>5.7</v>
      </c>
      <c r="H515" s="45">
        <v>19.670000000000002</v>
      </c>
      <c r="I515" s="45">
        <v>109.54</v>
      </c>
      <c r="J515" s="25">
        <v>65</v>
      </c>
      <c r="K515" s="45">
        <v>60.47</v>
      </c>
      <c r="L515" s="45">
        <v>49.07</v>
      </c>
      <c r="M515" s="18" t="s">
        <v>54</v>
      </c>
      <c r="N515" s="45">
        <v>5.87</v>
      </c>
      <c r="O5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5" s="45">
        <f>Table1[[#This Row],[Lifetime Gross (M USD)]]-Table1[[#This Row],[Budget (M USD)]]</f>
        <v>89.87</v>
      </c>
      <c r="Q515" s="2" t="s">
        <v>22</v>
      </c>
    </row>
    <row r="516" spans="1:17" x14ac:dyDescent="0.3">
      <c r="A516" s="32" t="s">
        <v>1671</v>
      </c>
      <c r="B516" s="22" t="s">
        <v>1912</v>
      </c>
      <c r="C516" s="18" t="s">
        <v>3114</v>
      </c>
      <c r="D516" s="18" t="s">
        <v>26</v>
      </c>
      <c r="E516" s="18" t="s">
        <v>9</v>
      </c>
      <c r="F516" s="42">
        <f t="shared" ca="1" si="8"/>
        <v>30049</v>
      </c>
      <c r="G516" s="27">
        <v>6.4</v>
      </c>
      <c r="H516" s="45">
        <v>59.38</v>
      </c>
      <c r="I516" s="45">
        <v>135.4</v>
      </c>
      <c r="J516" s="25">
        <v>63</v>
      </c>
      <c r="K516" s="45">
        <v>104.79</v>
      </c>
      <c r="L516" s="45">
        <v>30.61</v>
      </c>
      <c r="M516" s="18" t="s">
        <v>44</v>
      </c>
      <c r="N516" s="45">
        <v>24.53</v>
      </c>
      <c r="O5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6" s="45">
        <f>Table1[[#This Row],[Lifetime Gross (M USD)]]-Table1[[#This Row],[Budget (M USD)]]</f>
        <v>76.02000000000001</v>
      </c>
      <c r="Q516" s="2" t="s">
        <v>28</v>
      </c>
    </row>
    <row r="517" spans="1:17" x14ac:dyDescent="0.3">
      <c r="A517" s="18" t="s">
        <v>1766</v>
      </c>
      <c r="B517" s="22" t="s">
        <v>1842</v>
      </c>
      <c r="C517" s="18" t="s">
        <v>3052</v>
      </c>
      <c r="D517" s="18" t="s">
        <v>26</v>
      </c>
      <c r="E517" s="18" t="s">
        <v>1843</v>
      </c>
      <c r="F517" s="42">
        <f t="shared" ca="1" si="8"/>
        <v>24626</v>
      </c>
      <c r="G517" s="27">
        <v>6.7</v>
      </c>
      <c r="H517" s="45">
        <v>160.32</v>
      </c>
      <c r="I517" s="45">
        <v>235.57</v>
      </c>
      <c r="J517" s="25">
        <v>91</v>
      </c>
      <c r="K517" s="45">
        <v>163.78</v>
      </c>
      <c r="L517" s="45">
        <v>71.790000000000006</v>
      </c>
      <c r="M517" s="18" t="s">
        <v>46</v>
      </c>
      <c r="N517" s="45">
        <v>25.58</v>
      </c>
      <c r="O5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7" s="45">
        <f>Table1[[#This Row],[Lifetime Gross (M USD)]]-Table1[[#This Row],[Budget (M USD)]]</f>
        <v>75.25</v>
      </c>
      <c r="Q517" s="2" t="s">
        <v>28</v>
      </c>
    </row>
    <row r="518" spans="1:17" x14ac:dyDescent="0.3">
      <c r="A518" s="32" t="s">
        <v>250</v>
      </c>
      <c r="B518" s="22" t="s">
        <v>2124</v>
      </c>
      <c r="C518" s="18" t="s">
        <v>4019</v>
      </c>
      <c r="D518" s="18" t="s">
        <v>26</v>
      </c>
      <c r="E518" s="18" t="s">
        <v>9</v>
      </c>
      <c r="F518" s="42">
        <f t="shared" ca="1" si="8"/>
        <v>23102</v>
      </c>
      <c r="G518" s="27">
        <v>7.6</v>
      </c>
      <c r="H518" s="45">
        <v>192.08</v>
      </c>
      <c r="I518" s="45">
        <v>266.33</v>
      </c>
      <c r="J518" s="25">
        <v>31</v>
      </c>
      <c r="K518" s="45">
        <v>150.54</v>
      </c>
      <c r="L518" s="45">
        <v>115.79</v>
      </c>
      <c r="M518" s="18" t="s">
        <v>50</v>
      </c>
      <c r="N518" s="45">
        <v>85.69</v>
      </c>
      <c r="O5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8" s="45">
        <f>Table1[[#This Row],[Lifetime Gross (M USD)]]-Table1[[#This Row],[Budget (M USD)]]</f>
        <v>74.249999999999972</v>
      </c>
      <c r="Q518" s="2" t="s">
        <v>28</v>
      </c>
    </row>
    <row r="519" spans="1:17" x14ac:dyDescent="0.3">
      <c r="A519" s="18" t="s">
        <v>1808</v>
      </c>
      <c r="B519" s="22" t="s">
        <v>2051</v>
      </c>
      <c r="C519" s="18" t="s">
        <v>3935</v>
      </c>
      <c r="D519" s="18" t="s">
        <v>26</v>
      </c>
      <c r="E519" s="18" t="s">
        <v>9</v>
      </c>
      <c r="F519" s="42">
        <f t="shared" ca="1" si="8"/>
        <v>36788</v>
      </c>
      <c r="G519" s="27">
        <v>7.4</v>
      </c>
      <c r="H519" s="45">
        <v>135.59</v>
      </c>
      <c r="I519" s="45">
        <v>207.54</v>
      </c>
      <c r="J519" s="25">
        <v>84</v>
      </c>
      <c r="K519" s="45">
        <v>162.81</v>
      </c>
      <c r="L519" s="45">
        <v>44.73</v>
      </c>
      <c r="M519" s="18" t="s">
        <v>50</v>
      </c>
      <c r="N519" s="45">
        <v>66.099999999999994</v>
      </c>
      <c r="O5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19" s="45">
        <f>Table1[[#This Row],[Lifetime Gross (M USD)]]-Table1[[#This Row],[Budget (M USD)]]</f>
        <v>71.949999999999989</v>
      </c>
      <c r="Q519" s="2" t="s">
        <v>8</v>
      </c>
    </row>
    <row r="520" spans="1:17" x14ac:dyDescent="0.3">
      <c r="A520" s="32" t="s">
        <v>970</v>
      </c>
      <c r="B520" s="22" t="s">
        <v>2329</v>
      </c>
      <c r="C520" s="18" t="s">
        <v>3622</v>
      </c>
      <c r="D520" s="18" t="s">
        <v>26</v>
      </c>
      <c r="E520" s="18" t="s">
        <v>9</v>
      </c>
      <c r="F520" s="42">
        <f t="shared" ca="1" si="8"/>
        <v>40715</v>
      </c>
      <c r="G520" s="27">
        <v>6.4</v>
      </c>
      <c r="H520" s="45">
        <v>18.399999999999999</v>
      </c>
      <c r="I520" s="45">
        <v>88.89</v>
      </c>
      <c r="J520" s="25">
        <v>22</v>
      </c>
      <c r="K520" s="45">
        <v>69.23</v>
      </c>
      <c r="L520" s="45">
        <v>19.66</v>
      </c>
      <c r="M520" s="18" t="s">
        <v>48</v>
      </c>
      <c r="N520" s="45">
        <v>3.06</v>
      </c>
      <c r="O5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0" s="45">
        <f>Table1[[#This Row],[Lifetime Gross (M USD)]]-Table1[[#This Row],[Budget (M USD)]]</f>
        <v>70.490000000000009</v>
      </c>
      <c r="Q520" s="2" t="s">
        <v>32</v>
      </c>
    </row>
    <row r="521" spans="1:17" x14ac:dyDescent="0.3">
      <c r="A521" s="18" t="s">
        <v>1821</v>
      </c>
      <c r="B521" s="22" t="s">
        <v>2611</v>
      </c>
      <c r="C521" s="18" t="s">
        <v>4731</v>
      </c>
      <c r="D521" s="18" t="s">
        <v>26</v>
      </c>
      <c r="E521" s="18" t="s">
        <v>9</v>
      </c>
      <c r="F521" s="42">
        <f t="shared" ca="1" si="8"/>
        <v>33095</v>
      </c>
      <c r="G521" s="27">
        <v>5.3</v>
      </c>
      <c r="H521" s="45">
        <v>257.35000000000002</v>
      </c>
      <c r="I521" s="45">
        <v>316.95999999999998</v>
      </c>
      <c r="J521" s="25">
        <v>100</v>
      </c>
      <c r="K521" s="45">
        <v>184.18</v>
      </c>
      <c r="L521" s="45">
        <v>132.78</v>
      </c>
      <c r="M521" s="18" t="s">
        <v>44</v>
      </c>
      <c r="N521" s="45">
        <v>93.68</v>
      </c>
      <c r="O5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1" s="45">
        <f>Table1[[#This Row],[Lifetime Gross (M USD)]]-Table1[[#This Row],[Budget (M USD)]]</f>
        <v>59.609999999999957</v>
      </c>
      <c r="Q521" s="2" t="s">
        <v>17</v>
      </c>
    </row>
    <row r="522" spans="1:17" x14ac:dyDescent="0.3">
      <c r="A522" s="32" t="s">
        <v>76</v>
      </c>
      <c r="B522" s="22" t="s">
        <v>2321</v>
      </c>
      <c r="C522" s="18" t="s">
        <v>3608</v>
      </c>
      <c r="D522" s="18" t="s">
        <v>26</v>
      </c>
      <c r="E522" s="18" t="s">
        <v>9</v>
      </c>
      <c r="F522" s="42">
        <f t="shared" ca="1" si="8"/>
        <v>17269</v>
      </c>
      <c r="G522" s="27">
        <v>4.0999999999999996</v>
      </c>
      <c r="H522" s="45">
        <v>53.19</v>
      </c>
      <c r="I522" s="45">
        <v>109.84</v>
      </c>
      <c r="J522" s="25">
        <v>76</v>
      </c>
      <c r="K522" s="45">
        <v>58.23</v>
      </c>
      <c r="L522" s="45">
        <v>51.61</v>
      </c>
      <c r="M522" s="18" t="s">
        <v>54</v>
      </c>
      <c r="N522" s="45">
        <v>19.87</v>
      </c>
      <c r="O5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2" s="45">
        <f>Table1[[#This Row],[Lifetime Gross (M USD)]]-Table1[[#This Row],[Budget (M USD)]]</f>
        <v>56.650000000000006</v>
      </c>
      <c r="Q522" s="2" t="s">
        <v>20</v>
      </c>
    </row>
    <row r="523" spans="1:17" x14ac:dyDescent="0.3">
      <c r="A523" s="18" t="s">
        <v>92</v>
      </c>
      <c r="B523" s="22" t="s">
        <v>2214</v>
      </c>
      <c r="C523" s="18" t="s">
        <v>3463</v>
      </c>
      <c r="D523" s="18" t="s">
        <v>26</v>
      </c>
      <c r="E523" s="18" t="s">
        <v>19</v>
      </c>
      <c r="F523" s="42">
        <f t="shared" ca="1" si="8"/>
        <v>11376</v>
      </c>
      <c r="G523" s="27">
        <v>6.1</v>
      </c>
      <c r="H523" s="45">
        <v>260.16000000000003</v>
      </c>
      <c r="I523" s="45">
        <v>310.67</v>
      </c>
      <c r="J523" s="25">
        <v>24</v>
      </c>
      <c r="K523" s="45">
        <v>181.83</v>
      </c>
      <c r="L523" s="45">
        <v>128.84</v>
      </c>
      <c r="M523" s="18" t="s">
        <v>55</v>
      </c>
      <c r="N523" s="45">
        <v>84.53</v>
      </c>
      <c r="O5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3" s="45">
        <f>Table1[[#This Row],[Lifetime Gross (M USD)]]-Table1[[#This Row],[Budget (M USD)]]</f>
        <v>50.509999999999991</v>
      </c>
      <c r="Q523" s="2" t="s">
        <v>20</v>
      </c>
    </row>
    <row r="524" spans="1:17" x14ac:dyDescent="0.3">
      <c r="A524" s="32" t="s">
        <v>124</v>
      </c>
      <c r="B524" s="22" t="s">
        <v>2381</v>
      </c>
      <c r="C524" s="18" t="s">
        <v>3696</v>
      </c>
      <c r="D524" s="18" t="s">
        <v>26</v>
      </c>
      <c r="E524" s="18" t="s">
        <v>9</v>
      </c>
      <c r="F524" s="42">
        <f t="shared" ca="1" si="8"/>
        <v>33622</v>
      </c>
      <c r="G524" s="27">
        <v>6.3</v>
      </c>
      <c r="H524" s="45">
        <v>269.33999999999997</v>
      </c>
      <c r="I524" s="45">
        <v>316.17</v>
      </c>
      <c r="J524" s="25">
        <v>26</v>
      </c>
      <c r="K524" s="45">
        <v>205.69</v>
      </c>
      <c r="L524" s="45">
        <v>110.48</v>
      </c>
      <c r="M524" s="18" t="s">
        <v>46</v>
      </c>
      <c r="N524" s="45">
        <v>52.05</v>
      </c>
      <c r="O5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4" s="45">
        <f>Table1[[#This Row],[Lifetime Gross (M USD)]]-Table1[[#This Row],[Budget (M USD)]]</f>
        <v>46.830000000000041</v>
      </c>
      <c r="Q524" s="2" t="s">
        <v>32</v>
      </c>
    </row>
    <row r="525" spans="1:17" x14ac:dyDescent="0.3">
      <c r="A525" s="18" t="s">
        <v>164</v>
      </c>
      <c r="B525" s="22" t="s">
        <v>2865</v>
      </c>
      <c r="C525" s="18" t="s">
        <v>4577</v>
      </c>
      <c r="D525" s="18" t="s">
        <v>26</v>
      </c>
      <c r="E525" s="18" t="s">
        <v>9</v>
      </c>
      <c r="F525" s="42">
        <f t="shared" ca="1" si="8"/>
        <v>26659</v>
      </c>
      <c r="G525" s="27">
        <v>4.3</v>
      </c>
      <c r="H525" s="45">
        <v>242.26</v>
      </c>
      <c r="I525" s="45">
        <v>285.87</v>
      </c>
      <c r="J525" s="25">
        <v>32</v>
      </c>
      <c r="K525" s="45">
        <v>225.62</v>
      </c>
      <c r="L525" s="45">
        <v>60.25</v>
      </c>
      <c r="M525" s="18" t="s">
        <v>46</v>
      </c>
      <c r="N525" s="45">
        <v>44.54</v>
      </c>
      <c r="O5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5" s="45">
        <f>Table1[[#This Row],[Lifetime Gross (M USD)]]-Table1[[#This Row],[Budget (M USD)]]</f>
        <v>43.610000000000014</v>
      </c>
      <c r="Q525" s="2" t="s">
        <v>10</v>
      </c>
    </row>
    <row r="526" spans="1:17" x14ac:dyDescent="0.3">
      <c r="A526" s="32" t="s">
        <v>169</v>
      </c>
      <c r="B526" s="22" t="s">
        <v>2096</v>
      </c>
      <c r="C526" s="18" t="s">
        <v>3312</v>
      </c>
      <c r="D526" s="18" t="s">
        <v>26</v>
      </c>
      <c r="E526" s="18" t="s">
        <v>1955</v>
      </c>
      <c r="F526" s="42">
        <f t="shared" ca="1" si="8"/>
        <v>8744</v>
      </c>
      <c r="G526" s="27">
        <v>6.2</v>
      </c>
      <c r="H526" s="45">
        <v>264.97000000000003</v>
      </c>
      <c r="I526" s="45">
        <v>305.52999999999997</v>
      </c>
      <c r="J526" s="25">
        <v>60</v>
      </c>
      <c r="K526" s="45">
        <v>167.38</v>
      </c>
      <c r="L526" s="45">
        <v>138.15</v>
      </c>
      <c r="M526" s="18" t="s">
        <v>46</v>
      </c>
      <c r="N526" s="45">
        <v>84.04</v>
      </c>
      <c r="O5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6" s="45">
        <f>Table1[[#This Row],[Lifetime Gross (M USD)]]-Table1[[#This Row],[Budget (M USD)]]</f>
        <v>40.559999999999945</v>
      </c>
      <c r="Q526" s="2" t="s">
        <v>22</v>
      </c>
    </row>
    <row r="527" spans="1:17" x14ac:dyDescent="0.3">
      <c r="A527" s="18" t="s">
        <v>187</v>
      </c>
      <c r="B527" s="22" t="s">
        <v>1892</v>
      </c>
      <c r="C527" s="18" t="s">
        <v>4543</v>
      </c>
      <c r="D527" s="18" t="s">
        <v>26</v>
      </c>
      <c r="E527" s="18" t="s">
        <v>9</v>
      </c>
      <c r="F527" s="42">
        <f t="shared" ca="1" si="8"/>
        <v>7860</v>
      </c>
      <c r="G527" s="27">
        <v>6.1</v>
      </c>
      <c r="H527" s="45">
        <v>12.48</v>
      </c>
      <c r="I527" s="45">
        <v>48.25</v>
      </c>
      <c r="J527" s="25">
        <v>69</v>
      </c>
      <c r="K527" s="45">
        <v>36.68</v>
      </c>
      <c r="L527" s="45">
        <v>11.57</v>
      </c>
      <c r="M527" s="18" t="s">
        <v>48</v>
      </c>
      <c r="N527" s="45">
        <v>1.67</v>
      </c>
      <c r="O5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7" s="45">
        <f>Table1[[#This Row],[Lifetime Gross (M USD)]]-Table1[[#This Row],[Budget (M USD)]]</f>
        <v>35.769999999999996</v>
      </c>
      <c r="Q527" s="2" t="s">
        <v>8</v>
      </c>
    </row>
    <row r="528" spans="1:17" x14ac:dyDescent="0.3">
      <c r="A528" s="32" t="s">
        <v>199</v>
      </c>
      <c r="B528" s="22" t="s">
        <v>2473</v>
      </c>
      <c r="C528" s="18" t="s">
        <v>4337</v>
      </c>
      <c r="D528" s="18" t="s">
        <v>26</v>
      </c>
      <c r="E528" s="18" t="s">
        <v>9</v>
      </c>
      <c r="F528" s="42">
        <f t="shared" ca="1" si="8"/>
        <v>8797</v>
      </c>
      <c r="G528" s="27">
        <v>6.9</v>
      </c>
      <c r="H528" s="45">
        <v>48.35</v>
      </c>
      <c r="I528" s="45">
        <v>81.63</v>
      </c>
      <c r="J528" s="25">
        <v>43</v>
      </c>
      <c r="K528" s="45">
        <v>46.18</v>
      </c>
      <c r="L528" s="45">
        <v>35.450000000000003</v>
      </c>
      <c r="M528" s="18" t="s">
        <v>55</v>
      </c>
      <c r="N528" s="45">
        <v>11.11</v>
      </c>
      <c r="O5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8" s="45">
        <f>Table1[[#This Row],[Lifetime Gross (M USD)]]-Table1[[#This Row],[Budget (M USD)]]</f>
        <v>33.279999999999994</v>
      </c>
      <c r="Q528" s="2" t="s">
        <v>32</v>
      </c>
    </row>
    <row r="529" spans="1:17" x14ac:dyDescent="0.3">
      <c r="A529" s="18" t="s">
        <v>214</v>
      </c>
      <c r="B529" s="22" t="s">
        <v>2060</v>
      </c>
      <c r="C529" s="18" t="s">
        <v>3934</v>
      </c>
      <c r="D529" s="18" t="s">
        <v>26</v>
      </c>
      <c r="E529" s="18" t="s">
        <v>9</v>
      </c>
      <c r="F529" s="42">
        <f t="shared" ca="1" si="8"/>
        <v>30682</v>
      </c>
      <c r="G529" s="27">
        <v>7.2</v>
      </c>
      <c r="H529" s="45">
        <v>270.86</v>
      </c>
      <c r="I529" s="45">
        <v>299.58</v>
      </c>
      <c r="J529" s="25">
        <v>21</v>
      </c>
      <c r="K529" s="45">
        <v>199.47</v>
      </c>
      <c r="L529" s="45">
        <v>100.11</v>
      </c>
      <c r="M529" s="18" t="s">
        <v>54</v>
      </c>
      <c r="N529" s="45">
        <v>134.12</v>
      </c>
      <c r="O5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29" s="45">
        <f>Table1[[#This Row],[Lifetime Gross (M USD)]]-Table1[[#This Row],[Budget (M USD)]]</f>
        <v>28.71999999999997</v>
      </c>
      <c r="Q529" s="2" t="s">
        <v>20</v>
      </c>
    </row>
    <row r="530" spans="1:17" x14ac:dyDescent="0.3">
      <c r="A530" s="32" t="s">
        <v>170</v>
      </c>
      <c r="B530" s="22" t="s">
        <v>2250</v>
      </c>
      <c r="C530" s="18" t="s">
        <v>3509</v>
      </c>
      <c r="D530" s="18" t="s">
        <v>26</v>
      </c>
      <c r="E530" s="18" t="s">
        <v>9</v>
      </c>
      <c r="F530" s="42">
        <f t="shared" ca="1" si="8"/>
        <v>12621</v>
      </c>
      <c r="G530" s="27">
        <v>5.7</v>
      </c>
      <c r="H530" s="45">
        <v>230.9</v>
      </c>
      <c r="I530" s="45">
        <v>255.24</v>
      </c>
      <c r="J530" s="25">
        <v>51</v>
      </c>
      <c r="K530" s="45">
        <v>176.6</v>
      </c>
      <c r="L530" s="45">
        <v>78.64</v>
      </c>
      <c r="M530" s="18" t="s">
        <v>50</v>
      </c>
      <c r="N530" s="45">
        <v>113.52</v>
      </c>
      <c r="O5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0" s="45">
        <f>Table1[[#This Row],[Lifetime Gross (M USD)]]-Table1[[#This Row],[Budget (M USD)]]</f>
        <v>24.340000000000003</v>
      </c>
      <c r="Q530" s="2" t="s">
        <v>17</v>
      </c>
    </row>
    <row r="531" spans="1:17" x14ac:dyDescent="0.3">
      <c r="A531" s="18" t="s">
        <v>274</v>
      </c>
      <c r="B531" s="22" t="s">
        <v>2819</v>
      </c>
      <c r="C531" s="18" t="s">
        <v>4478</v>
      </c>
      <c r="D531" s="18" t="s">
        <v>26</v>
      </c>
      <c r="E531" s="18" t="s">
        <v>9</v>
      </c>
      <c r="F531" s="42">
        <f t="shared" ca="1" si="8"/>
        <v>25029</v>
      </c>
      <c r="G531" s="27">
        <v>6.6</v>
      </c>
      <c r="H531" s="45">
        <v>266.89999999999998</v>
      </c>
      <c r="I531" s="45">
        <v>282.85000000000002</v>
      </c>
      <c r="J531" s="25">
        <v>62</v>
      </c>
      <c r="K531" s="45">
        <v>215.64</v>
      </c>
      <c r="L531" s="45">
        <v>67.209999999999994</v>
      </c>
      <c r="M531" s="18" t="s">
        <v>44</v>
      </c>
      <c r="N531" s="45">
        <v>62.91</v>
      </c>
      <c r="O5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1" s="45">
        <f>Table1[[#This Row],[Lifetime Gross (M USD)]]-Table1[[#This Row],[Budget (M USD)]]</f>
        <v>15.950000000000045</v>
      </c>
      <c r="Q531" s="2" t="s">
        <v>10</v>
      </c>
    </row>
    <row r="532" spans="1:17" x14ac:dyDescent="0.3">
      <c r="A532" s="32" t="s">
        <v>280</v>
      </c>
      <c r="B532" s="22" t="s">
        <v>2931</v>
      </c>
      <c r="C532" s="18" t="s">
        <v>4724</v>
      </c>
      <c r="D532" s="18" t="s">
        <v>26</v>
      </c>
      <c r="E532" s="18" t="s">
        <v>9</v>
      </c>
      <c r="F532" s="42">
        <f t="shared" ca="1" si="8"/>
        <v>23697</v>
      </c>
      <c r="G532" s="27">
        <v>7.8</v>
      </c>
      <c r="H532" s="45">
        <v>258.83</v>
      </c>
      <c r="I532" s="45">
        <v>273.66000000000003</v>
      </c>
      <c r="J532" s="25">
        <v>24</v>
      </c>
      <c r="K532" s="45">
        <v>175.13</v>
      </c>
      <c r="L532" s="45">
        <v>98.53</v>
      </c>
      <c r="M532" s="18" t="s">
        <v>48</v>
      </c>
      <c r="N532" s="45">
        <v>91.21</v>
      </c>
      <c r="O5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2" s="45">
        <f>Table1[[#This Row],[Lifetime Gross (M USD)]]-Table1[[#This Row],[Budget (M USD)]]</f>
        <v>14.830000000000041</v>
      </c>
      <c r="Q532" s="2" t="s">
        <v>17</v>
      </c>
    </row>
    <row r="533" spans="1:17" x14ac:dyDescent="0.3">
      <c r="A533" s="18" t="s">
        <v>308</v>
      </c>
      <c r="B533" s="22" t="s">
        <v>3022</v>
      </c>
      <c r="C533" s="18" t="s">
        <v>4942</v>
      </c>
      <c r="D533" s="18" t="s">
        <v>26</v>
      </c>
      <c r="E533" s="18" t="s">
        <v>9</v>
      </c>
      <c r="F533" s="42">
        <f t="shared" ca="1" si="8"/>
        <v>9838</v>
      </c>
      <c r="G533" s="27">
        <v>7.2</v>
      </c>
      <c r="H533" s="45">
        <v>259.39</v>
      </c>
      <c r="I533" s="45">
        <v>273.79000000000002</v>
      </c>
      <c r="J533" s="25">
        <v>23</v>
      </c>
      <c r="K533" s="45">
        <v>159.5</v>
      </c>
      <c r="L533" s="45">
        <v>114.29</v>
      </c>
      <c r="M533" s="18" t="s">
        <v>48</v>
      </c>
      <c r="N533" s="45">
        <v>66.459999999999994</v>
      </c>
      <c r="O5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3" s="45">
        <f>Table1[[#This Row],[Lifetime Gross (M USD)]]-Table1[[#This Row],[Budget (M USD)]]</f>
        <v>14.400000000000034</v>
      </c>
      <c r="Q533" s="2" t="s">
        <v>28</v>
      </c>
    </row>
    <row r="534" spans="1:17" x14ac:dyDescent="0.3">
      <c r="A534" s="32" t="s">
        <v>310</v>
      </c>
      <c r="B534" s="22" t="s">
        <v>1952</v>
      </c>
      <c r="C534" s="18" t="s">
        <v>3986</v>
      </c>
      <c r="D534" s="18" t="s">
        <v>26</v>
      </c>
      <c r="E534" s="18" t="s">
        <v>9</v>
      </c>
      <c r="F534" s="42">
        <f t="shared" ca="1" si="8"/>
        <v>21557</v>
      </c>
      <c r="G534" s="27">
        <v>6.6</v>
      </c>
      <c r="H534" s="45">
        <v>289.56</v>
      </c>
      <c r="I534" s="45">
        <v>303.43</v>
      </c>
      <c r="J534" s="25">
        <v>51</v>
      </c>
      <c r="K534" s="45">
        <v>152.63</v>
      </c>
      <c r="L534" s="45">
        <v>150.80000000000001</v>
      </c>
      <c r="M534" s="18" t="s">
        <v>48</v>
      </c>
      <c r="N534" s="45">
        <v>63.96</v>
      </c>
      <c r="O5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4" s="45">
        <f>Table1[[#This Row],[Lifetime Gross (M USD)]]-Table1[[#This Row],[Budget (M USD)]]</f>
        <v>13.870000000000005</v>
      </c>
      <c r="Q534" s="2" t="s">
        <v>8</v>
      </c>
    </row>
    <row r="535" spans="1:17" x14ac:dyDescent="0.3">
      <c r="A535" s="18" t="s">
        <v>376</v>
      </c>
      <c r="B535" s="22" t="s">
        <v>2585</v>
      </c>
      <c r="C535" s="18" t="s">
        <v>4041</v>
      </c>
      <c r="D535" s="18" t="s">
        <v>26</v>
      </c>
      <c r="E535" s="18" t="s">
        <v>19</v>
      </c>
      <c r="F535" s="42">
        <f t="shared" ca="1" si="8"/>
        <v>7682</v>
      </c>
      <c r="G535" s="27">
        <v>6.3</v>
      </c>
      <c r="H535" s="45">
        <v>236.67</v>
      </c>
      <c r="I535" s="45">
        <v>249.14</v>
      </c>
      <c r="J535" s="25">
        <v>82</v>
      </c>
      <c r="K535" s="45">
        <v>158.43</v>
      </c>
      <c r="L535" s="45">
        <v>90.71</v>
      </c>
      <c r="M535" s="18" t="s">
        <v>50</v>
      </c>
      <c r="N535" s="45">
        <v>37.71</v>
      </c>
      <c r="O5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5" s="45">
        <f>Table1[[#This Row],[Lifetime Gross (M USD)]]-Table1[[#This Row],[Budget (M USD)]]</f>
        <v>12.469999999999999</v>
      </c>
      <c r="Q535" s="2" t="s">
        <v>10</v>
      </c>
    </row>
    <row r="536" spans="1:17" x14ac:dyDescent="0.3">
      <c r="A536" s="32" t="s">
        <v>399</v>
      </c>
      <c r="B536" s="22" t="s">
        <v>2748</v>
      </c>
      <c r="C536" s="18" t="s">
        <v>4321</v>
      </c>
      <c r="D536" s="18" t="s">
        <v>26</v>
      </c>
      <c r="E536" s="18" t="s">
        <v>9</v>
      </c>
      <c r="F536" s="42">
        <f t="shared" ca="1" si="8"/>
        <v>35073</v>
      </c>
      <c r="G536" s="27">
        <v>7.3</v>
      </c>
      <c r="H536" s="45">
        <v>92.06</v>
      </c>
      <c r="I536" s="45">
        <v>103.81</v>
      </c>
      <c r="J536" s="25">
        <v>39</v>
      </c>
      <c r="K536" s="45">
        <v>65.010000000000005</v>
      </c>
      <c r="L536" s="45">
        <v>38.799999999999997</v>
      </c>
      <c r="M536" s="18" t="s">
        <v>46</v>
      </c>
      <c r="N536" s="45">
        <v>36.47</v>
      </c>
      <c r="O5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6" s="45">
        <f>Table1[[#This Row],[Lifetime Gross (M USD)]]-Table1[[#This Row],[Budget (M USD)]]</f>
        <v>11.75</v>
      </c>
      <c r="Q536" s="2" t="s">
        <v>10</v>
      </c>
    </row>
    <row r="537" spans="1:17" x14ac:dyDescent="0.3">
      <c r="A537" s="18" t="s">
        <v>404</v>
      </c>
      <c r="B537" s="22" t="s">
        <v>2602</v>
      </c>
      <c r="C537" s="18" t="s">
        <v>4065</v>
      </c>
      <c r="D537" s="18" t="s">
        <v>26</v>
      </c>
      <c r="E537" s="18" t="s">
        <v>9</v>
      </c>
      <c r="F537" s="42">
        <f t="shared" ca="1" si="8"/>
        <v>32546</v>
      </c>
      <c r="G537" s="27">
        <v>5</v>
      </c>
      <c r="H537" s="45">
        <v>94.37</v>
      </c>
      <c r="I537" s="45">
        <v>103.96</v>
      </c>
      <c r="J537" s="25">
        <v>24</v>
      </c>
      <c r="K537" s="45">
        <v>74.92</v>
      </c>
      <c r="L537" s="45">
        <v>29.04</v>
      </c>
      <c r="M537" s="18" t="s">
        <v>46</v>
      </c>
      <c r="N537" s="45">
        <v>23.62</v>
      </c>
      <c r="O5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7" s="45">
        <f>Table1[[#This Row],[Lifetime Gross (M USD)]]-Table1[[#This Row],[Budget (M USD)]]</f>
        <v>9.5899999999999892</v>
      </c>
      <c r="Q537" s="2" t="s">
        <v>20</v>
      </c>
    </row>
    <row r="538" spans="1:17" x14ac:dyDescent="0.3">
      <c r="A538" s="32" t="s">
        <v>408</v>
      </c>
      <c r="B538" s="22" t="s">
        <v>1965</v>
      </c>
      <c r="C538" s="18" t="s">
        <v>4904</v>
      </c>
      <c r="D538" s="18" t="s">
        <v>26</v>
      </c>
      <c r="E538" s="18" t="s">
        <v>9</v>
      </c>
      <c r="F538" s="42">
        <f t="shared" ca="1" si="8"/>
        <v>16466</v>
      </c>
      <c r="G538" s="27">
        <v>6.7</v>
      </c>
      <c r="H538" s="45">
        <v>285.13</v>
      </c>
      <c r="I538" s="45">
        <v>285.49</v>
      </c>
      <c r="J538" s="25">
        <v>39</v>
      </c>
      <c r="K538" s="45">
        <v>162</v>
      </c>
      <c r="L538" s="45">
        <v>123.49</v>
      </c>
      <c r="M538" s="18" t="s">
        <v>54</v>
      </c>
      <c r="N538" s="45">
        <v>119.49</v>
      </c>
      <c r="O5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8" s="45">
        <f>Table1[[#This Row],[Lifetime Gross (M USD)]]-Table1[[#This Row],[Budget (M USD)]]</f>
        <v>0.36000000000001364</v>
      </c>
      <c r="Q538" s="2" t="s">
        <v>8</v>
      </c>
    </row>
    <row r="539" spans="1:17" x14ac:dyDescent="0.3">
      <c r="A539" s="18" t="s">
        <v>439</v>
      </c>
      <c r="B539" s="22" t="s">
        <v>1863</v>
      </c>
      <c r="C539" s="18" t="s">
        <v>3069</v>
      </c>
      <c r="D539" s="18" t="s">
        <v>26</v>
      </c>
      <c r="E539" s="18" t="s">
        <v>9</v>
      </c>
      <c r="F539" s="42">
        <f t="shared" ca="1" si="8"/>
        <v>27791</v>
      </c>
      <c r="G539" s="27">
        <v>7.3</v>
      </c>
      <c r="H539" s="45">
        <v>23.7</v>
      </c>
      <c r="I539" s="45">
        <v>23.47</v>
      </c>
      <c r="J539" s="25">
        <v>57</v>
      </c>
      <c r="K539" s="45">
        <v>15.03</v>
      </c>
      <c r="L539" s="45">
        <v>8.44</v>
      </c>
      <c r="M539" s="18" t="s">
        <v>48</v>
      </c>
      <c r="N539" s="45">
        <v>2.67</v>
      </c>
      <c r="O5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39" s="45">
        <f>Table1[[#This Row],[Lifetime Gross (M USD)]]-Table1[[#This Row],[Budget (M USD)]]</f>
        <v>-0.23000000000000043</v>
      </c>
      <c r="Q539" s="2" t="s">
        <v>32</v>
      </c>
    </row>
    <row r="540" spans="1:17" x14ac:dyDescent="0.3">
      <c r="A540" s="32" t="s">
        <v>505</v>
      </c>
      <c r="B540" s="22" t="s">
        <v>2340</v>
      </c>
      <c r="C540" s="18" t="s">
        <v>3643</v>
      </c>
      <c r="D540" s="18" t="s">
        <v>26</v>
      </c>
      <c r="E540" s="18" t="s">
        <v>1843</v>
      </c>
      <c r="F540" s="42">
        <f t="shared" ca="1" si="8"/>
        <v>37041</v>
      </c>
      <c r="G540" s="27">
        <v>4.9000000000000004</v>
      </c>
      <c r="H540" s="45">
        <v>245.73</v>
      </c>
      <c r="I540" s="45">
        <v>223.15</v>
      </c>
      <c r="J540" s="25">
        <v>26</v>
      </c>
      <c r="K540" s="45">
        <v>118.96</v>
      </c>
      <c r="L540" s="45">
        <v>104.19</v>
      </c>
      <c r="M540" s="18" t="s">
        <v>54</v>
      </c>
      <c r="N540" s="45">
        <v>86.12</v>
      </c>
      <c r="O5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0" s="45">
        <f>Table1[[#This Row],[Lifetime Gross (M USD)]]-Table1[[#This Row],[Budget (M USD)]]</f>
        <v>-22.579999999999984</v>
      </c>
      <c r="Q540" s="2" t="s">
        <v>22</v>
      </c>
    </row>
    <row r="541" spans="1:17" x14ac:dyDescent="0.3">
      <c r="A541" s="18" t="s">
        <v>512</v>
      </c>
      <c r="B541" s="22" t="s">
        <v>2753</v>
      </c>
      <c r="C541" s="18" t="s">
        <v>4423</v>
      </c>
      <c r="D541" s="18" t="s">
        <v>26</v>
      </c>
      <c r="E541" s="18" t="s">
        <v>19</v>
      </c>
      <c r="F541" s="42">
        <f t="shared" ca="1" si="8"/>
        <v>37722</v>
      </c>
      <c r="G541" s="27">
        <v>6.4</v>
      </c>
      <c r="H541" s="45">
        <v>160.4</v>
      </c>
      <c r="I541" s="45">
        <v>130.01</v>
      </c>
      <c r="J541" s="25">
        <v>61</v>
      </c>
      <c r="K541" s="45">
        <v>96.62</v>
      </c>
      <c r="L541" s="45">
        <v>33.39</v>
      </c>
      <c r="M541" s="18" t="s">
        <v>48</v>
      </c>
      <c r="N541" s="45">
        <v>77</v>
      </c>
      <c r="O5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1" s="45">
        <f>Table1[[#This Row],[Lifetime Gross (M USD)]]-Table1[[#This Row],[Budget (M USD)]]</f>
        <v>-30.390000000000015</v>
      </c>
      <c r="Q541" s="2" t="s">
        <v>10</v>
      </c>
    </row>
    <row r="542" spans="1:17" x14ac:dyDescent="0.3">
      <c r="A542" s="32" t="s">
        <v>513</v>
      </c>
      <c r="B542" s="22" t="s">
        <v>2330</v>
      </c>
      <c r="C542" s="18" t="s">
        <v>4862</v>
      </c>
      <c r="D542" s="18" t="s">
        <v>26</v>
      </c>
      <c r="E542" s="18" t="s">
        <v>19</v>
      </c>
      <c r="F542" s="42">
        <f t="shared" ca="1" si="8"/>
        <v>18649</v>
      </c>
      <c r="G542" s="27">
        <v>7.4</v>
      </c>
      <c r="H542" s="45">
        <v>112.6</v>
      </c>
      <c r="I542" s="45">
        <v>79.19</v>
      </c>
      <c r="J542" s="25">
        <v>74</v>
      </c>
      <c r="K542" s="45">
        <v>50.59</v>
      </c>
      <c r="L542" s="45">
        <v>28.6</v>
      </c>
      <c r="M542" s="18" t="s">
        <v>44</v>
      </c>
      <c r="N542" s="45">
        <v>29.55</v>
      </c>
      <c r="O5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2" s="45">
        <f>Table1[[#This Row],[Lifetime Gross (M USD)]]-Table1[[#This Row],[Budget (M USD)]]</f>
        <v>-33.409999999999997</v>
      </c>
      <c r="Q542" s="2" t="s">
        <v>28</v>
      </c>
    </row>
    <row r="543" spans="1:17" x14ac:dyDescent="0.3">
      <c r="A543" s="18" t="s">
        <v>589</v>
      </c>
      <c r="B543" s="22" t="s">
        <v>2689</v>
      </c>
      <c r="C543" s="18" t="s">
        <v>4230</v>
      </c>
      <c r="D543" s="18" t="s">
        <v>26</v>
      </c>
      <c r="E543" s="18" t="s">
        <v>9</v>
      </c>
      <c r="F543" s="42">
        <f t="shared" ca="1" si="8"/>
        <v>9551</v>
      </c>
      <c r="G543" s="27">
        <v>6.3</v>
      </c>
      <c r="H543" s="45">
        <v>168.62</v>
      </c>
      <c r="I543" s="45">
        <v>123.86</v>
      </c>
      <c r="J543" s="25">
        <v>39</v>
      </c>
      <c r="K543" s="45">
        <v>69.400000000000006</v>
      </c>
      <c r="L543" s="45">
        <v>54.46</v>
      </c>
      <c r="M543" s="18" t="s">
        <v>44</v>
      </c>
      <c r="N543" s="45">
        <v>43.47</v>
      </c>
      <c r="O5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3" s="45">
        <f>Table1[[#This Row],[Lifetime Gross (M USD)]]-Table1[[#This Row],[Budget (M USD)]]</f>
        <v>-44.760000000000005</v>
      </c>
      <c r="Q543" s="2" t="s">
        <v>13</v>
      </c>
    </row>
    <row r="544" spans="1:17" x14ac:dyDescent="0.3">
      <c r="A544" s="32" t="s">
        <v>591</v>
      </c>
      <c r="B544" s="22" t="s">
        <v>2458</v>
      </c>
      <c r="C544" s="18" t="s">
        <v>3818</v>
      </c>
      <c r="D544" s="18" t="s">
        <v>26</v>
      </c>
      <c r="E544" s="18" t="s">
        <v>9</v>
      </c>
      <c r="F544" s="42">
        <f t="shared" ca="1" si="8"/>
        <v>12269</v>
      </c>
      <c r="G544" s="27">
        <v>6.6</v>
      </c>
      <c r="H544" s="45">
        <v>129.74</v>
      </c>
      <c r="I544" s="45">
        <v>83.67</v>
      </c>
      <c r="J544" s="25">
        <v>24</v>
      </c>
      <c r="K544" s="45">
        <v>64.97</v>
      </c>
      <c r="L544" s="45">
        <v>18.7</v>
      </c>
      <c r="M544" s="18" t="s">
        <v>48</v>
      </c>
      <c r="N544" s="45">
        <v>58.97</v>
      </c>
      <c r="O5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4" s="45">
        <f>Table1[[#This Row],[Lifetime Gross (M USD)]]-Table1[[#This Row],[Budget (M USD)]]</f>
        <v>-46.070000000000007</v>
      </c>
      <c r="Q544" s="2" t="s">
        <v>20</v>
      </c>
    </row>
    <row r="545" spans="1:17" x14ac:dyDescent="0.3">
      <c r="A545" s="18" t="s">
        <v>626</v>
      </c>
      <c r="B545" s="22" t="s">
        <v>2695</v>
      </c>
      <c r="C545" s="18" t="s">
        <v>4814</v>
      </c>
      <c r="D545" s="18" t="s">
        <v>26</v>
      </c>
      <c r="E545" s="18" t="s">
        <v>9</v>
      </c>
      <c r="F545" s="42">
        <f t="shared" ca="1" si="8"/>
        <v>20773</v>
      </c>
      <c r="G545" s="27">
        <v>5.5</v>
      </c>
      <c r="H545" s="45">
        <v>77.3</v>
      </c>
      <c r="I545" s="45">
        <v>29.53</v>
      </c>
      <c r="J545" s="25">
        <v>54</v>
      </c>
      <c r="K545" s="45">
        <v>17.07</v>
      </c>
      <c r="L545" s="45">
        <v>12.46</v>
      </c>
      <c r="M545" s="18" t="s">
        <v>44</v>
      </c>
      <c r="N545" s="45">
        <v>24.2</v>
      </c>
      <c r="O5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5" s="45">
        <f>Table1[[#This Row],[Lifetime Gross (M USD)]]-Table1[[#This Row],[Budget (M USD)]]</f>
        <v>-47.769999999999996</v>
      </c>
      <c r="Q545" s="2" t="s">
        <v>28</v>
      </c>
    </row>
    <row r="546" spans="1:17" x14ac:dyDescent="0.3">
      <c r="A546" s="32" t="s">
        <v>664</v>
      </c>
      <c r="B546" s="22" t="s">
        <v>1993</v>
      </c>
      <c r="C546" s="18" t="s">
        <v>3197</v>
      </c>
      <c r="D546" s="18" t="s">
        <v>26</v>
      </c>
      <c r="E546" s="18" t="s">
        <v>9</v>
      </c>
      <c r="F546" s="42">
        <f t="shared" ca="1" si="8"/>
        <v>24927</v>
      </c>
      <c r="G546" s="27">
        <v>7.1</v>
      </c>
      <c r="H546" s="45">
        <v>259.91000000000003</v>
      </c>
      <c r="I546" s="45">
        <v>177.49</v>
      </c>
      <c r="J546" s="25">
        <v>42</v>
      </c>
      <c r="K546" s="45">
        <v>93.54</v>
      </c>
      <c r="L546" s="45">
        <v>83.95</v>
      </c>
      <c r="M546" s="18" t="s">
        <v>48</v>
      </c>
      <c r="N546" s="45">
        <v>47.62</v>
      </c>
      <c r="O5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6" s="45">
        <f>Table1[[#This Row],[Lifetime Gross (M USD)]]-Table1[[#This Row],[Budget (M USD)]]</f>
        <v>-82.420000000000016</v>
      </c>
      <c r="Q546" s="2" t="s">
        <v>28</v>
      </c>
    </row>
    <row r="547" spans="1:17" x14ac:dyDescent="0.3">
      <c r="A547" s="18" t="s">
        <v>675</v>
      </c>
      <c r="B547" s="22" t="s">
        <v>2236</v>
      </c>
      <c r="C547" s="18" t="s">
        <v>3537</v>
      </c>
      <c r="D547" s="18" t="s">
        <v>26</v>
      </c>
      <c r="E547" s="18" t="s">
        <v>21</v>
      </c>
      <c r="F547" s="42">
        <f t="shared" ca="1" si="8"/>
        <v>16271</v>
      </c>
      <c r="G547" s="27">
        <v>5.9</v>
      </c>
      <c r="H547" s="45">
        <v>236.75</v>
      </c>
      <c r="I547" s="45">
        <v>144.56</v>
      </c>
      <c r="J547" s="25">
        <v>48</v>
      </c>
      <c r="K547" s="45">
        <v>82</v>
      </c>
      <c r="L547" s="45">
        <v>62.56</v>
      </c>
      <c r="M547" s="18" t="s">
        <v>44</v>
      </c>
      <c r="N547" s="45">
        <v>76.09</v>
      </c>
      <c r="O5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7" s="45">
        <f>Table1[[#This Row],[Lifetime Gross (M USD)]]-Table1[[#This Row],[Budget (M USD)]]</f>
        <v>-92.19</v>
      </c>
      <c r="Q547" s="2" t="s">
        <v>28</v>
      </c>
    </row>
    <row r="548" spans="1:17" x14ac:dyDescent="0.3">
      <c r="A548" s="32" t="s">
        <v>684</v>
      </c>
      <c r="B548" s="22" t="s">
        <v>2691</v>
      </c>
      <c r="C548" s="18" t="s">
        <v>4232</v>
      </c>
      <c r="D548" s="18" t="s">
        <v>26</v>
      </c>
      <c r="E548" s="18" t="s">
        <v>9</v>
      </c>
      <c r="F548" s="42">
        <f t="shared" ca="1" si="8"/>
        <v>30901</v>
      </c>
      <c r="G548" s="27">
        <v>5.8</v>
      </c>
      <c r="H548" s="45">
        <v>102.44</v>
      </c>
      <c r="I548" s="45">
        <v>6.81</v>
      </c>
      <c r="J548" s="25">
        <v>62</v>
      </c>
      <c r="K548" s="45">
        <v>3.6</v>
      </c>
      <c r="L548" s="45">
        <v>3.21</v>
      </c>
      <c r="M548" s="18" t="s">
        <v>50</v>
      </c>
      <c r="N548" s="45">
        <v>29.14</v>
      </c>
      <c r="O5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8" s="45">
        <f>Table1[[#This Row],[Lifetime Gross (M USD)]]-Table1[[#This Row],[Budget (M USD)]]</f>
        <v>-95.63</v>
      </c>
      <c r="Q548" s="2" t="s">
        <v>25</v>
      </c>
    </row>
    <row r="549" spans="1:17" x14ac:dyDescent="0.3">
      <c r="A549" s="18" t="s">
        <v>686</v>
      </c>
      <c r="B549" s="22" t="s">
        <v>2029</v>
      </c>
      <c r="C549" s="18" t="s">
        <v>3464</v>
      </c>
      <c r="D549" s="18" t="s">
        <v>26</v>
      </c>
      <c r="E549" s="18" t="s">
        <v>27</v>
      </c>
      <c r="F549" s="42">
        <f t="shared" ca="1" si="8"/>
        <v>9414</v>
      </c>
      <c r="G549" s="27">
        <v>6.5</v>
      </c>
      <c r="H549" s="45">
        <v>205.39</v>
      </c>
      <c r="I549" s="45">
        <v>106.9</v>
      </c>
      <c r="J549" s="25">
        <v>90</v>
      </c>
      <c r="K549" s="45">
        <v>65.73</v>
      </c>
      <c r="L549" s="45">
        <v>41.17</v>
      </c>
      <c r="M549" s="18" t="s">
        <v>50</v>
      </c>
      <c r="N549" s="45">
        <v>89.64</v>
      </c>
      <c r="O5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49" s="45">
        <f>Table1[[#This Row],[Lifetime Gross (M USD)]]-Table1[[#This Row],[Budget (M USD)]]</f>
        <v>-98.489999999999981</v>
      </c>
      <c r="Q549" s="2" t="s">
        <v>8</v>
      </c>
    </row>
    <row r="550" spans="1:17" x14ac:dyDescent="0.3">
      <c r="A550" s="32" t="s">
        <v>736</v>
      </c>
      <c r="B550" s="22" t="s">
        <v>2319</v>
      </c>
      <c r="C550" s="18" t="s">
        <v>3808</v>
      </c>
      <c r="D550" s="18" t="s">
        <v>26</v>
      </c>
      <c r="E550" s="18" t="s">
        <v>9</v>
      </c>
      <c r="F550" s="42">
        <f t="shared" ca="1" si="8"/>
        <v>15395</v>
      </c>
      <c r="G550" s="27">
        <v>6.4</v>
      </c>
      <c r="H550" s="45">
        <v>271.97000000000003</v>
      </c>
      <c r="I550" s="45">
        <v>167.25</v>
      </c>
      <c r="J550" s="25">
        <v>36</v>
      </c>
      <c r="K550" s="45">
        <v>96.23</v>
      </c>
      <c r="L550" s="45">
        <v>71.02</v>
      </c>
      <c r="M550" s="18" t="s">
        <v>48</v>
      </c>
      <c r="N550" s="45">
        <v>46.76</v>
      </c>
      <c r="O5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50" s="45">
        <f>Table1[[#This Row],[Lifetime Gross (M USD)]]-Table1[[#This Row],[Budget (M USD)]]</f>
        <v>-104.72000000000003</v>
      </c>
      <c r="Q550" s="2" t="s">
        <v>20</v>
      </c>
    </row>
    <row r="551" spans="1:17" x14ac:dyDescent="0.3">
      <c r="A551" s="18" t="s">
        <v>744</v>
      </c>
      <c r="B551" s="22" t="s">
        <v>2977</v>
      </c>
      <c r="C551" s="18" t="s">
        <v>4833</v>
      </c>
      <c r="D551" s="18" t="s">
        <v>26</v>
      </c>
      <c r="E551" s="18" t="s">
        <v>9</v>
      </c>
      <c r="F551" s="42">
        <f t="shared" ca="1" si="8"/>
        <v>10111</v>
      </c>
      <c r="G551" s="27">
        <v>6.3</v>
      </c>
      <c r="H551" s="45">
        <v>208.25</v>
      </c>
      <c r="I551" s="45">
        <v>90.38</v>
      </c>
      <c r="J551" s="25">
        <v>79</v>
      </c>
      <c r="K551" s="45">
        <v>64.14</v>
      </c>
      <c r="L551" s="45">
        <v>26.24</v>
      </c>
      <c r="M551" s="18" t="s">
        <v>50</v>
      </c>
      <c r="N551" s="45">
        <v>97.29</v>
      </c>
      <c r="O5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51" s="45">
        <f>Table1[[#This Row],[Lifetime Gross (M USD)]]-Table1[[#This Row],[Budget (M USD)]]</f>
        <v>-117.87</v>
      </c>
      <c r="Q551" s="2" t="s">
        <v>20</v>
      </c>
    </row>
    <row r="552" spans="1:17" x14ac:dyDescent="0.3">
      <c r="A552" s="32" t="s">
        <v>753</v>
      </c>
      <c r="B552" s="22" t="s">
        <v>2354</v>
      </c>
      <c r="C552" s="18" t="s">
        <v>4682</v>
      </c>
      <c r="D552" s="18" t="s">
        <v>26</v>
      </c>
      <c r="E552" s="18" t="s">
        <v>9</v>
      </c>
      <c r="F552" s="42">
        <f t="shared" ca="1" si="8"/>
        <v>25128</v>
      </c>
      <c r="G552" s="27">
        <v>7.9</v>
      </c>
      <c r="H552" s="45">
        <v>248.83</v>
      </c>
      <c r="I552" s="45">
        <v>96.84</v>
      </c>
      <c r="J552" s="25">
        <v>78</v>
      </c>
      <c r="K552" s="45">
        <v>55.23</v>
      </c>
      <c r="L552" s="45">
        <v>41.61</v>
      </c>
      <c r="M552" s="18" t="s">
        <v>44</v>
      </c>
      <c r="N552" s="45">
        <v>114.45</v>
      </c>
      <c r="O5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52" s="45">
        <f>Table1[[#This Row],[Lifetime Gross (M USD)]]-Table1[[#This Row],[Budget (M USD)]]</f>
        <v>-151.99</v>
      </c>
      <c r="Q552" s="2" t="s">
        <v>25</v>
      </c>
    </row>
    <row r="553" spans="1:17" x14ac:dyDescent="0.3">
      <c r="A553" s="18" t="s">
        <v>758</v>
      </c>
      <c r="B553" s="22" t="s">
        <v>2125</v>
      </c>
      <c r="C553" s="18" t="s">
        <v>3350</v>
      </c>
      <c r="D553" s="18" t="s">
        <v>26</v>
      </c>
      <c r="E553" s="18" t="s">
        <v>9</v>
      </c>
      <c r="F553" s="42">
        <f t="shared" ca="1" si="8"/>
        <v>36258</v>
      </c>
      <c r="G553" s="27">
        <v>5.3</v>
      </c>
      <c r="H553" s="45">
        <v>217.04</v>
      </c>
      <c r="I553" s="45">
        <v>48.62</v>
      </c>
      <c r="J553" s="25">
        <v>79</v>
      </c>
      <c r="K553" s="45">
        <v>28.48</v>
      </c>
      <c r="L553" s="45">
        <v>20.14</v>
      </c>
      <c r="M553" s="18" t="s">
        <v>54</v>
      </c>
      <c r="N553" s="45">
        <v>27.37</v>
      </c>
      <c r="O5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53" s="45">
        <f>Table1[[#This Row],[Lifetime Gross (M USD)]]-Table1[[#This Row],[Budget (M USD)]]</f>
        <v>-168.42</v>
      </c>
      <c r="Q553" s="2" t="s">
        <v>17</v>
      </c>
    </row>
    <row r="554" spans="1:17" x14ac:dyDescent="0.3">
      <c r="A554" s="32" t="s">
        <v>707</v>
      </c>
      <c r="B554" s="22" t="s">
        <v>2097</v>
      </c>
      <c r="C554" s="18" t="s">
        <v>4619</v>
      </c>
      <c r="D554" s="18" t="s">
        <v>26</v>
      </c>
      <c r="E554" s="18" t="s">
        <v>9</v>
      </c>
      <c r="F554" s="42">
        <f t="shared" ca="1" si="8"/>
        <v>21853</v>
      </c>
      <c r="G554" s="27">
        <v>4.9000000000000004</v>
      </c>
      <c r="H554" s="45">
        <v>249.1</v>
      </c>
      <c r="I554" s="45">
        <v>49.89</v>
      </c>
      <c r="J554" s="25">
        <v>90</v>
      </c>
      <c r="K554" s="45">
        <v>33.83</v>
      </c>
      <c r="L554" s="45">
        <v>16.059999999999999</v>
      </c>
      <c r="M554" s="18" t="s">
        <v>54</v>
      </c>
      <c r="N554" s="45">
        <v>47.38</v>
      </c>
      <c r="O5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54" s="45">
        <f>Table1[[#This Row],[Lifetime Gross (M USD)]]-Table1[[#This Row],[Budget (M USD)]]</f>
        <v>-199.20999999999998</v>
      </c>
      <c r="Q554" s="2" t="s">
        <v>25</v>
      </c>
    </row>
    <row r="555" spans="1:17" x14ac:dyDescent="0.3">
      <c r="A555" s="18" t="s">
        <v>819</v>
      </c>
      <c r="B555" s="22" t="s">
        <v>2159</v>
      </c>
      <c r="C555" s="18" t="s">
        <v>3391</v>
      </c>
      <c r="D555" s="18" t="s">
        <v>26</v>
      </c>
      <c r="E555" s="18" t="s">
        <v>9</v>
      </c>
      <c r="F555" s="42">
        <f t="shared" ca="1" si="8"/>
        <v>14357</v>
      </c>
      <c r="G555" s="27">
        <v>6.7</v>
      </c>
      <c r="H555" s="45">
        <v>227.83</v>
      </c>
      <c r="I555" s="45">
        <v>18.93</v>
      </c>
      <c r="J555" s="25">
        <v>96</v>
      </c>
      <c r="K555" s="45">
        <v>10.29</v>
      </c>
      <c r="L555" s="45">
        <v>8.64</v>
      </c>
      <c r="M555" s="18" t="s">
        <v>46</v>
      </c>
      <c r="N555" s="45">
        <v>66.95</v>
      </c>
      <c r="O5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55" s="45">
        <f>Table1[[#This Row],[Lifetime Gross (M USD)]]-Table1[[#This Row],[Budget (M USD)]]</f>
        <v>-208.9</v>
      </c>
      <c r="Q555" s="2" t="s">
        <v>22</v>
      </c>
    </row>
    <row r="556" spans="1:17" x14ac:dyDescent="0.3">
      <c r="A556" s="32" t="s">
        <v>820</v>
      </c>
      <c r="B556" s="22" t="s">
        <v>1916</v>
      </c>
      <c r="C556" s="18" t="s">
        <v>3212</v>
      </c>
      <c r="D556" s="18" t="s">
        <v>26</v>
      </c>
      <c r="E556" s="18" t="s">
        <v>9</v>
      </c>
      <c r="F556" s="42">
        <f t="shared" ca="1" si="8"/>
        <v>19962</v>
      </c>
      <c r="G556" s="27">
        <v>7.1</v>
      </c>
      <c r="H556" s="45">
        <v>241.89</v>
      </c>
      <c r="I556" s="45">
        <v>17.850000000000001</v>
      </c>
      <c r="J556" s="25">
        <v>91</v>
      </c>
      <c r="K556" s="45">
        <v>10.06</v>
      </c>
      <c r="L556" s="45">
        <v>7.79</v>
      </c>
      <c r="M556" s="18" t="s">
        <v>46</v>
      </c>
      <c r="N556" s="45">
        <v>33.21</v>
      </c>
      <c r="O5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56" s="45">
        <f>Table1[[#This Row],[Lifetime Gross (M USD)]]-Table1[[#This Row],[Budget (M USD)]]</f>
        <v>-224.04</v>
      </c>
      <c r="Q556" s="2" t="s">
        <v>17</v>
      </c>
    </row>
    <row r="557" spans="1:17" x14ac:dyDescent="0.3">
      <c r="A557" s="18" t="s">
        <v>858</v>
      </c>
      <c r="B557" s="22" t="s">
        <v>3026</v>
      </c>
      <c r="C557" s="18" t="s">
        <v>4949</v>
      </c>
      <c r="D557" s="18" t="s">
        <v>26</v>
      </c>
      <c r="E557" s="18" t="s">
        <v>9</v>
      </c>
      <c r="F557" s="42">
        <f t="shared" ca="1" si="8"/>
        <v>41098</v>
      </c>
      <c r="G557" s="27">
        <v>5.3</v>
      </c>
      <c r="H557" s="45">
        <v>67.56</v>
      </c>
      <c r="I557" s="45">
        <v>1101.07</v>
      </c>
      <c r="J557" s="25">
        <v>31</v>
      </c>
      <c r="K557" s="45">
        <v>829.67</v>
      </c>
      <c r="L557" s="45">
        <v>271.39999999999998</v>
      </c>
      <c r="M557" s="18" t="s">
        <v>55</v>
      </c>
      <c r="N557" s="45">
        <v>29.61</v>
      </c>
      <c r="O5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557" s="45">
        <f>Table1[[#This Row],[Lifetime Gross (M USD)]]-Table1[[#This Row],[Budget (M USD)]]</f>
        <v>1033.51</v>
      </c>
      <c r="Q557" s="2" t="s">
        <v>20</v>
      </c>
    </row>
    <row r="558" spans="1:17" x14ac:dyDescent="0.3">
      <c r="A558" s="32" t="s">
        <v>880</v>
      </c>
      <c r="B558" s="22" t="s">
        <v>2471</v>
      </c>
      <c r="C558" s="18" t="s">
        <v>4985</v>
      </c>
      <c r="D558" s="18" t="s">
        <v>26</v>
      </c>
      <c r="E558" s="18" t="s">
        <v>9</v>
      </c>
      <c r="F558" s="42">
        <f t="shared" ca="1" si="8"/>
        <v>22647</v>
      </c>
      <c r="G558" s="27">
        <v>7.2</v>
      </c>
      <c r="H558" s="45">
        <v>252.54</v>
      </c>
      <c r="I558" s="45">
        <v>1126.1600000000001</v>
      </c>
      <c r="J558" s="25">
        <v>70</v>
      </c>
      <c r="K558" s="45">
        <v>797.41</v>
      </c>
      <c r="L558" s="45">
        <v>328.75</v>
      </c>
      <c r="M558" s="18" t="s">
        <v>54</v>
      </c>
      <c r="N558" s="45">
        <v>56.27</v>
      </c>
      <c r="O5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558" s="45">
        <f>Table1[[#This Row],[Lifetime Gross (M USD)]]-Table1[[#This Row],[Budget (M USD)]]</f>
        <v>873.62000000000012</v>
      </c>
      <c r="Q558" s="2" t="s">
        <v>22</v>
      </c>
    </row>
    <row r="559" spans="1:17" x14ac:dyDescent="0.3">
      <c r="A559" s="18" t="s">
        <v>908</v>
      </c>
      <c r="B559" s="22" t="s">
        <v>2088</v>
      </c>
      <c r="C559" s="18" t="s">
        <v>3303</v>
      </c>
      <c r="D559" s="18" t="s">
        <v>26</v>
      </c>
      <c r="E559" s="18" t="s">
        <v>9</v>
      </c>
      <c r="F559" s="42">
        <f t="shared" ca="1" si="8"/>
        <v>22381</v>
      </c>
      <c r="G559" s="27">
        <v>5.5</v>
      </c>
      <c r="H559" s="45">
        <v>176.15</v>
      </c>
      <c r="I559" s="45">
        <v>990.51</v>
      </c>
      <c r="J559" s="25">
        <v>94</v>
      </c>
      <c r="K559" s="45">
        <v>677.72</v>
      </c>
      <c r="L559" s="45">
        <v>312.79000000000002</v>
      </c>
      <c r="M559" s="18" t="s">
        <v>54</v>
      </c>
      <c r="N559" s="45">
        <v>43.56</v>
      </c>
      <c r="O5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559" s="45">
        <f>Table1[[#This Row],[Lifetime Gross (M USD)]]-Table1[[#This Row],[Budget (M USD)]]</f>
        <v>814.36</v>
      </c>
      <c r="Q559" s="2" t="s">
        <v>10</v>
      </c>
    </row>
    <row r="560" spans="1:17" x14ac:dyDescent="0.3">
      <c r="A560" s="32" t="s">
        <v>101</v>
      </c>
      <c r="B560" s="22" t="s">
        <v>2533</v>
      </c>
      <c r="C560" s="18" t="s">
        <v>3952</v>
      </c>
      <c r="D560" s="18" t="s">
        <v>26</v>
      </c>
      <c r="E560" s="18" t="s">
        <v>9</v>
      </c>
      <c r="F560" s="42">
        <f t="shared" ca="1" si="8"/>
        <v>40465</v>
      </c>
      <c r="G560" s="27">
        <v>6.1</v>
      </c>
      <c r="H560" s="45">
        <v>187.56</v>
      </c>
      <c r="I560" s="45">
        <v>935.49</v>
      </c>
      <c r="J560" s="25">
        <v>90</v>
      </c>
      <c r="K560" s="45">
        <v>695.98</v>
      </c>
      <c r="L560" s="45">
        <v>239.51</v>
      </c>
      <c r="M560" s="18" t="s">
        <v>55</v>
      </c>
      <c r="N560" s="45">
        <v>73.680000000000007</v>
      </c>
      <c r="O5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560" s="45">
        <f>Table1[[#This Row],[Lifetime Gross (M USD)]]-Table1[[#This Row],[Budget (M USD)]]</f>
        <v>747.93000000000006</v>
      </c>
      <c r="Q560" s="2" t="s">
        <v>20</v>
      </c>
    </row>
    <row r="561" spans="1:17" x14ac:dyDescent="0.3">
      <c r="A561" s="18" t="s">
        <v>950</v>
      </c>
      <c r="B561" s="22" t="s">
        <v>2702</v>
      </c>
      <c r="C561" s="18" t="s">
        <v>4282</v>
      </c>
      <c r="D561" s="18" t="s">
        <v>26</v>
      </c>
      <c r="E561" s="18" t="s">
        <v>2699</v>
      </c>
      <c r="F561" s="42">
        <f t="shared" ca="1" si="8"/>
        <v>40249</v>
      </c>
      <c r="G561" s="27">
        <v>8</v>
      </c>
      <c r="H561" s="45">
        <v>226.29</v>
      </c>
      <c r="I561" s="45">
        <v>911.32</v>
      </c>
      <c r="J561" s="25">
        <v>62</v>
      </c>
      <c r="K561" s="45">
        <v>629.01</v>
      </c>
      <c r="L561" s="45">
        <v>282.31</v>
      </c>
      <c r="M561" s="18" t="s">
        <v>44</v>
      </c>
      <c r="N561" s="45">
        <v>64.16</v>
      </c>
      <c r="O5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561" s="45">
        <f>Table1[[#This Row],[Lifetime Gross (M USD)]]-Table1[[#This Row],[Budget (M USD)]]</f>
        <v>685.03000000000009</v>
      </c>
      <c r="Q561" s="2" t="s">
        <v>32</v>
      </c>
    </row>
    <row r="562" spans="1:17" x14ac:dyDescent="0.3">
      <c r="A562" s="32" t="s">
        <v>992</v>
      </c>
      <c r="B562" s="22" t="s">
        <v>2443</v>
      </c>
      <c r="C562" s="18" t="s">
        <v>3973</v>
      </c>
      <c r="D562" s="18" t="s">
        <v>26</v>
      </c>
      <c r="E562" s="18" t="s">
        <v>9</v>
      </c>
      <c r="F562" s="42">
        <f t="shared" ca="1" si="8"/>
        <v>36932</v>
      </c>
      <c r="G562" s="27">
        <v>6.2</v>
      </c>
      <c r="H562" s="45">
        <v>100.82</v>
      </c>
      <c r="I562" s="45">
        <v>772.33</v>
      </c>
      <c r="J562" s="25">
        <v>69</v>
      </c>
      <c r="K562" s="45">
        <v>483.29</v>
      </c>
      <c r="L562" s="45">
        <v>289.04000000000002</v>
      </c>
      <c r="M562" s="18" t="s">
        <v>54</v>
      </c>
      <c r="N562" s="45">
        <v>35.229999999999997</v>
      </c>
      <c r="O5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562" s="45">
        <f>Table1[[#This Row],[Lifetime Gross (M USD)]]-Table1[[#This Row],[Budget (M USD)]]</f>
        <v>671.51</v>
      </c>
      <c r="Q562" s="2" t="s">
        <v>10</v>
      </c>
    </row>
    <row r="563" spans="1:17" x14ac:dyDescent="0.3">
      <c r="A563" s="18" t="s">
        <v>1025</v>
      </c>
      <c r="B563" s="22" t="s">
        <v>1970</v>
      </c>
      <c r="C563" s="18" t="s">
        <v>4104</v>
      </c>
      <c r="D563" s="18" t="s">
        <v>26</v>
      </c>
      <c r="E563" s="18" t="s">
        <v>9</v>
      </c>
      <c r="F563" s="42">
        <f t="shared" ca="1" si="8"/>
        <v>19664</v>
      </c>
      <c r="G563" s="27">
        <v>7.7</v>
      </c>
      <c r="H563" s="45">
        <v>84.86</v>
      </c>
      <c r="I563" s="45">
        <v>740.54</v>
      </c>
      <c r="J563" s="25">
        <v>21</v>
      </c>
      <c r="K563" s="45">
        <v>563.33000000000004</v>
      </c>
      <c r="L563" s="45">
        <v>177.21</v>
      </c>
      <c r="M563" s="18" t="s">
        <v>48</v>
      </c>
      <c r="N563" s="45">
        <v>28.73</v>
      </c>
      <c r="O5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563" s="45">
        <f>Table1[[#This Row],[Lifetime Gross (M USD)]]-Table1[[#This Row],[Budget (M USD)]]</f>
        <v>655.68</v>
      </c>
      <c r="Q563" s="2" t="s">
        <v>28</v>
      </c>
    </row>
    <row r="564" spans="1:17" x14ac:dyDescent="0.3">
      <c r="A564" s="32" t="s">
        <v>1048</v>
      </c>
      <c r="B564" s="22" t="s">
        <v>2069</v>
      </c>
      <c r="C564" s="18" t="s">
        <v>3280</v>
      </c>
      <c r="D564" s="18" t="s">
        <v>26</v>
      </c>
      <c r="E564" s="18" t="s">
        <v>9</v>
      </c>
      <c r="F564" s="42">
        <f t="shared" ca="1" si="8"/>
        <v>23065</v>
      </c>
      <c r="G564" s="27">
        <v>5.6</v>
      </c>
      <c r="H564" s="45">
        <v>25.64</v>
      </c>
      <c r="I564" s="45">
        <v>671.72</v>
      </c>
      <c r="J564" s="25">
        <v>72</v>
      </c>
      <c r="K564" s="45">
        <v>437.1</v>
      </c>
      <c r="L564" s="45">
        <v>234.62</v>
      </c>
      <c r="M564" s="18" t="s">
        <v>44</v>
      </c>
      <c r="N564" s="45">
        <v>5.26</v>
      </c>
      <c r="O5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64" s="45">
        <f>Table1[[#This Row],[Lifetime Gross (M USD)]]-Table1[[#This Row],[Budget (M USD)]]</f>
        <v>646.08000000000004</v>
      </c>
      <c r="Q564" s="2" t="s">
        <v>32</v>
      </c>
    </row>
    <row r="565" spans="1:17" x14ac:dyDescent="0.3">
      <c r="A565" s="18" t="s">
        <v>1055</v>
      </c>
      <c r="B565" s="22" t="s">
        <v>2176</v>
      </c>
      <c r="C565" s="18" t="s">
        <v>3417</v>
      </c>
      <c r="D565" s="18" t="s">
        <v>26</v>
      </c>
      <c r="E565" s="18" t="s">
        <v>19</v>
      </c>
      <c r="F565" s="42">
        <f t="shared" ca="1" si="8"/>
        <v>25347</v>
      </c>
      <c r="G565" s="27">
        <v>6.9</v>
      </c>
      <c r="H565" s="45">
        <v>3.73</v>
      </c>
      <c r="I565" s="45">
        <v>608.41999999999996</v>
      </c>
      <c r="J565" s="25">
        <v>59</v>
      </c>
      <c r="K565" s="45">
        <v>452.58</v>
      </c>
      <c r="L565" s="45">
        <v>155.84</v>
      </c>
      <c r="M565" s="18" t="s">
        <v>44</v>
      </c>
      <c r="N565" s="45">
        <v>0.73</v>
      </c>
      <c r="O5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65" s="45">
        <f>Table1[[#This Row],[Lifetime Gross (M USD)]]-Table1[[#This Row],[Budget (M USD)]]</f>
        <v>604.68999999999994</v>
      </c>
      <c r="Q565" s="2" t="s">
        <v>10</v>
      </c>
    </row>
    <row r="566" spans="1:17" x14ac:dyDescent="0.3">
      <c r="A566" s="32" t="s">
        <v>1085</v>
      </c>
      <c r="B566" s="22" t="s">
        <v>2601</v>
      </c>
      <c r="C566" s="18" t="s">
        <v>4064</v>
      </c>
      <c r="D566" s="18" t="s">
        <v>26</v>
      </c>
      <c r="E566" s="18" t="s">
        <v>9</v>
      </c>
      <c r="F566" s="42">
        <f t="shared" ca="1" si="8"/>
        <v>10004</v>
      </c>
      <c r="G566" s="27">
        <v>7.2</v>
      </c>
      <c r="H566" s="45">
        <v>184.19</v>
      </c>
      <c r="I566" s="45">
        <v>724.24</v>
      </c>
      <c r="J566" s="25">
        <v>67</v>
      </c>
      <c r="K566" s="45">
        <v>572.20000000000005</v>
      </c>
      <c r="L566" s="45">
        <v>152.04</v>
      </c>
      <c r="M566" s="18" t="s">
        <v>55</v>
      </c>
      <c r="N566" s="45">
        <v>52.98</v>
      </c>
      <c r="O5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566" s="45">
        <f>Table1[[#This Row],[Lifetime Gross (M USD)]]-Table1[[#This Row],[Budget (M USD)]]</f>
        <v>540.04999999999995</v>
      </c>
      <c r="Q566" s="2" t="s">
        <v>10</v>
      </c>
    </row>
    <row r="567" spans="1:17" x14ac:dyDescent="0.3">
      <c r="A567" s="18" t="s">
        <v>1089</v>
      </c>
      <c r="B567" s="22" t="s">
        <v>2593</v>
      </c>
      <c r="C567" s="18" t="s">
        <v>4159</v>
      </c>
      <c r="D567" s="18" t="s">
        <v>26</v>
      </c>
      <c r="E567" s="18" t="s">
        <v>19</v>
      </c>
      <c r="F567" s="42">
        <f t="shared" ca="1" si="8"/>
        <v>16890</v>
      </c>
      <c r="G567" s="27">
        <v>7.3</v>
      </c>
      <c r="H567" s="45">
        <v>193.67</v>
      </c>
      <c r="I567" s="45">
        <v>719.89</v>
      </c>
      <c r="J567" s="25">
        <v>89</v>
      </c>
      <c r="K567" s="45">
        <v>420.91</v>
      </c>
      <c r="L567" s="45">
        <v>298.98</v>
      </c>
      <c r="M567" s="18" t="s">
        <v>44</v>
      </c>
      <c r="N567" s="45">
        <v>86.42</v>
      </c>
      <c r="O5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567" s="45">
        <f>Table1[[#This Row],[Lifetime Gross (M USD)]]-Table1[[#This Row],[Budget (M USD)]]</f>
        <v>526.22</v>
      </c>
      <c r="Q567" s="2" t="s">
        <v>28</v>
      </c>
    </row>
    <row r="568" spans="1:17" x14ac:dyDescent="0.3">
      <c r="A568" s="32" t="s">
        <v>1102</v>
      </c>
      <c r="B568" s="22" t="s">
        <v>2810</v>
      </c>
      <c r="C568" s="18" t="s">
        <v>4456</v>
      </c>
      <c r="D568" s="18" t="s">
        <v>26</v>
      </c>
      <c r="E568" s="18" t="s">
        <v>9</v>
      </c>
      <c r="F568" s="42">
        <f t="shared" ca="1" si="8"/>
        <v>34560</v>
      </c>
      <c r="G568" s="27">
        <v>6.5</v>
      </c>
      <c r="H568" s="45">
        <v>70.13</v>
      </c>
      <c r="I568" s="45">
        <v>586.16</v>
      </c>
      <c r="J568" s="25">
        <v>40</v>
      </c>
      <c r="K568" s="45">
        <v>327.08</v>
      </c>
      <c r="L568" s="45">
        <v>259.08</v>
      </c>
      <c r="M568" s="18" t="s">
        <v>48</v>
      </c>
      <c r="N568" s="45">
        <v>22.73</v>
      </c>
      <c r="O5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68" s="45">
        <f>Table1[[#This Row],[Lifetime Gross (M USD)]]-Table1[[#This Row],[Budget (M USD)]]</f>
        <v>516.03</v>
      </c>
      <c r="Q568" s="2" t="s">
        <v>28</v>
      </c>
    </row>
    <row r="569" spans="1:17" x14ac:dyDescent="0.3">
      <c r="A569" s="18" t="s">
        <v>1104</v>
      </c>
      <c r="B569" s="22" t="s">
        <v>1973</v>
      </c>
      <c r="C569" s="18" t="s">
        <v>3500</v>
      </c>
      <c r="D569" s="18" t="s">
        <v>26</v>
      </c>
      <c r="E569" s="18" t="s">
        <v>9</v>
      </c>
      <c r="F569" s="42">
        <f t="shared" ca="1" si="8"/>
        <v>7474</v>
      </c>
      <c r="G569" s="27">
        <v>7.9</v>
      </c>
      <c r="H569" s="45">
        <v>94.46</v>
      </c>
      <c r="I569" s="45">
        <v>598.86</v>
      </c>
      <c r="J569" s="25">
        <v>84</v>
      </c>
      <c r="K569" s="45">
        <v>369.26</v>
      </c>
      <c r="L569" s="45">
        <v>229.6</v>
      </c>
      <c r="M569" s="18" t="s">
        <v>44</v>
      </c>
      <c r="N569" s="45">
        <v>16.23</v>
      </c>
      <c r="O5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69" s="45">
        <f>Table1[[#This Row],[Lifetime Gross (M USD)]]-Table1[[#This Row],[Budget (M USD)]]</f>
        <v>504.40000000000003</v>
      </c>
      <c r="Q569" s="2" t="s">
        <v>25</v>
      </c>
    </row>
    <row r="570" spans="1:17" x14ac:dyDescent="0.3">
      <c r="A570" s="32" t="s">
        <v>1132</v>
      </c>
      <c r="B570" s="22" t="s">
        <v>2551</v>
      </c>
      <c r="C570" s="18" t="s">
        <v>3978</v>
      </c>
      <c r="D570" s="18" t="s">
        <v>26</v>
      </c>
      <c r="E570" s="18" t="s">
        <v>9</v>
      </c>
      <c r="F570" s="42">
        <f t="shared" ca="1" si="8"/>
        <v>21113</v>
      </c>
      <c r="G570" s="27">
        <v>5.3</v>
      </c>
      <c r="H570" s="45">
        <v>159.33000000000001</v>
      </c>
      <c r="I570" s="45">
        <v>660.59</v>
      </c>
      <c r="J570" s="25">
        <v>63</v>
      </c>
      <c r="K570" s="45">
        <v>480.9</v>
      </c>
      <c r="L570" s="45">
        <v>179.69</v>
      </c>
      <c r="M570" s="18" t="s">
        <v>50</v>
      </c>
      <c r="N570" s="45">
        <v>44.18</v>
      </c>
      <c r="O5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0" s="45">
        <f>Table1[[#This Row],[Lifetime Gross (M USD)]]-Table1[[#This Row],[Budget (M USD)]]</f>
        <v>501.26</v>
      </c>
      <c r="Q570" s="2" t="s">
        <v>13</v>
      </c>
    </row>
    <row r="571" spans="1:17" x14ac:dyDescent="0.3">
      <c r="A571" s="18" t="s">
        <v>1156</v>
      </c>
      <c r="B571" s="22" t="s">
        <v>2494</v>
      </c>
      <c r="C571" s="18" t="s">
        <v>3908</v>
      </c>
      <c r="D571" s="18" t="s">
        <v>26</v>
      </c>
      <c r="E571" s="18" t="s">
        <v>9</v>
      </c>
      <c r="F571" s="42">
        <f t="shared" ca="1" si="8"/>
        <v>24619</v>
      </c>
      <c r="G571" s="27">
        <v>5.8</v>
      </c>
      <c r="H571" s="45">
        <v>127.36</v>
      </c>
      <c r="I571" s="45">
        <v>616.92999999999995</v>
      </c>
      <c r="J571" s="25">
        <v>90</v>
      </c>
      <c r="K571" s="45">
        <v>408.27</v>
      </c>
      <c r="L571" s="45">
        <v>208.66</v>
      </c>
      <c r="M571" s="18" t="s">
        <v>55</v>
      </c>
      <c r="N571" s="45">
        <v>43.01</v>
      </c>
      <c r="O5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1" s="45">
        <f>Table1[[#This Row],[Lifetime Gross (M USD)]]-Table1[[#This Row],[Budget (M USD)]]</f>
        <v>489.56999999999994</v>
      </c>
      <c r="Q571" s="2" t="s">
        <v>32</v>
      </c>
    </row>
    <row r="572" spans="1:17" x14ac:dyDescent="0.3">
      <c r="A572" s="32" t="s">
        <v>1171</v>
      </c>
      <c r="B572" s="22" t="s">
        <v>2294</v>
      </c>
      <c r="C572" s="18" t="s">
        <v>3576</v>
      </c>
      <c r="D572" s="18" t="s">
        <v>18</v>
      </c>
      <c r="E572" s="18" t="s">
        <v>27</v>
      </c>
      <c r="F572" s="42">
        <f t="shared" ca="1" si="8"/>
        <v>8327</v>
      </c>
      <c r="G572" s="27">
        <v>7.3</v>
      </c>
      <c r="H572" s="45">
        <v>131.21</v>
      </c>
      <c r="I572" s="45">
        <v>604.23</v>
      </c>
      <c r="J572" s="25">
        <v>81</v>
      </c>
      <c r="K572" s="45">
        <v>410.02</v>
      </c>
      <c r="L572" s="45">
        <v>194.21</v>
      </c>
      <c r="M572" s="18" t="s">
        <v>50</v>
      </c>
      <c r="N572" s="45">
        <v>39.15</v>
      </c>
      <c r="O5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2" s="45">
        <f>Table1[[#This Row],[Lifetime Gross (M USD)]]-Table1[[#This Row],[Budget (M USD)]]</f>
        <v>473.02</v>
      </c>
      <c r="Q572" s="2" t="s">
        <v>28</v>
      </c>
    </row>
    <row r="573" spans="1:17" x14ac:dyDescent="0.3">
      <c r="A573" s="18" t="s">
        <v>1174</v>
      </c>
      <c r="B573" s="22" t="s">
        <v>1860</v>
      </c>
      <c r="C573" s="18" t="s">
        <v>3066</v>
      </c>
      <c r="D573" s="18" t="s">
        <v>26</v>
      </c>
      <c r="E573" s="18" t="s">
        <v>9</v>
      </c>
      <c r="F573" s="42">
        <f t="shared" ca="1" si="8"/>
        <v>35767</v>
      </c>
      <c r="G573" s="27">
        <v>3.6</v>
      </c>
      <c r="H573" s="45">
        <v>182.08</v>
      </c>
      <c r="I573" s="45">
        <v>653.27</v>
      </c>
      <c r="J573" s="25">
        <v>52</v>
      </c>
      <c r="K573" s="45">
        <v>507.2</v>
      </c>
      <c r="L573" s="45">
        <v>146.07</v>
      </c>
      <c r="M573" s="18" t="s">
        <v>55</v>
      </c>
      <c r="N573" s="45">
        <v>43.02</v>
      </c>
      <c r="O5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3" s="45">
        <f>Table1[[#This Row],[Lifetime Gross (M USD)]]-Table1[[#This Row],[Budget (M USD)]]</f>
        <v>471.18999999999994</v>
      </c>
      <c r="Q573" s="2" t="s">
        <v>8</v>
      </c>
    </row>
    <row r="574" spans="1:17" x14ac:dyDescent="0.3">
      <c r="A574" s="32" t="s">
        <v>1184</v>
      </c>
      <c r="B574" s="22" t="s">
        <v>1861</v>
      </c>
      <c r="C574" s="18" t="s">
        <v>3067</v>
      </c>
      <c r="D574" s="18" t="s">
        <v>26</v>
      </c>
      <c r="E574" s="18" t="s">
        <v>9</v>
      </c>
      <c r="F574" s="42">
        <f t="shared" ca="1" si="8"/>
        <v>20545</v>
      </c>
      <c r="G574" s="27">
        <v>4.0999999999999996</v>
      </c>
      <c r="H574" s="45">
        <v>19.95</v>
      </c>
      <c r="I574" s="45">
        <v>483.81</v>
      </c>
      <c r="J574" s="25">
        <v>50</v>
      </c>
      <c r="K574" s="45">
        <v>383.62</v>
      </c>
      <c r="L574" s="45">
        <v>100.19</v>
      </c>
      <c r="M574" s="18" t="s">
        <v>48</v>
      </c>
      <c r="N574" s="45">
        <v>8.58</v>
      </c>
      <c r="O5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4" s="45">
        <f>Table1[[#This Row],[Lifetime Gross (M USD)]]-Table1[[#This Row],[Budget (M USD)]]</f>
        <v>463.86</v>
      </c>
      <c r="Q574" s="2" t="s">
        <v>20</v>
      </c>
    </row>
    <row r="575" spans="1:17" x14ac:dyDescent="0.3">
      <c r="A575" s="18" t="s">
        <v>1252</v>
      </c>
      <c r="B575" s="22" t="s">
        <v>2175</v>
      </c>
      <c r="C575" s="18" t="s">
        <v>3416</v>
      </c>
      <c r="D575" s="18" t="s">
        <v>14</v>
      </c>
      <c r="E575" s="18" t="s">
        <v>21</v>
      </c>
      <c r="F575" s="42">
        <f t="shared" ca="1" si="8"/>
        <v>31685</v>
      </c>
      <c r="G575" s="27">
        <v>6.1</v>
      </c>
      <c r="H575" s="45">
        <v>19.2</v>
      </c>
      <c r="I575" s="45">
        <v>474.38</v>
      </c>
      <c r="J575" s="25">
        <v>38</v>
      </c>
      <c r="K575" s="45">
        <v>315.20999999999998</v>
      </c>
      <c r="L575" s="45">
        <v>159.16999999999999</v>
      </c>
      <c r="M575" s="18" t="s">
        <v>48</v>
      </c>
      <c r="N575" s="45">
        <v>7.16</v>
      </c>
      <c r="O5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5" s="45">
        <f>Table1[[#This Row],[Lifetime Gross (M USD)]]-Table1[[#This Row],[Budget (M USD)]]</f>
        <v>455.18</v>
      </c>
      <c r="Q575" s="2" t="s">
        <v>17</v>
      </c>
    </row>
    <row r="576" spans="1:17" x14ac:dyDescent="0.3">
      <c r="A576" s="32" t="s">
        <v>1263</v>
      </c>
      <c r="B576" s="22" t="s">
        <v>2904</v>
      </c>
      <c r="C576" s="18" t="s">
        <v>4655</v>
      </c>
      <c r="D576" s="18" t="s">
        <v>26</v>
      </c>
      <c r="E576" s="18" t="s">
        <v>9</v>
      </c>
      <c r="F576" s="42">
        <f t="shared" ca="1" si="8"/>
        <v>29414</v>
      </c>
      <c r="G576" s="27">
        <v>5.3</v>
      </c>
      <c r="H576" s="45">
        <v>117.54</v>
      </c>
      <c r="I576" s="45">
        <v>566.25</v>
      </c>
      <c r="J576" s="25">
        <v>23</v>
      </c>
      <c r="K576" s="45">
        <v>349.29</v>
      </c>
      <c r="L576" s="45">
        <v>216.96</v>
      </c>
      <c r="M576" s="18" t="s">
        <v>54</v>
      </c>
      <c r="N576" s="45">
        <v>55.67</v>
      </c>
      <c r="O5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6" s="45">
        <f>Table1[[#This Row],[Lifetime Gross (M USD)]]-Table1[[#This Row],[Budget (M USD)]]</f>
        <v>448.71</v>
      </c>
      <c r="Q576" s="2" t="s">
        <v>10</v>
      </c>
    </row>
    <row r="577" spans="1:17" x14ac:dyDescent="0.3">
      <c r="A577" s="18" t="s">
        <v>1264</v>
      </c>
      <c r="B577" s="22" t="s">
        <v>2336</v>
      </c>
      <c r="C577" s="18" t="s">
        <v>3638</v>
      </c>
      <c r="D577" s="18" t="s">
        <v>26</v>
      </c>
      <c r="E577" s="18" t="s">
        <v>9</v>
      </c>
      <c r="F577" s="42">
        <f t="shared" ca="1" si="8"/>
        <v>37874</v>
      </c>
      <c r="G577" s="27">
        <v>5.5</v>
      </c>
      <c r="H577" s="45">
        <v>8.49</v>
      </c>
      <c r="I577" s="45">
        <v>456.07</v>
      </c>
      <c r="J577" s="25">
        <v>23</v>
      </c>
      <c r="K577" s="45">
        <v>254.25</v>
      </c>
      <c r="L577" s="45">
        <v>201.82</v>
      </c>
      <c r="M577" s="18" t="s">
        <v>54</v>
      </c>
      <c r="N577" s="45">
        <v>1</v>
      </c>
      <c r="O5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7" s="45">
        <f>Table1[[#This Row],[Lifetime Gross (M USD)]]-Table1[[#This Row],[Budget (M USD)]]</f>
        <v>447.58</v>
      </c>
      <c r="Q577" s="2" t="s">
        <v>13</v>
      </c>
    </row>
    <row r="578" spans="1:17" x14ac:dyDescent="0.3">
      <c r="A578" s="32" t="s">
        <v>1318</v>
      </c>
      <c r="B578" s="22" t="s">
        <v>2368</v>
      </c>
      <c r="C578" s="18" t="s">
        <v>4069</v>
      </c>
      <c r="D578" s="18" t="s">
        <v>26</v>
      </c>
      <c r="E578" s="18" t="s">
        <v>9</v>
      </c>
      <c r="F578" s="42">
        <f t="shared" ca="1" si="8"/>
        <v>23908</v>
      </c>
      <c r="G578" s="27">
        <v>4.9000000000000004</v>
      </c>
      <c r="H578" s="45">
        <v>3.91</v>
      </c>
      <c r="I578" s="45">
        <v>447.59</v>
      </c>
      <c r="J578" s="25">
        <v>33</v>
      </c>
      <c r="K578" s="45">
        <v>283.74</v>
      </c>
      <c r="L578" s="45">
        <v>163.85</v>
      </c>
      <c r="M578" s="18" t="s">
        <v>54</v>
      </c>
      <c r="N578" s="45">
        <v>0.75</v>
      </c>
      <c r="O5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8" s="45">
        <f>Table1[[#This Row],[Lifetime Gross (M USD)]]-Table1[[#This Row],[Budget (M USD)]]</f>
        <v>443.67999999999995</v>
      </c>
      <c r="Q578" s="2" t="s">
        <v>17</v>
      </c>
    </row>
    <row r="579" spans="1:17" x14ac:dyDescent="0.3">
      <c r="A579" s="18" t="s">
        <v>1389</v>
      </c>
      <c r="B579" s="22" t="s">
        <v>2468</v>
      </c>
      <c r="C579" s="18" t="s">
        <v>3832</v>
      </c>
      <c r="D579" s="18" t="s">
        <v>26</v>
      </c>
      <c r="E579" s="18" t="s">
        <v>9</v>
      </c>
      <c r="F579" s="42">
        <f t="shared" ref="F579:F642" ca="1" si="9">RANDBETWEEN(DATE(1920,1,1),DATE(2015,12,31))</f>
        <v>16875</v>
      </c>
      <c r="G579" s="27">
        <v>5.7</v>
      </c>
      <c r="H579" s="45">
        <v>52.66</v>
      </c>
      <c r="I579" s="45">
        <v>482.96</v>
      </c>
      <c r="J579" s="25">
        <v>68</v>
      </c>
      <c r="K579" s="45">
        <v>297.33</v>
      </c>
      <c r="L579" s="45">
        <v>185.63</v>
      </c>
      <c r="M579" s="18" t="s">
        <v>54</v>
      </c>
      <c r="N579" s="45">
        <v>6</v>
      </c>
      <c r="O5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79" s="45">
        <f>Table1[[#This Row],[Lifetime Gross (M USD)]]-Table1[[#This Row],[Budget (M USD)]]</f>
        <v>430.29999999999995</v>
      </c>
      <c r="Q579" s="2" t="s">
        <v>28</v>
      </c>
    </row>
    <row r="580" spans="1:17" x14ac:dyDescent="0.3">
      <c r="A580" s="32" t="s">
        <v>1398</v>
      </c>
      <c r="B580" s="22" t="s">
        <v>2560</v>
      </c>
      <c r="C580" s="18" t="s">
        <v>3993</v>
      </c>
      <c r="D580" s="18" t="s">
        <v>30</v>
      </c>
      <c r="E580" s="18" t="s">
        <v>15</v>
      </c>
      <c r="F580" s="42">
        <f t="shared" ca="1" si="9"/>
        <v>34542</v>
      </c>
      <c r="G580" s="27">
        <v>6.2</v>
      </c>
      <c r="H580" s="45">
        <v>65.489999999999995</v>
      </c>
      <c r="I580" s="45">
        <v>477.39</v>
      </c>
      <c r="J580" s="25">
        <v>51</v>
      </c>
      <c r="K580" s="45">
        <v>364.98</v>
      </c>
      <c r="L580" s="45">
        <v>112.41</v>
      </c>
      <c r="M580" s="18" t="s">
        <v>55</v>
      </c>
      <c r="N580" s="45">
        <v>15.55</v>
      </c>
      <c r="O5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0" s="45">
        <f>Table1[[#This Row],[Lifetime Gross (M USD)]]-Table1[[#This Row],[Budget (M USD)]]</f>
        <v>411.9</v>
      </c>
      <c r="Q580" s="2" t="s">
        <v>32</v>
      </c>
    </row>
    <row r="581" spans="1:17" x14ac:dyDescent="0.3">
      <c r="A581" s="18" t="s">
        <v>363</v>
      </c>
      <c r="B581" s="22" t="s">
        <v>2736</v>
      </c>
      <c r="C581" s="18" t="s">
        <v>4302</v>
      </c>
      <c r="D581" s="18" t="s">
        <v>26</v>
      </c>
      <c r="E581" s="18" t="s">
        <v>9</v>
      </c>
      <c r="F581" s="42">
        <f t="shared" ca="1" si="9"/>
        <v>28080</v>
      </c>
      <c r="G581" s="27">
        <v>7</v>
      </c>
      <c r="H581" s="45">
        <v>153.59</v>
      </c>
      <c r="I581" s="45">
        <v>563.35</v>
      </c>
      <c r="J581" s="25">
        <v>62</v>
      </c>
      <c r="K581" s="45">
        <v>425.67</v>
      </c>
      <c r="L581" s="45">
        <v>137.68</v>
      </c>
      <c r="M581" s="18" t="s">
        <v>55</v>
      </c>
      <c r="N581" s="45">
        <v>55.66</v>
      </c>
      <c r="O5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1" s="45">
        <f>Table1[[#This Row],[Lifetime Gross (M USD)]]-Table1[[#This Row],[Budget (M USD)]]</f>
        <v>409.76</v>
      </c>
      <c r="Q581" s="2" t="s">
        <v>10</v>
      </c>
    </row>
    <row r="582" spans="1:17" x14ac:dyDescent="0.3">
      <c r="A582" s="32" t="s">
        <v>1531</v>
      </c>
      <c r="B582" s="22" t="s">
        <v>1916</v>
      </c>
      <c r="C582" s="18" t="s">
        <v>3539</v>
      </c>
      <c r="D582" s="18" t="s">
        <v>26</v>
      </c>
      <c r="E582" s="18" t="s">
        <v>9</v>
      </c>
      <c r="F582" s="42">
        <f t="shared" ca="1" si="9"/>
        <v>7403</v>
      </c>
      <c r="G582" s="27">
        <v>7.3</v>
      </c>
      <c r="H582" s="45">
        <v>156.49</v>
      </c>
      <c r="I582" s="45">
        <v>564.34</v>
      </c>
      <c r="J582" s="25">
        <v>78</v>
      </c>
      <c r="K582" s="45">
        <v>409.36</v>
      </c>
      <c r="L582" s="45">
        <v>154.97999999999999</v>
      </c>
      <c r="M582" s="18" t="s">
        <v>50</v>
      </c>
      <c r="N582" s="45">
        <v>63.44</v>
      </c>
      <c r="O5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2" s="45">
        <f>Table1[[#This Row],[Lifetime Gross (M USD)]]-Table1[[#This Row],[Budget (M USD)]]</f>
        <v>407.85</v>
      </c>
      <c r="Q582" s="2" t="s">
        <v>22</v>
      </c>
    </row>
    <row r="583" spans="1:17" x14ac:dyDescent="0.3">
      <c r="A583" s="18" t="s">
        <v>1573</v>
      </c>
      <c r="B583" s="22" t="s">
        <v>2327</v>
      </c>
      <c r="C583" s="18" t="s">
        <v>3619</v>
      </c>
      <c r="D583" s="18" t="s">
        <v>26</v>
      </c>
      <c r="E583" s="18" t="s">
        <v>27</v>
      </c>
      <c r="F583" s="42">
        <f t="shared" ca="1" si="9"/>
        <v>34958</v>
      </c>
      <c r="G583" s="27">
        <v>5</v>
      </c>
      <c r="H583" s="45">
        <v>24.22</v>
      </c>
      <c r="I583" s="45">
        <v>424.12</v>
      </c>
      <c r="J583" s="25">
        <v>52</v>
      </c>
      <c r="K583" s="45">
        <v>302.20999999999998</v>
      </c>
      <c r="L583" s="45">
        <v>121.91</v>
      </c>
      <c r="M583" s="18" t="s">
        <v>48</v>
      </c>
      <c r="N583" s="45">
        <v>6.88</v>
      </c>
      <c r="O5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3" s="45">
        <f>Table1[[#This Row],[Lifetime Gross (M USD)]]-Table1[[#This Row],[Budget (M USD)]]</f>
        <v>399.9</v>
      </c>
      <c r="Q583" s="2" t="s">
        <v>22</v>
      </c>
    </row>
    <row r="584" spans="1:17" x14ac:dyDescent="0.3">
      <c r="A584" s="32" t="s">
        <v>1578</v>
      </c>
      <c r="B584" s="22" t="s">
        <v>2045</v>
      </c>
      <c r="C584" s="18" t="s">
        <v>4186</v>
      </c>
      <c r="D584" s="18" t="s">
        <v>26</v>
      </c>
      <c r="E584" s="18" t="s">
        <v>9</v>
      </c>
      <c r="F584" s="42">
        <f t="shared" ca="1" si="9"/>
        <v>21815</v>
      </c>
      <c r="G584" s="27">
        <v>6.1</v>
      </c>
      <c r="H584" s="45">
        <v>131.87</v>
      </c>
      <c r="I584" s="45">
        <v>507.73</v>
      </c>
      <c r="J584" s="25">
        <v>73</v>
      </c>
      <c r="K584" s="45">
        <v>297.13</v>
      </c>
      <c r="L584" s="45">
        <v>210.6</v>
      </c>
      <c r="M584" s="18" t="s">
        <v>55</v>
      </c>
      <c r="N584" s="45">
        <v>36.93</v>
      </c>
      <c r="O5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4" s="45">
        <f>Table1[[#This Row],[Lifetime Gross (M USD)]]-Table1[[#This Row],[Budget (M USD)]]</f>
        <v>375.86</v>
      </c>
      <c r="Q584" s="2" t="s">
        <v>28</v>
      </c>
    </row>
    <row r="585" spans="1:17" x14ac:dyDescent="0.3">
      <c r="A585" s="18" t="s">
        <v>1631</v>
      </c>
      <c r="B585" s="22" t="s">
        <v>2278</v>
      </c>
      <c r="C585" s="18" t="s">
        <v>4297</v>
      </c>
      <c r="D585" s="18" t="s">
        <v>26</v>
      </c>
      <c r="E585" s="18" t="s">
        <v>9</v>
      </c>
      <c r="F585" s="42">
        <f t="shared" ca="1" si="9"/>
        <v>28035</v>
      </c>
      <c r="G585" s="27">
        <v>6</v>
      </c>
      <c r="H585" s="45">
        <v>174.73</v>
      </c>
      <c r="I585" s="45">
        <v>531.14</v>
      </c>
      <c r="J585" s="25">
        <v>28</v>
      </c>
      <c r="K585" s="45">
        <v>410.6</v>
      </c>
      <c r="L585" s="45">
        <v>120.54</v>
      </c>
      <c r="M585" s="18" t="s">
        <v>48</v>
      </c>
      <c r="N585" s="45">
        <v>56.39</v>
      </c>
      <c r="O5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5" s="45">
        <f>Table1[[#This Row],[Lifetime Gross (M USD)]]-Table1[[#This Row],[Budget (M USD)]]</f>
        <v>356.40999999999997</v>
      </c>
      <c r="Q585" s="2" t="s">
        <v>10</v>
      </c>
    </row>
    <row r="586" spans="1:17" x14ac:dyDescent="0.3">
      <c r="A586" s="32" t="s">
        <v>1642</v>
      </c>
      <c r="B586" s="22" t="s">
        <v>1945</v>
      </c>
      <c r="C586" s="18" t="s">
        <v>3148</v>
      </c>
      <c r="D586" s="18" t="s">
        <v>26</v>
      </c>
      <c r="E586" s="18" t="s">
        <v>19</v>
      </c>
      <c r="F586" s="42">
        <f t="shared" ca="1" si="9"/>
        <v>13171</v>
      </c>
      <c r="G586" s="27">
        <v>6.5</v>
      </c>
      <c r="H586" s="45">
        <v>143.46</v>
      </c>
      <c r="I586" s="45">
        <v>489.25</v>
      </c>
      <c r="J586" s="25">
        <v>79</v>
      </c>
      <c r="K586" s="45">
        <v>283.77</v>
      </c>
      <c r="L586" s="45">
        <v>205.48</v>
      </c>
      <c r="M586" s="18" t="s">
        <v>54</v>
      </c>
      <c r="N586" s="45">
        <v>51.33</v>
      </c>
      <c r="O5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6" s="45">
        <f>Table1[[#This Row],[Lifetime Gross (M USD)]]-Table1[[#This Row],[Budget (M USD)]]</f>
        <v>345.78999999999996</v>
      </c>
      <c r="Q586" s="2" t="s">
        <v>25</v>
      </c>
    </row>
    <row r="587" spans="1:17" x14ac:dyDescent="0.3">
      <c r="A587" s="18" t="s">
        <v>1648</v>
      </c>
      <c r="B587" s="22" t="s">
        <v>2187</v>
      </c>
      <c r="C587" s="18" t="s">
        <v>4188</v>
      </c>
      <c r="D587" s="18" t="s">
        <v>26</v>
      </c>
      <c r="E587" s="18" t="s">
        <v>9</v>
      </c>
      <c r="F587" s="42">
        <f t="shared" ca="1" si="9"/>
        <v>20417</v>
      </c>
      <c r="G587" s="27">
        <v>6.5</v>
      </c>
      <c r="H587" s="45">
        <v>225.71</v>
      </c>
      <c r="I587" s="45">
        <v>571.01</v>
      </c>
      <c r="J587" s="25">
        <v>81</v>
      </c>
      <c r="K587" s="45">
        <v>292.7</v>
      </c>
      <c r="L587" s="45">
        <v>278.31</v>
      </c>
      <c r="M587" s="18" t="s">
        <v>55</v>
      </c>
      <c r="N587" s="45">
        <v>35.58</v>
      </c>
      <c r="O5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7" s="45">
        <f>Table1[[#This Row],[Lifetime Gross (M USD)]]-Table1[[#This Row],[Budget (M USD)]]</f>
        <v>345.29999999999995</v>
      </c>
      <c r="Q587" s="2" t="s">
        <v>28</v>
      </c>
    </row>
    <row r="588" spans="1:17" x14ac:dyDescent="0.3">
      <c r="A588" s="32" t="s">
        <v>1667</v>
      </c>
      <c r="B588" s="22" t="s">
        <v>1931</v>
      </c>
      <c r="C588" s="18" t="s">
        <v>3951</v>
      </c>
      <c r="D588" s="18" t="s">
        <v>26</v>
      </c>
      <c r="E588" s="18" t="s">
        <v>9</v>
      </c>
      <c r="F588" s="42">
        <f t="shared" ca="1" si="9"/>
        <v>19170</v>
      </c>
      <c r="G588" s="27">
        <v>5.6</v>
      </c>
      <c r="H588" s="45">
        <v>77.430000000000007</v>
      </c>
      <c r="I588" s="45">
        <v>413.98</v>
      </c>
      <c r="J588" s="25">
        <v>91</v>
      </c>
      <c r="K588" s="45">
        <v>297.14999999999998</v>
      </c>
      <c r="L588" s="45">
        <v>116.83</v>
      </c>
      <c r="M588" s="18" t="s">
        <v>54</v>
      </c>
      <c r="N588" s="45">
        <v>37.799999999999997</v>
      </c>
      <c r="O5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8" s="45">
        <f>Table1[[#This Row],[Lifetime Gross (M USD)]]-Table1[[#This Row],[Budget (M USD)]]</f>
        <v>336.55</v>
      </c>
      <c r="Q588" s="2" t="s">
        <v>10</v>
      </c>
    </row>
    <row r="589" spans="1:17" x14ac:dyDescent="0.3">
      <c r="A589" s="18" t="s">
        <v>1736</v>
      </c>
      <c r="B589" s="22" t="s">
        <v>2467</v>
      </c>
      <c r="C589" s="18" t="s">
        <v>3830</v>
      </c>
      <c r="D589" s="18" t="s">
        <v>26</v>
      </c>
      <c r="E589" s="18" t="s">
        <v>9</v>
      </c>
      <c r="F589" s="42">
        <f t="shared" ca="1" si="9"/>
        <v>39177</v>
      </c>
      <c r="G589" s="27">
        <v>6.7</v>
      </c>
      <c r="H589" s="45">
        <v>282.64999999999998</v>
      </c>
      <c r="I589" s="45">
        <v>585.49</v>
      </c>
      <c r="J589" s="25">
        <v>98</v>
      </c>
      <c r="K589" s="45">
        <v>333.49</v>
      </c>
      <c r="L589" s="45">
        <v>252</v>
      </c>
      <c r="M589" s="18" t="s">
        <v>44</v>
      </c>
      <c r="N589" s="45">
        <v>137.72999999999999</v>
      </c>
      <c r="O5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89" s="45">
        <f>Table1[[#This Row],[Lifetime Gross (M USD)]]-Table1[[#This Row],[Budget (M USD)]]</f>
        <v>302.84000000000003</v>
      </c>
      <c r="Q589" s="2" t="s">
        <v>22</v>
      </c>
    </row>
    <row r="590" spans="1:17" x14ac:dyDescent="0.3">
      <c r="A590" s="32" t="s">
        <v>1782</v>
      </c>
      <c r="B590" s="22" t="s">
        <v>2008</v>
      </c>
      <c r="C590" s="18" t="s">
        <v>3214</v>
      </c>
      <c r="D590" s="18" t="s">
        <v>26</v>
      </c>
      <c r="E590" s="18" t="s">
        <v>9</v>
      </c>
      <c r="F590" s="42">
        <f t="shared" ca="1" si="9"/>
        <v>25443</v>
      </c>
      <c r="G590" s="27">
        <v>5.7</v>
      </c>
      <c r="H590" s="45">
        <v>31.21</v>
      </c>
      <c r="I590" s="45">
        <v>329.92</v>
      </c>
      <c r="J590" s="25">
        <v>51</v>
      </c>
      <c r="K590" s="45">
        <v>195.29</v>
      </c>
      <c r="L590" s="45">
        <v>134.63</v>
      </c>
      <c r="M590" s="18" t="s">
        <v>54</v>
      </c>
      <c r="N590" s="45">
        <v>3.88</v>
      </c>
      <c r="O5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0" s="45">
        <f>Table1[[#This Row],[Lifetime Gross (M USD)]]-Table1[[#This Row],[Budget (M USD)]]</f>
        <v>298.71000000000004</v>
      </c>
      <c r="Q590" s="2" t="s">
        <v>32</v>
      </c>
    </row>
    <row r="591" spans="1:17" x14ac:dyDescent="0.3">
      <c r="A591" s="18" t="s">
        <v>1784</v>
      </c>
      <c r="B591" s="22" t="s">
        <v>2406</v>
      </c>
      <c r="C591" s="18" t="s">
        <v>3740</v>
      </c>
      <c r="D591" s="18" t="s">
        <v>2407</v>
      </c>
      <c r="E591" s="18" t="s">
        <v>2408</v>
      </c>
      <c r="F591" s="42">
        <f t="shared" ca="1" si="9"/>
        <v>18546</v>
      </c>
      <c r="G591" s="27">
        <v>7.5</v>
      </c>
      <c r="H591" s="45">
        <v>172.96</v>
      </c>
      <c r="I591" s="45">
        <v>466.43</v>
      </c>
      <c r="J591" s="25">
        <v>29</v>
      </c>
      <c r="K591" s="45">
        <v>243.09</v>
      </c>
      <c r="L591" s="45">
        <v>223.34</v>
      </c>
      <c r="M591" s="18" t="s">
        <v>55</v>
      </c>
      <c r="N591" s="45">
        <v>66.53</v>
      </c>
      <c r="O5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1" s="45">
        <f>Table1[[#This Row],[Lifetime Gross (M USD)]]-Table1[[#This Row],[Budget (M USD)]]</f>
        <v>293.47000000000003</v>
      </c>
      <c r="Q591" s="2" t="s">
        <v>22</v>
      </c>
    </row>
    <row r="592" spans="1:17" x14ac:dyDescent="0.3">
      <c r="A592" s="32" t="s">
        <v>1547</v>
      </c>
      <c r="B592" s="22" t="s">
        <v>2715</v>
      </c>
      <c r="C592" s="18" t="s">
        <v>4267</v>
      </c>
      <c r="D592" s="18" t="s">
        <v>26</v>
      </c>
      <c r="E592" s="18" t="s">
        <v>9</v>
      </c>
      <c r="F592" s="42">
        <f t="shared" ca="1" si="9"/>
        <v>42018</v>
      </c>
      <c r="G592" s="27">
        <v>4.5999999999999996</v>
      </c>
      <c r="H592" s="45">
        <v>285.39999999999998</v>
      </c>
      <c r="I592" s="45">
        <v>571.89</v>
      </c>
      <c r="J592" s="25">
        <v>28</v>
      </c>
      <c r="K592" s="45">
        <v>369.71</v>
      </c>
      <c r="L592" s="45">
        <v>202.18</v>
      </c>
      <c r="M592" s="18" t="s">
        <v>54</v>
      </c>
      <c r="N592" s="45">
        <v>126.81</v>
      </c>
      <c r="O5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2" s="45">
        <f>Table1[[#This Row],[Lifetime Gross (M USD)]]-Table1[[#This Row],[Budget (M USD)]]</f>
        <v>286.49</v>
      </c>
      <c r="Q592" s="2" t="s">
        <v>13</v>
      </c>
    </row>
    <row r="593" spans="1:17" x14ac:dyDescent="0.3">
      <c r="A593" s="18" t="s">
        <v>1815</v>
      </c>
      <c r="B593" s="22" t="s">
        <v>2667</v>
      </c>
      <c r="C593" s="18" t="s">
        <v>4183</v>
      </c>
      <c r="D593" s="18" t="s">
        <v>26</v>
      </c>
      <c r="E593" s="18" t="s">
        <v>9</v>
      </c>
      <c r="F593" s="42">
        <f t="shared" ca="1" si="9"/>
        <v>36656</v>
      </c>
      <c r="G593" s="27">
        <v>4</v>
      </c>
      <c r="H593" s="45">
        <v>137.15</v>
      </c>
      <c r="I593" s="45">
        <v>413.25</v>
      </c>
      <c r="J593" s="25">
        <v>45</v>
      </c>
      <c r="K593" s="45">
        <v>219.35</v>
      </c>
      <c r="L593" s="45">
        <v>193.9</v>
      </c>
      <c r="M593" s="18" t="s">
        <v>54</v>
      </c>
      <c r="N593" s="45">
        <v>31.92</v>
      </c>
      <c r="O5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3" s="45">
        <f>Table1[[#This Row],[Lifetime Gross (M USD)]]-Table1[[#This Row],[Budget (M USD)]]</f>
        <v>276.10000000000002</v>
      </c>
      <c r="Q593" s="2" t="s">
        <v>8</v>
      </c>
    </row>
    <row r="594" spans="1:17" x14ac:dyDescent="0.3">
      <c r="A594" s="32" t="s">
        <v>1819</v>
      </c>
      <c r="B594" s="22" t="s">
        <v>2217</v>
      </c>
      <c r="C594" s="18" t="s">
        <v>3468</v>
      </c>
      <c r="D594" s="18" t="s">
        <v>26</v>
      </c>
      <c r="E594" s="18" t="s">
        <v>9</v>
      </c>
      <c r="F594" s="42">
        <f t="shared" ca="1" si="9"/>
        <v>10852</v>
      </c>
      <c r="G594" s="27">
        <v>6.3</v>
      </c>
      <c r="H594" s="45">
        <v>216.26</v>
      </c>
      <c r="I594" s="45">
        <v>490.11</v>
      </c>
      <c r="J594" s="25">
        <v>98</v>
      </c>
      <c r="K594" s="45">
        <v>258.5</v>
      </c>
      <c r="L594" s="45">
        <v>231.61</v>
      </c>
      <c r="M594" s="18" t="s">
        <v>54</v>
      </c>
      <c r="N594" s="45">
        <v>34.74</v>
      </c>
      <c r="O5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4" s="45">
        <f>Table1[[#This Row],[Lifetime Gross (M USD)]]-Table1[[#This Row],[Budget (M USD)]]</f>
        <v>273.85000000000002</v>
      </c>
      <c r="Q594" s="2" t="s">
        <v>17</v>
      </c>
    </row>
    <row r="595" spans="1:17" x14ac:dyDescent="0.3">
      <c r="A595" s="18" t="s">
        <v>1827</v>
      </c>
      <c r="B595" s="22" t="s">
        <v>2927</v>
      </c>
      <c r="C595" s="18" t="s">
        <v>4718</v>
      </c>
      <c r="D595" s="18" t="s">
        <v>23</v>
      </c>
      <c r="E595" s="18" t="s">
        <v>2343</v>
      </c>
      <c r="F595" s="42">
        <f t="shared" ca="1" si="9"/>
        <v>37287</v>
      </c>
      <c r="G595" s="27">
        <v>7.9</v>
      </c>
      <c r="H595" s="45">
        <v>52.89</v>
      </c>
      <c r="I595" s="45">
        <v>318.98</v>
      </c>
      <c r="J595" s="25">
        <v>45</v>
      </c>
      <c r="K595" s="45">
        <v>217.77</v>
      </c>
      <c r="L595" s="45">
        <v>101.21</v>
      </c>
      <c r="M595" s="18" t="s">
        <v>46</v>
      </c>
      <c r="N595" s="45">
        <v>17.27</v>
      </c>
      <c r="O5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5" s="45">
        <f>Table1[[#This Row],[Lifetime Gross (M USD)]]-Table1[[#This Row],[Budget (M USD)]]</f>
        <v>266.09000000000003</v>
      </c>
      <c r="Q595" s="2" t="s">
        <v>22</v>
      </c>
    </row>
    <row r="596" spans="1:17" x14ac:dyDescent="0.3">
      <c r="A596" s="32" t="s">
        <v>75</v>
      </c>
      <c r="B596" s="22" t="s">
        <v>2510</v>
      </c>
      <c r="C596" s="18" t="s">
        <v>4177</v>
      </c>
      <c r="D596" s="18" t="s">
        <v>26</v>
      </c>
      <c r="E596" s="18" t="s">
        <v>9</v>
      </c>
      <c r="F596" s="42">
        <f t="shared" ca="1" si="9"/>
        <v>35667</v>
      </c>
      <c r="G596" s="27">
        <v>4.5999999999999996</v>
      </c>
      <c r="H596" s="45">
        <v>245.35</v>
      </c>
      <c r="I596" s="45">
        <v>506.7</v>
      </c>
      <c r="J596" s="25">
        <v>86</v>
      </c>
      <c r="K596" s="45">
        <v>395.61</v>
      </c>
      <c r="L596" s="45">
        <v>111.09</v>
      </c>
      <c r="M596" s="18" t="s">
        <v>46</v>
      </c>
      <c r="N596" s="45">
        <v>32.43</v>
      </c>
      <c r="O5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6" s="45">
        <f>Table1[[#This Row],[Lifetime Gross (M USD)]]-Table1[[#This Row],[Budget (M USD)]]</f>
        <v>261.35000000000002</v>
      </c>
      <c r="Q596" s="2" t="s">
        <v>32</v>
      </c>
    </row>
    <row r="597" spans="1:17" x14ac:dyDescent="0.3">
      <c r="A597" s="18" t="s">
        <v>89</v>
      </c>
      <c r="B597" s="22" t="s">
        <v>1995</v>
      </c>
      <c r="C597" s="18" t="s">
        <v>3199</v>
      </c>
      <c r="D597" s="18" t="s">
        <v>26</v>
      </c>
      <c r="E597" s="18" t="s">
        <v>9</v>
      </c>
      <c r="F597" s="42">
        <f t="shared" ca="1" si="9"/>
        <v>33531</v>
      </c>
      <c r="G597" s="27">
        <v>4.7</v>
      </c>
      <c r="H597" s="45">
        <v>104.54</v>
      </c>
      <c r="I597" s="45">
        <v>358.16</v>
      </c>
      <c r="J597" s="25">
        <v>71</v>
      </c>
      <c r="K597" s="45">
        <v>179.66</v>
      </c>
      <c r="L597" s="45">
        <v>178.5</v>
      </c>
      <c r="M597" s="18" t="s">
        <v>44</v>
      </c>
      <c r="N597" s="45">
        <v>13.39</v>
      </c>
      <c r="O5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7" s="45">
        <f>Table1[[#This Row],[Lifetime Gross (M USD)]]-Table1[[#This Row],[Budget (M USD)]]</f>
        <v>253.62</v>
      </c>
      <c r="Q597" s="2" t="s">
        <v>25</v>
      </c>
    </row>
    <row r="598" spans="1:17" x14ac:dyDescent="0.3">
      <c r="A598" s="32" t="s">
        <v>93</v>
      </c>
      <c r="B598" s="22" t="s">
        <v>2798</v>
      </c>
      <c r="C598" s="18" t="s">
        <v>4428</v>
      </c>
      <c r="D598" s="18" t="s">
        <v>26</v>
      </c>
      <c r="E598" s="18" t="s">
        <v>9</v>
      </c>
      <c r="F598" s="42">
        <f t="shared" ca="1" si="9"/>
        <v>21350</v>
      </c>
      <c r="G598" s="27">
        <v>7.8</v>
      </c>
      <c r="H598" s="45">
        <v>171.21</v>
      </c>
      <c r="I598" s="45">
        <v>415.34</v>
      </c>
      <c r="J598" s="25">
        <v>37</v>
      </c>
      <c r="K598" s="45">
        <v>280.85000000000002</v>
      </c>
      <c r="L598" s="45">
        <v>134.49</v>
      </c>
      <c r="M598" s="18" t="s">
        <v>55</v>
      </c>
      <c r="N598" s="45">
        <v>70.8</v>
      </c>
      <c r="O5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8" s="45">
        <f>Table1[[#This Row],[Lifetime Gross (M USD)]]-Table1[[#This Row],[Budget (M USD)]]</f>
        <v>244.12999999999997</v>
      </c>
      <c r="Q598" s="2" t="s">
        <v>17</v>
      </c>
    </row>
    <row r="599" spans="1:17" x14ac:dyDescent="0.3">
      <c r="A599" s="18" t="s">
        <v>130</v>
      </c>
      <c r="B599" s="22" t="s">
        <v>1987</v>
      </c>
      <c r="C599" s="18" t="s">
        <v>4844</v>
      </c>
      <c r="D599" s="18" t="s">
        <v>26</v>
      </c>
      <c r="E599" s="18" t="s">
        <v>27</v>
      </c>
      <c r="F599" s="42">
        <f t="shared" ca="1" si="9"/>
        <v>27974</v>
      </c>
      <c r="G599" s="27">
        <v>6.6</v>
      </c>
      <c r="H599" s="45">
        <v>281.93</v>
      </c>
      <c r="I599" s="45">
        <v>523.82000000000005</v>
      </c>
      <c r="J599" s="25">
        <v>51</v>
      </c>
      <c r="K599" s="45">
        <v>358.57</v>
      </c>
      <c r="L599" s="45">
        <v>165.25</v>
      </c>
      <c r="M599" s="18" t="s">
        <v>50</v>
      </c>
      <c r="N599" s="45">
        <v>73.11</v>
      </c>
      <c r="O5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599" s="45">
        <f>Table1[[#This Row],[Lifetime Gross (M USD)]]-Table1[[#This Row],[Budget (M USD)]]</f>
        <v>241.89000000000004</v>
      </c>
      <c r="Q599" s="2" t="s">
        <v>8</v>
      </c>
    </row>
    <row r="600" spans="1:17" x14ac:dyDescent="0.3">
      <c r="A600" s="32" t="s">
        <v>149</v>
      </c>
      <c r="B600" s="22" t="s">
        <v>2660</v>
      </c>
      <c r="C600" s="18" t="s">
        <v>4815</v>
      </c>
      <c r="D600" s="18" t="s">
        <v>26</v>
      </c>
      <c r="E600" s="18" t="s">
        <v>9</v>
      </c>
      <c r="F600" s="42">
        <f t="shared" ca="1" si="9"/>
        <v>17529</v>
      </c>
      <c r="G600" s="27">
        <v>6.6</v>
      </c>
      <c r="H600" s="45">
        <v>230.96</v>
      </c>
      <c r="I600" s="45">
        <v>468.9</v>
      </c>
      <c r="J600" s="25">
        <v>29</v>
      </c>
      <c r="K600" s="45">
        <v>326.43</v>
      </c>
      <c r="L600" s="45">
        <v>142.47</v>
      </c>
      <c r="M600" s="18" t="s">
        <v>48</v>
      </c>
      <c r="N600" s="45">
        <v>67.12</v>
      </c>
      <c r="O6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0" s="45">
        <f>Table1[[#This Row],[Lifetime Gross (M USD)]]-Table1[[#This Row],[Budget (M USD)]]</f>
        <v>237.93999999999997</v>
      </c>
      <c r="Q600" s="2" t="s">
        <v>32</v>
      </c>
    </row>
    <row r="601" spans="1:17" x14ac:dyDescent="0.3">
      <c r="A601" s="18" t="s">
        <v>247</v>
      </c>
      <c r="B601" s="22" t="s">
        <v>2310</v>
      </c>
      <c r="C601" s="18" t="s">
        <v>4999</v>
      </c>
      <c r="D601" s="18" t="s">
        <v>26</v>
      </c>
      <c r="E601" s="18" t="s">
        <v>9</v>
      </c>
      <c r="F601" s="42">
        <f t="shared" ca="1" si="9"/>
        <v>31315</v>
      </c>
      <c r="G601" s="27">
        <v>5.0999999999999996</v>
      </c>
      <c r="H601" s="45">
        <v>104.08</v>
      </c>
      <c r="I601" s="45">
        <v>341.87</v>
      </c>
      <c r="J601" s="25">
        <v>64</v>
      </c>
      <c r="K601" s="45">
        <v>224.22</v>
      </c>
      <c r="L601" s="45">
        <v>117.65</v>
      </c>
      <c r="M601" s="18" t="s">
        <v>44</v>
      </c>
      <c r="N601" s="45">
        <v>20.11</v>
      </c>
      <c r="O6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1" s="45">
        <f>Table1[[#This Row],[Lifetime Gross (M USD)]]-Table1[[#This Row],[Budget (M USD)]]</f>
        <v>237.79000000000002</v>
      </c>
      <c r="Q601" s="2" t="s">
        <v>20</v>
      </c>
    </row>
    <row r="602" spans="1:17" x14ac:dyDescent="0.3">
      <c r="A602" s="32" t="s">
        <v>255</v>
      </c>
      <c r="B602" s="22" t="s">
        <v>2249</v>
      </c>
      <c r="C602" s="18" t="s">
        <v>3907</v>
      </c>
      <c r="D602" s="18" t="s">
        <v>26</v>
      </c>
      <c r="E602" s="18" t="s">
        <v>9</v>
      </c>
      <c r="F602" s="42">
        <f t="shared" ca="1" si="9"/>
        <v>15326</v>
      </c>
      <c r="G602" s="27">
        <v>6.3</v>
      </c>
      <c r="H602" s="45">
        <v>210.08</v>
      </c>
      <c r="I602" s="45">
        <v>430.47</v>
      </c>
      <c r="J602" s="25">
        <v>84</v>
      </c>
      <c r="K602" s="45">
        <v>290.97000000000003</v>
      </c>
      <c r="L602" s="45">
        <v>139.5</v>
      </c>
      <c r="M602" s="18" t="s">
        <v>48</v>
      </c>
      <c r="N602" s="45">
        <v>22.45</v>
      </c>
      <c r="O6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2" s="45">
        <f>Table1[[#This Row],[Lifetime Gross (M USD)]]-Table1[[#This Row],[Budget (M USD)]]</f>
        <v>220.39000000000001</v>
      </c>
      <c r="Q602" s="2" t="s">
        <v>32</v>
      </c>
    </row>
    <row r="603" spans="1:17" x14ac:dyDescent="0.3">
      <c r="A603" s="18" t="s">
        <v>257</v>
      </c>
      <c r="B603" s="22" t="s">
        <v>1938</v>
      </c>
      <c r="C603" s="18" t="s">
        <v>3139</v>
      </c>
      <c r="D603" s="18" t="s">
        <v>26</v>
      </c>
      <c r="E603" s="18" t="s">
        <v>9</v>
      </c>
      <c r="F603" s="42">
        <f t="shared" ca="1" si="9"/>
        <v>15948</v>
      </c>
      <c r="G603" s="27">
        <v>5.9</v>
      </c>
      <c r="H603" s="45">
        <v>249.72</v>
      </c>
      <c r="I603" s="45">
        <v>469.6</v>
      </c>
      <c r="J603" s="25">
        <v>74</v>
      </c>
      <c r="K603" s="45">
        <v>351</v>
      </c>
      <c r="L603" s="45">
        <v>118.6</v>
      </c>
      <c r="M603" s="18" t="s">
        <v>55</v>
      </c>
      <c r="N603" s="45">
        <v>77.89</v>
      </c>
      <c r="O6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3" s="45">
        <f>Table1[[#This Row],[Lifetime Gross (M USD)]]-Table1[[#This Row],[Budget (M USD)]]</f>
        <v>219.88000000000002</v>
      </c>
      <c r="Q603" s="2" t="s">
        <v>22</v>
      </c>
    </row>
    <row r="604" spans="1:17" x14ac:dyDescent="0.3">
      <c r="A604" s="32" t="s">
        <v>334</v>
      </c>
      <c r="B604" s="22" t="s">
        <v>2426</v>
      </c>
      <c r="C604" s="18" t="s">
        <v>3766</v>
      </c>
      <c r="D604" s="18" t="s">
        <v>26</v>
      </c>
      <c r="E604" s="18" t="s">
        <v>9</v>
      </c>
      <c r="F604" s="42">
        <f t="shared" ca="1" si="9"/>
        <v>20524</v>
      </c>
      <c r="G604" s="27">
        <v>4.8</v>
      </c>
      <c r="H604" s="45">
        <v>243.43</v>
      </c>
      <c r="I604" s="45">
        <v>459.12</v>
      </c>
      <c r="J604" s="25">
        <v>95</v>
      </c>
      <c r="K604" s="45">
        <v>268.38</v>
      </c>
      <c r="L604" s="45">
        <v>190.74</v>
      </c>
      <c r="M604" s="18" t="s">
        <v>44</v>
      </c>
      <c r="N604" s="45">
        <v>43.91</v>
      </c>
      <c r="O6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4" s="45">
        <f>Table1[[#This Row],[Lifetime Gross (M USD)]]-Table1[[#This Row],[Budget (M USD)]]</f>
        <v>215.69</v>
      </c>
      <c r="Q604" s="2" t="s">
        <v>10</v>
      </c>
    </row>
    <row r="605" spans="1:17" x14ac:dyDescent="0.3">
      <c r="A605" s="18" t="s">
        <v>392</v>
      </c>
      <c r="B605" s="22" t="s">
        <v>1848</v>
      </c>
      <c r="C605" s="18" t="s">
        <v>4763</v>
      </c>
      <c r="D605" s="18" t="s">
        <v>26</v>
      </c>
      <c r="E605" s="18" t="s">
        <v>9</v>
      </c>
      <c r="F605" s="42">
        <f t="shared" ca="1" si="9"/>
        <v>17282</v>
      </c>
      <c r="G605" s="27">
        <v>6.4</v>
      </c>
      <c r="H605" s="45">
        <v>291.83999999999997</v>
      </c>
      <c r="I605" s="45">
        <v>494.82</v>
      </c>
      <c r="J605" s="25">
        <v>68</v>
      </c>
      <c r="K605" s="45">
        <v>300</v>
      </c>
      <c r="L605" s="45">
        <v>194.82</v>
      </c>
      <c r="M605" s="18" t="s">
        <v>44</v>
      </c>
      <c r="N605" s="45">
        <v>130.13</v>
      </c>
      <c r="O6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5" s="45">
        <f>Table1[[#This Row],[Lifetime Gross (M USD)]]-Table1[[#This Row],[Budget (M USD)]]</f>
        <v>202.98000000000002</v>
      </c>
      <c r="Q605" s="2" t="s">
        <v>22</v>
      </c>
    </row>
    <row r="606" spans="1:17" x14ac:dyDescent="0.3">
      <c r="A606" s="32" t="s">
        <v>84</v>
      </c>
      <c r="B606" s="22" t="s">
        <v>1969</v>
      </c>
      <c r="C606" s="18" t="s">
        <v>3979</v>
      </c>
      <c r="D606" s="18" t="s">
        <v>26</v>
      </c>
      <c r="E606" s="18" t="s">
        <v>9</v>
      </c>
      <c r="F606" s="42">
        <f t="shared" ca="1" si="9"/>
        <v>16487</v>
      </c>
      <c r="G606" s="27">
        <v>6.2</v>
      </c>
      <c r="H606" s="45">
        <v>149.12</v>
      </c>
      <c r="I606" s="45">
        <v>339.82</v>
      </c>
      <c r="J606" s="25">
        <v>68</v>
      </c>
      <c r="K606" s="45">
        <v>177.47</v>
      </c>
      <c r="L606" s="45">
        <v>162.35</v>
      </c>
      <c r="M606" s="18" t="s">
        <v>50</v>
      </c>
      <c r="N606" s="45">
        <v>60.69</v>
      </c>
      <c r="O6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6" s="45">
        <f>Table1[[#This Row],[Lifetime Gross (M USD)]]-Table1[[#This Row],[Budget (M USD)]]</f>
        <v>190.7</v>
      </c>
      <c r="Q606" s="2" t="s">
        <v>17</v>
      </c>
    </row>
    <row r="607" spans="1:17" x14ac:dyDescent="0.3">
      <c r="A607" s="18" t="s">
        <v>461</v>
      </c>
      <c r="B607" s="22" t="s">
        <v>2362</v>
      </c>
      <c r="C607" s="18" t="s">
        <v>4411</v>
      </c>
      <c r="D607" s="18" t="s">
        <v>26</v>
      </c>
      <c r="E607" s="18" t="s">
        <v>9</v>
      </c>
      <c r="F607" s="42">
        <f t="shared" ca="1" si="9"/>
        <v>20438</v>
      </c>
      <c r="G607" s="27">
        <v>7.2</v>
      </c>
      <c r="H607" s="45">
        <v>253.24</v>
      </c>
      <c r="I607" s="45">
        <v>439.53</v>
      </c>
      <c r="J607" s="25">
        <v>80</v>
      </c>
      <c r="K607" s="45">
        <v>307.74</v>
      </c>
      <c r="L607" s="45">
        <v>131.79</v>
      </c>
      <c r="M607" s="18" t="s">
        <v>50</v>
      </c>
      <c r="N607" s="45">
        <v>44.79</v>
      </c>
      <c r="O6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7" s="45">
        <f>Table1[[#This Row],[Lifetime Gross (M USD)]]-Table1[[#This Row],[Budget (M USD)]]</f>
        <v>186.28999999999996</v>
      </c>
      <c r="Q607" s="2" t="s">
        <v>17</v>
      </c>
    </row>
    <row r="608" spans="1:17" x14ac:dyDescent="0.3">
      <c r="A608" s="32" t="s">
        <v>477</v>
      </c>
      <c r="B608" s="22" t="s">
        <v>2817</v>
      </c>
      <c r="C608" s="18" t="s">
        <v>4471</v>
      </c>
      <c r="D608" s="18" t="s">
        <v>26</v>
      </c>
      <c r="E608" s="18" t="s">
        <v>21</v>
      </c>
      <c r="F608" s="42">
        <f t="shared" ca="1" si="9"/>
        <v>22609</v>
      </c>
      <c r="G608" s="27">
        <v>4.7</v>
      </c>
      <c r="H608" s="45">
        <v>163.68</v>
      </c>
      <c r="I608" s="45">
        <v>306.39999999999998</v>
      </c>
      <c r="J608" s="25">
        <v>49</v>
      </c>
      <c r="K608" s="45">
        <v>185.21</v>
      </c>
      <c r="L608" s="45">
        <v>121.19</v>
      </c>
      <c r="M608" s="18" t="s">
        <v>46</v>
      </c>
      <c r="N608" s="45">
        <v>80.11</v>
      </c>
      <c r="O6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8" s="45">
        <f>Table1[[#This Row],[Lifetime Gross (M USD)]]-Table1[[#This Row],[Budget (M USD)]]</f>
        <v>142.71999999999997</v>
      </c>
      <c r="Q608" s="2" t="s">
        <v>13</v>
      </c>
    </row>
    <row r="609" spans="1:17" x14ac:dyDescent="0.3">
      <c r="A609" s="18" t="s">
        <v>483</v>
      </c>
      <c r="B609" s="22" t="s">
        <v>1988</v>
      </c>
      <c r="C609" s="18" t="s">
        <v>3191</v>
      </c>
      <c r="D609" s="18" t="s">
        <v>26</v>
      </c>
      <c r="E609" s="18" t="s">
        <v>9</v>
      </c>
      <c r="F609" s="42">
        <f t="shared" ca="1" si="9"/>
        <v>30157</v>
      </c>
      <c r="G609" s="27">
        <v>5.3</v>
      </c>
      <c r="H609" s="45">
        <v>172.7</v>
      </c>
      <c r="I609" s="45">
        <v>313.49</v>
      </c>
      <c r="J609" s="25">
        <v>42</v>
      </c>
      <c r="K609" s="45">
        <v>189.26</v>
      </c>
      <c r="L609" s="45">
        <v>124.23</v>
      </c>
      <c r="M609" s="18" t="s">
        <v>48</v>
      </c>
      <c r="N609" s="45">
        <v>46.43</v>
      </c>
      <c r="O6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09" s="45">
        <f>Table1[[#This Row],[Lifetime Gross (M USD)]]-Table1[[#This Row],[Budget (M USD)]]</f>
        <v>140.79000000000002</v>
      </c>
      <c r="Q609" s="2" t="s">
        <v>8</v>
      </c>
    </row>
    <row r="610" spans="1:17" x14ac:dyDescent="0.3">
      <c r="A610" s="32" t="s">
        <v>588</v>
      </c>
      <c r="B610" s="22" t="s">
        <v>1984</v>
      </c>
      <c r="C610" s="18" t="s">
        <v>3582</v>
      </c>
      <c r="D610" s="18" t="s">
        <v>26</v>
      </c>
      <c r="E610" s="18" t="s">
        <v>27</v>
      </c>
      <c r="F610" s="42">
        <f t="shared" ca="1" si="9"/>
        <v>22642</v>
      </c>
      <c r="G610" s="27">
        <v>6.2</v>
      </c>
      <c r="H610" s="45">
        <v>217.35</v>
      </c>
      <c r="I610" s="45">
        <v>345.76</v>
      </c>
      <c r="J610" s="25">
        <v>31</v>
      </c>
      <c r="K610" s="45">
        <v>181.61</v>
      </c>
      <c r="L610" s="45">
        <v>164.15</v>
      </c>
      <c r="M610" s="18" t="s">
        <v>48</v>
      </c>
      <c r="N610" s="45">
        <v>75.66</v>
      </c>
      <c r="O6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0" s="45">
        <f>Table1[[#This Row],[Lifetime Gross (M USD)]]-Table1[[#This Row],[Budget (M USD)]]</f>
        <v>128.41</v>
      </c>
      <c r="Q610" s="2" t="s">
        <v>13</v>
      </c>
    </row>
    <row r="611" spans="1:17" x14ac:dyDescent="0.3">
      <c r="A611" s="18" t="s">
        <v>595</v>
      </c>
      <c r="B611" s="22" t="s">
        <v>1928</v>
      </c>
      <c r="C611" s="18" t="s">
        <v>3409</v>
      </c>
      <c r="D611" s="18" t="s">
        <v>26</v>
      </c>
      <c r="E611" s="18" t="s">
        <v>9</v>
      </c>
      <c r="F611" s="42">
        <f t="shared" ca="1" si="9"/>
        <v>38272</v>
      </c>
      <c r="G611" s="27">
        <v>6.1</v>
      </c>
      <c r="H611" s="45">
        <v>282.14</v>
      </c>
      <c r="I611" s="45">
        <v>405.37</v>
      </c>
      <c r="J611" s="25">
        <v>35</v>
      </c>
      <c r="K611" s="45">
        <v>315.05</v>
      </c>
      <c r="L611" s="45">
        <v>90.32</v>
      </c>
      <c r="M611" s="18" t="s">
        <v>55</v>
      </c>
      <c r="N611" s="45">
        <v>120.83</v>
      </c>
      <c r="O6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1" s="45">
        <f>Table1[[#This Row],[Lifetime Gross (M USD)]]-Table1[[#This Row],[Budget (M USD)]]</f>
        <v>123.23000000000002</v>
      </c>
      <c r="Q611" s="2" t="s">
        <v>28</v>
      </c>
    </row>
    <row r="612" spans="1:17" x14ac:dyDescent="0.3">
      <c r="A612" s="32" t="s">
        <v>601</v>
      </c>
      <c r="B612" s="22" t="s">
        <v>2232</v>
      </c>
      <c r="C612" s="18" t="s">
        <v>3626</v>
      </c>
      <c r="D612" s="18" t="s">
        <v>23</v>
      </c>
      <c r="E612" s="18" t="s">
        <v>2121</v>
      </c>
      <c r="F612" s="42">
        <f t="shared" ca="1" si="9"/>
        <v>22711</v>
      </c>
      <c r="G612" s="27">
        <v>8.1</v>
      </c>
      <c r="H612" s="45">
        <v>68.91</v>
      </c>
      <c r="I612" s="45">
        <v>190.56</v>
      </c>
      <c r="J612" s="25">
        <v>57</v>
      </c>
      <c r="K612" s="45">
        <v>108.72</v>
      </c>
      <c r="L612" s="45">
        <v>81.84</v>
      </c>
      <c r="M612" s="18" t="s">
        <v>48</v>
      </c>
      <c r="N612" s="45">
        <v>18.920000000000002</v>
      </c>
      <c r="O6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2" s="45">
        <f>Table1[[#This Row],[Lifetime Gross (M USD)]]-Table1[[#This Row],[Budget (M USD)]]</f>
        <v>121.65</v>
      </c>
      <c r="Q612" s="2" t="s">
        <v>25</v>
      </c>
    </row>
    <row r="613" spans="1:17" x14ac:dyDescent="0.3">
      <c r="A613" s="18" t="s">
        <v>609</v>
      </c>
      <c r="B613" s="22" t="s">
        <v>1884</v>
      </c>
      <c r="C613" s="18" t="s">
        <v>3412</v>
      </c>
      <c r="D613" s="18" t="s">
        <v>26</v>
      </c>
      <c r="E613" s="18" t="s">
        <v>9</v>
      </c>
      <c r="F613" s="42">
        <f t="shared" ca="1" si="9"/>
        <v>38842</v>
      </c>
      <c r="G613" s="27">
        <v>7.1</v>
      </c>
      <c r="H613" s="45">
        <v>197.41</v>
      </c>
      <c r="I613" s="45">
        <v>298.25</v>
      </c>
      <c r="J613" s="25">
        <v>61</v>
      </c>
      <c r="K613" s="45">
        <v>226.18</v>
      </c>
      <c r="L613" s="45">
        <v>72.069999999999993</v>
      </c>
      <c r="M613" s="18" t="s">
        <v>55</v>
      </c>
      <c r="N613" s="45">
        <v>98.33</v>
      </c>
      <c r="O6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3" s="45">
        <f>Table1[[#This Row],[Lifetime Gross (M USD)]]-Table1[[#This Row],[Budget (M USD)]]</f>
        <v>100.84</v>
      </c>
      <c r="Q613" s="2" t="s">
        <v>22</v>
      </c>
    </row>
    <row r="614" spans="1:17" x14ac:dyDescent="0.3">
      <c r="A614" s="32" t="s">
        <v>673</v>
      </c>
      <c r="B614" s="22" t="s">
        <v>2299</v>
      </c>
      <c r="C614" s="18" t="s">
        <v>3581</v>
      </c>
      <c r="D614" s="18" t="s">
        <v>26</v>
      </c>
      <c r="E614" s="18" t="s">
        <v>9</v>
      </c>
      <c r="F614" s="42">
        <f t="shared" ca="1" si="9"/>
        <v>41110</v>
      </c>
      <c r="G614" s="27">
        <v>8.4</v>
      </c>
      <c r="H614" s="45">
        <v>66.739999999999995</v>
      </c>
      <c r="I614" s="45">
        <v>153.87</v>
      </c>
      <c r="J614" s="25">
        <v>41</v>
      </c>
      <c r="K614" s="45">
        <v>103.93</v>
      </c>
      <c r="L614" s="45">
        <v>49.94</v>
      </c>
      <c r="M614" s="18" t="s">
        <v>44</v>
      </c>
      <c r="N614" s="45">
        <v>12.94</v>
      </c>
      <c r="O6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4" s="45">
        <f>Table1[[#This Row],[Lifetime Gross (M USD)]]-Table1[[#This Row],[Budget (M USD)]]</f>
        <v>87.13000000000001</v>
      </c>
      <c r="Q614" s="2" t="s">
        <v>17</v>
      </c>
    </row>
    <row r="615" spans="1:17" x14ac:dyDescent="0.3">
      <c r="A615" s="18" t="s">
        <v>700</v>
      </c>
      <c r="B615" s="22" t="s">
        <v>2013</v>
      </c>
      <c r="C615" s="18" t="s">
        <v>3219</v>
      </c>
      <c r="D615" s="18" t="s">
        <v>26</v>
      </c>
      <c r="E615" s="18" t="s">
        <v>9</v>
      </c>
      <c r="F615" s="42">
        <f t="shared" ca="1" si="9"/>
        <v>19659</v>
      </c>
      <c r="G615" s="27">
        <v>6.7</v>
      </c>
      <c r="H615" s="45">
        <v>101.06</v>
      </c>
      <c r="I615" s="45">
        <v>181.45</v>
      </c>
      <c r="J615" s="25">
        <v>70</v>
      </c>
      <c r="K615" s="45">
        <v>130.36000000000001</v>
      </c>
      <c r="L615" s="45">
        <v>51.09</v>
      </c>
      <c r="M615" s="18" t="s">
        <v>48</v>
      </c>
      <c r="N615" s="45">
        <v>46.8</v>
      </c>
      <c r="O6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5" s="45">
        <f>Table1[[#This Row],[Lifetime Gross (M USD)]]-Table1[[#This Row],[Budget (M USD)]]</f>
        <v>80.389999999999986</v>
      </c>
      <c r="Q615" s="2" t="s">
        <v>28</v>
      </c>
    </row>
    <row r="616" spans="1:17" x14ac:dyDescent="0.3">
      <c r="A616" s="32" t="s">
        <v>755</v>
      </c>
      <c r="B616" s="22" t="s">
        <v>1980</v>
      </c>
      <c r="C616" s="18" t="s">
        <v>3352</v>
      </c>
      <c r="D616" s="18" t="s">
        <v>26</v>
      </c>
      <c r="E616" s="18" t="s">
        <v>9</v>
      </c>
      <c r="F616" s="42">
        <f t="shared" ca="1" si="9"/>
        <v>24849</v>
      </c>
      <c r="G616" s="27">
        <v>7.3</v>
      </c>
      <c r="H616" s="45">
        <v>51</v>
      </c>
      <c r="I616" s="45">
        <v>127.83</v>
      </c>
      <c r="J616" s="25">
        <v>99</v>
      </c>
      <c r="K616" s="45">
        <v>64.73</v>
      </c>
      <c r="L616" s="45">
        <v>63.1</v>
      </c>
      <c r="M616" s="18" t="s">
        <v>48</v>
      </c>
      <c r="N616" s="45">
        <v>23.53</v>
      </c>
      <c r="O6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6" s="45">
        <f>Table1[[#This Row],[Lifetime Gross (M USD)]]-Table1[[#This Row],[Budget (M USD)]]</f>
        <v>76.83</v>
      </c>
      <c r="Q616" s="2" t="s">
        <v>13</v>
      </c>
    </row>
    <row r="617" spans="1:17" x14ac:dyDescent="0.3">
      <c r="A617" s="18" t="s">
        <v>767</v>
      </c>
      <c r="B617" s="22" t="s">
        <v>2263</v>
      </c>
      <c r="C617" s="18" t="s">
        <v>3528</v>
      </c>
      <c r="D617" s="18" t="s">
        <v>26</v>
      </c>
      <c r="E617" s="18" t="s">
        <v>9</v>
      </c>
      <c r="F617" s="42">
        <f t="shared" ca="1" si="9"/>
        <v>15785</v>
      </c>
      <c r="G617" s="27">
        <v>4.8</v>
      </c>
      <c r="H617" s="45">
        <v>108.06</v>
      </c>
      <c r="I617" s="45">
        <v>184.66</v>
      </c>
      <c r="J617" s="25">
        <v>72</v>
      </c>
      <c r="K617" s="45">
        <v>101.06</v>
      </c>
      <c r="L617" s="45">
        <v>83.6</v>
      </c>
      <c r="M617" s="18" t="s">
        <v>54</v>
      </c>
      <c r="N617" s="45">
        <v>36.15</v>
      </c>
      <c r="O6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7" s="45">
        <f>Table1[[#This Row],[Lifetime Gross (M USD)]]-Table1[[#This Row],[Budget (M USD)]]</f>
        <v>76.599999999999994</v>
      </c>
      <c r="Q617" s="2" t="s">
        <v>28</v>
      </c>
    </row>
    <row r="618" spans="1:17" x14ac:dyDescent="0.3">
      <c r="A618" s="32" t="s">
        <v>817</v>
      </c>
      <c r="B618" s="22" t="s">
        <v>2386</v>
      </c>
      <c r="C618" s="18" t="s">
        <v>3704</v>
      </c>
      <c r="D618" s="18" t="s">
        <v>26</v>
      </c>
      <c r="E618" s="18" t="s">
        <v>19</v>
      </c>
      <c r="F618" s="42">
        <f t="shared" ca="1" si="9"/>
        <v>39468</v>
      </c>
      <c r="G618" s="27">
        <v>7.6</v>
      </c>
      <c r="H618" s="45">
        <v>189.02</v>
      </c>
      <c r="I618" s="45">
        <v>256.69</v>
      </c>
      <c r="J618" s="25">
        <v>57</v>
      </c>
      <c r="K618" s="45">
        <v>153.63</v>
      </c>
      <c r="L618" s="45">
        <v>103.06</v>
      </c>
      <c r="M618" s="18" t="s">
        <v>46</v>
      </c>
      <c r="N618" s="45">
        <v>92.98</v>
      </c>
      <c r="O6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8" s="45">
        <f>Table1[[#This Row],[Lifetime Gross (M USD)]]-Table1[[#This Row],[Budget (M USD)]]</f>
        <v>67.669999999999987</v>
      </c>
      <c r="Q618" s="2" t="s">
        <v>32</v>
      </c>
    </row>
    <row r="619" spans="1:17" x14ac:dyDescent="0.3">
      <c r="A619" s="18" t="s">
        <v>823</v>
      </c>
      <c r="B619" s="22" t="s">
        <v>2052</v>
      </c>
      <c r="C619" s="18" t="s">
        <v>3259</v>
      </c>
      <c r="D619" s="18" t="s">
        <v>26</v>
      </c>
      <c r="E619" s="18" t="s">
        <v>9</v>
      </c>
      <c r="F619" s="42">
        <f t="shared" ca="1" si="9"/>
        <v>12068</v>
      </c>
      <c r="G619" s="27">
        <v>5.6</v>
      </c>
      <c r="H619" s="45">
        <v>192.97</v>
      </c>
      <c r="I619" s="45">
        <v>256.82</v>
      </c>
      <c r="J619" s="25">
        <v>62</v>
      </c>
      <c r="K619" s="45">
        <v>201.47</v>
      </c>
      <c r="L619" s="45">
        <v>55.35</v>
      </c>
      <c r="M619" s="18" t="s">
        <v>46</v>
      </c>
      <c r="N619" s="45">
        <v>65.14</v>
      </c>
      <c r="O6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19" s="45">
        <f>Table1[[#This Row],[Lifetime Gross (M USD)]]-Table1[[#This Row],[Budget (M USD)]]</f>
        <v>63.849999999999994</v>
      </c>
      <c r="Q619" s="2" t="s">
        <v>25</v>
      </c>
    </row>
    <row r="620" spans="1:17" x14ac:dyDescent="0.3">
      <c r="A620" s="32" t="s">
        <v>827</v>
      </c>
      <c r="B620" s="22" t="s">
        <v>2029</v>
      </c>
      <c r="C620" s="18" t="s">
        <v>4685</v>
      </c>
      <c r="D620" s="18" t="s">
        <v>26</v>
      </c>
      <c r="E620" s="18" t="s">
        <v>9</v>
      </c>
      <c r="F620" s="42">
        <f t="shared" ca="1" si="9"/>
        <v>15207</v>
      </c>
      <c r="G620" s="27">
        <v>7</v>
      </c>
      <c r="H620" s="45">
        <v>285.52999999999997</v>
      </c>
      <c r="I620" s="45">
        <v>346.26</v>
      </c>
      <c r="J620" s="25">
        <v>36</v>
      </c>
      <c r="K620" s="45">
        <v>208.2</v>
      </c>
      <c r="L620" s="45">
        <v>138.06</v>
      </c>
      <c r="M620" s="18" t="s">
        <v>46</v>
      </c>
      <c r="N620" s="45">
        <v>97.02</v>
      </c>
      <c r="O6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0" s="45">
        <f>Table1[[#This Row],[Lifetime Gross (M USD)]]-Table1[[#This Row],[Budget (M USD)]]</f>
        <v>60.730000000000018</v>
      </c>
      <c r="Q620" s="2" t="s">
        <v>10</v>
      </c>
    </row>
    <row r="621" spans="1:17" x14ac:dyDescent="0.3">
      <c r="A621" s="18" t="s">
        <v>854</v>
      </c>
      <c r="B621" s="22" t="s">
        <v>2098</v>
      </c>
      <c r="C621" s="18" t="s">
        <v>3842</v>
      </c>
      <c r="D621" s="18" t="s">
        <v>26</v>
      </c>
      <c r="E621" s="18" t="s">
        <v>9</v>
      </c>
      <c r="F621" s="42">
        <f t="shared" ca="1" si="9"/>
        <v>7754</v>
      </c>
      <c r="G621" s="27">
        <v>6.7</v>
      </c>
      <c r="H621" s="45">
        <v>163.16</v>
      </c>
      <c r="I621" s="45">
        <v>220.81</v>
      </c>
      <c r="J621" s="25">
        <v>60</v>
      </c>
      <c r="K621" s="45">
        <v>150.93</v>
      </c>
      <c r="L621" s="45">
        <v>69.88</v>
      </c>
      <c r="M621" s="18" t="s">
        <v>44</v>
      </c>
      <c r="N621" s="45">
        <v>52.53</v>
      </c>
      <c r="O6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1" s="45">
        <f>Table1[[#This Row],[Lifetime Gross (M USD)]]-Table1[[#This Row],[Budget (M USD)]]</f>
        <v>57.650000000000006</v>
      </c>
      <c r="Q621" s="2" t="s">
        <v>20</v>
      </c>
    </row>
    <row r="622" spans="1:17" x14ac:dyDescent="0.3">
      <c r="A622" s="32" t="s">
        <v>859</v>
      </c>
      <c r="B622" s="22" t="s">
        <v>2688</v>
      </c>
      <c r="C622" s="18" t="s">
        <v>4228</v>
      </c>
      <c r="D622" s="18" t="s">
        <v>26</v>
      </c>
      <c r="E622" s="18" t="s">
        <v>21</v>
      </c>
      <c r="F622" s="42">
        <f t="shared" ca="1" si="9"/>
        <v>16622</v>
      </c>
      <c r="G622" s="27">
        <v>5.7</v>
      </c>
      <c r="H622" s="45">
        <v>159.24</v>
      </c>
      <c r="I622" s="45">
        <v>214.53</v>
      </c>
      <c r="J622" s="25">
        <v>92</v>
      </c>
      <c r="K622" s="45">
        <v>125.78</v>
      </c>
      <c r="L622" s="45">
        <v>88.75</v>
      </c>
      <c r="M622" s="18" t="s">
        <v>44</v>
      </c>
      <c r="N622" s="45">
        <v>46.07</v>
      </c>
      <c r="O6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2" s="45">
        <f>Table1[[#This Row],[Lifetime Gross (M USD)]]-Table1[[#This Row],[Budget (M USD)]]</f>
        <v>55.289999999999992</v>
      </c>
      <c r="Q622" s="2" t="s">
        <v>13</v>
      </c>
    </row>
    <row r="623" spans="1:17" x14ac:dyDescent="0.3">
      <c r="A623" s="18" t="s">
        <v>906</v>
      </c>
      <c r="B623" s="22" t="s">
        <v>2453</v>
      </c>
      <c r="C623" s="18" t="s">
        <v>3811</v>
      </c>
      <c r="D623" s="18" t="s">
        <v>26</v>
      </c>
      <c r="E623" s="18" t="s">
        <v>9</v>
      </c>
      <c r="F623" s="42">
        <f t="shared" ca="1" si="9"/>
        <v>11894</v>
      </c>
      <c r="G623" s="27">
        <v>4.9000000000000004</v>
      </c>
      <c r="H623" s="45">
        <v>237.44</v>
      </c>
      <c r="I623" s="45">
        <v>292.64999999999998</v>
      </c>
      <c r="J623" s="25">
        <v>35</v>
      </c>
      <c r="K623" s="45">
        <v>212.33</v>
      </c>
      <c r="L623" s="45">
        <v>80.319999999999993</v>
      </c>
      <c r="M623" s="18" t="s">
        <v>50</v>
      </c>
      <c r="N623" s="45">
        <v>117.71</v>
      </c>
      <c r="O6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3" s="45">
        <f>Table1[[#This Row],[Lifetime Gross (M USD)]]-Table1[[#This Row],[Budget (M USD)]]</f>
        <v>55.20999999999998</v>
      </c>
      <c r="Q623" s="2" t="s">
        <v>8</v>
      </c>
    </row>
    <row r="624" spans="1:17" x14ac:dyDescent="0.3">
      <c r="A624" s="32" t="s">
        <v>923</v>
      </c>
      <c r="B624" s="22" t="s">
        <v>2861</v>
      </c>
      <c r="C624" s="18" t="s">
        <v>4565</v>
      </c>
      <c r="D624" s="18" t="s">
        <v>26</v>
      </c>
      <c r="E624" s="18" t="s">
        <v>9</v>
      </c>
      <c r="F624" s="42">
        <f t="shared" ca="1" si="9"/>
        <v>31096</v>
      </c>
      <c r="G624" s="27">
        <v>7</v>
      </c>
      <c r="H624" s="45">
        <v>91.63</v>
      </c>
      <c r="I624" s="45">
        <v>144.88</v>
      </c>
      <c r="J624" s="25">
        <v>87</v>
      </c>
      <c r="K624" s="45">
        <v>96.64</v>
      </c>
      <c r="L624" s="45">
        <v>48.24</v>
      </c>
      <c r="M624" s="18" t="s">
        <v>55</v>
      </c>
      <c r="N624" s="45">
        <v>32.31</v>
      </c>
      <c r="O6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4" s="45">
        <f>Table1[[#This Row],[Lifetime Gross (M USD)]]-Table1[[#This Row],[Budget (M USD)]]</f>
        <v>53.25</v>
      </c>
      <c r="Q624" s="2" t="s">
        <v>8</v>
      </c>
    </row>
    <row r="625" spans="1:17" x14ac:dyDescent="0.3">
      <c r="A625" s="18" t="s">
        <v>955</v>
      </c>
      <c r="B625" s="22" t="s">
        <v>2413</v>
      </c>
      <c r="C625" s="18" t="s">
        <v>3750</v>
      </c>
      <c r="D625" s="18" t="s">
        <v>26</v>
      </c>
      <c r="E625" s="18" t="s">
        <v>9</v>
      </c>
      <c r="F625" s="42">
        <f t="shared" ca="1" si="9"/>
        <v>17959</v>
      </c>
      <c r="G625" s="27">
        <v>4.0999999999999996</v>
      </c>
      <c r="H625" s="45">
        <v>61.58</v>
      </c>
      <c r="I625" s="45">
        <v>89.99</v>
      </c>
      <c r="J625" s="25">
        <v>59</v>
      </c>
      <c r="K625" s="45">
        <v>59.21</v>
      </c>
      <c r="L625" s="45">
        <v>30.78</v>
      </c>
      <c r="M625" s="18" t="s">
        <v>44</v>
      </c>
      <c r="N625" s="45">
        <v>15.76</v>
      </c>
      <c r="O6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5" s="45">
        <f>Table1[[#This Row],[Lifetime Gross (M USD)]]-Table1[[#This Row],[Budget (M USD)]]</f>
        <v>28.409999999999997</v>
      </c>
      <c r="Q625" s="2" t="s">
        <v>10</v>
      </c>
    </row>
    <row r="626" spans="1:17" x14ac:dyDescent="0.3">
      <c r="A626" s="32" t="s">
        <v>969</v>
      </c>
      <c r="B626" s="22" t="s">
        <v>1857</v>
      </c>
      <c r="C626" s="18" t="s">
        <v>4070</v>
      </c>
      <c r="D626" s="18" t="s">
        <v>26</v>
      </c>
      <c r="E626" s="18" t="s">
        <v>9</v>
      </c>
      <c r="F626" s="42">
        <f t="shared" ca="1" si="9"/>
        <v>29652</v>
      </c>
      <c r="G626" s="27">
        <v>8.5</v>
      </c>
      <c r="H626" s="45">
        <v>55.67</v>
      </c>
      <c r="I626" s="45">
        <v>75.36</v>
      </c>
      <c r="J626" s="25">
        <v>30</v>
      </c>
      <c r="K626" s="45">
        <v>46.82</v>
      </c>
      <c r="L626" s="45">
        <v>28.54</v>
      </c>
      <c r="M626" s="18" t="s">
        <v>46</v>
      </c>
      <c r="N626" s="45">
        <v>9.1199999999999992</v>
      </c>
      <c r="O6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6" s="45">
        <f>Table1[[#This Row],[Lifetime Gross (M USD)]]-Table1[[#This Row],[Budget (M USD)]]</f>
        <v>19.689999999999998</v>
      </c>
      <c r="Q626" s="2" t="s">
        <v>8</v>
      </c>
    </row>
    <row r="627" spans="1:17" x14ac:dyDescent="0.3">
      <c r="A627" s="18" t="s">
        <v>971</v>
      </c>
      <c r="B627" s="22" t="s">
        <v>2581</v>
      </c>
      <c r="C627" s="18" t="s">
        <v>4034</v>
      </c>
      <c r="D627" s="18" t="s">
        <v>26</v>
      </c>
      <c r="E627" s="18" t="s">
        <v>9</v>
      </c>
      <c r="F627" s="42">
        <f t="shared" ca="1" si="9"/>
        <v>8437</v>
      </c>
      <c r="G627" s="27">
        <v>4.8</v>
      </c>
      <c r="H627" s="45">
        <v>85.81</v>
      </c>
      <c r="I627" s="45">
        <v>99.85</v>
      </c>
      <c r="J627" s="25">
        <v>59</v>
      </c>
      <c r="K627" s="45">
        <v>55.48</v>
      </c>
      <c r="L627" s="45">
        <v>44.37</v>
      </c>
      <c r="M627" s="18" t="s">
        <v>54</v>
      </c>
      <c r="N627" s="45">
        <v>26.18</v>
      </c>
      <c r="O6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7" s="45">
        <f>Table1[[#This Row],[Lifetime Gross (M USD)]]-Table1[[#This Row],[Budget (M USD)]]</f>
        <v>14.039999999999992</v>
      </c>
      <c r="Q627" s="2" t="s">
        <v>10</v>
      </c>
    </row>
    <row r="628" spans="1:17" x14ac:dyDescent="0.3">
      <c r="A628" s="32" t="s">
        <v>972</v>
      </c>
      <c r="B628" s="22" t="s">
        <v>2745</v>
      </c>
      <c r="C628" s="18" t="s">
        <v>4317</v>
      </c>
      <c r="D628" s="18" t="s">
        <v>26</v>
      </c>
      <c r="E628" s="18" t="s">
        <v>9</v>
      </c>
      <c r="F628" s="42">
        <f t="shared" ca="1" si="9"/>
        <v>31612</v>
      </c>
      <c r="G628" s="27">
        <v>6</v>
      </c>
      <c r="H628" s="45">
        <v>263.08999999999997</v>
      </c>
      <c r="I628" s="45">
        <v>273.33999999999997</v>
      </c>
      <c r="J628" s="25">
        <v>38</v>
      </c>
      <c r="K628" s="45">
        <v>181.56</v>
      </c>
      <c r="L628" s="45">
        <v>91.78</v>
      </c>
      <c r="M628" s="18" t="s">
        <v>44</v>
      </c>
      <c r="N628" s="45">
        <v>63.39</v>
      </c>
      <c r="O6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8" s="45">
        <f>Table1[[#This Row],[Lifetime Gross (M USD)]]-Table1[[#This Row],[Budget (M USD)]]</f>
        <v>10.25</v>
      </c>
      <c r="Q628" s="2" t="s">
        <v>28</v>
      </c>
    </row>
    <row r="629" spans="1:17" x14ac:dyDescent="0.3">
      <c r="A629" s="18" t="s">
        <v>977</v>
      </c>
      <c r="B629" s="22" t="s">
        <v>2364</v>
      </c>
      <c r="C629" s="18" t="s">
        <v>4796</v>
      </c>
      <c r="D629" s="18" t="s">
        <v>26</v>
      </c>
      <c r="E629" s="18" t="s">
        <v>21</v>
      </c>
      <c r="F629" s="42">
        <f t="shared" ca="1" si="9"/>
        <v>36553</v>
      </c>
      <c r="G629" s="27">
        <v>5.9</v>
      </c>
      <c r="H629" s="45">
        <v>269.81</v>
      </c>
      <c r="I629" s="45">
        <v>279.83999999999997</v>
      </c>
      <c r="J629" s="25">
        <v>36</v>
      </c>
      <c r="K629" s="45">
        <v>187.18</v>
      </c>
      <c r="L629" s="45">
        <v>92.66</v>
      </c>
      <c r="M629" s="18" t="s">
        <v>46</v>
      </c>
      <c r="N629" s="45">
        <v>126.74</v>
      </c>
      <c r="O6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29" s="45">
        <f>Table1[[#This Row],[Lifetime Gross (M USD)]]-Table1[[#This Row],[Budget (M USD)]]</f>
        <v>10.029999999999973</v>
      </c>
      <c r="Q629" s="2" t="s">
        <v>8</v>
      </c>
    </row>
    <row r="630" spans="1:17" x14ac:dyDescent="0.3">
      <c r="A630" s="32" t="s">
        <v>990</v>
      </c>
      <c r="B630" s="22" t="s">
        <v>2881</v>
      </c>
      <c r="C630" s="18" t="s">
        <v>4614</v>
      </c>
      <c r="D630" s="18" t="s">
        <v>26</v>
      </c>
      <c r="E630" s="18" t="s">
        <v>9</v>
      </c>
      <c r="F630" s="42">
        <f t="shared" ca="1" si="9"/>
        <v>21391</v>
      </c>
      <c r="G630" s="27">
        <v>5.0999999999999996</v>
      </c>
      <c r="H630" s="45">
        <v>222.66</v>
      </c>
      <c r="I630" s="45">
        <v>226.77</v>
      </c>
      <c r="J630" s="25">
        <v>44</v>
      </c>
      <c r="K630" s="45">
        <v>149.15</v>
      </c>
      <c r="L630" s="45">
        <v>77.62</v>
      </c>
      <c r="M630" s="18" t="s">
        <v>54</v>
      </c>
      <c r="N630" s="45">
        <v>79.34</v>
      </c>
      <c r="O6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0" s="45">
        <f>Table1[[#This Row],[Lifetime Gross (M USD)]]-Table1[[#This Row],[Budget (M USD)]]</f>
        <v>4.1100000000000136</v>
      </c>
      <c r="Q630" s="2" t="s">
        <v>28</v>
      </c>
    </row>
    <row r="631" spans="1:17" x14ac:dyDescent="0.3">
      <c r="A631" s="18" t="s">
        <v>995</v>
      </c>
      <c r="B631" s="22" t="s">
        <v>2094</v>
      </c>
      <c r="C631" s="18" t="s">
        <v>3309</v>
      </c>
      <c r="D631" s="18" t="s">
        <v>26</v>
      </c>
      <c r="E631" s="18" t="s">
        <v>9</v>
      </c>
      <c r="F631" s="42">
        <f t="shared" ca="1" si="9"/>
        <v>26650</v>
      </c>
      <c r="G631" s="27">
        <v>3.6</v>
      </c>
      <c r="H631" s="45">
        <v>22.41</v>
      </c>
      <c r="I631" s="45">
        <v>22.98</v>
      </c>
      <c r="J631" s="25">
        <v>60</v>
      </c>
      <c r="K631" s="45">
        <v>13.33</v>
      </c>
      <c r="L631" s="45">
        <v>9.65</v>
      </c>
      <c r="M631" s="18" t="s">
        <v>46</v>
      </c>
      <c r="N631" s="45">
        <v>10.94</v>
      </c>
      <c r="O6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1" s="45">
        <f>Table1[[#This Row],[Lifetime Gross (M USD)]]-Table1[[#This Row],[Budget (M USD)]]</f>
        <v>0.57000000000000028</v>
      </c>
      <c r="Q631" s="2" t="s">
        <v>20</v>
      </c>
    </row>
    <row r="632" spans="1:17" x14ac:dyDescent="0.3">
      <c r="A632" s="32" t="s">
        <v>998</v>
      </c>
      <c r="B632" s="22" t="s">
        <v>2174</v>
      </c>
      <c r="C632" s="18" t="s">
        <v>3683</v>
      </c>
      <c r="D632" s="18" t="s">
        <v>26</v>
      </c>
      <c r="E632" s="18" t="s">
        <v>9</v>
      </c>
      <c r="F632" s="42">
        <f t="shared" ca="1" si="9"/>
        <v>7894</v>
      </c>
      <c r="G632" s="27">
        <v>6.5</v>
      </c>
      <c r="H632" s="45">
        <v>16.95</v>
      </c>
      <c r="I632" s="45">
        <v>13.82</v>
      </c>
      <c r="J632" s="25">
        <v>22</v>
      </c>
      <c r="K632" s="45">
        <v>10.79</v>
      </c>
      <c r="L632" s="45">
        <v>3.03</v>
      </c>
      <c r="M632" s="18" t="s">
        <v>44</v>
      </c>
      <c r="N632" s="45">
        <v>2.93</v>
      </c>
      <c r="O6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2" s="45">
        <f>Table1[[#This Row],[Lifetime Gross (M USD)]]-Table1[[#This Row],[Budget (M USD)]]</f>
        <v>-3.129999999999999</v>
      </c>
      <c r="Q632" s="2" t="s">
        <v>32</v>
      </c>
    </row>
    <row r="633" spans="1:17" x14ac:dyDescent="0.3">
      <c r="A633" s="18" t="s">
        <v>1043</v>
      </c>
      <c r="B633" s="22" t="s">
        <v>2759</v>
      </c>
      <c r="C633" s="18" t="s">
        <v>4817</v>
      </c>
      <c r="D633" s="18" t="s">
        <v>26</v>
      </c>
      <c r="E633" s="18" t="s">
        <v>9</v>
      </c>
      <c r="F633" s="42">
        <f t="shared" ca="1" si="9"/>
        <v>37970</v>
      </c>
      <c r="G633" s="27">
        <v>5.3</v>
      </c>
      <c r="H633" s="45">
        <v>92.49</v>
      </c>
      <c r="I633" s="45">
        <v>55.53</v>
      </c>
      <c r="J633" s="25">
        <v>20</v>
      </c>
      <c r="K633" s="45">
        <v>42.41</v>
      </c>
      <c r="L633" s="45">
        <v>13.12</v>
      </c>
      <c r="M633" s="18" t="s">
        <v>54</v>
      </c>
      <c r="N633" s="45">
        <v>16.53</v>
      </c>
      <c r="O6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3" s="45">
        <f>Table1[[#This Row],[Lifetime Gross (M USD)]]-Table1[[#This Row],[Budget (M USD)]]</f>
        <v>-36.959999999999994</v>
      </c>
      <c r="Q633" s="2" t="s">
        <v>25</v>
      </c>
    </row>
    <row r="634" spans="1:17" x14ac:dyDescent="0.3">
      <c r="A634" s="32" t="s">
        <v>1099</v>
      </c>
      <c r="B634" s="22" t="s">
        <v>2113</v>
      </c>
      <c r="C634" s="18" t="s">
        <v>3982</v>
      </c>
      <c r="D634" s="18" t="s">
        <v>2553</v>
      </c>
      <c r="E634" s="18" t="s">
        <v>2554</v>
      </c>
      <c r="F634" s="42">
        <f t="shared" ca="1" si="9"/>
        <v>25174</v>
      </c>
      <c r="G634" s="27">
        <v>7.9</v>
      </c>
      <c r="H634" s="45">
        <v>78.48</v>
      </c>
      <c r="I634" s="45">
        <v>40.04</v>
      </c>
      <c r="J634" s="25">
        <v>86</v>
      </c>
      <c r="K634" s="45">
        <v>25.1</v>
      </c>
      <c r="L634" s="45">
        <v>14.94</v>
      </c>
      <c r="M634" s="18" t="s">
        <v>50</v>
      </c>
      <c r="N634" s="45">
        <v>34.85</v>
      </c>
      <c r="O6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4" s="45">
        <f>Table1[[#This Row],[Lifetime Gross (M USD)]]-Table1[[#This Row],[Budget (M USD)]]</f>
        <v>-38.440000000000005</v>
      </c>
      <c r="Q634" s="2" t="s">
        <v>32</v>
      </c>
    </row>
    <row r="635" spans="1:17" x14ac:dyDescent="0.3">
      <c r="A635" s="18" t="s">
        <v>1113</v>
      </c>
      <c r="B635" s="22" t="s">
        <v>2335</v>
      </c>
      <c r="C635" s="18" t="s">
        <v>3637</v>
      </c>
      <c r="D635" s="18" t="s">
        <v>26</v>
      </c>
      <c r="E635" s="18" t="s">
        <v>9</v>
      </c>
      <c r="F635" s="42">
        <f t="shared" ca="1" si="9"/>
        <v>39554</v>
      </c>
      <c r="G635" s="27">
        <v>5.0999999999999996</v>
      </c>
      <c r="H635" s="45">
        <v>105.87</v>
      </c>
      <c r="I635" s="45">
        <v>56.61</v>
      </c>
      <c r="J635" s="25">
        <v>95</v>
      </c>
      <c r="K635" s="45">
        <v>35.25</v>
      </c>
      <c r="L635" s="45">
        <v>21.36</v>
      </c>
      <c r="M635" s="18" t="s">
        <v>48</v>
      </c>
      <c r="N635" s="45">
        <v>42.01</v>
      </c>
      <c r="O6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5" s="45">
        <f>Table1[[#This Row],[Lifetime Gross (M USD)]]-Table1[[#This Row],[Budget (M USD)]]</f>
        <v>-49.260000000000005</v>
      </c>
      <c r="Q635" s="2" t="s">
        <v>22</v>
      </c>
    </row>
    <row r="636" spans="1:17" x14ac:dyDescent="0.3">
      <c r="A636" s="32" t="s">
        <v>1142</v>
      </c>
      <c r="B636" s="22" t="s">
        <v>2635</v>
      </c>
      <c r="C636" s="18" t="s">
        <v>4130</v>
      </c>
      <c r="D636" s="18" t="s">
        <v>26</v>
      </c>
      <c r="E636" s="18" t="s">
        <v>9</v>
      </c>
      <c r="F636" s="42">
        <f t="shared" ca="1" si="9"/>
        <v>38120</v>
      </c>
      <c r="G636" s="27">
        <v>7.3</v>
      </c>
      <c r="H636" s="45">
        <v>253.62</v>
      </c>
      <c r="I636" s="45">
        <v>199.3</v>
      </c>
      <c r="J636" s="25">
        <v>88</v>
      </c>
      <c r="K636" s="45">
        <v>117.45</v>
      </c>
      <c r="L636" s="45">
        <v>81.849999999999994</v>
      </c>
      <c r="M636" s="18" t="s">
        <v>46</v>
      </c>
      <c r="N636" s="45">
        <v>90.93</v>
      </c>
      <c r="O6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6" s="45">
        <f>Table1[[#This Row],[Lifetime Gross (M USD)]]-Table1[[#This Row],[Budget (M USD)]]</f>
        <v>-54.319999999999993</v>
      </c>
      <c r="Q636" s="2" t="s">
        <v>13</v>
      </c>
    </row>
    <row r="637" spans="1:17" x14ac:dyDescent="0.3">
      <c r="A637" s="18" t="s">
        <v>1231</v>
      </c>
      <c r="B637" s="22" t="s">
        <v>2275</v>
      </c>
      <c r="C637" s="18" t="s">
        <v>4960</v>
      </c>
      <c r="D637" s="18" t="s">
        <v>26</v>
      </c>
      <c r="E637" s="18" t="s">
        <v>9</v>
      </c>
      <c r="F637" s="42">
        <f t="shared" ca="1" si="9"/>
        <v>22185</v>
      </c>
      <c r="G637" s="27">
        <v>6.6</v>
      </c>
      <c r="H637" s="45">
        <v>100.39</v>
      </c>
      <c r="I637" s="45">
        <v>28.94</v>
      </c>
      <c r="J637" s="25">
        <v>37</v>
      </c>
      <c r="K637" s="45">
        <v>20.69</v>
      </c>
      <c r="L637" s="45">
        <v>8.25</v>
      </c>
      <c r="M637" s="18" t="s">
        <v>46</v>
      </c>
      <c r="N637" s="45">
        <v>43.45</v>
      </c>
      <c r="O6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7" s="45">
        <f>Table1[[#This Row],[Lifetime Gross (M USD)]]-Table1[[#This Row],[Budget (M USD)]]</f>
        <v>-71.45</v>
      </c>
      <c r="Q637" s="2" t="s">
        <v>13</v>
      </c>
    </row>
    <row r="638" spans="1:17" x14ac:dyDescent="0.3">
      <c r="A638" s="32" t="s">
        <v>511</v>
      </c>
      <c r="B638" s="22" t="s">
        <v>1851</v>
      </c>
      <c r="C638" s="18" t="s">
        <v>3057</v>
      </c>
      <c r="D638" s="18" t="s">
        <v>26</v>
      </c>
      <c r="E638" s="18" t="s">
        <v>9</v>
      </c>
      <c r="F638" s="42">
        <f t="shared" ca="1" si="9"/>
        <v>30466</v>
      </c>
      <c r="G638" s="27">
        <v>7.3</v>
      </c>
      <c r="H638" s="45">
        <v>275.23</v>
      </c>
      <c r="I638" s="45">
        <v>191.83</v>
      </c>
      <c r="J638" s="25">
        <v>82</v>
      </c>
      <c r="K638" s="45">
        <v>96.97</v>
      </c>
      <c r="L638" s="45">
        <v>94.86</v>
      </c>
      <c r="M638" s="18" t="s">
        <v>55</v>
      </c>
      <c r="N638" s="45">
        <v>60.61</v>
      </c>
      <c r="O6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8" s="45">
        <f>Table1[[#This Row],[Lifetime Gross (M USD)]]-Table1[[#This Row],[Budget (M USD)]]</f>
        <v>-83.4</v>
      </c>
      <c r="Q638" s="2" t="s">
        <v>20</v>
      </c>
    </row>
    <row r="639" spans="1:17" x14ac:dyDescent="0.3">
      <c r="A639" s="18" t="s">
        <v>1304</v>
      </c>
      <c r="B639" s="22" t="s">
        <v>2017</v>
      </c>
      <c r="C639" s="18" t="s">
        <v>5030</v>
      </c>
      <c r="D639" s="18" t="s">
        <v>26</v>
      </c>
      <c r="E639" s="18" t="s">
        <v>9</v>
      </c>
      <c r="F639" s="42">
        <f t="shared" ca="1" si="9"/>
        <v>31459</v>
      </c>
      <c r="G639" s="27">
        <v>5.6</v>
      </c>
      <c r="H639" s="45">
        <v>217.23</v>
      </c>
      <c r="I639" s="45">
        <v>119.81</v>
      </c>
      <c r="J639" s="25">
        <v>83</v>
      </c>
      <c r="K639" s="45">
        <v>71.81</v>
      </c>
      <c r="L639" s="45">
        <v>48</v>
      </c>
      <c r="M639" s="18" t="s">
        <v>44</v>
      </c>
      <c r="N639" s="45">
        <v>37.26</v>
      </c>
      <c r="O6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39" s="45">
        <f>Table1[[#This Row],[Lifetime Gross (M USD)]]-Table1[[#This Row],[Budget (M USD)]]</f>
        <v>-97.419999999999987</v>
      </c>
      <c r="Q639" s="2" t="s">
        <v>13</v>
      </c>
    </row>
    <row r="640" spans="1:17" x14ac:dyDescent="0.3">
      <c r="A640" s="32" t="s">
        <v>1399</v>
      </c>
      <c r="B640" s="22" t="s">
        <v>1946</v>
      </c>
      <c r="C640" s="18" t="s">
        <v>4961</v>
      </c>
      <c r="D640" s="18" t="s">
        <v>26</v>
      </c>
      <c r="E640" s="18" t="s">
        <v>9</v>
      </c>
      <c r="F640" s="42">
        <f t="shared" ca="1" si="9"/>
        <v>27934</v>
      </c>
      <c r="G640" s="27">
        <v>6.7</v>
      </c>
      <c r="H640" s="45">
        <v>169.46</v>
      </c>
      <c r="I640" s="45">
        <v>71.510000000000005</v>
      </c>
      <c r="J640" s="25">
        <v>86</v>
      </c>
      <c r="K640" s="45">
        <v>50.12</v>
      </c>
      <c r="L640" s="45">
        <v>21.39</v>
      </c>
      <c r="M640" s="18" t="s">
        <v>50</v>
      </c>
      <c r="N640" s="45">
        <v>27.92</v>
      </c>
      <c r="O6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0" s="45">
        <f>Table1[[#This Row],[Lifetime Gross (M USD)]]-Table1[[#This Row],[Budget (M USD)]]</f>
        <v>-97.95</v>
      </c>
      <c r="Q640" s="2" t="s">
        <v>17</v>
      </c>
    </row>
    <row r="641" spans="1:17" x14ac:dyDescent="0.3">
      <c r="A641" s="18" t="s">
        <v>1438</v>
      </c>
      <c r="B641" s="22" t="s">
        <v>2816</v>
      </c>
      <c r="C641" s="18" t="s">
        <v>4468</v>
      </c>
      <c r="D641" s="18" t="s">
        <v>26</v>
      </c>
      <c r="E641" s="18" t="s">
        <v>21</v>
      </c>
      <c r="F641" s="42">
        <f t="shared" ca="1" si="9"/>
        <v>38423</v>
      </c>
      <c r="G641" s="27">
        <v>6.1</v>
      </c>
      <c r="H641" s="45">
        <v>245.71</v>
      </c>
      <c r="I641" s="45">
        <v>138.01</v>
      </c>
      <c r="J641" s="25">
        <v>100</v>
      </c>
      <c r="K641" s="45">
        <v>104.46</v>
      </c>
      <c r="L641" s="45">
        <v>33.549999999999997</v>
      </c>
      <c r="M641" s="18" t="s">
        <v>48</v>
      </c>
      <c r="N641" s="45">
        <v>122.23</v>
      </c>
      <c r="O6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1" s="45">
        <f>Table1[[#This Row],[Lifetime Gross (M USD)]]-Table1[[#This Row],[Budget (M USD)]]</f>
        <v>-107.70000000000002</v>
      </c>
      <c r="Q641" s="2" t="s">
        <v>22</v>
      </c>
    </row>
    <row r="642" spans="1:17" x14ac:dyDescent="0.3">
      <c r="A642" s="32" t="s">
        <v>1446</v>
      </c>
      <c r="B642" s="22" t="s">
        <v>2291</v>
      </c>
      <c r="C642" s="18" t="s">
        <v>3572</v>
      </c>
      <c r="D642" s="18" t="s">
        <v>26</v>
      </c>
      <c r="E642" s="18" t="s">
        <v>9</v>
      </c>
      <c r="F642" s="42">
        <f t="shared" ca="1" si="9"/>
        <v>9518</v>
      </c>
      <c r="G642" s="27">
        <v>5.6</v>
      </c>
      <c r="H642" s="45">
        <v>185.67</v>
      </c>
      <c r="I642" s="45">
        <v>50.37</v>
      </c>
      <c r="J642" s="25">
        <v>66</v>
      </c>
      <c r="K642" s="45">
        <v>32.14</v>
      </c>
      <c r="L642" s="45">
        <v>18.23</v>
      </c>
      <c r="M642" s="18" t="s">
        <v>44</v>
      </c>
      <c r="N642" s="45">
        <v>76.069999999999993</v>
      </c>
      <c r="O6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2" s="45">
        <f>Table1[[#This Row],[Lifetime Gross (M USD)]]-Table1[[#This Row],[Budget (M USD)]]</f>
        <v>-135.29999999999998</v>
      </c>
      <c r="Q642" s="2" t="s">
        <v>28</v>
      </c>
    </row>
    <row r="643" spans="1:17" x14ac:dyDescent="0.3">
      <c r="A643" s="18" t="s">
        <v>1459</v>
      </c>
      <c r="B643" s="22" t="s">
        <v>2933</v>
      </c>
      <c r="C643" s="18" t="s">
        <v>4728</v>
      </c>
      <c r="D643" s="18" t="s">
        <v>26</v>
      </c>
      <c r="E643" s="18" t="s">
        <v>9</v>
      </c>
      <c r="F643" s="42">
        <f t="shared" ref="F643:F706" ca="1" si="10">RANDBETWEEN(DATE(1920,1,1),DATE(2015,12,31))</f>
        <v>28977</v>
      </c>
      <c r="G643" s="27">
        <v>5.7</v>
      </c>
      <c r="H643" s="45">
        <v>296.83999999999997</v>
      </c>
      <c r="I643" s="45">
        <v>157.34</v>
      </c>
      <c r="J643" s="25">
        <v>26</v>
      </c>
      <c r="K643" s="45">
        <v>122.88</v>
      </c>
      <c r="L643" s="45">
        <v>34.46</v>
      </c>
      <c r="M643" s="18" t="s">
        <v>46</v>
      </c>
      <c r="N643" s="45">
        <v>35.03</v>
      </c>
      <c r="O6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3" s="45">
        <f>Table1[[#This Row],[Lifetime Gross (M USD)]]-Table1[[#This Row],[Budget (M USD)]]</f>
        <v>-139.49999999999997</v>
      </c>
      <c r="Q643" s="2" t="s">
        <v>28</v>
      </c>
    </row>
    <row r="644" spans="1:17" x14ac:dyDescent="0.3">
      <c r="A644" s="32" t="s">
        <v>1517</v>
      </c>
      <c r="B644" s="22" t="s">
        <v>2835</v>
      </c>
      <c r="C644" s="18" t="s">
        <v>4657</v>
      </c>
      <c r="D644" s="18" t="s">
        <v>26</v>
      </c>
      <c r="E644" s="18" t="s">
        <v>9</v>
      </c>
      <c r="F644" s="42">
        <f t="shared" ca="1" si="10"/>
        <v>19013</v>
      </c>
      <c r="G644" s="27">
        <v>7.5</v>
      </c>
      <c r="H644" s="45">
        <v>164.28</v>
      </c>
      <c r="I644" s="45">
        <v>20.2</v>
      </c>
      <c r="J644" s="25">
        <v>39</v>
      </c>
      <c r="K644" s="45">
        <v>15.07</v>
      </c>
      <c r="L644" s="45">
        <v>5.13</v>
      </c>
      <c r="M644" s="18" t="s">
        <v>46</v>
      </c>
      <c r="N644" s="45">
        <v>71.06</v>
      </c>
      <c r="O6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4" s="45">
        <f>Table1[[#This Row],[Lifetime Gross (M USD)]]-Table1[[#This Row],[Budget (M USD)]]</f>
        <v>-144.08000000000001</v>
      </c>
      <c r="Q644" s="2" t="s">
        <v>32</v>
      </c>
    </row>
    <row r="645" spans="1:17" x14ac:dyDescent="0.3">
      <c r="A645" s="18" t="s">
        <v>1526</v>
      </c>
      <c r="B645" s="22" t="s">
        <v>2392</v>
      </c>
      <c r="C645" s="18" t="s">
        <v>3719</v>
      </c>
      <c r="D645" s="18" t="s">
        <v>26</v>
      </c>
      <c r="E645" s="18" t="s">
        <v>9</v>
      </c>
      <c r="F645" s="42">
        <f t="shared" ca="1" si="10"/>
        <v>38602</v>
      </c>
      <c r="G645" s="27">
        <v>4</v>
      </c>
      <c r="H645" s="45">
        <v>292.98</v>
      </c>
      <c r="I645" s="45">
        <v>134.88999999999999</v>
      </c>
      <c r="J645" s="25">
        <v>73</v>
      </c>
      <c r="K645" s="45">
        <v>80.17</v>
      </c>
      <c r="L645" s="45">
        <v>54.72</v>
      </c>
      <c r="M645" s="18" t="s">
        <v>46</v>
      </c>
      <c r="N645" s="45">
        <v>91.48</v>
      </c>
      <c r="O6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5" s="45">
        <f>Table1[[#This Row],[Lifetime Gross (M USD)]]-Table1[[#This Row],[Budget (M USD)]]</f>
        <v>-158.09000000000003</v>
      </c>
      <c r="Q645" s="2" t="s">
        <v>25</v>
      </c>
    </row>
    <row r="646" spans="1:17" x14ac:dyDescent="0.3">
      <c r="A646" s="32" t="s">
        <v>1559</v>
      </c>
      <c r="B646" s="22" t="s">
        <v>2557</v>
      </c>
      <c r="C646" s="18" t="s">
        <v>3990</v>
      </c>
      <c r="D646" s="18" t="s">
        <v>26</v>
      </c>
      <c r="E646" s="18" t="s">
        <v>19</v>
      </c>
      <c r="F646" s="42">
        <f t="shared" ca="1" si="10"/>
        <v>41440</v>
      </c>
      <c r="G646" s="27">
        <v>7</v>
      </c>
      <c r="H646" s="45">
        <v>208.68</v>
      </c>
      <c r="I646" s="45">
        <v>50.34</v>
      </c>
      <c r="J646" s="25">
        <v>47</v>
      </c>
      <c r="K646" s="45">
        <v>28.91</v>
      </c>
      <c r="L646" s="45">
        <v>21.43</v>
      </c>
      <c r="M646" s="18" t="s">
        <v>44</v>
      </c>
      <c r="N646" s="45">
        <v>89.59</v>
      </c>
      <c r="O6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6" s="45">
        <f>Table1[[#This Row],[Lifetime Gross (M USD)]]-Table1[[#This Row],[Budget (M USD)]]</f>
        <v>-158.34</v>
      </c>
      <c r="Q646" s="2" t="s">
        <v>32</v>
      </c>
    </row>
    <row r="647" spans="1:17" x14ac:dyDescent="0.3">
      <c r="A647" s="18" t="s">
        <v>1562</v>
      </c>
      <c r="B647" s="22" t="s">
        <v>1883</v>
      </c>
      <c r="C647" s="18" t="s">
        <v>3085</v>
      </c>
      <c r="D647" s="18" t="s">
        <v>26</v>
      </c>
      <c r="E647" s="18" t="s">
        <v>21</v>
      </c>
      <c r="F647" s="42">
        <f t="shared" ca="1" si="10"/>
        <v>17594</v>
      </c>
      <c r="G647" s="27">
        <v>6.3</v>
      </c>
      <c r="H647" s="45">
        <v>174.84</v>
      </c>
      <c r="I647" s="45">
        <v>14.84</v>
      </c>
      <c r="J647" s="25">
        <v>93</v>
      </c>
      <c r="K647" s="45">
        <v>8.33</v>
      </c>
      <c r="L647" s="45">
        <v>6.51</v>
      </c>
      <c r="M647" s="18" t="s">
        <v>50</v>
      </c>
      <c r="N647" s="45">
        <v>67.069999999999993</v>
      </c>
      <c r="O6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7" s="45">
        <f>Table1[[#This Row],[Lifetime Gross (M USD)]]-Table1[[#This Row],[Budget (M USD)]]</f>
        <v>-160</v>
      </c>
      <c r="Q647" s="2" t="s">
        <v>28</v>
      </c>
    </row>
    <row r="648" spans="1:17" x14ac:dyDescent="0.3">
      <c r="A648" s="32" t="s">
        <v>969</v>
      </c>
      <c r="B648" s="22" t="s">
        <v>2101</v>
      </c>
      <c r="C648" s="18" t="s">
        <v>3320</v>
      </c>
      <c r="D648" s="18" t="s">
        <v>26</v>
      </c>
      <c r="E648" s="18" t="s">
        <v>9</v>
      </c>
      <c r="F648" s="42">
        <f t="shared" ca="1" si="10"/>
        <v>25455</v>
      </c>
      <c r="G648" s="27">
        <v>6.4</v>
      </c>
      <c r="H648" s="45">
        <v>210.93</v>
      </c>
      <c r="I648" s="45">
        <v>35.1</v>
      </c>
      <c r="J648" s="25">
        <v>78</v>
      </c>
      <c r="K648" s="45">
        <v>23.3</v>
      </c>
      <c r="L648" s="45">
        <v>11.8</v>
      </c>
      <c r="M648" s="18" t="s">
        <v>50</v>
      </c>
      <c r="N648" s="45">
        <v>38.47</v>
      </c>
      <c r="O6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8" s="45">
        <f>Table1[[#This Row],[Lifetime Gross (M USD)]]-Table1[[#This Row],[Budget (M USD)]]</f>
        <v>-175.83</v>
      </c>
      <c r="Q648" s="2" t="s">
        <v>10</v>
      </c>
    </row>
    <row r="649" spans="1:17" x14ac:dyDescent="0.3">
      <c r="A649" s="18" t="s">
        <v>1346</v>
      </c>
      <c r="B649" s="22" t="s">
        <v>2200</v>
      </c>
      <c r="C649" s="18" t="s">
        <v>4856</v>
      </c>
      <c r="D649" s="18" t="s">
        <v>26</v>
      </c>
      <c r="E649" s="18" t="s">
        <v>9</v>
      </c>
      <c r="F649" s="42">
        <f t="shared" ca="1" si="10"/>
        <v>18023</v>
      </c>
      <c r="G649" s="27">
        <v>6.1</v>
      </c>
      <c r="H649" s="45">
        <v>262.35000000000002</v>
      </c>
      <c r="I649" s="45">
        <v>78.53</v>
      </c>
      <c r="J649" s="25">
        <v>68</v>
      </c>
      <c r="K649" s="45">
        <v>58.15</v>
      </c>
      <c r="L649" s="45">
        <v>20.38</v>
      </c>
      <c r="M649" s="18" t="s">
        <v>48</v>
      </c>
      <c r="N649" s="45">
        <v>43.88</v>
      </c>
      <c r="O6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49" s="45">
        <f>Table1[[#This Row],[Lifetime Gross (M USD)]]-Table1[[#This Row],[Budget (M USD)]]</f>
        <v>-183.82000000000002</v>
      </c>
      <c r="Q649" s="2" t="s">
        <v>25</v>
      </c>
    </row>
    <row r="650" spans="1:17" x14ac:dyDescent="0.3">
      <c r="A650" s="32" t="s">
        <v>1613</v>
      </c>
      <c r="B650" s="22" t="s">
        <v>2719</v>
      </c>
      <c r="C650" s="18" t="s">
        <v>4276</v>
      </c>
      <c r="D650" s="18" t="s">
        <v>26</v>
      </c>
      <c r="E650" s="18" t="s">
        <v>9</v>
      </c>
      <c r="F650" s="42">
        <f t="shared" ca="1" si="10"/>
        <v>33840</v>
      </c>
      <c r="G650" s="27">
        <v>6.5</v>
      </c>
      <c r="H650" s="45">
        <v>75.56</v>
      </c>
      <c r="I650" s="45">
        <v>1281.1500000000001</v>
      </c>
      <c r="J650" s="25">
        <v>24</v>
      </c>
      <c r="K650" s="45">
        <v>730.19</v>
      </c>
      <c r="L650" s="45">
        <v>550.96</v>
      </c>
      <c r="M650" s="18" t="s">
        <v>54</v>
      </c>
      <c r="N650" s="45">
        <v>8.09</v>
      </c>
      <c r="O6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650" s="45">
        <f>Table1[[#This Row],[Lifetime Gross (M USD)]]-Table1[[#This Row],[Budget (M USD)]]</f>
        <v>1205.5900000000001</v>
      </c>
      <c r="Q650" s="2" t="s">
        <v>10</v>
      </c>
    </row>
    <row r="651" spans="1:17" x14ac:dyDescent="0.3">
      <c r="A651" s="18" t="s">
        <v>53</v>
      </c>
      <c r="B651" s="22" t="s">
        <v>2270</v>
      </c>
      <c r="C651" s="18" t="s">
        <v>3535</v>
      </c>
      <c r="D651" s="18" t="s">
        <v>26</v>
      </c>
      <c r="E651" s="18" t="s">
        <v>9</v>
      </c>
      <c r="F651" s="42">
        <f t="shared" ca="1" si="10"/>
        <v>19907</v>
      </c>
      <c r="G651" s="27">
        <v>6.6</v>
      </c>
      <c r="H651" s="45">
        <v>180.77</v>
      </c>
      <c r="I651" s="45">
        <v>1224.31</v>
      </c>
      <c r="J651" s="25">
        <v>47</v>
      </c>
      <c r="K651" s="45">
        <v>936.19</v>
      </c>
      <c r="L651" s="45">
        <v>288.12</v>
      </c>
      <c r="M651" s="18" t="s">
        <v>54</v>
      </c>
      <c r="N651" s="45">
        <v>48.97</v>
      </c>
      <c r="O6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651" s="45">
        <f>Table1[[#This Row],[Lifetime Gross (M USD)]]-Table1[[#This Row],[Budget (M USD)]]</f>
        <v>1043.54</v>
      </c>
      <c r="Q651" s="2" t="s">
        <v>22</v>
      </c>
    </row>
    <row r="652" spans="1:17" x14ac:dyDescent="0.3">
      <c r="A652" s="32" t="s">
        <v>1651</v>
      </c>
      <c r="B652" s="22" t="s">
        <v>1870</v>
      </c>
      <c r="C652" s="18" t="s">
        <v>3075</v>
      </c>
      <c r="D652" s="18" t="s">
        <v>26</v>
      </c>
      <c r="E652" s="18" t="s">
        <v>9</v>
      </c>
      <c r="F652" s="42">
        <f t="shared" ca="1" si="10"/>
        <v>14599</v>
      </c>
      <c r="G652" s="27">
        <v>4.9000000000000004</v>
      </c>
      <c r="H652" s="45">
        <v>14.91</v>
      </c>
      <c r="I652" s="45">
        <v>797.81</v>
      </c>
      <c r="J652" s="25">
        <v>80</v>
      </c>
      <c r="K652" s="45">
        <v>544.05999999999995</v>
      </c>
      <c r="L652" s="45">
        <v>253.75</v>
      </c>
      <c r="M652" s="18" t="s">
        <v>50</v>
      </c>
      <c r="N652" s="45">
        <v>6</v>
      </c>
      <c r="O6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652" s="45">
        <f>Table1[[#This Row],[Lifetime Gross (M USD)]]-Table1[[#This Row],[Budget (M USD)]]</f>
        <v>782.9</v>
      </c>
      <c r="Q652" s="2" t="s">
        <v>10</v>
      </c>
    </row>
    <row r="653" spans="1:17" x14ac:dyDescent="0.3">
      <c r="A653" s="18" t="s">
        <v>1697</v>
      </c>
      <c r="B653" s="22" t="s">
        <v>1946</v>
      </c>
      <c r="C653" s="18" t="s">
        <v>4446</v>
      </c>
      <c r="D653" s="18" t="s">
        <v>26</v>
      </c>
      <c r="E653" s="18" t="s">
        <v>9</v>
      </c>
      <c r="F653" s="42">
        <f t="shared" ca="1" si="10"/>
        <v>17816</v>
      </c>
      <c r="G653" s="27">
        <v>5.9</v>
      </c>
      <c r="H653" s="45">
        <v>36.04</v>
      </c>
      <c r="I653" s="45">
        <v>815.77</v>
      </c>
      <c r="J653" s="25">
        <v>25</v>
      </c>
      <c r="K653" s="45">
        <v>649.58000000000004</v>
      </c>
      <c r="L653" s="45">
        <v>166.19</v>
      </c>
      <c r="M653" s="18" t="s">
        <v>46</v>
      </c>
      <c r="N653" s="45">
        <v>12</v>
      </c>
      <c r="O6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653" s="45">
        <f>Table1[[#This Row],[Lifetime Gross (M USD)]]-Table1[[#This Row],[Budget (M USD)]]</f>
        <v>779.73</v>
      </c>
      <c r="Q653" s="2" t="s">
        <v>32</v>
      </c>
    </row>
    <row r="654" spans="1:17" x14ac:dyDescent="0.3">
      <c r="A654" s="32" t="s">
        <v>399</v>
      </c>
      <c r="B654" s="22" t="s">
        <v>1960</v>
      </c>
      <c r="C654" s="18" t="s">
        <v>4847</v>
      </c>
      <c r="D654" s="18" t="s">
        <v>26</v>
      </c>
      <c r="E654" s="18" t="s">
        <v>9</v>
      </c>
      <c r="F654" s="42">
        <f t="shared" ca="1" si="10"/>
        <v>37014</v>
      </c>
      <c r="G654" s="27">
        <v>6.9</v>
      </c>
      <c r="H654" s="45">
        <v>91.6</v>
      </c>
      <c r="I654" s="45">
        <v>862.41</v>
      </c>
      <c r="J654" s="25">
        <v>50</v>
      </c>
      <c r="K654" s="45">
        <v>632.41999999999996</v>
      </c>
      <c r="L654" s="45">
        <v>229.99</v>
      </c>
      <c r="M654" s="18" t="s">
        <v>48</v>
      </c>
      <c r="N654" s="45">
        <v>36.14</v>
      </c>
      <c r="O6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654" s="45">
        <f>Table1[[#This Row],[Lifetime Gross (M USD)]]-Table1[[#This Row],[Budget (M USD)]]</f>
        <v>770.81</v>
      </c>
      <c r="Q654" s="2" t="s">
        <v>32</v>
      </c>
    </row>
    <row r="655" spans="1:17" x14ac:dyDescent="0.3">
      <c r="A655" s="18" t="s">
        <v>1755</v>
      </c>
      <c r="B655" s="22" t="s">
        <v>2044</v>
      </c>
      <c r="C655" s="18" t="s">
        <v>3250</v>
      </c>
      <c r="D655" s="18" t="s">
        <v>26</v>
      </c>
      <c r="E655" s="18" t="s">
        <v>9</v>
      </c>
      <c r="F655" s="42">
        <f t="shared" ca="1" si="10"/>
        <v>13373</v>
      </c>
      <c r="G655" s="27">
        <v>6.1</v>
      </c>
      <c r="H655" s="45">
        <v>61.07</v>
      </c>
      <c r="I655" s="45">
        <v>766.94</v>
      </c>
      <c r="J655" s="25">
        <v>31</v>
      </c>
      <c r="K655" s="45">
        <v>456.27</v>
      </c>
      <c r="L655" s="45">
        <v>310.67</v>
      </c>
      <c r="M655" s="18" t="s">
        <v>50</v>
      </c>
      <c r="N655" s="45">
        <v>26.42</v>
      </c>
      <c r="O6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655" s="45">
        <f>Table1[[#This Row],[Lifetime Gross (M USD)]]-Table1[[#This Row],[Budget (M USD)]]</f>
        <v>705.87</v>
      </c>
      <c r="Q655" s="2" t="s">
        <v>22</v>
      </c>
    </row>
    <row r="656" spans="1:17" x14ac:dyDescent="0.3">
      <c r="A656" s="32" t="s">
        <v>1762</v>
      </c>
      <c r="B656" s="22" t="s">
        <v>2528</v>
      </c>
      <c r="C656" s="18" t="s">
        <v>4620</v>
      </c>
      <c r="D656" s="18" t="s">
        <v>26</v>
      </c>
      <c r="E656" s="18" t="s">
        <v>27</v>
      </c>
      <c r="F656" s="42">
        <f t="shared" ca="1" si="10"/>
        <v>7692</v>
      </c>
      <c r="G656" s="27">
        <v>5.8</v>
      </c>
      <c r="H656" s="45">
        <v>122.86</v>
      </c>
      <c r="I656" s="45">
        <v>824.96</v>
      </c>
      <c r="J656" s="25">
        <v>81</v>
      </c>
      <c r="K656" s="45">
        <v>429.93</v>
      </c>
      <c r="L656" s="45">
        <v>395.03</v>
      </c>
      <c r="M656" s="18" t="s">
        <v>50</v>
      </c>
      <c r="N656" s="45">
        <v>36.64</v>
      </c>
      <c r="O6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656" s="45">
        <f>Table1[[#This Row],[Lifetime Gross (M USD)]]-Table1[[#This Row],[Budget (M USD)]]</f>
        <v>702.1</v>
      </c>
      <c r="Q656" s="2" t="s">
        <v>17</v>
      </c>
    </row>
    <row r="657" spans="1:17" x14ac:dyDescent="0.3">
      <c r="A657" s="18" t="s">
        <v>1823</v>
      </c>
      <c r="B657" s="22" t="s">
        <v>2250</v>
      </c>
      <c r="C657" s="18" t="s">
        <v>4673</v>
      </c>
      <c r="D657" s="18" t="s">
        <v>26</v>
      </c>
      <c r="E657" s="18" t="s">
        <v>21</v>
      </c>
      <c r="F657" s="42">
        <f t="shared" ca="1" si="10"/>
        <v>20640</v>
      </c>
      <c r="G657" s="27">
        <v>4.7</v>
      </c>
      <c r="H657" s="45">
        <v>295.95</v>
      </c>
      <c r="I657" s="45">
        <v>973.2</v>
      </c>
      <c r="J657" s="25">
        <v>52</v>
      </c>
      <c r="K657" s="45">
        <v>769.56</v>
      </c>
      <c r="L657" s="45">
        <v>203.64</v>
      </c>
      <c r="M657" s="18" t="s">
        <v>44</v>
      </c>
      <c r="N657" s="45">
        <v>143.33000000000001</v>
      </c>
      <c r="O6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657" s="45">
        <f>Table1[[#This Row],[Lifetime Gross (M USD)]]-Table1[[#This Row],[Budget (M USD)]]</f>
        <v>677.25</v>
      </c>
      <c r="Q657" s="2" t="s">
        <v>17</v>
      </c>
    </row>
    <row r="658" spans="1:17" x14ac:dyDescent="0.3">
      <c r="A658" s="32" t="s">
        <v>1834</v>
      </c>
      <c r="B658" s="22" t="s">
        <v>2395</v>
      </c>
      <c r="C658" s="18" t="s">
        <v>4842</v>
      </c>
      <c r="D658" s="18" t="s">
        <v>26</v>
      </c>
      <c r="E658" s="18" t="s">
        <v>9</v>
      </c>
      <c r="F658" s="42">
        <f t="shared" ca="1" si="10"/>
        <v>13777</v>
      </c>
      <c r="G658" s="27">
        <v>5.9</v>
      </c>
      <c r="H658" s="45">
        <v>124.55</v>
      </c>
      <c r="I658" s="45">
        <v>794.66</v>
      </c>
      <c r="J658" s="25">
        <v>58</v>
      </c>
      <c r="K658" s="45">
        <v>493.25</v>
      </c>
      <c r="L658" s="45">
        <v>301.41000000000003</v>
      </c>
      <c r="M658" s="18" t="s">
        <v>44</v>
      </c>
      <c r="N658" s="45">
        <v>26.21</v>
      </c>
      <c r="O6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658" s="45">
        <f>Table1[[#This Row],[Lifetime Gross (M USD)]]-Table1[[#This Row],[Budget (M USD)]]</f>
        <v>670.11</v>
      </c>
      <c r="Q658" s="2" t="s">
        <v>10</v>
      </c>
    </row>
    <row r="659" spans="1:17" x14ac:dyDescent="0.3">
      <c r="A659" s="18" t="s">
        <v>73</v>
      </c>
      <c r="B659" s="22" t="s">
        <v>2937</v>
      </c>
      <c r="C659" s="18" t="s">
        <v>4733</v>
      </c>
      <c r="D659" s="18" t="s">
        <v>26</v>
      </c>
      <c r="E659" s="18" t="s">
        <v>9</v>
      </c>
      <c r="F659" s="42">
        <f t="shared" ca="1" si="10"/>
        <v>26818</v>
      </c>
      <c r="G659" s="27">
        <v>7.2</v>
      </c>
      <c r="H659" s="45">
        <v>14.58</v>
      </c>
      <c r="I659" s="45">
        <v>678.28</v>
      </c>
      <c r="J659" s="25">
        <v>91</v>
      </c>
      <c r="K659" s="45">
        <v>445.18</v>
      </c>
      <c r="L659" s="45">
        <v>233.1</v>
      </c>
      <c r="M659" s="18" t="s">
        <v>46</v>
      </c>
      <c r="N659" s="45">
        <v>6.21</v>
      </c>
      <c r="O6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59" s="45">
        <f>Table1[[#This Row],[Lifetime Gross (M USD)]]-Table1[[#This Row],[Budget (M USD)]]</f>
        <v>663.69999999999993</v>
      </c>
      <c r="Q659" s="2" t="s">
        <v>25</v>
      </c>
    </row>
    <row r="660" spans="1:17" x14ac:dyDescent="0.3">
      <c r="A660" s="32" t="s">
        <v>109</v>
      </c>
      <c r="B660" s="22" t="s">
        <v>2129</v>
      </c>
      <c r="C660" s="18" t="s">
        <v>4710</v>
      </c>
      <c r="D660" s="18" t="s">
        <v>26</v>
      </c>
      <c r="E660" s="18" t="s">
        <v>9</v>
      </c>
      <c r="F660" s="42">
        <f t="shared" ca="1" si="10"/>
        <v>7527</v>
      </c>
      <c r="G660" s="27">
        <v>5.4</v>
      </c>
      <c r="H660" s="45">
        <v>102.15</v>
      </c>
      <c r="I660" s="45">
        <v>758.44</v>
      </c>
      <c r="J660" s="25">
        <v>67</v>
      </c>
      <c r="K660" s="45">
        <v>529.51</v>
      </c>
      <c r="L660" s="45">
        <v>228.93</v>
      </c>
      <c r="M660" s="18" t="s">
        <v>54</v>
      </c>
      <c r="N660" s="45">
        <v>39.090000000000003</v>
      </c>
      <c r="O6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660" s="45">
        <f>Table1[[#This Row],[Lifetime Gross (M USD)]]-Table1[[#This Row],[Budget (M USD)]]</f>
        <v>656.29000000000008</v>
      </c>
      <c r="Q660" s="2" t="s">
        <v>32</v>
      </c>
    </row>
    <row r="661" spans="1:17" x14ac:dyDescent="0.3">
      <c r="A661" s="18" t="s">
        <v>119</v>
      </c>
      <c r="B661" s="22" t="s">
        <v>2174</v>
      </c>
      <c r="C661" s="18" t="s">
        <v>4174</v>
      </c>
      <c r="D661" s="18" t="s">
        <v>26</v>
      </c>
      <c r="E661" s="18" t="s">
        <v>9</v>
      </c>
      <c r="F661" s="42">
        <f t="shared" ca="1" si="10"/>
        <v>16648</v>
      </c>
      <c r="G661" s="27">
        <v>5.9</v>
      </c>
      <c r="H661" s="45">
        <v>17.559999999999999</v>
      </c>
      <c r="I661" s="45">
        <v>649.33000000000004</v>
      </c>
      <c r="J661" s="25">
        <v>79</v>
      </c>
      <c r="K661" s="45">
        <v>407.95</v>
      </c>
      <c r="L661" s="45">
        <v>241.38</v>
      </c>
      <c r="M661" s="18" t="s">
        <v>54</v>
      </c>
      <c r="N661" s="45">
        <v>8.2200000000000006</v>
      </c>
      <c r="O6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61" s="45">
        <f>Table1[[#This Row],[Lifetime Gross (M USD)]]-Table1[[#This Row],[Budget (M USD)]]</f>
        <v>631.7700000000001</v>
      </c>
      <c r="Q661" s="2" t="s">
        <v>13</v>
      </c>
    </row>
    <row r="662" spans="1:17" x14ac:dyDescent="0.3">
      <c r="A662" s="32" t="s">
        <v>120</v>
      </c>
      <c r="B662" s="22" t="s">
        <v>2011</v>
      </c>
      <c r="C662" s="18" t="s">
        <v>4869</v>
      </c>
      <c r="D662" s="18" t="s">
        <v>26</v>
      </c>
      <c r="E662" s="18" t="s">
        <v>9</v>
      </c>
      <c r="F662" s="42">
        <f t="shared" ca="1" si="10"/>
        <v>13767</v>
      </c>
      <c r="G662" s="27">
        <v>5.4</v>
      </c>
      <c r="H662" s="45">
        <v>207.21</v>
      </c>
      <c r="I662" s="45">
        <v>827.57</v>
      </c>
      <c r="J662" s="25">
        <v>84</v>
      </c>
      <c r="K662" s="45">
        <v>420.52</v>
      </c>
      <c r="L662" s="45">
        <v>407.05</v>
      </c>
      <c r="M662" s="18" t="s">
        <v>55</v>
      </c>
      <c r="N662" s="45">
        <v>72.59</v>
      </c>
      <c r="O6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662" s="45">
        <f>Table1[[#This Row],[Lifetime Gross (M USD)]]-Table1[[#This Row],[Budget (M USD)]]</f>
        <v>620.36</v>
      </c>
      <c r="Q662" s="2" t="s">
        <v>8</v>
      </c>
    </row>
    <row r="663" spans="1:17" x14ac:dyDescent="0.3">
      <c r="A663" s="18" t="s">
        <v>154</v>
      </c>
      <c r="B663" s="22" t="s">
        <v>2625</v>
      </c>
      <c r="C663" s="18" t="s">
        <v>4110</v>
      </c>
      <c r="D663" s="18" t="s">
        <v>26</v>
      </c>
      <c r="E663" s="18" t="s">
        <v>9</v>
      </c>
      <c r="F663" s="42">
        <f t="shared" ca="1" si="10"/>
        <v>25990</v>
      </c>
      <c r="G663" s="27">
        <v>7.6</v>
      </c>
      <c r="H663" s="45">
        <v>153.47</v>
      </c>
      <c r="I663" s="45">
        <v>731.66</v>
      </c>
      <c r="J663" s="25">
        <v>69</v>
      </c>
      <c r="K663" s="45">
        <v>491.23</v>
      </c>
      <c r="L663" s="45">
        <v>240.43</v>
      </c>
      <c r="M663" s="18" t="s">
        <v>48</v>
      </c>
      <c r="N663" s="45">
        <v>32.409999999999997</v>
      </c>
      <c r="O6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663" s="45">
        <f>Table1[[#This Row],[Lifetime Gross (M USD)]]-Table1[[#This Row],[Budget (M USD)]]</f>
        <v>578.18999999999994</v>
      </c>
      <c r="Q663" s="2" t="s">
        <v>25</v>
      </c>
    </row>
    <row r="664" spans="1:17" x14ac:dyDescent="0.3">
      <c r="A664" s="32" t="s">
        <v>162</v>
      </c>
      <c r="B664" s="22" t="s">
        <v>2611</v>
      </c>
      <c r="C664" s="18" t="s">
        <v>5023</v>
      </c>
      <c r="D664" s="18" t="s">
        <v>26</v>
      </c>
      <c r="E664" s="18" t="s">
        <v>9</v>
      </c>
      <c r="F664" s="42">
        <f t="shared" ca="1" si="10"/>
        <v>26172</v>
      </c>
      <c r="G664" s="27">
        <v>5.5</v>
      </c>
      <c r="H664" s="45">
        <v>297.17</v>
      </c>
      <c r="I664" s="45">
        <v>870.1</v>
      </c>
      <c r="J664" s="25">
        <v>38</v>
      </c>
      <c r="K664" s="45">
        <v>648.09</v>
      </c>
      <c r="L664" s="45">
        <v>222.01</v>
      </c>
      <c r="M664" s="18" t="s">
        <v>55</v>
      </c>
      <c r="N664" s="45">
        <v>54.01</v>
      </c>
      <c r="O6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664" s="45">
        <f>Table1[[#This Row],[Lifetime Gross (M USD)]]-Table1[[#This Row],[Budget (M USD)]]</f>
        <v>572.93000000000006</v>
      </c>
      <c r="Q664" s="2" t="s">
        <v>22</v>
      </c>
    </row>
    <row r="665" spans="1:17" x14ac:dyDescent="0.3">
      <c r="A665" s="18" t="s">
        <v>168</v>
      </c>
      <c r="B665" s="22" t="s">
        <v>2687</v>
      </c>
      <c r="C665" s="18" t="s">
        <v>4227</v>
      </c>
      <c r="D665" s="18" t="s">
        <v>18</v>
      </c>
      <c r="E665" s="18" t="s">
        <v>27</v>
      </c>
      <c r="F665" s="42">
        <f t="shared" ca="1" si="10"/>
        <v>34229</v>
      </c>
      <c r="G665" s="27">
        <v>6.9</v>
      </c>
      <c r="H665" s="45">
        <v>47.78</v>
      </c>
      <c r="I665" s="45">
        <v>614.13</v>
      </c>
      <c r="J665" s="25">
        <v>20</v>
      </c>
      <c r="K665" s="45">
        <v>380.47</v>
      </c>
      <c r="L665" s="45">
        <v>233.66</v>
      </c>
      <c r="M665" s="18" t="s">
        <v>50</v>
      </c>
      <c r="N665" s="45">
        <v>12.45</v>
      </c>
      <c r="O6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65" s="45">
        <f>Table1[[#This Row],[Lifetime Gross (M USD)]]-Table1[[#This Row],[Budget (M USD)]]</f>
        <v>566.35</v>
      </c>
      <c r="Q665" s="2" t="s">
        <v>32</v>
      </c>
    </row>
    <row r="666" spans="1:17" x14ac:dyDescent="0.3">
      <c r="A666" s="32" t="s">
        <v>192</v>
      </c>
      <c r="B666" s="22" t="s">
        <v>2364</v>
      </c>
      <c r="C666" s="18" t="s">
        <v>3747</v>
      </c>
      <c r="D666" s="18" t="s">
        <v>26</v>
      </c>
      <c r="E666" s="18" t="s">
        <v>9</v>
      </c>
      <c r="F666" s="42">
        <f t="shared" ca="1" si="10"/>
        <v>42198</v>
      </c>
      <c r="G666" s="27">
        <v>6.4</v>
      </c>
      <c r="H666" s="45">
        <v>211.34</v>
      </c>
      <c r="I666" s="45">
        <v>772.54</v>
      </c>
      <c r="J666" s="25">
        <v>22</v>
      </c>
      <c r="K666" s="45">
        <v>452.04</v>
      </c>
      <c r="L666" s="45">
        <v>320.5</v>
      </c>
      <c r="M666" s="18" t="s">
        <v>55</v>
      </c>
      <c r="N666" s="45">
        <v>88.79</v>
      </c>
      <c r="O6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666" s="45">
        <f>Table1[[#This Row],[Lifetime Gross (M USD)]]-Table1[[#This Row],[Budget (M USD)]]</f>
        <v>561.19999999999993</v>
      </c>
      <c r="Q666" s="2" t="s">
        <v>20</v>
      </c>
    </row>
    <row r="667" spans="1:17" x14ac:dyDescent="0.3">
      <c r="A667" s="18" t="s">
        <v>233</v>
      </c>
      <c r="B667" s="22" t="s">
        <v>2184</v>
      </c>
      <c r="C667" s="18" t="s">
        <v>3426</v>
      </c>
      <c r="D667" s="18" t="s">
        <v>26</v>
      </c>
      <c r="E667" s="18" t="s">
        <v>9</v>
      </c>
      <c r="F667" s="42">
        <f t="shared" ca="1" si="10"/>
        <v>22284</v>
      </c>
      <c r="G667" s="27">
        <v>4.7</v>
      </c>
      <c r="H667" s="45">
        <v>131.87</v>
      </c>
      <c r="I667" s="45">
        <v>693.01</v>
      </c>
      <c r="J667" s="25">
        <v>46</v>
      </c>
      <c r="K667" s="45">
        <v>402.23</v>
      </c>
      <c r="L667" s="45">
        <v>290.77999999999997</v>
      </c>
      <c r="M667" s="18" t="s">
        <v>55</v>
      </c>
      <c r="N667" s="45">
        <v>39.770000000000003</v>
      </c>
      <c r="O6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67" s="45">
        <f>Table1[[#This Row],[Lifetime Gross (M USD)]]-Table1[[#This Row],[Budget (M USD)]]</f>
        <v>561.14</v>
      </c>
      <c r="Q667" s="2" t="s">
        <v>17</v>
      </c>
    </row>
    <row r="668" spans="1:17" x14ac:dyDescent="0.3">
      <c r="A668" s="32" t="s">
        <v>238</v>
      </c>
      <c r="B668" s="22" t="s">
        <v>2018</v>
      </c>
      <c r="C668" s="18" t="s">
        <v>4777</v>
      </c>
      <c r="D668" s="18" t="s">
        <v>26</v>
      </c>
      <c r="E668" s="18" t="s">
        <v>21</v>
      </c>
      <c r="F668" s="42">
        <f t="shared" ca="1" si="10"/>
        <v>29955</v>
      </c>
      <c r="G668" s="27">
        <v>5.2</v>
      </c>
      <c r="H668" s="45">
        <v>51.79</v>
      </c>
      <c r="I668" s="45">
        <v>592.41</v>
      </c>
      <c r="J668" s="25">
        <v>52</v>
      </c>
      <c r="K668" s="45">
        <v>430.97</v>
      </c>
      <c r="L668" s="45">
        <v>161.44</v>
      </c>
      <c r="M668" s="18" t="s">
        <v>44</v>
      </c>
      <c r="N668" s="45">
        <v>20.52</v>
      </c>
      <c r="O6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68" s="45">
        <f>Table1[[#This Row],[Lifetime Gross (M USD)]]-Table1[[#This Row],[Budget (M USD)]]</f>
        <v>540.62</v>
      </c>
      <c r="Q668" s="2" t="s">
        <v>32</v>
      </c>
    </row>
    <row r="669" spans="1:17" x14ac:dyDescent="0.3">
      <c r="A669" s="18" t="s">
        <v>374</v>
      </c>
      <c r="B669" s="22" t="s">
        <v>2220</v>
      </c>
      <c r="C669" s="18" t="s">
        <v>4895</v>
      </c>
      <c r="D669" s="18" t="s">
        <v>26</v>
      </c>
      <c r="E669" s="18" t="s">
        <v>9</v>
      </c>
      <c r="F669" s="42">
        <f t="shared" ca="1" si="10"/>
        <v>30694</v>
      </c>
      <c r="G669" s="27">
        <v>4.0999999999999996</v>
      </c>
      <c r="H669" s="45">
        <v>31.98</v>
      </c>
      <c r="I669" s="45">
        <v>571.96</v>
      </c>
      <c r="J669" s="25">
        <v>56</v>
      </c>
      <c r="K669" s="45">
        <v>287.77</v>
      </c>
      <c r="L669" s="45">
        <v>284.19</v>
      </c>
      <c r="M669" s="18" t="s">
        <v>44</v>
      </c>
      <c r="N669" s="45">
        <v>14.16</v>
      </c>
      <c r="O6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69" s="45">
        <f>Table1[[#This Row],[Lifetime Gross (M USD)]]-Table1[[#This Row],[Budget (M USD)]]</f>
        <v>539.98</v>
      </c>
      <c r="Q669" s="2" t="s">
        <v>8</v>
      </c>
    </row>
    <row r="670" spans="1:17" x14ac:dyDescent="0.3">
      <c r="A670" s="32" t="s">
        <v>386</v>
      </c>
      <c r="B670" s="22" t="s">
        <v>2526</v>
      </c>
      <c r="C670" s="18" t="s">
        <v>4569</v>
      </c>
      <c r="D670" s="18" t="s">
        <v>26</v>
      </c>
      <c r="E670" s="18" t="s">
        <v>21</v>
      </c>
      <c r="F670" s="42">
        <f t="shared" ca="1" si="10"/>
        <v>13526</v>
      </c>
      <c r="G670" s="27">
        <v>6.1</v>
      </c>
      <c r="H670" s="45">
        <v>8.5399999999999991</v>
      </c>
      <c r="I670" s="45">
        <v>547.66999999999996</v>
      </c>
      <c r="J670" s="25">
        <v>68</v>
      </c>
      <c r="K670" s="45">
        <v>406.02</v>
      </c>
      <c r="L670" s="45">
        <v>141.65</v>
      </c>
      <c r="M670" s="18" t="s">
        <v>54</v>
      </c>
      <c r="N670" s="45">
        <v>1.26</v>
      </c>
      <c r="O6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0" s="45">
        <f>Table1[[#This Row],[Lifetime Gross (M USD)]]-Table1[[#This Row],[Budget (M USD)]]</f>
        <v>539.13</v>
      </c>
      <c r="Q670" s="2" t="s">
        <v>32</v>
      </c>
    </row>
    <row r="671" spans="1:17" x14ac:dyDescent="0.3">
      <c r="A671" s="18" t="s">
        <v>389</v>
      </c>
      <c r="B671" s="22" t="s">
        <v>2757</v>
      </c>
      <c r="C671" s="18" t="s">
        <v>4340</v>
      </c>
      <c r="D671" s="18" t="s">
        <v>26</v>
      </c>
      <c r="E671" s="18" t="s">
        <v>9</v>
      </c>
      <c r="F671" s="42">
        <f t="shared" ca="1" si="10"/>
        <v>35076</v>
      </c>
      <c r="G671" s="27">
        <v>7.1</v>
      </c>
      <c r="H671" s="45">
        <v>235.97</v>
      </c>
      <c r="I671" s="45">
        <v>753.05</v>
      </c>
      <c r="J671" s="25">
        <v>76</v>
      </c>
      <c r="K671" s="45">
        <v>427.43</v>
      </c>
      <c r="L671" s="45">
        <v>325.62</v>
      </c>
      <c r="M671" s="18" t="s">
        <v>55</v>
      </c>
      <c r="N671" s="45">
        <v>76.25</v>
      </c>
      <c r="O6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671" s="45">
        <f>Table1[[#This Row],[Lifetime Gross (M USD)]]-Table1[[#This Row],[Budget (M USD)]]</f>
        <v>517.07999999999993</v>
      </c>
      <c r="Q671" s="2" t="s">
        <v>17</v>
      </c>
    </row>
    <row r="672" spans="1:17" x14ac:dyDescent="0.3">
      <c r="A672" s="32" t="s">
        <v>413</v>
      </c>
      <c r="B672" s="22" t="s">
        <v>2189</v>
      </c>
      <c r="C672" s="18" t="s">
        <v>3763</v>
      </c>
      <c r="D672" s="18" t="s">
        <v>26</v>
      </c>
      <c r="E672" s="18" t="s">
        <v>9</v>
      </c>
      <c r="F672" s="42">
        <f t="shared" ca="1" si="10"/>
        <v>36555</v>
      </c>
      <c r="G672" s="27">
        <v>7.1</v>
      </c>
      <c r="H672" s="45">
        <v>181.08</v>
      </c>
      <c r="I672" s="45">
        <v>696.23</v>
      </c>
      <c r="J672" s="25">
        <v>59</v>
      </c>
      <c r="K672" s="45">
        <v>499.39</v>
      </c>
      <c r="L672" s="45">
        <v>196.84</v>
      </c>
      <c r="M672" s="18" t="s">
        <v>44</v>
      </c>
      <c r="N672" s="45">
        <v>55.5</v>
      </c>
      <c r="O6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2" s="45">
        <f>Table1[[#This Row],[Lifetime Gross (M USD)]]-Table1[[#This Row],[Budget (M USD)]]</f>
        <v>515.15</v>
      </c>
      <c r="Q672" s="2" t="s">
        <v>8</v>
      </c>
    </row>
    <row r="673" spans="1:17" x14ac:dyDescent="0.3">
      <c r="A673" s="18" t="s">
        <v>419</v>
      </c>
      <c r="B673" s="22" t="s">
        <v>2208</v>
      </c>
      <c r="C673" s="18" t="s">
        <v>3455</v>
      </c>
      <c r="D673" s="18" t="s">
        <v>26</v>
      </c>
      <c r="E673" s="18" t="s">
        <v>9</v>
      </c>
      <c r="F673" s="42">
        <f t="shared" ca="1" si="10"/>
        <v>40026</v>
      </c>
      <c r="G673" s="27">
        <v>6.2</v>
      </c>
      <c r="H673" s="45">
        <v>96.6</v>
      </c>
      <c r="I673" s="45">
        <v>585.75</v>
      </c>
      <c r="J673" s="25">
        <v>24</v>
      </c>
      <c r="K673" s="45">
        <v>381.9</v>
      </c>
      <c r="L673" s="45">
        <v>203.85</v>
      </c>
      <c r="M673" s="18" t="s">
        <v>50</v>
      </c>
      <c r="N673" s="45">
        <v>15.94</v>
      </c>
      <c r="O6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3" s="45">
        <f>Table1[[#This Row],[Lifetime Gross (M USD)]]-Table1[[#This Row],[Budget (M USD)]]</f>
        <v>489.15</v>
      </c>
      <c r="Q673" s="2" t="s">
        <v>25</v>
      </c>
    </row>
    <row r="674" spans="1:17" x14ac:dyDescent="0.3">
      <c r="A674" s="32" t="s">
        <v>451</v>
      </c>
      <c r="B674" s="22" t="s">
        <v>2741</v>
      </c>
      <c r="C674" s="18" t="s">
        <v>4309</v>
      </c>
      <c r="D674" s="18" t="s">
        <v>26</v>
      </c>
      <c r="E674" s="18" t="s">
        <v>9</v>
      </c>
      <c r="F674" s="42">
        <f t="shared" ca="1" si="10"/>
        <v>38794</v>
      </c>
      <c r="G674" s="27">
        <v>6.1</v>
      </c>
      <c r="H674" s="45">
        <v>64.069999999999993</v>
      </c>
      <c r="I674" s="45">
        <v>525.36</v>
      </c>
      <c r="J674" s="25">
        <v>30</v>
      </c>
      <c r="K674" s="45">
        <v>272.87</v>
      </c>
      <c r="L674" s="45">
        <v>252.49</v>
      </c>
      <c r="M674" s="18" t="s">
        <v>44</v>
      </c>
      <c r="N674" s="45">
        <v>11.65</v>
      </c>
      <c r="O6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4" s="45">
        <f>Table1[[#This Row],[Lifetime Gross (M USD)]]-Table1[[#This Row],[Budget (M USD)]]</f>
        <v>461.29</v>
      </c>
      <c r="Q674" s="2" t="s">
        <v>20</v>
      </c>
    </row>
    <row r="675" spans="1:17" x14ac:dyDescent="0.3">
      <c r="A675" s="18" t="s">
        <v>473</v>
      </c>
      <c r="B675" s="22" t="s">
        <v>2982</v>
      </c>
      <c r="C675" s="18" t="s">
        <v>4851</v>
      </c>
      <c r="D675" s="18" t="s">
        <v>26</v>
      </c>
      <c r="E675" s="18" t="s">
        <v>1843</v>
      </c>
      <c r="F675" s="42">
        <f t="shared" ca="1" si="10"/>
        <v>33330</v>
      </c>
      <c r="G675" s="27">
        <v>6.4</v>
      </c>
      <c r="H675" s="45">
        <v>14.71</v>
      </c>
      <c r="I675" s="45">
        <v>468.47</v>
      </c>
      <c r="J675" s="25">
        <v>81</v>
      </c>
      <c r="K675" s="45">
        <v>311.95</v>
      </c>
      <c r="L675" s="45">
        <v>156.52000000000001</v>
      </c>
      <c r="M675" s="18" t="s">
        <v>46</v>
      </c>
      <c r="N675" s="45">
        <v>6.84</v>
      </c>
      <c r="O6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5" s="45">
        <f>Table1[[#This Row],[Lifetime Gross (M USD)]]-Table1[[#This Row],[Budget (M USD)]]</f>
        <v>453.76000000000005</v>
      </c>
      <c r="Q675" s="2" t="s">
        <v>28</v>
      </c>
    </row>
    <row r="676" spans="1:17" x14ac:dyDescent="0.3">
      <c r="A676" s="32" t="s">
        <v>484</v>
      </c>
      <c r="B676" s="22" t="s">
        <v>2800</v>
      </c>
      <c r="C676" s="18" t="s">
        <v>4430</v>
      </c>
      <c r="D676" s="18" t="s">
        <v>26</v>
      </c>
      <c r="E676" s="18" t="s">
        <v>27</v>
      </c>
      <c r="F676" s="42">
        <f t="shared" ca="1" si="10"/>
        <v>17853</v>
      </c>
      <c r="G676" s="27">
        <v>6.6</v>
      </c>
      <c r="H676" s="45">
        <v>15.33</v>
      </c>
      <c r="I676" s="45">
        <v>400.57</v>
      </c>
      <c r="J676" s="25">
        <v>85</v>
      </c>
      <c r="K676" s="45">
        <v>299.32</v>
      </c>
      <c r="L676" s="45">
        <v>101.25</v>
      </c>
      <c r="M676" s="18" t="s">
        <v>46</v>
      </c>
      <c r="N676" s="45">
        <v>4.87</v>
      </c>
      <c r="O6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6" s="45">
        <f>Table1[[#This Row],[Lifetime Gross (M USD)]]-Table1[[#This Row],[Budget (M USD)]]</f>
        <v>385.24</v>
      </c>
      <c r="Q676" s="2" t="s">
        <v>10</v>
      </c>
    </row>
    <row r="677" spans="1:17" x14ac:dyDescent="0.3">
      <c r="A677" s="18" t="s">
        <v>524</v>
      </c>
      <c r="B677" s="22" t="s">
        <v>2624</v>
      </c>
      <c r="C677" s="18" t="s">
        <v>4109</v>
      </c>
      <c r="D677" s="18" t="s">
        <v>26</v>
      </c>
      <c r="E677" s="18" t="s">
        <v>9</v>
      </c>
      <c r="F677" s="42">
        <f t="shared" ca="1" si="10"/>
        <v>17909</v>
      </c>
      <c r="G677" s="27">
        <v>6.9</v>
      </c>
      <c r="H677" s="45">
        <v>240.22</v>
      </c>
      <c r="I677" s="45">
        <v>621.98</v>
      </c>
      <c r="J677" s="25">
        <v>40</v>
      </c>
      <c r="K677" s="45">
        <v>490.35</v>
      </c>
      <c r="L677" s="45">
        <v>131.63</v>
      </c>
      <c r="M677" s="18" t="s">
        <v>50</v>
      </c>
      <c r="N677" s="45">
        <v>76.59</v>
      </c>
      <c r="O6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7" s="45">
        <f>Table1[[#This Row],[Lifetime Gross (M USD)]]-Table1[[#This Row],[Budget (M USD)]]</f>
        <v>381.76</v>
      </c>
      <c r="Q677" s="2" t="s">
        <v>32</v>
      </c>
    </row>
    <row r="678" spans="1:17" x14ac:dyDescent="0.3">
      <c r="A678" s="32" t="s">
        <v>590</v>
      </c>
      <c r="B678" s="22" t="s">
        <v>2167</v>
      </c>
      <c r="C678" s="18" t="s">
        <v>3403</v>
      </c>
      <c r="D678" s="18" t="s">
        <v>26</v>
      </c>
      <c r="E678" s="18" t="s">
        <v>19</v>
      </c>
      <c r="F678" s="42">
        <f t="shared" ca="1" si="10"/>
        <v>27447</v>
      </c>
      <c r="G678" s="27">
        <v>7.3</v>
      </c>
      <c r="H678" s="45">
        <v>288.93</v>
      </c>
      <c r="I678" s="45">
        <v>667.55</v>
      </c>
      <c r="J678" s="25">
        <v>50</v>
      </c>
      <c r="K678" s="45">
        <v>425.75</v>
      </c>
      <c r="L678" s="45">
        <v>241.8</v>
      </c>
      <c r="M678" s="18" t="s">
        <v>54</v>
      </c>
      <c r="N678" s="45">
        <v>72.63</v>
      </c>
      <c r="O6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8" s="45">
        <f>Table1[[#This Row],[Lifetime Gross (M USD)]]-Table1[[#This Row],[Budget (M USD)]]</f>
        <v>378.61999999999995</v>
      </c>
      <c r="Q678" s="2" t="s">
        <v>28</v>
      </c>
    </row>
    <row r="679" spans="1:17" x14ac:dyDescent="0.3">
      <c r="A679" s="18" t="s">
        <v>597</v>
      </c>
      <c r="B679" s="22" t="s">
        <v>2288</v>
      </c>
      <c r="C679" s="18" t="s">
        <v>3566</v>
      </c>
      <c r="D679" s="18" t="s">
        <v>26</v>
      </c>
      <c r="E679" s="18" t="s">
        <v>9</v>
      </c>
      <c r="F679" s="42">
        <f t="shared" ca="1" si="10"/>
        <v>36416</v>
      </c>
      <c r="G679" s="27">
        <v>6.2</v>
      </c>
      <c r="H679" s="45">
        <v>95.82</v>
      </c>
      <c r="I679" s="45">
        <v>469.72</v>
      </c>
      <c r="J679" s="25">
        <v>67</v>
      </c>
      <c r="K679" s="45">
        <v>375.76</v>
      </c>
      <c r="L679" s="45">
        <v>93.96</v>
      </c>
      <c r="M679" s="18" t="s">
        <v>48</v>
      </c>
      <c r="N679" s="45">
        <v>10.47</v>
      </c>
      <c r="O6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79" s="45">
        <f>Table1[[#This Row],[Lifetime Gross (M USD)]]-Table1[[#This Row],[Budget (M USD)]]</f>
        <v>373.90000000000003</v>
      </c>
      <c r="Q679" s="2" t="s">
        <v>28</v>
      </c>
    </row>
    <row r="680" spans="1:17" x14ac:dyDescent="0.3">
      <c r="A680" s="32" t="s">
        <v>604</v>
      </c>
      <c r="B680" s="22" t="s">
        <v>2476</v>
      </c>
      <c r="C680" s="18" t="s">
        <v>3847</v>
      </c>
      <c r="D680" s="18" t="s">
        <v>26</v>
      </c>
      <c r="E680" s="18" t="s">
        <v>9</v>
      </c>
      <c r="F680" s="42">
        <f t="shared" ca="1" si="10"/>
        <v>33411</v>
      </c>
      <c r="G680" s="27">
        <v>6.4</v>
      </c>
      <c r="H680" s="45">
        <v>37.619999999999997</v>
      </c>
      <c r="I680" s="45">
        <v>402.49</v>
      </c>
      <c r="J680" s="25">
        <v>77</v>
      </c>
      <c r="K680" s="45">
        <v>307.58999999999997</v>
      </c>
      <c r="L680" s="45">
        <v>94.9</v>
      </c>
      <c r="M680" s="18" t="s">
        <v>50</v>
      </c>
      <c r="N680" s="45">
        <v>9.65</v>
      </c>
      <c r="O6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0" s="45">
        <f>Table1[[#This Row],[Lifetime Gross (M USD)]]-Table1[[#This Row],[Budget (M USD)]]</f>
        <v>364.87</v>
      </c>
      <c r="Q680" s="2" t="s">
        <v>17</v>
      </c>
    </row>
    <row r="681" spans="1:17" x14ac:dyDescent="0.3">
      <c r="A681" s="18" t="s">
        <v>606</v>
      </c>
      <c r="B681" s="22" t="s">
        <v>1857</v>
      </c>
      <c r="C681" s="18" t="s">
        <v>3063</v>
      </c>
      <c r="D681" s="18" t="s">
        <v>26</v>
      </c>
      <c r="E681" s="18" t="s">
        <v>9</v>
      </c>
      <c r="F681" s="42">
        <f t="shared" ca="1" si="10"/>
        <v>39178</v>
      </c>
      <c r="G681" s="27">
        <v>7.7</v>
      </c>
      <c r="H681" s="45">
        <v>1.18</v>
      </c>
      <c r="I681" s="45">
        <v>358.64</v>
      </c>
      <c r="J681" s="25">
        <v>89</v>
      </c>
      <c r="K681" s="45">
        <v>270.60000000000002</v>
      </c>
      <c r="L681" s="45">
        <v>88.04</v>
      </c>
      <c r="M681" s="18" t="s">
        <v>48</v>
      </c>
      <c r="N681" s="45">
        <v>0.32</v>
      </c>
      <c r="O6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1" s="45">
        <f>Table1[[#This Row],[Lifetime Gross (M USD)]]-Table1[[#This Row],[Budget (M USD)]]</f>
        <v>357.46</v>
      </c>
      <c r="Q681" s="2" t="s">
        <v>28</v>
      </c>
    </row>
    <row r="682" spans="1:17" x14ac:dyDescent="0.3">
      <c r="A682" s="32" t="s">
        <v>630</v>
      </c>
      <c r="B682" s="22" t="s">
        <v>2677</v>
      </c>
      <c r="C682" s="18" t="s">
        <v>4213</v>
      </c>
      <c r="D682" s="18" t="s">
        <v>26</v>
      </c>
      <c r="E682" s="18" t="s">
        <v>9</v>
      </c>
      <c r="F682" s="42">
        <f t="shared" ca="1" si="10"/>
        <v>18675</v>
      </c>
      <c r="G682" s="27">
        <v>5.9</v>
      </c>
      <c r="H682" s="45">
        <v>225.44</v>
      </c>
      <c r="I682" s="45">
        <v>575.15</v>
      </c>
      <c r="J682" s="25">
        <v>61</v>
      </c>
      <c r="K682" s="45">
        <v>333.91</v>
      </c>
      <c r="L682" s="45">
        <v>241.24</v>
      </c>
      <c r="M682" s="18" t="s">
        <v>50</v>
      </c>
      <c r="N682" s="45">
        <v>46.47</v>
      </c>
      <c r="O6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2" s="45">
        <f>Table1[[#This Row],[Lifetime Gross (M USD)]]-Table1[[#This Row],[Budget (M USD)]]</f>
        <v>349.71</v>
      </c>
      <c r="Q682" s="2" t="s">
        <v>10</v>
      </c>
    </row>
    <row r="683" spans="1:17" x14ac:dyDescent="0.3">
      <c r="A683" s="18" t="s">
        <v>632</v>
      </c>
      <c r="B683" s="22" t="s">
        <v>2207</v>
      </c>
      <c r="C683" s="18" t="s">
        <v>4365</v>
      </c>
      <c r="D683" s="18" t="s">
        <v>26</v>
      </c>
      <c r="E683" s="18" t="s">
        <v>9</v>
      </c>
      <c r="F683" s="42">
        <f t="shared" ca="1" si="10"/>
        <v>24278</v>
      </c>
      <c r="G683" s="27">
        <v>6.8</v>
      </c>
      <c r="H683" s="45">
        <v>120.45</v>
      </c>
      <c r="I683" s="45">
        <v>461.5</v>
      </c>
      <c r="J683" s="25">
        <v>74</v>
      </c>
      <c r="K683" s="45">
        <v>342.49</v>
      </c>
      <c r="L683" s="45">
        <v>119.01</v>
      </c>
      <c r="M683" s="18" t="s">
        <v>55</v>
      </c>
      <c r="N683" s="45">
        <v>58.75</v>
      </c>
      <c r="O6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3" s="45">
        <f>Table1[[#This Row],[Lifetime Gross (M USD)]]-Table1[[#This Row],[Budget (M USD)]]</f>
        <v>341.05</v>
      </c>
      <c r="Q683" s="2" t="s">
        <v>10</v>
      </c>
    </row>
    <row r="684" spans="1:17" x14ac:dyDescent="0.3">
      <c r="A684" s="32" t="s">
        <v>114</v>
      </c>
      <c r="B684" s="22" t="s">
        <v>1888</v>
      </c>
      <c r="C684" s="18" t="s">
        <v>3540</v>
      </c>
      <c r="D684" s="18" t="s">
        <v>26</v>
      </c>
      <c r="E684" s="18" t="s">
        <v>9</v>
      </c>
      <c r="F684" s="42">
        <f t="shared" ca="1" si="10"/>
        <v>13517</v>
      </c>
      <c r="G684" s="27">
        <v>7.4</v>
      </c>
      <c r="H684" s="45">
        <v>83.73</v>
      </c>
      <c r="I684" s="45">
        <v>417.45</v>
      </c>
      <c r="J684" s="25">
        <v>56</v>
      </c>
      <c r="K684" s="45">
        <v>209.08</v>
      </c>
      <c r="L684" s="45">
        <v>208.37</v>
      </c>
      <c r="M684" s="18" t="s">
        <v>44</v>
      </c>
      <c r="N684" s="45">
        <v>28.1</v>
      </c>
      <c r="O6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4" s="45">
        <f>Table1[[#This Row],[Lifetime Gross (M USD)]]-Table1[[#This Row],[Budget (M USD)]]</f>
        <v>333.71999999999997</v>
      </c>
      <c r="Q684" s="2" t="s">
        <v>8</v>
      </c>
    </row>
    <row r="685" spans="1:17" x14ac:dyDescent="0.3">
      <c r="A685" s="18" t="s">
        <v>695</v>
      </c>
      <c r="B685" s="22" t="s">
        <v>2831</v>
      </c>
      <c r="C685" s="18" t="s">
        <v>4507</v>
      </c>
      <c r="D685" s="18" t="s">
        <v>26</v>
      </c>
      <c r="E685" s="18" t="s">
        <v>9</v>
      </c>
      <c r="F685" s="42">
        <f t="shared" ca="1" si="10"/>
        <v>23022</v>
      </c>
      <c r="G685" s="27">
        <v>5.8</v>
      </c>
      <c r="H685" s="45">
        <v>54.37</v>
      </c>
      <c r="I685" s="45">
        <v>381.24</v>
      </c>
      <c r="J685" s="25">
        <v>96</v>
      </c>
      <c r="K685" s="45">
        <v>219.18</v>
      </c>
      <c r="L685" s="45">
        <v>162.06</v>
      </c>
      <c r="M685" s="18" t="s">
        <v>50</v>
      </c>
      <c r="N685" s="45">
        <v>14.65</v>
      </c>
      <c r="O6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5" s="45">
        <f>Table1[[#This Row],[Lifetime Gross (M USD)]]-Table1[[#This Row],[Budget (M USD)]]</f>
        <v>326.87</v>
      </c>
      <c r="Q685" s="2" t="s">
        <v>13</v>
      </c>
    </row>
    <row r="686" spans="1:17" x14ac:dyDescent="0.3">
      <c r="A686" s="32" t="s">
        <v>756</v>
      </c>
      <c r="B686" s="22" t="s">
        <v>1885</v>
      </c>
      <c r="C686" s="18" t="s">
        <v>4106</v>
      </c>
      <c r="D686" s="18" t="s">
        <v>26</v>
      </c>
      <c r="E686" s="18" t="s">
        <v>9</v>
      </c>
      <c r="F686" s="42">
        <f t="shared" ca="1" si="10"/>
        <v>24867</v>
      </c>
      <c r="G686" s="27">
        <v>5.7</v>
      </c>
      <c r="H686" s="45">
        <v>62.7</v>
      </c>
      <c r="I686" s="45">
        <v>375.39</v>
      </c>
      <c r="J686" s="25">
        <v>84</v>
      </c>
      <c r="K686" s="45">
        <v>280.92</v>
      </c>
      <c r="L686" s="45">
        <v>94.47</v>
      </c>
      <c r="M686" s="18" t="s">
        <v>46</v>
      </c>
      <c r="N686" s="45">
        <v>14.35</v>
      </c>
      <c r="O6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6" s="45">
        <f>Table1[[#This Row],[Lifetime Gross (M USD)]]-Table1[[#This Row],[Budget (M USD)]]</f>
        <v>312.69</v>
      </c>
      <c r="Q686" s="2" t="s">
        <v>13</v>
      </c>
    </row>
    <row r="687" spans="1:17" x14ac:dyDescent="0.3">
      <c r="A687" s="18" t="s">
        <v>769</v>
      </c>
      <c r="B687" s="22" t="s">
        <v>2616</v>
      </c>
      <c r="C687" s="18" t="s">
        <v>4096</v>
      </c>
      <c r="D687" s="18" t="s">
        <v>26</v>
      </c>
      <c r="E687" s="18" t="s">
        <v>9</v>
      </c>
      <c r="F687" s="42">
        <f t="shared" ca="1" si="10"/>
        <v>29055</v>
      </c>
      <c r="G687" s="27">
        <v>6.3</v>
      </c>
      <c r="H687" s="45">
        <v>63.45</v>
      </c>
      <c r="I687" s="45">
        <v>371.21</v>
      </c>
      <c r="J687" s="25">
        <v>73</v>
      </c>
      <c r="K687" s="45">
        <v>203.38</v>
      </c>
      <c r="L687" s="45">
        <v>167.83</v>
      </c>
      <c r="M687" s="18" t="s">
        <v>55</v>
      </c>
      <c r="N687" s="45">
        <v>7.23</v>
      </c>
      <c r="O6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7" s="45">
        <f>Table1[[#This Row],[Lifetime Gross (M USD)]]-Table1[[#This Row],[Budget (M USD)]]</f>
        <v>307.76</v>
      </c>
      <c r="Q687" s="2" t="s">
        <v>32</v>
      </c>
    </row>
    <row r="688" spans="1:17" x14ac:dyDescent="0.3">
      <c r="A688" s="32" t="s">
        <v>808</v>
      </c>
      <c r="B688" s="22" t="s">
        <v>1906</v>
      </c>
      <c r="C688" s="18" t="s">
        <v>3793</v>
      </c>
      <c r="D688" s="18" t="s">
        <v>26</v>
      </c>
      <c r="E688" s="18" t="s">
        <v>9</v>
      </c>
      <c r="F688" s="42">
        <f t="shared" ca="1" si="10"/>
        <v>40818</v>
      </c>
      <c r="G688" s="27">
        <v>6.7</v>
      </c>
      <c r="H688" s="45">
        <v>6.38</v>
      </c>
      <c r="I688" s="45">
        <v>293.04000000000002</v>
      </c>
      <c r="J688" s="25">
        <v>95</v>
      </c>
      <c r="K688" s="45">
        <v>152.26</v>
      </c>
      <c r="L688" s="45">
        <v>140.78</v>
      </c>
      <c r="M688" s="18" t="s">
        <v>55</v>
      </c>
      <c r="N688" s="45">
        <v>2.81</v>
      </c>
      <c r="O6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8" s="45">
        <f>Table1[[#This Row],[Lifetime Gross (M USD)]]-Table1[[#This Row],[Budget (M USD)]]</f>
        <v>286.66000000000003</v>
      </c>
      <c r="Q688" s="2" t="s">
        <v>22</v>
      </c>
    </row>
    <row r="689" spans="1:17" x14ac:dyDescent="0.3">
      <c r="A689" s="18" t="s">
        <v>811</v>
      </c>
      <c r="B689" s="22" t="s">
        <v>2382</v>
      </c>
      <c r="C689" s="18" t="s">
        <v>3697</v>
      </c>
      <c r="D689" s="18" t="s">
        <v>26</v>
      </c>
      <c r="E689" s="18" t="s">
        <v>9</v>
      </c>
      <c r="F689" s="42">
        <f t="shared" ca="1" si="10"/>
        <v>32353</v>
      </c>
      <c r="G689" s="27">
        <v>3.9</v>
      </c>
      <c r="H689" s="45">
        <v>79.349999999999994</v>
      </c>
      <c r="I689" s="45">
        <v>345.63</v>
      </c>
      <c r="J689" s="25">
        <v>83</v>
      </c>
      <c r="K689" s="45">
        <v>201.86</v>
      </c>
      <c r="L689" s="45">
        <v>143.77000000000001</v>
      </c>
      <c r="M689" s="18" t="s">
        <v>46</v>
      </c>
      <c r="N689" s="45">
        <v>30.53</v>
      </c>
      <c r="O6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89" s="45">
        <f>Table1[[#This Row],[Lifetime Gross (M USD)]]-Table1[[#This Row],[Budget (M USD)]]</f>
        <v>266.27999999999997</v>
      </c>
      <c r="Q689" s="2" t="s">
        <v>28</v>
      </c>
    </row>
    <row r="690" spans="1:17" x14ac:dyDescent="0.3">
      <c r="A690" s="32" t="s">
        <v>881</v>
      </c>
      <c r="B690" s="22" t="s">
        <v>2106</v>
      </c>
      <c r="C690" s="18" t="s">
        <v>3327</v>
      </c>
      <c r="D690" s="18" t="s">
        <v>26</v>
      </c>
      <c r="E690" s="18" t="s">
        <v>27</v>
      </c>
      <c r="F690" s="42">
        <f t="shared" ca="1" si="10"/>
        <v>30264</v>
      </c>
      <c r="G690" s="27">
        <v>6</v>
      </c>
      <c r="H690" s="45">
        <v>221.7</v>
      </c>
      <c r="I690" s="45">
        <v>483.88</v>
      </c>
      <c r="J690" s="25">
        <v>80</v>
      </c>
      <c r="K690" s="45">
        <v>335.64</v>
      </c>
      <c r="L690" s="45">
        <v>148.24</v>
      </c>
      <c r="M690" s="18" t="s">
        <v>50</v>
      </c>
      <c r="N690" s="45">
        <v>24.77</v>
      </c>
      <c r="O6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0" s="45">
        <f>Table1[[#This Row],[Lifetime Gross (M USD)]]-Table1[[#This Row],[Budget (M USD)]]</f>
        <v>262.18</v>
      </c>
      <c r="Q690" s="2" t="s">
        <v>32</v>
      </c>
    </row>
    <row r="691" spans="1:17" x14ac:dyDescent="0.3">
      <c r="A691" s="18" t="s">
        <v>899</v>
      </c>
      <c r="B691" s="22" t="s">
        <v>1996</v>
      </c>
      <c r="C691" s="18" t="s">
        <v>3200</v>
      </c>
      <c r="D691" s="18" t="s">
        <v>18</v>
      </c>
      <c r="E691" s="18" t="s">
        <v>27</v>
      </c>
      <c r="F691" s="42">
        <f t="shared" ca="1" si="10"/>
        <v>8930</v>
      </c>
      <c r="G691" s="27">
        <v>8.4</v>
      </c>
      <c r="H691" s="45">
        <v>89.96</v>
      </c>
      <c r="I691" s="45">
        <v>336.82</v>
      </c>
      <c r="J691" s="25">
        <v>71</v>
      </c>
      <c r="K691" s="45">
        <v>191.49</v>
      </c>
      <c r="L691" s="45">
        <v>145.33000000000001</v>
      </c>
      <c r="M691" s="18" t="s">
        <v>46</v>
      </c>
      <c r="N691" s="45">
        <v>33.159999999999997</v>
      </c>
      <c r="O6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1" s="45">
        <f>Table1[[#This Row],[Lifetime Gross (M USD)]]-Table1[[#This Row],[Budget (M USD)]]</f>
        <v>246.86</v>
      </c>
      <c r="Q691" s="2" t="s">
        <v>25</v>
      </c>
    </row>
    <row r="692" spans="1:17" x14ac:dyDescent="0.3">
      <c r="A692" s="32" t="s">
        <v>911</v>
      </c>
      <c r="B692" s="22" t="s">
        <v>2758</v>
      </c>
      <c r="C692" s="18" t="s">
        <v>4341</v>
      </c>
      <c r="D692" s="18" t="s">
        <v>26</v>
      </c>
      <c r="E692" s="18" t="s">
        <v>9</v>
      </c>
      <c r="F692" s="42">
        <f t="shared" ca="1" si="10"/>
        <v>14572</v>
      </c>
      <c r="G692" s="27">
        <v>5.8</v>
      </c>
      <c r="H692" s="45">
        <v>183.08</v>
      </c>
      <c r="I692" s="45">
        <v>404.54</v>
      </c>
      <c r="J692" s="25">
        <v>88</v>
      </c>
      <c r="K692" s="45">
        <v>284.73</v>
      </c>
      <c r="L692" s="45">
        <v>119.81</v>
      </c>
      <c r="M692" s="18" t="s">
        <v>48</v>
      </c>
      <c r="N692" s="45">
        <v>27.24</v>
      </c>
      <c r="O6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2" s="45">
        <f>Table1[[#This Row],[Lifetime Gross (M USD)]]-Table1[[#This Row],[Budget (M USD)]]</f>
        <v>221.46</v>
      </c>
      <c r="Q692" s="2" t="s">
        <v>28</v>
      </c>
    </row>
    <row r="693" spans="1:17" x14ac:dyDescent="0.3">
      <c r="A693" s="18" t="s">
        <v>918</v>
      </c>
      <c r="B693" s="22" t="s">
        <v>2911</v>
      </c>
      <c r="C693" s="18" t="s">
        <v>4679</v>
      </c>
      <c r="D693" s="18" t="s">
        <v>2912</v>
      </c>
      <c r="E693" s="18" t="s">
        <v>2913</v>
      </c>
      <c r="F693" s="42">
        <f t="shared" ca="1" si="10"/>
        <v>27354</v>
      </c>
      <c r="G693" s="27">
        <v>6.6</v>
      </c>
      <c r="H693" s="45">
        <v>99.15</v>
      </c>
      <c r="I693" s="45">
        <v>311.8</v>
      </c>
      <c r="J693" s="25">
        <v>62</v>
      </c>
      <c r="K693" s="45">
        <v>227.99</v>
      </c>
      <c r="L693" s="45">
        <v>83.81</v>
      </c>
      <c r="M693" s="18" t="s">
        <v>44</v>
      </c>
      <c r="N693" s="45">
        <v>12.06</v>
      </c>
      <c r="O6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3" s="45">
        <f>Table1[[#This Row],[Lifetime Gross (M USD)]]-Table1[[#This Row],[Budget (M USD)]]</f>
        <v>212.65</v>
      </c>
      <c r="Q693" s="2" t="s">
        <v>13</v>
      </c>
    </row>
    <row r="694" spans="1:17" x14ac:dyDescent="0.3">
      <c r="A694" s="32" t="s">
        <v>940</v>
      </c>
      <c r="B694" s="22" t="s">
        <v>2871</v>
      </c>
      <c r="C694" s="18" t="s">
        <v>4781</v>
      </c>
      <c r="D694" s="18" t="s">
        <v>26</v>
      </c>
      <c r="E694" s="18" t="s">
        <v>9</v>
      </c>
      <c r="F694" s="42">
        <f t="shared" ca="1" si="10"/>
        <v>15465</v>
      </c>
      <c r="G694" s="27">
        <v>6.4</v>
      </c>
      <c r="H694" s="45">
        <v>39.950000000000003</v>
      </c>
      <c r="I694" s="45">
        <v>249.49</v>
      </c>
      <c r="J694" s="25">
        <v>98</v>
      </c>
      <c r="K694" s="45">
        <v>178.41</v>
      </c>
      <c r="L694" s="45">
        <v>71.08</v>
      </c>
      <c r="M694" s="18" t="s">
        <v>48</v>
      </c>
      <c r="N694" s="45">
        <v>10.47</v>
      </c>
      <c r="O6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4" s="45">
        <f>Table1[[#This Row],[Lifetime Gross (M USD)]]-Table1[[#This Row],[Budget (M USD)]]</f>
        <v>209.54000000000002</v>
      </c>
      <c r="Q694" s="2" t="s">
        <v>22</v>
      </c>
    </row>
    <row r="695" spans="1:17" x14ac:dyDescent="0.3">
      <c r="A695" s="18" t="s">
        <v>81</v>
      </c>
      <c r="B695" s="22" t="s">
        <v>2015</v>
      </c>
      <c r="C695" s="18" t="s">
        <v>3524</v>
      </c>
      <c r="D695" s="18" t="s">
        <v>26</v>
      </c>
      <c r="E695" s="18" t="s">
        <v>9</v>
      </c>
      <c r="F695" s="42">
        <f t="shared" ca="1" si="10"/>
        <v>16937</v>
      </c>
      <c r="G695" s="27">
        <v>5.2</v>
      </c>
      <c r="H695" s="45">
        <v>153.19999999999999</v>
      </c>
      <c r="I695" s="45">
        <v>348.38</v>
      </c>
      <c r="J695" s="25">
        <v>47</v>
      </c>
      <c r="K695" s="45">
        <v>222.26</v>
      </c>
      <c r="L695" s="45">
        <v>126.12</v>
      </c>
      <c r="M695" s="18" t="s">
        <v>46</v>
      </c>
      <c r="N695" s="45">
        <v>57.71</v>
      </c>
      <c r="O6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5" s="45">
        <f>Table1[[#This Row],[Lifetime Gross (M USD)]]-Table1[[#This Row],[Budget (M USD)]]</f>
        <v>195.18</v>
      </c>
      <c r="Q695" s="2" t="s">
        <v>22</v>
      </c>
    </row>
    <row r="696" spans="1:17" x14ac:dyDescent="0.3">
      <c r="A696" s="32" t="s">
        <v>963</v>
      </c>
      <c r="B696" s="22" t="s">
        <v>2193</v>
      </c>
      <c r="C696" s="18" t="s">
        <v>3770</v>
      </c>
      <c r="D696" s="18" t="s">
        <v>26</v>
      </c>
      <c r="E696" s="18" t="s">
        <v>9</v>
      </c>
      <c r="F696" s="42">
        <f t="shared" ca="1" si="10"/>
        <v>8742</v>
      </c>
      <c r="G696" s="27">
        <v>6.1</v>
      </c>
      <c r="H696" s="45">
        <v>97.22</v>
      </c>
      <c r="I696" s="45">
        <v>281.08</v>
      </c>
      <c r="J696" s="25">
        <v>26</v>
      </c>
      <c r="K696" s="45">
        <v>208.24</v>
      </c>
      <c r="L696" s="45">
        <v>72.84</v>
      </c>
      <c r="M696" s="18" t="s">
        <v>55</v>
      </c>
      <c r="N696" s="45">
        <v>30.2</v>
      </c>
      <c r="O6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6" s="45">
        <f>Table1[[#This Row],[Lifetime Gross (M USD)]]-Table1[[#This Row],[Budget (M USD)]]</f>
        <v>183.85999999999999</v>
      </c>
      <c r="Q696" s="2" t="s">
        <v>8</v>
      </c>
    </row>
    <row r="697" spans="1:17" x14ac:dyDescent="0.3">
      <c r="A697" s="18" t="s">
        <v>978</v>
      </c>
      <c r="B697" s="22" t="s">
        <v>2587</v>
      </c>
      <c r="C697" s="18" t="s">
        <v>4044</v>
      </c>
      <c r="D697" s="18" t="s">
        <v>26</v>
      </c>
      <c r="E697" s="18" t="s">
        <v>9</v>
      </c>
      <c r="F697" s="42">
        <f t="shared" ca="1" si="10"/>
        <v>37514</v>
      </c>
      <c r="G697" s="27">
        <v>5.7</v>
      </c>
      <c r="H697" s="45">
        <v>276.47000000000003</v>
      </c>
      <c r="I697" s="45">
        <v>459.4</v>
      </c>
      <c r="J697" s="25">
        <v>69</v>
      </c>
      <c r="K697" s="45">
        <v>296.25</v>
      </c>
      <c r="L697" s="45">
        <v>163.15</v>
      </c>
      <c r="M697" s="18" t="s">
        <v>46</v>
      </c>
      <c r="N697" s="45">
        <v>115.17</v>
      </c>
      <c r="O6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7" s="45">
        <f>Table1[[#This Row],[Lifetime Gross (M USD)]]-Table1[[#This Row],[Budget (M USD)]]</f>
        <v>182.92999999999995</v>
      </c>
      <c r="Q697" s="2" t="s">
        <v>25</v>
      </c>
    </row>
    <row r="698" spans="1:17" x14ac:dyDescent="0.3">
      <c r="A698" s="32" t="s">
        <v>983</v>
      </c>
      <c r="B698" s="22" t="s">
        <v>2200</v>
      </c>
      <c r="C698" s="18" t="s">
        <v>3633</v>
      </c>
      <c r="D698" s="18" t="s">
        <v>26</v>
      </c>
      <c r="E698" s="18" t="s">
        <v>9</v>
      </c>
      <c r="F698" s="42">
        <f t="shared" ca="1" si="10"/>
        <v>19918</v>
      </c>
      <c r="G698" s="27">
        <v>5.5</v>
      </c>
      <c r="H698" s="45">
        <v>299.55</v>
      </c>
      <c r="I698" s="45">
        <v>477.07</v>
      </c>
      <c r="J698" s="25">
        <v>84</v>
      </c>
      <c r="K698" s="45">
        <v>350.2</v>
      </c>
      <c r="L698" s="45">
        <v>126.87</v>
      </c>
      <c r="M698" s="18" t="s">
        <v>50</v>
      </c>
      <c r="N698" s="45">
        <v>117.18</v>
      </c>
      <c r="O6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8" s="45">
        <f>Table1[[#This Row],[Lifetime Gross (M USD)]]-Table1[[#This Row],[Budget (M USD)]]</f>
        <v>177.51999999999998</v>
      </c>
      <c r="Q698" s="2" t="s">
        <v>13</v>
      </c>
    </row>
    <row r="699" spans="1:17" x14ac:dyDescent="0.3">
      <c r="A699" s="18" t="s">
        <v>987</v>
      </c>
      <c r="B699" s="22" t="s">
        <v>2029</v>
      </c>
      <c r="C699" s="18" t="s">
        <v>3237</v>
      </c>
      <c r="D699" s="18" t="s">
        <v>26</v>
      </c>
      <c r="E699" s="18" t="s">
        <v>9</v>
      </c>
      <c r="F699" s="42">
        <f t="shared" ca="1" si="10"/>
        <v>38442</v>
      </c>
      <c r="G699" s="27">
        <v>6.9</v>
      </c>
      <c r="H699" s="45">
        <v>51.56</v>
      </c>
      <c r="I699" s="45">
        <v>228.37</v>
      </c>
      <c r="J699" s="25">
        <v>46</v>
      </c>
      <c r="K699" s="45">
        <v>154.19</v>
      </c>
      <c r="L699" s="45">
        <v>74.180000000000007</v>
      </c>
      <c r="M699" s="18" t="s">
        <v>44</v>
      </c>
      <c r="N699" s="45">
        <v>11.64</v>
      </c>
      <c r="O6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699" s="45">
        <f>Table1[[#This Row],[Lifetime Gross (M USD)]]-Table1[[#This Row],[Budget (M USD)]]</f>
        <v>176.81</v>
      </c>
      <c r="Q699" s="2" t="s">
        <v>17</v>
      </c>
    </row>
    <row r="700" spans="1:17" x14ac:dyDescent="0.3">
      <c r="A700" s="32" t="s">
        <v>989</v>
      </c>
      <c r="B700" s="22" t="s">
        <v>2864</v>
      </c>
      <c r="C700" s="18" t="s">
        <v>4574</v>
      </c>
      <c r="D700" s="18" t="s">
        <v>26</v>
      </c>
      <c r="E700" s="18" t="s">
        <v>9</v>
      </c>
      <c r="F700" s="42">
        <f t="shared" ca="1" si="10"/>
        <v>21329</v>
      </c>
      <c r="G700" s="27">
        <v>6.5</v>
      </c>
      <c r="H700" s="45">
        <v>67.73</v>
      </c>
      <c r="I700" s="45">
        <v>242.07</v>
      </c>
      <c r="J700" s="25">
        <v>95</v>
      </c>
      <c r="K700" s="45">
        <v>138.1</v>
      </c>
      <c r="L700" s="45">
        <v>103.97</v>
      </c>
      <c r="M700" s="18" t="s">
        <v>48</v>
      </c>
      <c r="N700" s="45">
        <v>15.46</v>
      </c>
      <c r="O7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0" s="45">
        <f>Table1[[#This Row],[Lifetime Gross (M USD)]]-Table1[[#This Row],[Budget (M USD)]]</f>
        <v>174.33999999999997</v>
      </c>
      <c r="Q700" s="2" t="s">
        <v>25</v>
      </c>
    </row>
    <row r="701" spans="1:17" x14ac:dyDescent="0.3">
      <c r="A701" s="18" t="s">
        <v>993</v>
      </c>
      <c r="B701" s="22" t="s">
        <v>2860</v>
      </c>
      <c r="C701" s="18" t="s">
        <v>4563</v>
      </c>
      <c r="D701" s="18" t="s">
        <v>26</v>
      </c>
      <c r="E701" s="18" t="s">
        <v>9</v>
      </c>
      <c r="F701" s="42">
        <f t="shared" ca="1" si="10"/>
        <v>38911</v>
      </c>
      <c r="G701" s="27">
        <v>7.2</v>
      </c>
      <c r="H701" s="45">
        <v>145.54</v>
      </c>
      <c r="I701" s="45">
        <v>310.57</v>
      </c>
      <c r="J701" s="25">
        <v>39</v>
      </c>
      <c r="K701" s="45">
        <v>171.42</v>
      </c>
      <c r="L701" s="45">
        <v>139.15</v>
      </c>
      <c r="M701" s="18" t="s">
        <v>50</v>
      </c>
      <c r="N701" s="45">
        <v>37</v>
      </c>
      <c r="O7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1" s="45">
        <f>Table1[[#This Row],[Lifetime Gross (M USD)]]-Table1[[#This Row],[Budget (M USD)]]</f>
        <v>165.03</v>
      </c>
      <c r="Q701" s="2" t="s">
        <v>17</v>
      </c>
    </row>
    <row r="702" spans="1:17" x14ac:dyDescent="0.3">
      <c r="A702" s="32" t="s">
        <v>1034</v>
      </c>
      <c r="B702" s="22" t="s">
        <v>2074</v>
      </c>
      <c r="C702" s="18" t="s">
        <v>3629</v>
      </c>
      <c r="D702" s="18" t="s">
        <v>26</v>
      </c>
      <c r="E702" s="18" t="s">
        <v>2075</v>
      </c>
      <c r="F702" s="42">
        <f t="shared" ca="1" si="10"/>
        <v>37697</v>
      </c>
      <c r="G702" s="27">
        <v>8.8000000000000007</v>
      </c>
      <c r="H702" s="45">
        <v>188.24</v>
      </c>
      <c r="I702" s="45">
        <v>350.59</v>
      </c>
      <c r="J702" s="25">
        <v>27</v>
      </c>
      <c r="K702" s="45">
        <v>224.53</v>
      </c>
      <c r="L702" s="45">
        <v>126.06</v>
      </c>
      <c r="M702" s="18" t="s">
        <v>55</v>
      </c>
      <c r="N702" s="45">
        <v>60.03</v>
      </c>
      <c r="O7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2" s="45">
        <f>Table1[[#This Row],[Lifetime Gross (M USD)]]-Table1[[#This Row],[Budget (M USD)]]</f>
        <v>162.34999999999997</v>
      </c>
      <c r="Q702" s="2" t="s">
        <v>22</v>
      </c>
    </row>
    <row r="703" spans="1:17" x14ac:dyDescent="0.3">
      <c r="A703" s="18" t="s">
        <v>1054</v>
      </c>
      <c r="B703" s="22" t="s">
        <v>1943</v>
      </c>
      <c r="C703" s="18" t="s">
        <v>4558</v>
      </c>
      <c r="D703" s="18" t="s">
        <v>26</v>
      </c>
      <c r="E703" s="18" t="s">
        <v>9</v>
      </c>
      <c r="F703" s="42">
        <f t="shared" ca="1" si="10"/>
        <v>41258</v>
      </c>
      <c r="G703" s="27">
        <v>6.8</v>
      </c>
      <c r="H703" s="45">
        <v>56.33</v>
      </c>
      <c r="I703" s="45">
        <v>216.96</v>
      </c>
      <c r="J703" s="25">
        <v>78</v>
      </c>
      <c r="K703" s="45">
        <v>115.45</v>
      </c>
      <c r="L703" s="45">
        <v>101.51</v>
      </c>
      <c r="M703" s="18" t="s">
        <v>46</v>
      </c>
      <c r="N703" s="45">
        <v>18.25</v>
      </c>
      <c r="O7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3" s="45">
        <f>Table1[[#This Row],[Lifetime Gross (M USD)]]-Table1[[#This Row],[Budget (M USD)]]</f>
        <v>160.63</v>
      </c>
      <c r="Q703" s="2" t="s">
        <v>22</v>
      </c>
    </row>
    <row r="704" spans="1:17" x14ac:dyDescent="0.3">
      <c r="A704" s="32" t="s">
        <v>1059</v>
      </c>
      <c r="B704" s="22" t="s">
        <v>2211</v>
      </c>
      <c r="C704" s="18" t="s">
        <v>3460</v>
      </c>
      <c r="D704" s="18" t="s">
        <v>26</v>
      </c>
      <c r="E704" s="18" t="s">
        <v>19</v>
      </c>
      <c r="F704" s="42">
        <f t="shared" ca="1" si="10"/>
        <v>16098</v>
      </c>
      <c r="G704" s="27">
        <v>6.2</v>
      </c>
      <c r="H704" s="45">
        <v>195.99</v>
      </c>
      <c r="I704" s="45">
        <v>353.04</v>
      </c>
      <c r="J704" s="25">
        <v>94</v>
      </c>
      <c r="K704" s="45">
        <v>189.75</v>
      </c>
      <c r="L704" s="45">
        <v>163.29</v>
      </c>
      <c r="M704" s="18" t="s">
        <v>54</v>
      </c>
      <c r="N704" s="45">
        <v>52.12</v>
      </c>
      <c r="O7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4" s="45">
        <f>Table1[[#This Row],[Lifetime Gross (M USD)]]-Table1[[#This Row],[Budget (M USD)]]</f>
        <v>157.05000000000001</v>
      </c>
      <c r="Q704" s="2" t="s">
        <v>25</v>
      </c>
    </row>
    <row r="705" spans="1:17" x14ac:dyDescent="0.3">
      <c r="A705" s="18" t="s">
        <v>1078</v>
      </c>
      <c r="B705" s="22" t="s">
        <v>1922</v>
      </c>
      <c r="C705" s="18" t="s">
        <v>4902</v>
      </c>
      <c r="D705" s="18" t="s">
        <v>26</v>
      </c>
      <c r="E705" s="18" t="s">
        <v>9</v>
      </c>
      <c r="F705" s="42">
        <f t="shared" ca="1" si="10"/>
        <v>29366</v>
      </c>
      <c r="G705" s="27">
        <v>6.9</v>
      </c>
      <c r="H705" s="45">
        <v>41.94</v>
      </c>
      <c r="I705" s="45">
        <v>174.72</v>
      </c>
      <c r="J705" s="25">
        <v>79</v>
      </c>
      <c r="K705" s="45">
        <v>98.91</v>
      </c>
      <c r="L705" s="45">
        <v>75.81</v>
      </c>
      <c r="M705" s="18" t="s">
        <v>44</v>
      </c>
      <c r="N705" s="45">
        <v>6.78</v>
      </c>
      <c r="O7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5" s="45">
        <f>Table1[[#This Row],[Lifetime Gross (M USD)]]-Table1[[#This Row],[Budget (M USD)]]</f>
        <v>132.78</v>
      </c>
      <c r="Q705" s="2" t="s">
        <v>10</v>
      </c>
    </row>
    <row r="706" spans="1:17" x14ac:dyDescent="0.3">
      <c r="A706" s="32" t="s">
        <v>1110</v>
      </c>
      <c r="B706" s="22" t="s">
        <v>1870</v>
      </c>
      <c r="C706" s="18" t="s">
        <v>4719</v>
      </c>
      <c r="D706" s="18" t="s">
        <v>26</v>
      </c>
      <c r="E706" s="18" t="s">
        <v>9</v>
      </c>
      <c r="F706" s="42">
        <f t="shared" ca="1" si="10"/>
        <v>25233</v>
      </c>
      <c r="G706" s="27">
        <v>6.4</v>
      </c>
      <c r="H706" s="45">
        <v>189.06</v>
      </c>
      <c r="I706" s="45">
        <v>311.12</v>
      </c>
      <c r="J706" s="25">
        <v>46</v>
      </c>
      <c r="K706" s="45">
        <v>211.97</v>
      </c>
      <c r="L706" s="45">
        <v>99.15</v>
      </c>
      <c r="M706" s="18" t="s">
        <v>44</v>
      </c>
      <c r="N706" s="45">
        <v>88.02</v>
      </c>
      <c r="O7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6" s="45">
        <f>Table1[[#This Row],[Lifetime Gross (M USD)]]-Table1[[#This Row],[Budget (M USD)]]</f>
        <v>122.06</v>
      </c>
      <c r="Q706" s="2" t="s">
        <v>13</v>
      </c>
    </row>
    <row r="707" spans="1:17" x14ac:dyDescent="0.3">
      <c r="A707" s="18" t="s">
        <v>1140</v>
      </c>
      <c r="B707" s="22" t="s">
        <v>2332</v>
      </c>
      <c r="C707" s="18" t="s">
        <v>3925</v>
      </c>
      <c r="D707" s="18" t="s">
        <v>26</v>
      </c>
      <c r="E707" s="18" t="s">
        <v>9</v>
      </c>
      <c r="F707" s="42">
        <f t="shared" ref="F707:F770" ca="1" si="11">RANDBETWEEN(DATE(1920,1,1),DATE(2015,12,31))</f>
        <v>19041</v>
      </c>
      <c r="G707" s="27">
        <v>8.1</v>
      </c>
      <c r="H707" s="45">
        <v>6.08</v>
      </c>
      <c r="I707" s="45">
        <v>116.52</v>
      </c>
      <c r="J707" s="25">
        <v>77</v>
      </c>
      <c r="K707" s="45">
        <v>77.62</v>
      </c>
      <c r="L707" s="45">
        <v>38.9</v>
      </c>
      <c r="M707" s="18" t="s">
        <v>54</v>
      </c>
      <c r="N707" s="45">
        <v>2.35</v>
      </c>
      <c r="O7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7" s="45">
        <f>Table1[[#This Row],[Lifetime Gross (M USD)]]-Table1[[#This Row],[Budget (M USD)]]</f>
        <v>110.44</v>
      </c>
      <c r="Q707" s="2" t="s">
        <v>22</v>
      </c>
    </row>
    <row r="708" spans="1:17" x14ac:dyDescent="0.3">
      <c r="A708" s="32" t="s">
        <v>1164</v>
      </c>
      <c r="B708" s="22" t="s">
        <v>2436</v>
      </c>
      <c r="C708" s="18" t="s">
        <v>4192</v>
      </c>
      <c r="D708" s="18" t="s">
        <v>26</v>
      </c>
      <c r="E708" s="18" t="s">
        <v>9</v>
      </c>
      <c r="F708" s="42">
        <f t="shared" ca="1" si="11"/>
        <v>40704</v>
      </c>
      <c r="G708" s="27">
        <v>6</v>
      </c>
      <c r="H708" s="45">
        <v>297.58999999999997</v>
      </c>
      <c r="I708" s="45">
        <v>407.77</v>
      </c>
      <c r="J708" s="25">
        <v>47</v>
      </c>
      <c r="K708" s="45">
        <v>278.60000000000002</v>
      </c>
      <c r="L708" s="45">
        <v>129.16999999999999</v>
      </c>
      <c r="M708" s="18" t="s">
        <v>50</v>
      </c>
      <c r="N708" s="45">
        <v>111.76</v>
      </c>
      <c r="O7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8" s="45">
        <f>Table1[[#This Row],[Lifetime Gross (M USD)]]-Table1[[#This Row],[Budget (M USD)]]</f>
        <v>110.18</v>
      </c>
      <c r="Q708" s="2" t="s">
        <v>28</v>
      </c>
    </row>
    <row r="709" spans="1:17" x14ac:dyDescent="0.3">
      <c r="A709" s="18" t="s">
        <v>1190</v>
      </c>
      <c r="B709" s="22" t="s">
        <v>2664</v>
      </c>
      <c r="C709" s="18" t="s">
        <v>4176</v>
      </c>
      <c r="D709" s="18" t="s">
        <v>26</v>
      </c>
      <c r="E709" s="18" t="s">
        <v>9</v>
      </c>
      <c r="F709" s="42">
        <f t="shared" ca="1" si="11"/>
        <v>40405</v>
      </c>
      <c r="G709" s="27">
        <v>7.6</v>
      </c>
      <c r="H709" s="45">
        <v>172.99</v>
      </c>
      <c r="I709" s="45">
        <v>281.74</v>
      </c>
      <c r="J709" s="25">
        <v>25</v>
      </c>
      <c r="K709" s="45">
        <v>215.63</v>
      </c>
      <c r="L709" s="45">
        <v>66.11</v>
      </c>
      <c r="M709" s="18" t="s">
        <v>44</v>
      </c>
      <c r="N709" s="45">
        <v>52.86</v>
      </c>
      <c r="O7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09" s="45">
        <f>Table1[[#This Row],[Lifetime Gross (M USD)]]-Table1[[#This Row],[Budget (M USD)]]</f>
        <v>108.75</v>
      </c>
      <c r="Q709" s="2" t="s">
        <v>20</v>
      </c>
    </row>
    <row r="710" spans="1:17" x14ac:dyDescent="0.3">
      <c r="A710" s="32" t="s">
        <v>1261</v>
      </c>
      <c r="B710" s="22" t="s">
        <v>1973</v>
      </c>
      <c r="C710" s="18" t="s">
        <v>4737</v>
      </c>
      <c r="D710" s="18" t="s">
        <v>26</v>
      </c>
      <c r="E710" s="18" t="s">
        <v>9</v>
      </c>
      <c r="F710" s="42">
        <f t="shared" ca="1" si="11"/>
        <v>27459</v>
      </c>
      <c r="G710" s="27">
        <v>6.9</v>
      </c>
      <c r="H710" s="45">
        <v>20.8</v>
      </c>
      <c r="I710" s="45">
        <v>97.29</v>
      </c>
      <c r="J710" s="25">
        <v>27</v>
      </c>
      <c r="K710" s="45">
        <v>53.59</v>
      </c>
      <c r="L710" s="45">
        <v>43.7</v>
      </c>
      <c r="M710" s="18" t="s">
        <v>50</v>
      </c>
      <c r="N710" s="45">
        <v>6.38</v>
      </c>
      <c r="O7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0" s="45">
        <f>Table1[[#This Row],[Lifetime Gross (M USD)]]-Table1[[#This Row],[Budget (M USD)]]</f>
        <v>76.490000000000009</v>
      </c>
      <c r="Q710" s="2" t="s">
        <v>25</v>
      </c>
    </row>
    <row r="711" spans="1:17" x14ac:dyDescent="0.3">
      <c r="A711" s="18" t="s">
        <v>1286</v>
      </c>
      <c r="B711" s="22" t="s">
        <v>2838</v>
      </c>
      <c r="C711" s="18" t="s">
        <v>4973</v>
      </c>
      <c r="D711" s="18" t="s">
        <v>26</v>
      </c>
      <c r="E711" s="18" t="s">
        <v>19</v>
      </c>
      <c r="F711" s="42">
        <f t="shared" ca="1" si="11"/>
        <v>39434</v>
      </c>
      <c r="G711" s="27">
        <v>7.1</v>
      </c>
      <c r="H711" s="45">
        <v>60.47</v>
      </c>
      <c r="I711" s="45">
        <v>120.28</v>
      </c>
      <c r="J711" s="25">
        <v>25</v>
      </c>
      <c r="K711" s="45">
        <v>70.41</v>
      </c>
      <c r="L711" s="45">
        <v>49.87</v>
      </c>
      <c r="M711" s="18" t="s">
        <v>55</v>
      </c>
      <c r="N711" s="45">
        <v>7.64</v>
      </c>
      <c r="O7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1" s="45">
        <f>Table1[[#This Row],[Lifetime Gross (M USD)]]-Table1[[#This Row],[Budget (M USD)]]</f>
        <v>59.81</v>
      </c>
      <c r="Q711" s="2" t="s">
        <v>25</v>
      </c>
    </row>
    <row r="712" spans="1:17" x14ac:dyDescent="0.3">
      <c r="A712" s="32" t="s">
        <v>1288</v>
      </c>
      <c r="B712" s="22" t="s">
        <v>2890</v>
      </c>
      <c r="C712" s="18" t="s">
        <v>4630</v>
      </c>
      <c r="D712" s="18" t="s">
        <v>26</v>
      </c>
      <c r="E712" s="18" t="s">
        <v>9</v>
      </c>
      <c r="F712" s="42">
        <f t="shared" ca="1" si="11"/>
        <v>22533</v>
      </c>
      <c r="G712" s="27">
        <v>6.7</v>
      </c>
      <c r="H712" s="45">
        <v>38.85</v>
      </c>
      <c r="I712" s="45">
        <v>90.66</v>
      </c>
      <c r="J712" s="25">
        <v>22</v>
      </c>
      <c r="K712" s="45">
        <v>61.5</v>
      </c>
      <c r="L712" s="45">
        <v>29.16</v>
      </c>
      <c r="M712" s="18" t="s">
        <v>54</v>
      </c>
      <c r="N712" s="45">
        <v>5.53</v>
      </c>
      <c r="O7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2" s="45">
        <f>Table1[[#This Row],[Lifetime Gross (M USD)]]-Table1[[#This Row],[Budget (M USD)]]</f>
        <v>51.809999999999995</v>
      </c>
      <c r="Q712" s="2" t="s">
        <v>13</v>
      </c>
    </row>
    <row r="713" spans="1:17" x14ac:dyDescent="0.3">
      <c r="A713" s="18" t="s">
        <v>1291</v>
      </c>
      <c r="B713" s="22" t="s">
        <v>2610</v>
      </c>
      <c r="C713" s="18" t="s">
        <v>4082</v>
      </c>
      <c r="D713" s="18" t="s">
        <v>26</v>
      </c>
      <c r="E713" s="18" t="s">
        <v>9</v>
      </c>
      <c r="F713" s="42">
        <f t="shared" ca="1" si="11"/>
        <v>11894</v>
      </c>
      <c r="G713" s="27">
        <v>2.1</v>
      </c>
      <c r="H713" s="45">
        <v>171.95</v>
      </c>
      <c r="I713" s="45">
        <v>204.38</v>
      </c>
      <c r="J713" s="25">
        <v>58</v>
      </c>
      <c r="K713" s="45">
        <v>129.54</v>
      </c>
      <c r="L713" s="45">
        <v>74.84</v>
      </c>
      <c r="M713" s="18" t="s">
        <v>54</v>
      </c>
      <c r="N713" s="45">
        <v>79.16</v>
      </c>
      <c r="O7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3" s="45">
        <f>Table1[[#This Row],[Lifetime Gross (M USD)]]-Table1[[#This Row],[Budget (M USD)]]</f>
        <v>32.430000000000007</v>
      </c>
      <c r="Q713" s="2" t="s">
        <v>25</v>
      </c>
    </row>
    <row r="714" spans="1:17" x14ac:dyDescent="0.3">
      <c r="A714" s="32" t="s">
        <v>1329</v>
      </c>
      <c r="B714" s="22" t="s">
        <v>1898</v>
      </c>
      <c r="C714" s="18" t="s">
        <v>3100</v>
      </c>
      <c r="D714" s="18" t="s">
        <v>26</v>
      </c>
      <c r="E714" s="18" t="s">
        <v>9</v>
      </c>
      <c r="F714" s="42">
        <f t="shared" ca="1" si="11"/>
        <v>11367</v>
      </c>
      <c r="G714" s="27">
        <v>6.2</v>
      </c>
      <c r="H714" s="45">
        <v>14.84</v>
      </c>
      <c r="I714" s="45">
        <v>43.9</v>
      </c>
      <c r="J714" s="25">
        <v>69</v>
      </c>
      <c r="K714" s="45">
        <v>33.42</v>
      </c>
      <c r="L714" s="45">
        <v>10.48</v>
      </c>
      <c r="M714" s="18" t="s">
        <v>55</v>
      </c>
      <c r="N714" s="45">
        <v>2.5499999999999998</v>
      </c>
      <c r="O7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4" s="45">
        <f>Table1[[#This Row],[Lifetime Gross (M USD)]]-Table1[[#This Row],[Budget (M USD)]]</f>
        <v>29.06</v>
      </c>
      <c r="Q714" s="2" t="s">
        <v>10</v>
      </c>
    </row>
    <row r="715" spans="1:17" x14ac:dyDescent="0.3">
      <c r="A715" s="18" t="s">
        <v>1354</v>
      </c>
      <c r="B715" s="22" t="s">
        <v>1867</v>
      </c>
      <c r="C715" s="18" t="s">
        <v>3988</v>
      </c>
      <c r="D715" s="18" t="s">
        <v>26</v>
      </c>
      <c r="E715" s="18" t="s">
        <v>9</v>
      </c>
      <c r="F715" s="42">
        <f t="shared" ca="1" si="11"/>
        <v>20012</v>
      </c>
      <c r="G715" s="27">
        <v>5.2</v>
      </c>
      <c r="H715" s="45">
        <v>210.81</v>
      </c>
      <c r="I715" s="45">
        <v>235.73</v>
      </c>
      <c r="J715" s="25">
        <v>37</v>
      </c>
      <c r="K715" s="45">
        <v>174.97</v>
      </c>
      <c r="L715" s="45">
        <v>60.76</v>
      </c>
      <c r="M715" s="18" t="s">
        <v>50</v>
      </c>
      <c r="N715" s="45">
        <v>48.97</v>
      </c>
      <c r="O7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5" s="45">
        <f>Table1[[#This Row],[Lifetime Gross (M USD)]]-Table1[[#This Row],[Budget (M USD)]]</f>
        <v>24.919999999999987</v>
      </c>
      <c r="Q715" s="2" t="s">
        <v>17</v>
      </c>
    </row>
    <row r="716" spans="1:17" x14ac:dyDescent="0.3">
      <c r="A716" s="32" t="s">
        <v>1404</v>
      </c>
      <c r="B716" s="22" t="s">
        <v>2951</v>
      </c>
      <c r="C716" s="18" t="s">
        <v>4784</v>
      </c>
      <c r="D716" s="18" t="s">
        <v>26</v>
      </c>
      <c r="E716" s="18" t="s">
        <v>9</v>
      </c>
      <c r="F716" s="42">
        <f t="shared" ca="1" si="11"/>
        <v>38313</v>
      </c>
      <c r="G716" s="27">
        <v>6</v>
      </c>
      <c r="H716" s="45">
        <v>101.05</v>
      </c>
      <c r="I716" s="45">
        <v>112.96</v>
      </c>
      <c r="J716" s="25">
        <v>72</v>
      </c>
      <c r="K716" s="45">
        <v>73.73</v>
      </c>
      <c r="L716" s="45">
        <v>39.229999999999997</v>
      </c>
      <c r="M716" s="18" t="s">
        <v>44</v>
      </c>
      <c r="N716" s="45">
        <v>23.17</v>
      </c>
      <c r="O7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6" s="45">
        <f>Table1[[#This Row],[Lifetime Gross (M USD)]]-Table1[[#This Row],[Budget (M USD)]]</f>
        <v>11.909999999999997</v>
      </c>
      <c r="Q716" s="2" t="s">
        <v>28</v>
      </c>
    </row>
    <row r="717" spans="1:17" x14ac:dyDescent="0.3">
      <c r="A717" s="18" t="s">
        <v>175</v>
      </c>
      <c r="B717" s="22" t="s">
        <v>2402</v>
      </c>
      <c r="C717" s="18" t="s">
        <v>4388</v>
      </c>
      <c r="D717" s="18" t="s">
        <v>26</v>
      </c>
      <c r="E717" s="18" t="s">
        <v>21</v>
      </c>
      <c r="F717" s="42">
        <f t="shared" ca="1" si="11"/>
        <v>42361</v>
      </c>
      <c r="G717" s="27">
        <v>7</v>
      </c>
      <c r="H717" s="45">
        <v>137.66999999999999</v>
      </c>
      <c r="I717" s="45">
        <v>148.36000000000001</v>
      </c>
      <c r="J717" s="25">
        <v>48</v>
      </c>
      <c r="K717" s="45">
        <v>82.65</v>
      </c>
      <c r="L717" s="45">
        <v>65.709999999999994</v>
      </c>
      <c r="M717" s="18" t="s">
        <v>55</v>
      </c>
      <c r="N717" s="45">
        <v>23.74</v>
      </c>
      <c r="O7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7" s="45">
        <f>Table1[[#This Row],[Lifetime Gross (M USD)]]-Table1[[#This Row],[Budget (M USD)]]</f>
        <v>10.690000000000026</v>
      </c>
      <c r="Q717" s="2" t="s">
        <v>20</v>
      </c>
    </row>
    <row r="718" spans="1:17" x14ac:dyDescent="0.3">
      <c r="A718" s="32" t="s">
        <v>1425</v>
      </c>
      <c r="B718" s="22" t="s">
        <v>2521</v>
      </c>
      <c r="C718" s="18" t="s">
        <v>3922</v>
      </c>
      <c r="D718" s="18" t="s">
        <v>26</v>
      </c>
      <c r="E718" s="18" t="s">
        <v>9</v>
      </c>
      <c r="F718" s="42">
        <f t="shared" ca="1" si="11"/>
        <v>26535</v>
      </c>
      <c r="G718" s="27">
        <v>6.7</v>
      </c>
      <c r="H718" s="45">
        <v>237.25</v>
      </c>
      <c r="I718" s="45">
        <v>247.55</v>
      </c>
      <c r="J718" s="25">
        <v>95</v>
      </c>
      <c r="K718" s="45">
        <v>181.93</v>
      </c>
      <c r="L718" s="45">
        <v>65.62</v>
      </c>
      <c r="M718" s="18" t="s">
        <v>44</v>
      </c>
      <c r="N718" s="45">
        <v>68.88</v>
      </c>
      <c r="O7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8" s="45">
        <f>Table1[[#This Row],[Lifetime Gross (M USD)]]-Table1[[#This Row],[Budget (M USD)]]</f>
        <v>10.300000000000011</v>
      </c>
      <c r="Q718" s="2" t="s">
        <v>13</v>
      </c>
    </row>
    <row r="719" spans="1:17" x14ac:dyDescent="0.3">
      <c r="A719" s="18" t="s">
        <v>1327</v>
      </c>
      <c r="B719" s="22" t="s">
        <v>2809</v>
      </c>
      <c r="C719" s="18" t="s">
        <v>4451</v>
      </c>
      <c r="D719" s="18" t="s">
        <v>26</v>
      </c>
      <c r="E719" s="18" t="s">
        <v>9</v>
      </c>
      <c r="F719" s="42">
        <f t="shared" ca="1" si="11"/>
        <v>42099</v>
      </c>
      <c r="G719" s="27">
        <v>5.3</v>
      </c>
      <c r="H719" s="45">
        <v>87.84</v>
      </c>
      <c r="I719" s="45">
        <v>95.13</v>
      </c>
      <c r="J719" s="25">
        <v>41</v>
      </c>
      <c r="K719" s="45">
        <v>75.27</v>
      </c>
      <c r="L719" s="45">
        <v>19.86</v>
      </c>
      <c r="M719" s="18" t="s">
        <v>50</v>
      </c>
      <c r="N719" s="45">
        <v>11.54</v>
      </c>
      <c r="O7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19" s="45">
        <f>Table1[[#This Row],[Lifetime Gross (M USD)]]-Table1[[#This Row],[Budget (M USD)]]</f>
        <v>7.289999999999992</v>
      </c>
      <c r="Q719" s="2" t="s">
        <v>10</v>
      </c>
    </row>
    <row r="720" spans="1:17" x14ac:dyDescent="0.3">
      <c r="A720" s="32" t="s">
        <v>1218</v>
      </c>
      <c r="B720" s="22" t="s">
        <v>2588</v>
      </c>
      <c r="C720" s="18" t="s">
        <v>4809</v>
      </c>
      <c r="D720" s="18" t="s">
        <v>26</v>
      </c>
      <c r="E720" s="18" t="s">
        <v>27</v>
      </c>
      <c r="F720" s="42">
        <f t="shared" ca="1" si="11"/>
        <v>14484</v>
      </c>
      <c r="G720" s="27">
        <v>8</v>
      </c>
      <c r="H720" s="45">
        <v>140.36000000000001</v>
      </c>
      <c r="I720" s="45">
        <v>147.33000000000001</v>
      </c>
      <c r="J720" s="25">
        <v>66</v>
      </c>
      <c r="K720" s="45">
        <v>76.86</v>
      </c>
      <c r="L720" s="45">
        <v>70.47</v>
      </c>
      <c r="M720" s="18" t="s">
        <v>55</v>
      </c>
      <c r="N720" s="45">
        <v>32.630000000000003</v>
      </c>
      <c r="O7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0" s="45">
        <f>Table1[[#This Row],[Lifetime Gross (M USD)]]-Table1[[#This Row],[Budget (M USD)]]</f>
        <v>6.9699999999999989</v>
      </c>
      <c r="Q720" s="2" t="s">
        <v>13</v>
      </c>
    </row>
    <row r="721" spans="1:17" x14ac:dyDescent="0.3">
      <c r="A721" s="18" t="s">
        <v>1450</v>
      </c>
      <c r="B721" s="22" t="s">
        <v>2089</v>
      </c>
      <c r="C721" s="18" t="s">
        <v>4980</v>
      </c>
      <c r="D721" s="18" t="s">
        <v>26</v>
      </c>
      <c r="E721" s="18" t="s">
        <v>9</v>
      </c>
      <c r="F721" s="42">
        <f t="shared" ca="1" si="11"/>
        <v>33012</v>
      </c>
      <c r="G721" s="27">
        <v>7.5</v>
      </c>
      <c r="H721" s="45">
        <v>227.85</v>
      </c>
      <c r="I721" s="45">
        <v>229.1</v>
      </c>
      <c r="J721" s="25">
        <v>99</v>
      </c>
      <c r="K721" s="45">
        <v>148.37</v>
      </c>
      <c r="L721" s="45">
        <v>80.73</v>
      </c>
      <c r="M721" s="18" t="s">
        <v>48</v>
      </c>
      <c r="N721" s="45">
        <v>84.76</v>
      </c>
      <c r="O7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1" s="45">
        <f>Table1[[#This Row],[Lifetime Gross (M USD)]]-Table1[[#This Row],[Budget (M USD)]]</f>
        <v>1.25</v>
      </c>
      <c r="Q721" s="2" t="s">
        <v>32</v>
      </c>
    </row>
    <row r="722" spans="1:17" x14ac:dyDescent="0.3">
      <c r="A722" s="32" t="s">
        <v>1491</v>
      </c>
      <c r="B722" s="22" t="s">
        <v>2701</v>
      </c>
      <c r="C722" s="18" t="s">
        <v>4248</v>
      </c>
      <c r="D722" s="18" t="s">
        <v>26</v>
      </c>
      <c r="E722" s="18" t="s">
        <v>9</v>
      </c>
      <c r="F722" s="42">
        <f t="shared" ca="1" si="11"/>
        <v>13634</v>
      </c>
      <c r="G722" s="27">
        <v>5.3</v>
      </c>
      <c r="H722" s="45">
        <v>63.94</v>
      </c>
      <c r="I722" s="45">
        <v>63.02</v>
      </c>
      <c r="J722" s="25">
        <v>69</v>
      </c>
      <c r="K722" s="45">
        <v>37.880000000000003</v>
      </c>
      <c r="L722" s="45">
        <v>25.14</v>
      </c>
      <c r="M722" s="18" t="s">
        <v>54</v>
      </c>
      <c r="N722" s="45">
        <v>6.59</v>
      </c>
      <c r="O7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2" s="45">
        <f>Table1[[#This Row],[Lifetime Gross (M USD)]]-Table1[[#This Row],[Budget (M USD)]]</f>
        <v>-0.9199999999999946</v>
      </c>
      <c r="Q722" s="2" t="s">
        <v>22</v>
      </c>
    </row>
    <row r="723" spans="1:17" x14ac:dyDescent="0.3">
      <c r="A723" s="18" t="s">
        <v>1508</v>
      </c>
      <c r="B723" s="22" t="s">
        <v>2857</v>
      </c>
      <c r="C723" s="18" t="s">
        <v>4552</v>
      </c>
      <c r="D723" s="18" t="s">
        <v>29</v>
      </c>
      <c r="E723" s="18" t="s">
        <v>24</v>
      </c>
      <c r="F723" s="42">
        <f t="shared" ca="1" si="11"/>
        <v>30253</v>
      </c>
      <c r="G723" s="27">
        <v>8.6</v>
      </c>
      <c r="H723" s="45">
        <v>154.37</v>
      </c>
      <c r="I723" s="45">
        <v>150.24</v>
      </c>
      <c r="J723" s="25">
        <v>93</v>
      </c>
      <c r="K723" s="45">
        <v>110.85</v>
      </c>
      <c r="L723" s="45">
        <v>39.39</v>
      </c>
      <c r="M723" s="18" t="s">
        <v>50</v>
      </c>
      <c r="N723" s="45">
        <v>60.36</v>
      </c>
      <c r="O7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3" s="45">
        <f>Table1[[#This Row],[Lifetime Gross (M USD)]]-Table1[[#This Row],[Budget (M USD)]]</f>
        <v>-4.1299999999999955</v>
      </c>
      <c r="Q723" s="2" t="s">
        <v>8</v>
      </c>
    </row>
    <row r="724" spans="1:17" x14ac:dyDescent="0.3">
      <c r="A724" s="32" t="s">
        <v>1542</v>
      </c>
      <c r="B724" s="22" t="s">
        <v>2319</v>
      </c>
      <c r="C724" s="18" t="s">
        <v>4572</v>
      </c>
      <c r="D724" s="18" t="s">
        <v>26</v>
      </c>
      <c r="E724" s="18" t="s">
        <v>9</v>
      </c>
      <c r="F724" s="42">
        <f t="shared" ca="1" si="11"/>
        <v>24355</v>
      </c>
      <c r="G724" s="27">
        <v>5.9</v>
      </c>
      <c r="H724" s="45">
        <v>84.51</v>
      </c>
      <c r="I724" s="45">
        <v>42.84</v>
      </c>
      <c r="J724" s="25">
        <v>83</v>
      </c>
      <c r="K724" s="45">
        <v>23.53</v>
      </c>
      <c r="L724" s="45">
        <v>19.309999999999999</v>
      </c>
      <c r="M724" s="18" t="s">
        <v>54</v>
      </c>
      <c r="N724" s="45">
        <v>27.47</v>
      </c>
      <c r="O7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4" s="45">
        <f>Table1[[#This Row],[Lifetime Gross (M USD)]]-Table1[[#This Row],[Budget (M USD)]]</f>
        <v>-41.67</v>
      </c>
      <c r="Q724" s="2" t="s">
        <v>25</v>
      </c>
    </row>
    <row r="725" spans="1:17" x14ac:dyDescent="0.3">
      <c r="A725" s="18" t="s">
        <v>1560</v>
      </c>
      <c r="B725" s="22" t="s">
        <v>2345</v>
      </c>
      <c r="C725" s="18" t="s">
        <v>3650</v>
      </c>
      <c r="D725" s="18" t="s">
        <v>26</v>
      </c>
      <c r="E725" s="18" t="s">
        <v>9</v>
      </c>
      <c r="F725" s="42">
        <f t="shared" ca="1" si="11"/>
        <v>41367</v>
      </c>
      <c r="G725" s="27">
        <v>5.5</v>
      </c>
      <c r="H725" s="45">
        <v>237.26</v>
      </c>
      <c r="I725" s="45">
        <v>193.22</v>
      </c>
      <c r="J725" s="25">
        <v>61</v>
      </c>
      <c r="K725" s="45">
        <v>99.01</v>
      </c>
      <c r="L725" s="45">
        <v>94.21</v>
      </c>
      <c r="M725" s="18" t="s">
        <v>55</v>
      </c>
      <c r="N725" s="45">
        <v>100.7</v>
      </c>
      <c r="O7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5" s="45">
        <f>Table1[[#This Row],[Lifetime Gross (M USD)]]-Table1[[#This Row],[Budget (M USD)]]</f>
        <v>-44.039999999999992</v>
      </c>
      <c r="Q725" s="2" t="s">
        <v>22</v>
      </c>
    </row>
    <row r="726" spans="1:17" x14ac:dyDescent="0.3">
      <c r="A726" s="32" t="s">
        <v>1591</v>
      </c>
      <c r="B726" s="22" t="s">
        <v>2695</v>
      </c>
      <c r="C726" s="18" t="s">
        <v>4240</v>
      </c>
      <c r="D726" s="18" t="s">
        <v>26</v>
      </c>
      <c r="E726" s="18" t="s">
        <v>9</v>
      </c>
      <c r="F726" s="42">
        <f t="shared" ca="1" si="11"/>
        <v>11910</v>
      </c>
      <c r="G726" s="27">
        <v>6.2</v>
      </c>
      <c r="H726" s="45">
        <v>175.93</v>
      </c>
      <c r="I726" s="45">
        <v>131.82</v>
      </c>
      <c r="J726" s="25">
        <v>30</v>
      </c>
      <c r="K726" s="45">
        <v>89.21</v>
      </c>
      <c r="L726" s="45">
        <v>42.61</v>
      </c>
      <c r="M726" s="18" t="s">
        <v>48</v>
      </c>
      <c r="N726" s="45">
        <v>82.87</v>
      </c>
      <c r="O7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6" s="45">
        <f>Table1[[#This Row],[Lifetime Gross (M USD)]]-Table1[[#This Row],[Budget (M USD)]]</f>
        <v>-44.110000000000014</v>
      </c>
      <c r="Q726" s="2" t="s">
        <v>25</v>
      </c>
    </row>
    <row r="727" spans="1:17" x14ac:dyDescent="0.3">
      <c r="A727" s="18" t="s">
        <v>1600</v>
      </c>
      <c r="B727" s="22" t="s">
        <v>2739</v>
      </c>
      <c r="C727" s="18" t="s">
        <v>4306</v>
      </c>
      <c r="D727" s="18" t="s">
        <v>26</v>
      </c>
      <c r="E727" s="18" t="s">
        <v>19</v>
      </c>
      <c r="F727" s="42">
        <f t="shared" ca="1" si="11"/>
        <v>13579</v>
      </c>
      <c r="G727" s="27">
        <v>6.2</v>
      </c>
      <c r="H727" s="45">
        <v>224.86</v>
      </c>
      <c r="I727" s="45">
        <v>156.37</v>
      </c>
      <c r="J727" s="25">
        <v>56</v>
      </c>
      <c r="K727" s="45">
        <v>119.85</v>
      </c>
      <c r="L727" s="45">
        <v>36.520000000000003</v>
      </c>
      <c r="M727" s="18" t="s">
        <v>48</v>
      </c>
      <c r="N727" s="45">
        <v>68.83</v>
      </c>
      <c r="O7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7" s="45">
        <f>Table1[[#This Row],[Lifetime Gross (M USD)]]-Table1[[#This Row],[Budget (M USD)]]</f>
        <v>-68.490000000000009</v>
      </c>
      <c r="Q727" s="2" t="s">
        <v>20</v>
      </c>
    </row>
    <row r="728" spans="1:17" x14ac:dyDescent="0.3">
      <c r="A728" s="32" t="s">
        <v>1627</v>
      </c>
      <c r="B728" s="22" t="s">
        <v>2505</v>
      </c>
      <c r="C728" s="18" t="s">
        <v>3891</v>
      </c>
      <c r="D728" s="18" t="s">
        <v>26</v>
      </c>
      <c r="E728" s="18" t="s">
        <v>9</v>
      </c>
      <c r="F728" s="42">
        <f t="shared" ca="1" si="11"/>
        <v>9258</v>
      </c>
      <c r="G728" s="27">
        <v>7.4</v>
      </c>
      <c r="H728" s="45">
        <v>235.82</v>
      </c>
      <c r="I728" s="45">
        <v>156.05000000000001</v>
      </c>
      <c r="J728" s="25">
        <v>86</v>
      </c>
      <c r="K728" s="45">
        <v>109.45</v>
      </c>
      <c r="L728" s="45">
        <v>46.6</v>
      </c>
      <c r="M728" s="18" t="s">
        <v>46</v>
      </c>
      <c r="N728" s="45">
        <v>74.44</v>
      </c>
      <c r="O7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8" s="45">
        <f>Table1[[#This Row],[Lifetime Gross (M USD)]]-Table1[[#This Row],[Budget (M USD)]]</f>
        <v>-79.769999999999982</v>
      </c>
      <c r="Q728" s="2" t="s">
        <v>22</v>
      </c>
    </row>
    <row r="729" spans="1:17" x14ac:dyDescent="0.3">
      <c r="A729" s="18" t="s">
        <v>1636</v>
      </c>
      <c r="B729" s="22" t="s">
        <v>2002</v>
      </c>
      <c r="C729" s="18" t="s">
        <v>3205</v>
      </c>
      <c r="D729" s="18" t="s">
        <v>26</v>
      </c>
      <c r="E729" s="18" t="s">
        <v>9</v>
      </c>
      <c r="F729" s="42">
        <f t="shared" ca="1" si="11"/>
        <v>19388</v>
      </c>
      <c r="G729" s="27">
        <v>6.2</v>
      </c>
      <c r="H729" s="45">
        <v>202.07</v>
      </c>
      <c r="I729" s="45">
        <v>120.3</v>
      </c>
      <c r="J729" s="25">
        <v>69</v>
      </c>
      <c r="K729" s="45">
        <v>79.34</v>
      </c>
      <c r="L729" s="45">
        <v>40.96</v>
      </c>
      <c r="M729" s="18" t="s">
        <v>48</v>
      </c>
      <c r="N729" s="45">
        <v>66.900000000000006</v>
      </c>
      <c r="O7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29" s="45">
        <f>Table1[[#This Row],[Lifetime Gross (M USD)]]-Table1[[#This Row],[Budget (M USD)]]</f>
        <v>-81.77</v>
      </c>
      <c r="Q729" s="2" t="s">
        <v>32</v>
      </c>
    </row>
    <row r="730" spans="1:17" x14ac:dyDescent="0.3">
      <c r="A730" s="32" t="s">
        <v>1654</v>
      </c>
      <c r="B730" s="22" t="s">
        <v>1874</v>
      </c>
      <c r="C730" s="18" t="s">
        <v>3272</v>
      </c>
      <c r="D730" s="18" t="s">
        <v>26</v>
      </c>
      <c r="E730" s="18" t="s">
        <v>1875</v>
      </c>
      <c r="F730" s="42">
        <f t="shared" ca="1" si="11"/>
        <v>38107</v>
      </c>
      <c r="G730" s="27">
        <v>4.8</v>
      </c>
      <c r="H730" s="45">
        <v>272.42</v>
      </c>
      <c r="I730" s="45">
        <v>184.71</v>
      </c>
      <c r="J730" s="25">
        <v>81</v>
      </c>
      <c r="K730" s="45">
        <v>109.05</v>
      </c>
      <c r="L730" s="45">
        <v>75.66</v>
      </c>
      <c r="M730" s="18" t="s">
        <v>50</v>
      </c>
      <c r="N730" s="45">
        <v>112.65</v>
      </c>
      <c r="O7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0" s="45">
        <f>Table1[[#This Row],[Lifetime Gross (M USD)]]-Table1[[#This Row],[Budget (M USD)]]</f>
        <v>-87.710000000000008</v>
      </c>
      <c r="Q730" s="2" t="s">
        <v>32</v>
      </c>
    </row>
    <row r="731" spans="1:17" x14ac:dyDescent="0.3">
      <c r="A731" s="18" t="s">
        <v>1677</v>
      </c>
      <c r="B731" s="22" t="s">
        <v>1916</v>
      </c>
      <c r="C731" s="18" t="s">
        <v>4469</v>
      </c>
      <c r="D731" s="18" t="s">
        <v>26</v>
      </c>
      <c r="E731" s="18" t="s">
        <v>9</v>
      </c>
      <c r="F731" s="42">
        <f t="shared" ca="1" si="11"/>
        <v>7859</v>
      </c>
      <c r="G731" s="27">
        <v>7.8</v>
      </c>
      <c r="H731" s="45">
        <v>265.74</v>
      </c>
      <c r="I731" s="45">
        <v>163.89</v>
      </c>
      <c r="J731" s="25">
        <v>96</v>
      </c>
      <c r="K731" s="45">
        <v>85.09</v>
      </c>
      <c r="L731" s="45">
        <v>78.8</v>
      </c>
      <c r="M731" s="18" t="s">
        <v>50</v>
      </c>
      <c r="N731" s="45">
        <v>125.17</v>
      </c>
      <c r="O7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1" s="45">
        <f>Table1[[#This Row],[Lifetime Gross (M USD)]]-Table1[[#This Row],[Budget (M USD)]]</f>
        <v>-101.85000000000002</v>
      </c>
      <c r="Q731" s="2" t="s">
        <v>13</v>
      </c>
    </row>
    <row r="732" spans="1:17" x14ac:dyDescent="0.3">
      <c r="A732" s="32" t="s">
        <v>1687</v>
      </c>
      <c r="B732" s="22" t="s">
        <v>2070</v>
      </c>
      <c r="C732" s="18" t="s">
        <v>3281</v>
      </c>
      <c r="D732" s="18" t="s">
        <v>26</v>
      </c>
      <c r="E732" s="18" t="s">
        <v>9</v>
      </c>
      <c r="F732" s="42">
        <f t="shared" ca="1" si="11"/>
        <v>30009</v>
      </c>
      <c r="G732" s="27">
        <v>5.7</v>
      </c>
      <c r="H732" s="45">
        <v>284.19</v>
      </c>
      <c r="I732" s="45">
        <v>177.04</v>
      </c>
      <c r="J732" s="25">
        <v>44</v>
      </c>
      <c r="K732" s="45">
        <v>109.05</v>
      </c>
      <c r="L732" s="45">
        <v>67.989999999999995</v>
      </c>
      <c r="M732" s="18" t="s">
        <v>46</v>
      </c>
      <c r="N732" s="45">
        <v>106.48</v>
      </c>
      <c r="O7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2" s="45">
        <f>Table1[[#This Row],[Lifetime Gross (M USD)]]-Table1[[#This Row],[Budget (M USD)]]</f>
        <v>-107.15</v>
      </c>
      <c r="Q732" s="2" t="s">
        <v>32</v>
      </c>
    </row>
    <row r="733" spans="1:17" x14ac:dyDescent="0.3">
      <c r="A733" s="18" t="s">
        <v>1734</v>
      </c>
      <c r="B733" s="22" t="s">
        <v>2174</v>
      </c>
      <c r="C733" s="18" t="s">
        <v>4012</v>
      </c>
      <c r="D733" s="18" t="s">
        <v>26</v>
      </c>
      <c r="E733" s="18" t="s">
        <v>9</v>
      </c>
      <c r="F733" s="42">
        <f t="shared" ca="1" si="11"/>
        <v>27862</v>
      </c>
      <c r="G733" s="27">
        <v>6.2</v>
      </c>
      <c r="H733" s="45">
        <v>263.72000000000003</v>
      </c>
      <c r="I733" s="45">
        <v>142.96</v>
      </c>
      <c r="J733" s="25">
        <v>21</v>
      </c>
      <c r="K733" s="45">
        <v>93.02</v>
      </c>
      <c r="L733" s="45">
        <v>49.94</v>
      </c>
      <c r="M733" s="18" t="s">
        <v>48</v>
      </c>
      <c r="N733" s="45">
        <v>77.38</v>
      </c>
      <c r="O7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3" s="45">
        <f>Table1[[#This Row],[Lifetime Gross (M USD)]]-Table1[[#This Row],[Budget (M USD)]]</f>
        <v>-120.76000000000002</v>
      </c>
      <c r="Q733" s="2" t="s">
        <v>17</v>
      </c>
    </row>
    <row r="734" spans="1:17" x14ac:dyDescent="0.3">
      <c r="A734" s="32" t="s">
        <v>1399</v>
      </c>
      <c r="B734" s="22" t="s">
        <v>2547</v>
      </c>
      <c r="C734" s="18" t="s">
        <v>3974</v>
      </c>
      <c r="D734" s="18" t="s">
        <v>26</v>
      </c>
      <c r="E734" s="18" t="s">
        <v>9</v>
      </c>
      <c r="F734" s="42">
        <f t="shared" ca="1" si="11"/>
        <v>7594</v>
      </c>
      <c r="G734" s="27">
        <v>6.5</v>
      </c>
      <c r="H734" s="45">
        <v>178.03</v>
      </c>
      <c r="I734" s="45">
        <v>49.13</v>
      </c>
      <c r="J734" s="25">
        <v>99</v>
      </c>
      <c r="K734" s="45">
        <v>28.39</v>
      </c>
      <c r="L734" s="45">
        <v>20.74</v>
      </c>
      <c r="M734" s="18" t="s">
        <v>50</v>
      </c>
      <c r="N734" s="45">
        <v>74.099999999999994</v>
      </c>
      <c r="O7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4" s="45">
        <f>Table1[[#This Row],[Lifetime Gross (M USD)]]-Table1[[#This Row],[Budget (M USD)]]</f>
        <v>-128.9</v>
      </c>
      <c r="Q734" s="2" t="s">
        <v>28</v>
      </c>
    </row>
    <row r="735" spans="1:17" x14ac:dyDescent="0.3">
      <c r="A735" s="18" t="s">
        <v>1739</v>
      </c>
      <c r="B735" s="22" t="s">
        <v>2590</v>
      </c>
      <c r="C735" s="18" t="s">
        <v>4050</v>
      </c>
      <c r="D735" s="18" t="s">
        <v>26</v>
      </c>
      <c r="E735" s="18" t="s">
        <v>9</v>
      </c>
      <c r="F735" s="42">
        <f t="shared" ca="1" si="11"/>
        <v>36818</v>
      </c>
      <c r="G735" s="27">
        <v>6.8</v>
      </c>
      <c r="H735" s="45">
        <v>192.49</v>
      </c>
      <c r="I735" s="45">
        <v>62.58</v>
      </c>
      <c r="J735" s="25">
        <v>33</v>
      </c>
      <c r="K735" s="45">
        <v>36.99</v>
      </c>
      <c r="L735" s="45">
        <v>25.59</v>
      </c>
      <c r="M735" s="18" t="s">
        <v>55</v>
      </c>
      <c r="N735" s="45">
        <v>77.180000000000007</v>
      </c>
      <c r="O7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5" s="45">
        <f>Table1[[#This Row],[Lifetime Gross (M USD)]]-Table1[[#This Row],[Budget (M USD)]]</f>
        <v>-129.91000000000003</v>
      </c>
      <c r="Q735" s="2" t="s">
        <v>25</v>
      </c>
    </row>
    <row r="736" spans="1:17" x14ac:dyDescent="0.3">
      <c r="A736" s="32" t="s">
        <v>1741</v>
      </c>
      <c r="B736" s="22" t="s">
        <v>2083</v>
      </c>
      <c r="C736" s="18" t="s">
        <v>3298</v>
      </c>
      <c r="D736" s="18" t="s">
        <v>26</v>
      </c>
      <c r="E736" s="18" t="s">
        <v>19</v>
      </c>
      <c r="F736" s="42">
        <f t="shared" ca="1" si="11"/>
        <v>20230</v>
      </c>
      <c r="G736" s="27">
        <v>6.1</v>
      </c>
      <c r="H736" s="45">
        <v>157.11000000000001</v>
      </c>
      <c r="I736" s="45">
        <v>22.54</v>
      </c>
      <c r="J736" s="25">
        <v>83</v>
      </c>
      <c r="K736" s="45">
        <v>13.94</v>
      </c>
      <c r="L736" s="45">
        <v>8.6</v>
      </c>
      <c r="M736" s="18" t="s">
        <v>55</v>
      </c>
      <c r="N736" s="45">
        <v>26.68</v>
      </c>
      <c r="O7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6" s="45">
        <f>Table1[[#This Row],[Lifetime Gross (M USD)]]-Table1[[#This Row],[Budget (M USD)]]</f>
        <v>-134.57000000000002</v>
      </c>
      <c r="Q736" s="2" t="s">
        <v>28</v>
      </c>
    </row>
    <row r="737" spans="1:17" x14ac:dyDescent="0.3">
      <c r="A737" s="18" t="s">
        <v>1746</v>
      </c>
      <c r="B737" s="22" t="s">
        <v>2589</v>
      </c>
      <c r="C737" s="18" t="s">
        <v>4046</v>
      </c>
      <c r="D737" s="18" t="s">
        <v>26</v>
      </c>
      <c r="E737" s="18" t="s">
        <v>9</v>
      </c>
      <c r="F737" s="42">
        <f t="shared" ca="1" si="11"/>
        <v>32459</v>
      </c>
      <c r="G737" s="27">
        <v>6.1</v>
      </c>
      <c r="H737" s="45">
        <v>160.47999999999999</v>
      </c>
      <c r="I737" s="45">
        <v>10.06</v>
      </c>
      <c r="J737" s="25">
        <v>29</v>
      </c>
      <c r="K737" s="45">
        <v>7.04</v>
      </c>
      <c r="L737" s="45">
        <v>3.02</v>
      </c>
      <c r="M737" s="18" t="s">
        <v>48</v>
      </c>
      <c r="N737" s="45">
        <v>54.83</v>
      </c>
      <c r="O7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7" s="45">
        <f>Table1[[#This Row],[Lifetime Gross (M USD)]]-Table1[[#This Row],[Budget (M USD)]]</f>
        <v>-150.41999999999999</v>
      </c>
      <c r="Q737" s="2" t="s">
        <v>10</v>
      </c>
    </row>
    <row r="738" spans="1:17" x14ac:dyDescent="0.3">
      <c r="A738" s="32" t="s">
        <v>1747</v>
      </c>
      <c r="B738" s="22" t="s">
        <v>1904</v>
      </c>
      <c r="C738" s="18" t="s">
        <v>3106</v>
      </c>
      <c r="D738" s="18" t="s">
        <v>26</v>
      </c>
      <c r="E738" s="18" t="s">
        <v>9</v>
      </c>
      <c r="F738" s="42">
        <f t="shared" ca="1" si="11"/>
        <v>14174</v>
      </c>
      <c r="G738" s="27">
        <v>6.3</v>
      </c>
      <c r="H738" s="45">
        <v>216.48</v>
      </c>
      <c r="I738" s="45">
        <v>43.18</v>
      </c>
      <c r="J738" s="25">
        <v>27</v>
      </c>
      <c r="K738" s="45">
        <v>33.54</v>
      </c>
      <c r="L738" s="45">
        <v>9.64</v>
      </c>
      <c r="M738" s="18" t="s">
        <v>50</v>
      </c>
      <c r="N738" s="45">
        <v>55</v>
      </c>
      <c r="O7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8" s="45">
        <f>Table1[[#This Row],[Lifetime Gross (M USD)]]-Table1[[#This Row],[Budget (M USD)]]</f>
        <v>-173.29999999999998</v>
      </c>
      <c r="Q738" s="2" t="s">
        <v>28</v>
      </c>
    </row>
    <row r="739" spans="1:17" x14ac:dyDescent="0.3">
      <c r="A739" s="18" t="s">
        <v>1751</v>
      </c>
      <c r="B739" s="22" t="s">
        <v>2071</v>
      </c>
      <c r="C739" s="18" t="s">
        <v>4767</v>
      </c>
      <c r="D739" s="18" t="s">
        <v>26</v>
      </c>
      <c r="E739" s="18" t="s">
        <v>9</v>
      </c>
      <c r="F739" s="42">
        <f t="shared" ca="1" si="11"/>
        <v>27859</v>
      </c>
      <c r="G739" s="27">
        <v>5.7</v>
      </c>
      <c r="H739" s="45">
        <v>236.1</v>
      </c>
      <c r="I739" s="45">
        <v>61.56</v>
      </c>
      <c r="J739" s="25">
        <v>88</v>
      </c>
      <c r="K739" s="45">
        <v>43.06</v>
      </c>
      <c r="L739" s="45">
        <v>18.5</v>
      </c>
      <c r="M739" s="18" t="s">
        <v>50</v>
      </c>
      <c r="N739" s="45">
        <v>26.13</v>
      </c>
      <c r="O7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39" s="45">
        <f>Table1[[#This Row],[Lifetime Gross (M USD)]]-Table1[[#This Row],[Budget (M USD)]]</f>
        <v>-174.54</v>
      </c>
      <c r="Q739" s="2" t="s">
        <v>8</v>
      </c>
    </row>
    <row r="740" spans="1:17" x14ac:dyDescent="0.3">
      <c r="A740" s="32" t="s">
        <v>172</v>
      </c>
      <c r="B740" s="22" t="s">
        <v>2027</v>
      </c>
      <c r="C740" s="18" t="s">
        <v>3233</v>
      </c>
      <c r="D740" s="18" t="s">
        <v>26</v>
      </c>
      <c r="E740" s="18" t="s">
        <v>9</v>
      </c>
      <c r="F740" s="42">
        <f t="shared" ca="1" si="11"/>
        <v>31099</v>
      </c>
      <c r="G740" s="27">
        <v>5.3</v>
      </c>
      <c r="H740" s="45">
        <v>263.5</v>
      </c>
      <c r="I740" s="45">
        <v>88.69</v>
      </c>
      <c r="J740" s="25">
        <v>77</v>
      </c>
      <c r="K740" s="45">
        <v>56.49</v>
      </c>
      <c r="L740" s="45">
        <v>32.200000000000003</v>
      </c>
      <c r="M740" s="18" t="s">
        <v>54</v>
      </c>
      <c r="N740" s="45">
        <v>112.84</v>
      </c>
      <c r="O7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0" s="45">
        <f>Table1[[#This Row],[Lifetime Gross (M USD)]]-Table1[[#This Row],[Budget (M USD)]]</f>
        <v>-174.81</v>
      </c>
      <c r="Q740" s="2" t="s">
        <v>17</v>
      </c>
    </row>
    <row r="741" spans="1:17" x14ac:dyDescent="0.3">
      <c r="A741" s="18" t="s">
        <v>84</v>
      </c>
      <c r="B741" s="22" t="s">
        <v>2735</v>
      </c>
      <c r="C741" s="18" t="s">
        <v>4300</v>
      </c>
      <c r="D741" s="18" t="s">
        <v>26</v>
      </c>
      <c r="E741" s="18" t="s">
        <v>9</v>
      </c>
      <c r="F741" s="42">
        <f t="shared" ca="1" si="11"/>
        <v>7453</v>
      </c>
      <c r="G741" s="27">
        <v>7.6</v>
      </c>
      <c r="H741" s="45">
        <v>250</v>
      </c>
      <c r="I741" s="45">
        <v>55.61</v>
      </c>
      <c r="J741" s="25">
        <v>43</v>
      </c>
      <c r="K741" s="45">
        <v>43.59</v>
      </c>
      <c r="L741" s="45">
        <v>12.02</v>
      </c>
      <c r="M741" s="18" t="s">
        <v>46</v>
      </c>
      <c r="N741" s="45">
        <v>108.42</v>
      </c>
      <c r="O7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1" s="45">
        <f>Table1[[#This Row],[Lifetime Gross (M USD)]]-Table1[[#This Row],[Budget (M USD)]]</f>
        <v>-194.39</v>
      </c>
      <c r="Q741" s="2" t="s">
        <v>17</v>
      </c>
    </row>
    <row r="742" spans="1:17" x14ac:dyDescent="0.3">
      <c r="A742" s="32" t="s">
        <v>86</v>
      </c>
      <c r="B742" s="22" t="s">
        <v>2652</v>
      </c>
      <c r="C742" s="18" t="s">
        <v>4154</v>
      </c>
      <c r="D742" s="18" t="s">
        <v>26</v>
      </c>
      <c r="E742" s="18" t="s">
        <v>9</v>
      </c>
      <c r="F742" s="42">
        <f t="shared" ca="1" si="11"/>
        <v>32455</v>
      </c>
      <c r="G742" s="27">
        <v>6.5</v>
      </c>
      <c r="H742" s="45">
        <v>248.55</v>
      </c>
      <c r="I742" s="45">
        <v>50.82</v>
      </c>
      <c r="J742" s="25">
        <v>90</v>
      </c>
      <c r="K742" s="45">
        <v>39.58</v>
      </c>
      <c r="L742" s="45">
        <v>11.24</v>
      </c>
      <c r="M742" s="18" t="s">
        <v>48</v>
      </c>
      <c r="N742" s="45">
        <v>120.41</v>
      </c>
      <c r="O7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2" s="45">
        <f>Table1[[#This Row],[Lifetime Gross (M USD)]]-Table1[[#This Row],[Budget (M USD)]]</f>
        <v>-197.73000000000002</v>
      </c>
      <c r="Q742" s="2" t="s">
        <v>8</v>
      </c>
    </row>
    <row r="743" spans="1:17" x14ac:dyDescent="0.3">
      <c r="A743" s="18" t="s">
        <v>181</v>
      </c>
      <c r="B743" s="22" t="s">
        <v>2661</v>
      </c>
      <c r="C743" s="18" t="s">
        <v>4875</v>
      </c>
      <c r="D743" s="18" t="s">
        <v>26</v>
      </c>
      <c r="E743" s="18" t="s">
        <v>19</v>
      </c>
      <c r="F743" s="42">
        <f t="shared" ca="1" si="11"/>
        <v>37025</v>
      </c>
      <c r="G743" s="27">
        <v>6.3</v>
      </c>
      <c r="H743" s="45">
        <v>244.97</v>
      </c>
      <c r="I743" s="45">
        <v>21.89</v>
      </c>
      <c r="J743" s="25">
        <v>47</v>
      </c>
      <c r="K743" s="45">
        <v>12.01</v>
      </c>
      <c r="L743" s="45">
        <v>9.8800000000000008</v>
      </c>
      <c r="M743" s="18" t="s">
        <v>46</v>
      </c>
      <c r="N743" s="45">
        <v>27.83</v>
      </c>
      <c r="O7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3" s="45">
        <f>Table1[[#This Row],[Lifetime Gross (M USD)]]-Table1[[#This Row],[Budget (M USD)]]</f>
        <v>-223.07999999999998</v>
      </c>
      <c r="Q743" s="2" t="s">
        <v>22</v>
      </c>
    </row>
    <row r="744" spans="1:17" x14ac:dyDescent="0.3">
      <c r="A744" s="32" t="s">
        <v>227</v>
      </c>
      <c r="B744" s="22" t="s">
        <v>2003</v>
      </c>
      <c r="C744" s="18" t="s">
        <v>3208</v>
      </c>
      <c r="D744" s="18" t="s">
        <v>26</v>
      </c>
      <c r="E744" s="18" t="s">
        <v>9</v>
      </c>
      <c r="F744" s="42">
        <f t="shared" ca="1" si="11"/>
        <v>31162</v>
      </c>
      <c r="G744" s="27">
        <v>6.4</v>
      </c>
      <c r="H744" s="45">
        <v>280.20999999999998</v>
      </c>
      <c r="I744" s="45">
        <v>46.44</v>
      </c>
      <c r="J744" s="25">
        <v>35</v>
      </c>
      <c r="K744" s="45">
        <v>26.93</v>
      </c>
      <c r="L744" s="45">
        <v>19.510000000000002</v>
      </c>
      <c r="M744" s="18" t="s">
        <v>46</v>
      </c>
      <c r="N744" s="45">
        <v>77.72</v>
      </c>
      <c r="O7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4" s="45">
        <f>Table1[[#This Row],[Lifetime Gross (M USD)]]-Table1[[#This Row],[Budget (M USD)]]</f>
        <v>-233.76999999999998</v>
      </c>
      <c r="Q744" s="2" t="s">
        <v>25</v>
      </c>
    </row>
    <row r="745" spans="1:17" x14ac:dyDescent="0.3">
      <c r="A745" s="18" t="s">
        <v>364</v>
      </c>
      <c r="B745" s="22" t="s">
        <v>2655</v>
      </c>
      <c r="C745" s="18" t="s">
        <v>4158</v>
      </c>
      <c r="D745" s="18" t="s">
        <v>26</v>
      </c>
      <c r="E745" s="18" t="s">
        <v>9</v>
      </c>
      <c r="F745" s="42">
        <f t="shared" ca="1" si="11"/>
        <v>16424</v>
      </c>
      <c r="G745" s="27">
        <v>6.3</v>
      </c>
      <c r="H745" s="45">
        <v>285.14</v>
      </c>
      <c r="I745" s="45">
        <v>48.64</v>
      </c>
      <c r="J745" s="25">
        <v>61</v>
      </c>
      <c r="K745" s="45">
        <v>24.43</v>
      </c>
      <c r="L745" s="45">
        <v>24.21</v>
      </c>
      <c r="M745" s="18" t="s">
        <v>50</v>
      </c>
      <c r="N745" s="45">
        <v>75.25</v>
      </c>
      <c r="O7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5" s="45">
        <f>Table1[[#This Row],[Lifetime Gross (M USD)]]-Table1[[#This Row],[Budget (M USD)]]</f>
        <v>-236.5</v>
      </c>
      <c r="Q745" s="2" t="s">
        <v>17</v>
      </c>
    </row>
    <row r="746" spans="1:17" x14ac:dyDescent="0.3">
      <c r="A746" s="32" t="s">
        <v>391</v>
      </c>
      <c r="B746" s="22" t="s">
        <v>1963</v>
      </c>
      <c r="C746" s="18" t="s">
        <v>3915</v>
      </c>
      <c r="D746" s="18" t="s">
        <v>26</v>
      </c>
      <c r="E746" s="18" t="s">
        <v>9</v>
      </c>
      <c r="F746" s="42">
        <f t="shared" ca="1" si="11"/>
        <v>29947</v>
      </c>
      <c r="G746" s="27">
        <v>5.4</v>
      </c>
      <c r="H746" s="45">
        <v>282.94</v>
      </c>
      <c r="I746" s="45">
        <v>11.1</v>
      </c>
      <c r="J746" s="25">
        <v>86</v>
      </c>
      <c r="K746" s="45">
        <v>8.3800000000000008</v>
      </c>
      <c r="L746" s="45">
        <v>2.72</v>
      </c>
      <c r="M746" s="18" t="s">
        <v>44</v>
      </c>
      <c r="N746" s="45">
        <v>76.64</v>
      </c>
      <c r="O7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46" s="45">
        <f>Table1[[#This Row],[Lifetime Gross (M USD)]]-Table1[[#This Row],[Budget (M USD)]]</f>
        <v>-271.83999999999997</v>
      </c>
      <c r="Q746" s="2" t="s">
        <v>32</v>
      </c>
    </row>
    <row r="747" spans="1:17" x14ac:dyDescent="0.3">
      <c r="A747" s="18" t="s">
        <v>415</v>
      </c>
      <c r="B747" s="22" t="s">
        <v>2708</v>
      </c>
      <c r="C747" s="18" t="s">
        <v>4566</v>
      </c>
      <c r="D747" s="18" t="s">
        <v>26</v>
      </c>
      <c r="E747" s="18" t="s">
        <v>9</v>
      </c>
      <c r="F747" s="42">
        <f t="shared" ca="1" si="11"/>
        <v>23636</v>
      </c>
      <c r="G747" s="27">
        <v>6.2</v>
      </c>
      <c r="H747" s="45">
        <v>32.72</v>
      </c>
      <c r="I747" s="45">
        <v>1086.5</v>
      </c>
      <c r="J747" s="25">
        <v>65</v>
      </c>
      <c r="K747" s="45">
        <v>613.1</v>
      </c>
      <c r="L747" s="45">
        <v>473.4</v>
      </c>
      <c r="M747" s="18" t="s">
        <v>54</v>
      </c>
      <c r="N747" s="45">
        <v>5.54</v>
      </c>
      <c r="O7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747" s="45">
        <f>Table1[[#This Row],[Lifetime Gross (M USD)]]-Table1[[#This Row],[Budget (M USD)]]</f>
        <v>1053.78</v>
      </c>
      <c r="Q747" s="2" t="s">
        <v>13</v>
      </c>
    </row>
    <row r="748" spans="1:17" x14ac:dyDescent="0.3">
      <c r="A748" s="32" t="s">
        <v>416</v>
      </c>
      <c r="B748" s="22" t="s">
        <v>1858</v>
      </c>
      <c r="C748" s="18" t="s">
        <v>4255</v>
      </c>
      <c r="D748" s="18" t="s">
        <v>26</v>
      </c>
      <c r="E748" s="18" t="s">
        <v>9</v>
      </c>
      <c r="F748" s="42">
        <f t="shared" ca="1" si="11"/>
        <v>22755</v>
      </c>
      <c r="G748" s="27">
        <v>6.9</v>
      </c>
      <c r="H748" s="45">
        <v>196.43</v>
      </c>
      <c r="I748" s="45">
        <v>1186.08</v>
      </c>
      <c r="J748" s="25">
        <v>81</v>
      </c>
      <c r="K748" s="45">
        <v>874.05</v>
      </c>
      <c r="L748" s="45">
        <v>312.02999999999997</v>
      </c>
      <c r="M748" s="18" t="s">
        <v>54</v>
      </c>
      <c r="N748" s="45">
        <v>69.28</v>
      </c>
      <c r="O7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748" s="45">
        <f>Table1[[#This Row],[Lifetime Gross (M USD)]]-Table1[[#This Row],[Budget (M USD)]]</f>
        <v>989.64999999999986</v>
      </c>
      <c r="Q748" s="2" t="s">
        <v>17</v>
      </c>
    </row>
    <row r="749" spans="1:17" x14ac:dyDescent="0.3">
      <c r="A749" s="18" t="s">
        <v>482</v>
      </c>
      <c r="B749" s="22" t="s">
        <v>1916</v>
      </c>
      <c r="C749" s="18" t="s">
        <v>4437</v>
      </c>
      <c r="D749" s="18" t="s">
        <v>26</v>
      </c>
      <c r="E749" s="18" t="s">
        <v>9</v>
      </c>
      <c r="F749" s="42">
        <f t="shared" ca="1" si="11"/>
        <v>32166</v>
      </c>
      <c r="G749" s="27">
        <v>4.7</v>
      </c>
      <c r="H749" s="45">
        <v>41.59</v>
      </c>
      <c r="I749" s="45">
        <v>918.93</v>
      </c>
      <c r="J749" s="25">
        <v>94</v>
      </c>
      <c r="K749" s="45">
        <v>655.24</v>
      </c>
      <c r="L749" s="45">
        <v>263.69</v>
      </c>
      <c r="M749" s="18" t="s">
        <v>55</v>
      </c>
      <c r="N749" s="45">
        <v>6.85</v>
      </c>
      <c r="O7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749" s="45">
        <f>Table1[[#This Row],[Lifetime Gross (M USD)]]-Table1[[#This Row],[Budget (M USD)]]</f>
        <v>877.33999999999992</v>
      </c>
      <c r="Q749" s="2" t="s">
        <v>28</v>
      </c>
    </row>
    <row r="750" spans="1:17" x14ac:dyDescent="0.3">
      <c r="A750" s="32" t="s">
        <v>508</v>
      </c>
      <c r="B750" s="22" t="s">
        <v>2068</v>
      </c>
      <c r="C750" s="18" t="s">
        <v>3801</v>
      </c>
      <c r="D750" s="18" t="s">
        <v>26</v>
      </c>
      <c r="E750" s="18" t="s">
        <v>9</v>
      </c>
      <c r="F750" s="42">
        <f t="shared" ca="1" si="11"/>
        <v>14066</v>
      </c>
      <c r="G750" s="27">
        <v>5.4</v>
      </c>
      <c r="H750" s="45">
        <v>24.19</v>
      </c>
      <c r="I750" s="45">
        <v>832.15</v>
      </c>
      <c r="J750" s="25">
        <v>94</v>
      </c>
      <c r="K750" s="45">
        <v>523.55999999999995</v>
      </c>
      <c r="L750" s="45">
        <v>308.58999999999997</v>
      </c>
      <c r="M750" s="18" t="s">
        <v>54</v>
      </c>
      <c r="N750" s="45">
        <v>9.33</v>
      </c>
      <c r="O7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750" s="45">
        <f>Table1[[#This Row],[Lifetime Gross (M USD)]]-Table1[[#This Row],[Budget (M USD)]]</f>
        <v>807.95999999999992</v>
      </c>
      <c r="Q750" s="2" t="s">
        <v>8</v>
      </c>
    </row>
    <row r="751" spans="1:17" x14ac:dyDescent="0.3">
      <c r="A751" s="18" t="s">
        <v>511</v>
      </c>
      <c r="B751" s="22" t="s">
        <v>2697</v>
      </c>
      <c r="C751" s="18" t="s">
        <v>4243</v>
      </c>
      <c r="D751" s="18" t="s">
        <v>26</v>
      </c>
      <c r="E751" s="18" t="s">
        <v>9</v>
      </c>
      <c r="F751" s="42">
        <f t="shared" ca="1" si="11"/>
        <v>23877</v>
      </c>
      <c r="G751" s="27">
        <v>4.8</v>
      </c>
      <c r="H751" s="45">
        <v>226.3</v>
      </c>
      <c r="I751" s="45">
        <v>973.54</v>
      </c>
      <c r="J751" s="25">
        <v>99</v>
      </c>
      <c r="K751" s="45">
        <v>755.75</v>
      </c>
      <c r="L751" s="45">
        <v>217.79</v>
      </c>
      <c r="M751" s="18" t="s">
        <v>46</v>
      </c>
      <c r="N751" s="45">
        <v>110.17</v>
      </c>
      <c r="O7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751" s="45">
        <f>Table1[[#This Row],[Lifetime Gross (M USD)]]-Table1[[#This Row],[Budget (M USD)]]</f>
        <v>747.24</v>
      </c>
      <c r="Q751" s="2" t="s">
        <v>13</v>
      </c>
    </row>
    <row r="752" spans="1:17" x14ac:dyDescent="0.3">
      <c r="A752" s="32" t="s">
        <v>536</v>
      </c>
      <c r="B752" s="22" t="s">
        <v>2264</v>
      </c>
      <c r="C752" s="18" t="s">
        <v>4368</v>
      </c>
      <c r="D752" s="18" t="s">
        <v>26</v>
      </c>
      <c r="E752" s="18" t="s">
        <v>19</v>
      </c>
      <c r="F752" s="42">
        <f t="shared" ca="1" si="11"/>
        <v>8004</v>
      </c>
      <c r="G752" s="27">
        <v>7.6</v>
      </c>
      <c r="H752" s="45">
        <v>231.65</v>
      </c>
      <c r="I752" s="45">
        <v>933.04</v>
      </c>
      <c r="J752" s="25">
        <v>88</v>
      </c>
      <c r="K752" s="45">
        <v>707.71</v>
      </c>
      <c r="L752" s="45">
        <v>225.33</v>
      </c>
      <c r="M752" s="18" t="s">
        <v>55</v>
      </c>
      <c r="N752" s="45">
        <v>34.21</v>
      </c>
      <c r="O7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752" s="45">
        <f>Table1[[#This Row],[Lifetime Gross (M USD)]]-Table1[[#This Row],[Budget (M USD)]]</f>
        <v>701.39</v>
      </c>
      <c r="Q752" s="2" t="s">
        <v>32</v>
      </c>
    </row>
    <row r="753" spans="1:17" x14ac:dyDescent="0.3">
      <c r="A753" s="18" t="s">
        <v>538</v>
      </c>
      <c r="B753" s="22" t="s">
        <v>1933</v>
      </c>
      <c r="C753" s="18" t="s">
        <v>3135</v>
      </c>
      <c r="D753" s="18" t="s">
        <v>26</v>
      </c>
      <c r="E753" s="18" t="s">
        <v>9</v>
      </c>
      <c r="F753" s="42">
        <f t="shared" ca="1" si="11"/>
        <v>32894</v>
      </c>
      <c r="G753" s="27">
        <v>4.0999999999999996</v>
      </c>
      <c r="H753" s="45">
        <v>15.25</v>
      </c>
      <c r="I753" s="45">
        <v>678.3</v>
      </c>
      <c r="J753" s="25">
        <v>90</v>
      </c>
      <c r="K753" s="45">
        <v>350.95</v>
      </c>
      <c r="L753" s="45">
        <v>327.35000000000002</v>
      </c>
      <c r="M753" s="18" t="s">
        <v>55</v>
      </c>
      <c r="N753" s="45">
        <v>1.54</v>
      </c>
      <c r="O7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53" s="45">
        <f>Table1[[#This Row],[Lifetime Gross (M USD)]]-Table1[[#This Row],[Budget (M USD)]]</f>
        <v>663.05</v>
      </c>
      <c r="Q753" s="2" t="s">
        <v>17</v>
      </c>
    </row>
    <row r="754" spans="1:17" x14ac:dyDescent="0.3">
      <c r="A754" s="32" t="s">
        <v>548</v>
      </c>
      <c r="B754" s="22" t="s">
        <v>2230</v>
      </c>
      <c r="C754" s="18" t="s">
        <v>4640</v>
      </c>
      <c r="D754" s="18" t="s">
        <v>26</v>
      </c>
      <c r="E754" s="18" t="s">
        <v>19</v>
      </c>
      <c r="F754" s="42">
        <f t="shared" ca="1" si="11"/>
        <v>12627</v>
      </c>
      <c r="G754" s="27">
        <v>6.7</v>
      </c>
      <c r="H754" s="45">
        <v>198.86</v>
      </c>
      <c r="I754" s="45">
        <v>838.4</v>
      </c>
      <c r="J754" s="25">
        <v>60</v>
      </c>
      <c r="K754" s="45">
        <v>432.34</v>
      </c>
      <c r="L754" s="45">
        <v>406.06</v>
      </c>
      <c r="M754" s="18" t="s">
        <v>54</v>
      </c>
      <c r="N754" s="45">
        <v>93.81</v>
      </c>
      <c r="O7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754" s="45">
        <f>Table1[[#This Row],[Lifetime Gross (M USD)]]-Table1[[#This Row],[Budget (M USD)]]</f>
        <v>639.54</v>
      </c>
      <c r="Q754" s="2" t="s">
        <v>20</v>
      </c>
    </row>
    <row r="755" spans="1:17" x14ac:dyDescent="0.3">
      <c r="A755" s="18" t="s">
        <v>558</v>
      </c>
      <c r="B755" s="22" t="s">
        <v>1851</v>
      </c>
      <c r="C755" s="18" t="s">
        <v>3405</v>
      </c>
      <c r="D755" s="18" t="s">
        <v>26</v>
      </c>
      <c r="E755" s="18" t="s">
        <v>9</v>
      </c>
      <c r="F755" s="42">
        <f t="shared" ca="1" si="11"/>
        <v>21806</v>
      </c>
      <c r="G755" s="27">
        <v>6.3</v>
      </c>
      <c r="H755" s="45">
        <v>69.06</v>
      </c>
      <c r="I755" s="45">
        <v>708.08</v>
      </c>
      <c r="J755" s="25">
        <v>65</v>
      </c>
      <c r="K755" s="45">
        <v>428.37</v>
      </c>
      <c r="L755" s="45">
        <v>279.70999999999998</v>
      </c>
      <c r="M755" s="18" t="s">
        <v>54</v>
      </c>
      <c r="N755" s="45">
        <v>20.56</v>
      </c>
      <c r="O7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755" s="45">
        <f>Table1[[#This Row],[Lifetime Gross (M USD)]]-Table1[[#This Row],[Budget (M USD)]]</f>
        <v>639.02</v>
      </c>
      <c r="Q755" s="2" t="s">
        <v>28</v>
      </c>
    </row>
    <row r="756" spans="1:17" x14ac:dyDescent="0.3">
      <c r="A756" s="32" t="s">
        <v>592</v>
      </c>
      <c r="B756" s="22" t="s">
        <v>2532</v>
      </c>
      <c r="C756" s="18" t="s">
        <v>3950</v>
      </c>
      <c r="D756" s="18" t="s">
        <v>26</v>
      </c>
      <c r="E756" s="18" t="s">
        <v>9</v>
      </c>
      <c r="F756" s="42">
        <f t="shared" ca="1" si="11"/>
        <v>16494</v>
      </c>
      <c r="G756" s="27">
        <v>5.0999999999999996</v>
      </c>
      <c r="H756" s="45">
        <v>97.63</v>
      </c>
      <c r="I756" s="45">
        <v>655.09</v>
      </c>
      <c r="J756" s="25">
        <v>31</v>
      </c>
      <c r="K756" s="45">
        <v>396.18</v>
      </c>
      <c r="L756" s="45">
        <v>258.91000000000003</v>
      </c>
      <c r="M756" s="18" t="s">
        <v>48</v>
      </c>
      <c r="N756" s="45">
        <v>35.119999999999997</v>
      </c>
      <c r="O7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56" s="45">
        <f>Table1[[#This Row],[Lifetime Gross (M USD)]]-Table1[[#This Row],[Budget (M USD)]]</f>
        <v>557.46</v>
      </c>
      <c r="Q756" s="2" t="s">
        <v>32</v>
      </c>
    </row>
    <row r="757" spans="1:17" x14ac:dyDescent="0.3">
      <c r="A757" s="18" t="s">
        <v>593</v>
      </c>
      <c r="B757" s="22" t="s">
        <v>2705</v>
      </c>
      <c r="C757" s="18" t="s">
        <v>4252</v>
      </c>
      <c r="D757" s="18" t="s">
        <v>26</v>
      </c>
      <c r="E757" s="18" t="s">
        <v>9</v>
      </c>
      <c r="F757" s="42">
        <f t="shared" ca="1" si="11"/>
        <v>18446</v>
      </c>
      <c r="G757" s="27">
        <v>5.6</v>
      </c>
      <c r="H757" s="45">
        <v>22.28</v>
      </c>
      <c r="I757" s="45">
        <v>576.91999999999996</v>
      </c>
      <c r="J757" s="25">
        <v>65</v>
      </c>
      <c r="K757" s="45">
        <v>338.6</v>
      </c>
      <c r="L757" s="45">
        <v>238.32</v>
      </c>
      <c r="M757" s="18" t="s">
        <v>55</v>
      </c>
      <c r="N757" s="45">
        <v>6.14</v>
      </c>
      <c r="O7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57" s="45">
        <f>Table1[[#This Row],[Lifetime Gross (M USD)]]-Table1[[#This Row],[Budget (M USD)]]</f>
        <v>554.64</v>
      </c>
      <c r="Q757" s="2" t="s">
        <v>22</v>
      </c>
    </row>
    <row r="758" spans="1:17" x14ac:dyDescent="0.3">
      <c r="A758" s="32" t="s">
        <v>600</v>
      </c>
      <c r="B758" s="22" t="s">
        <v>2074</v>
      </c>
      <c r="C758" s="18" t="s">
        <v>3292</v>
      </c>
      <c r="D758" s="18" t="s">
        <v>26</v>
      </c>
      <c r="E758" s="18" t="s">
        <v>9</v>
      </c>
      <c r="F758" s="42">
        <f t="shared" ca="1" si="11"/>
        <v>30209</v>
      </c>
      <c r="G758" s="27">
        <v>8.6999999999999993</v>
      </c>
      <c r="H758" s="45">
        <v>284.89999999999998</v>
      </c>
      <c r="I758" s="45">
        <v>838.25</v>
      </c>
      <c r="J758" s="25">
        <v>47</v>
      </c>
      <c r="K758" s="45">
        <v>453.58</v>
      </c>
      <c r="L758" s="45">
        <v>384.67</v>
      </c>
      <c r="M758" s="18" t="s">
        <v>46</v>
      </c>
      <c r="N758" s="45">
        <v>70.31</v>
      </c>
      <c r="O7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758" s="45">
        <f>Table1[[#This Row],[Lifetime Gross (M USD)]]-Table1[[#This Row],[Budget (M USD)]]</f>
        <v>553.35</v>
      </c>
      <c r="Q758" s="2" t="s">
        <v>25</v>
      </c>
    </row>
    <row r="759" spans="1:17" x14ac:dyDescent="0.3">
      <c r="A759" s="18" t="s">
        <v>638</v>
      </c>
      <c r="B759" s="22" t="s">
        <v>2818</v>
      </c>
      <c r="C759" s="18" t="s">
        <v>5006</v>
      </c>
      <c r="D759" s="18" t="s">
        <v>26</v>
      </c>
      <c r="E759" s="18" t="s">
        <v>9</v>
      </c>
      <c r="F759" s="42">
        <f t="shared" ca="1" si="11"/>
        <v>26748</v>
      </c>
      <c r="G759" s="27">
        <v>7.1</v>
      </c>
      <c r="H759" s="45">
        <v>79.77</v>
      </c>
      <c r="I759" s="45">
        <v>587.97</v>
      </c>
      <c r="J759" s="25">
        <v>89</v>
      </c>
      <c r="K759" s="45">
        <v>361.9</v>
      </c>
      <c r="L759" s="45">
        <v>226.07</v>
      </c>
      <c r="M759" s="18" t="s">
        <v>48</v>
      </c>
      <c r="N759" s="45">
        <v>19.079999999999998</v>
      </c>
      <c r="O7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59" s="45">
        <f>Table1[[#This Row],[Lifetime Gross (M USD)]]-Table1[[#This Row],[Budget (M USD)]]</f>
        <v>508.20000000000005</v>
      </c>
      <c r="Q759" s="2" t="s">
        <v>13</v>
      </c>
    </row>
    <row r="760" spans="1:17" x14ac:dyDescent="0.3">
      <c r="A760" s="32" t="s">
        <v>757</v>
      </c>
      <c r="B760" s="22" t="s">
        <v>2289</v>
      </c>
      <c r="C760" s="18" t="s">
        <v>3971</v>
      </c>
      <c r="D760" s="18" t="s">
        <v>26</v>
      </c>
      <c r="E760" s="18" t="s">
        <v>19</v>
      </c>
      <c r="F760" s="42">
        <f t="shared" ca="1" si="11"/>
        <v>27425</v>
      </c>
      <c r="G760" s="27">
        <v>6.4</v>
      </c>
      <c r="H760" s="45">
        <v>7.28</v>
      </c>
      <c r="I760" s="45">
        <v>504.38</v>
      </c>
      <c r="J760" s="25">
        <v>37</v>
      </c>
      <c r="K760" s="45">
        <v>341.77</v>
      </c>
      <c r="L760" s="45">
        <v>162.61000000000001</v>
      </c>
      <c r="M760" s="18" t="s">
        <v>44</v>
      </c>
      <c r="N760" s="45">
        <v>1.97</v>
      </c>
      <c r="O7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0" s="45">
        <f>Table1[[#This Row],[Lifetime Gross (M USD)]]-Table1[[#This Row],[Budget (M USD)]]</f>
        <v>497.1</v>
      </c>
      <c r="Q760" s="2" t="s">
        <v>20</v>
      </c>
    </row>
    <row r="761" spans="1:17" x14ac:dyDescent="0.3">
      <c r="A761" s="18" t="s">
        <v>774</v>
      </c>
      <c r="B761" s="22" t="s">
        <v>1965</v>
      </c>
      <c r="C761" s="18" t="s">
        <v>3167</v>
      </c>
      <c r="D761" s="18" t="s">
        <v>26</v>
      </c>
      <c r="E761" s="18" t="s">
        <v>19</v>
      </c>
      <c r="F761" s="42">
        <f t="shared" ca="1" si="11"/>
        <v>38981</v>
      </c>
      <c r="G761" s="27">
        <v>7.1</v>
      </c>
      <c r="H761" s="45">
        <v>38.32</v>
      </c>
      <c r="I761" s="45">
        <v>520.92999999999995</v>
      </c>
      <c r="J761" s="25">
        <v>49</v>
      </c>
      <c r="K761" s="45">
        <v>280.67</v>
      </c>
      <c r="L761" s="45">
        <v>240.26</v>
      </c>
      <c r="M761" s="18" t="s">
        <v>55</v>
      </c>
      <c r="N761" s="45">
        <v>16.420000000000002</v>
      </c>
      <c r="O7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1" s="45">
        <f>Table1[[#This Row],[Lifetime Gross (M USD)]]-Table1[[#This Row],[Budget (M USD)]]</f>
        <v>482.60999999999996</v>
      </c>
      <c r="Q761" s="2" t="s">
        <v>22</v>
      </c>
    </row>
    <row r="762" spans="1:17" x14ac:dyDescent="0.3">
      <c r="A762" s="32" t="s">
        <v>495</v>
      </c>
      <c r="B762" s="22" t="s">
        <v>2055</v>
      </c>
      <c r="C762" s="18" t="s">
        <v>3262</v>
      </c>
      <c r="D762" s="18" t="s">
        <v>26</v>
      </c>
      <c r="E762" s="18" t="s">
        <v>9</v>
      </c>
      <c r="F762" s="42">
        <f t="shared" ca="1" si="11"/>
        <v>26891</v>
      </c>
      <c r="G762" s="27">
        <v>5.4</v>
      </c>
      <c r="H762" s="45">
        <v>286.33</v>
      </c>
      <c r="I762" s="45">
        <v>761.83</v>
      </c>
      <c r="J762" s="25">
        <v>41</v>
      </c>
      <c r="K762" s="45">
        <v>529.01</v>
      </c>
      <c r="L762" s="45">
        <v>232.82</v>
      </c>
      <c r="M762" s="18" t="s">
        <v>55</v>
      </c>
      <c r="N762" s="45">
        <v>78.58</v>
      </c>
      <c r="O7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762" s="45">
        <f>Table1[[#This Row],[Lifetime Gross (M USD)]]-Table1[[#This Row],[Budget (M USD)]]</f>
        <v>475.50000000000006</v>
      </c>
      <c r="Q762" s="2" t="s">
        <v>25</v>
      </c>
    </row>
    <row r="763" spans="1:17" x14ac:dyDescent="0.3">
      <c r="A763" s="18" t="s">
        <v>800</v>
      </c>
      <c r="B763" s="22" t="s">
        <v>2312</v>
      </c>
      <c r="C763" s="18" t="s">
        <v>3596</v>
      </c>
      <c r="D763" s="18" t="s">
        <v>26</v>
      </c>
      <c r="E763" s="18" t="s">
        <v>19</v>
      </c>
      <c r="F763" s="42">
        <f t="shared" ca="1" si="11"/>
        <v>9553</v>
      </c>
      <c r="G763" s="27">
        <v>6.9</v>
      </c>
      <c r="H763" s="45">
        <v>185.6</v>
      </c>
      <c r="I763" s="45">
        <v>639.05999999999995</v>
      </c>
      <c r="J763" s="25">
        <v>90</v>
      </c>
      <c r="K763" s="45">
        <v>504.74</v>
      </c>
      <c r="L763" s="45">
        <v>134.32</v>
      </c>
      <c r="M763" s="18" t="s">
        <v>55</v>
      </c>
      <c r="N763" s="45">
        <v>57.39</v>
      </c>
      <c r="O7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3" s="45">
        <f>Table1[[#This Row],[Lifetime Gross (M USD)]]-Table1[[#This Row],[Budget (M USD)]]</f>
        <v>453.45999999999992</v>
      </c>
      <c r="Q763" s="2" t="s">
        <v>22</v>
      </c>
    </row>
    <row r="764" spans="1:17" x14ac:dyDescent="0.3">
      <c r="A764" s="32" t="s">
        <v>862</v>
      </c>
      <c r="B764" s="22" t="s">
        <v>2579</v>
      </c>
      <c r="C764" s="18" t="s">
        <v>4813</v>
      </c>
      <c r="D764" s="18" t="s">
        <v>26</v>
      </c>
      <c r="E764" s="18" t="s">
        <v>27</v>
      </c>
      <c r="F764" s="42">
        <f t="shared" ca="1" si="11"/>
        <v>15681</v>
      </c>
      <c r="G764" s="27">
        <v>6.6</v>
      </c>
      <c r="H764" s="45">
        <v>153.46</v>
      </c>
      <c r="I764" s="45">
        <v>587.22</v>
      </c>
      <c r="J764" s="25">
        <v>96</v>
      </c>
      <c r="K764" s="45">
        <v>322.01</v>
      </c>
      <c r="L764" s="45">
        <v>265.20999999999998</v>
      </c>
      <c r="M764" s="18" t="s">
        <v>46</v>
      </c>
      <c r="N764" s="45">
        <v>26.47</v>
      </c>
      <c r="O7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4" s="45">
        <f>Table1[[#This Row],[Lifetime Gross (M USD)]]-Table1[[#This Row],[Budget (M USD)]]</f>
        <v>433.76</v>
      </c>
      <c r="Q764" s="2" t="s">
        <v>22</v>
      </c>
    </row>
    <row r="765" spans="1:17" x14ac:dyDescent="0.3">
      <c r="A765" s="18" t="s">
        <v>875</v>
      </c>
      <c r="B765" s="22" t="s">
        <v>2446</v>
      </c>
      <c r="C765" s="18" t="s">
        <v>3909</v>
      </c>
      <c r="D765" s="18" t="s">
        <v>26</v>
      </c>
      <c r="E765" s="18" t="s">
        <v>9</v>
      </c>
      <c r="F765" s="42">
        <f t="shared" ca="1" si="11"/>
        <v>8741</v>
      </c>
      <c r="G765" s="27">
        <v>6.5</v>
      </c>
      <c r="H765" s="45">
        <v>116.47</v>
      </c>
      <c r="I765" s="45">
        <v>500.83</v>
      </c>
      <c r="J765" s="25">
        <v>96</v>
      </c>
      <c r="K765" s="45">
        <v>395.6</v>
      </c>
      <c r="L765" s="45">
        <v>105.23</v>
      </c>
      <c r="M765" s="18" t="s">
        <v>44</v>
      </c>
      <c r="N765" s="45">
        <v>15.47</v>
      </c>
      <c r="O7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5" s="45">
        <f>Table1[[#This Row],[Lifetime Gross (M USD)]]-Table1[[#This Row],[Budget (M USD)]]</f>
        <v>384.36</v>
      </c>
      <c r="Q765" s="2" t="s">
        <v>13</v>
      </c>
    </row>
    <row r="766" spans="1:17" x14ac:dyDescent="0.3">
      <c r="A766" s="32" t="s">
        <v>882</v>
      </c>
      <c r="B766" s="22" t="s">
        <v>2281</v>
      </c>
      <c r="C766" s="18" t="s">
        <v>3556</v>
      </c>
      <c r="D766" s="18" t="s">
        <v>26</v>
      </c>
      <c r="E766" s="18" t="s">
        <v>9</v>
      </c>
      <c r="F766" s="42">
        <f t="shared" ca="1" si="11"/>
        <v>35885</v>
      </c>
      <c r="G766" s="27">
        <v>7.6</v>
      </c>
      <c r="H766" s="45">
        <v>122.17</v>
      </c>
      <c r="I766" s="45">
        <v>504.48</v>
      </c>
      <c r="J766" s="25">
        <v>33</v>
      </c>
      <c r="K766" s="45">
        <v>293.45999999999998</v>
      </c>
      <c r="L766" s="45">
        <v>211.02</v>
      </c>
      <c r="M766" s="18" t="s">
        <v>44</v>
      </c>
      <c r="N766" s="45">
        <v>45.19</v>
      </c>
      <c r="O7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6" s="45">
        <f>Table1[[#This Row],[Lifetime Gross (M USD)]]-Table1[[#This Row],[Budget (M USD)]]</f>
        <v>382.31</v>
      </c>
      <c r="Q766" s="2" t="s">
        <v>32</v>
      </c>
    </row>
    <row r="767" spans="1:17" x14ac:dyDescent="0.3">
      <c r="A767" s="18" t="s">
        <v>891</v>
      </c>
      <c r="B767" s="22" t="s">
        <v>2134</v>
      </c>
      <c r="C767" s="18" t="s">
        <v>3361</v>
      </c>
      <c r="D767" s="18" t="s">
        <v>26</v>
      </c>
      <c r="E767" s="18" t="s">
        <v>9</v>
      </c>
      <c r="F767" s="42">
        <f t="shared" ca="1" si="11"/>
        <v>17034</v>
      </c>
      <c r="G767" s="27">
        <v>5.5</v>
      </c>
      <c r="H767" s="45">
        <v>213.94</v>
      </c>
      <c r="I767" s="45">
        <v>573.62</v>
      </c>
      <c r="J767" s="25">
        <v>51</v>
      </c>
      <c r="K767" s="45">
        <v>455.53</v>
      </c>
      <c r="L767" s="45">
        <v>118.09</v>
      </c>
      <c r="M767" s="18" t="s">
        <v>54</v>
      </c>
      <c r="N767" s="45">
        <v>82.61</v>
      </c>
      <c r="O7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7" s="45">
        <f>Table1[[#This Row],[Lifetime Gross (M USD)]]-Table1[[#This Row],[Budget (M USD)]]</f>
        <v>359.68</v>
      </c>
      <c r="Q767" s="2" t="s">
        <v>25</v>
      </c>
    </row>
    <row r="768" spans="1:17" x14ac:dyDescent="0.3">
      <c r="A768" s="32" t="s">
        <v>914</v>
      </c>
      <c r="B768" s="22" t="s">
        <v>2090</v>
      </c>
      <c r="C768" s="18" t="s">
        <v>4470</v>
      </c>
      <c r="D768" s="18" t="s">
        <v>26</v>
      </c>
      <c r="E768" s="18" t="s">
        <v>27</v>
      </c>
      <c r="F768" s="42">
        <f t="shared" ca="1" si="11"/>
        <v>20677</v>
      </c>
      <c r="G768" s="27">
        <v>7.2</v>
      </c>
      <c r="H768" s="45">
        <v>58.08</v>
      </c>
      <c r="I768" s="45">
        <v>409.17</v>
      </c>
      <c r="J768" s="25">
        <v>50</v>
      </c>
      <c r="K768" s="45">
        <v>256.8</v>
      </c>
      <c r="L768" s="45">
        <v>152.37</v>
      </c>
      <c r="M768" s="18" t="s">
        <v>54</v>
      </c>
      <c r="N768" s="45">
        <v>27.48</v>
      </c>
      <c r="O7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8" s="45">
        <f>Table1[[#This Row],[Lifetime Gross (M USD)]]-Table1[[#This Row],[Budget (M USD)]]</f>
        <v>351.09000000000003</v>
      </c>
      <c r="Q768" s="2" t="s">
        <v>22</v>
      </c>
    </row>
    <row r="769" spans="1:17" x14ac:dyDescent="0.3">
      <c r="A769" s="18" t="s">
        <v>982</v>
      </c>
      <c r="B769" s="22" t="s">
        <v>2019</v>
      </c>
      <c r="C769" s="18" t="s">
        <v>3474</v>
      </c>
      <c r="D769" s="18" t="s">
        <v>26</v>
      </c>
      <c r="E769" s="18" t="s">
        <v>9</v>
      </c>
      <c r="F769" s="42">
        <f t="shared" ca="1" si="11"/>
        <v>11819</v>
      </c>
      <c r="G769" s="27">
        <v>7.5</v>
      </c>
      <c r="H769" s="45">
        <v>285.62</v>
      </c>
      <c r="I769" s="45">
        <v>636.25</v>
      </c>
      <c r="J769" s="25">
        <v>40</v>
      </c>
      <c r="K769" s="45">
        <v>370.66</v>
      </c>
      <c r="L769" s="45">
        <v>265.58999999999997</v>
      </c>
      <c r="M769" s="18" t="s">
        <v>50</v>
      </c>
      <c r="N769" s="45">
        <v>85.49</v>
      </c>
      <c r="O7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69" s="45">
        <f>Table1[[#This Row],[Lifetime Gross (M USD)]]-Table1[[#This Row],[Budget (M USD)]]</f>
        <v>350.63</v>
      </c>
      <c r="Q769" s="2" t="s">
        <v>8</v>
      </c>
    </row>
    <row r="770" spans="1:17" x14ac:dyDescent="0.3">
      <c r="A770" s="32" t="s">
        <v>1010</v>
      </c>
      <c r="B770" s="22" t="s">
        <v>2014</v>
      </c>
      <c r="C770" s="18" t="s">
        <v>3220</v>
      </c>
      <c r="D770" s="18" t="s">
        <v>26</v>
      </c>
      <c r="E770" s="18" t="s">
        <v>27</v>
      </c>
      <c r="F770" s="42">
        <f t="shared" ca="1" si="11"/>
        <v>13331</v>
      </c>
      <c r="G770" s="27">
        <v>7.3</v>
      </c>
      <c r="H770" s="45">
        <v>73.14</v>
      </c>
      <c r="I770" s="45">
        <v>408.42</v>
      </c>
      <c r="J770" s="25">
        <v>83</v>
      </c>
      <c r="K770" s="45">
        <v>323.06</v>
      </c>
      <c r="L770" s="45">
        <v>85.36</v>
      </c>
      <c r="M770" s="18" t="s">
        <v>55</v>
      </c>
      <c r="N770" s="45">
        <v>23.9</v>
      </c>
      <c r="O7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0" s="45">
        <f>Table1[[#This Row],[Lifetime Gross (M USD)]]-Table1[[#This Row],[Budget (M USD)]]</f>
        <v>335.28000000000003</v>
      </c>
      <c r="Q770" s="2" t="s">
        <v>8</v>
      </c>
    </row>
    <row r="771" spans="1:17" x14ac:dyDescent="0.3">
      <c r="A771" s="18" t="s">
        <v>385</v>
      </c>
      <c r="B771" s="22" t="s">
        <v>2059</v>
      </c>
      <c r="C771" s="18" t="s">
        <v>4438</v>
      </c>
      <c r="D771" s="18" t="s">
        <v>26</v>
      </c>
      <c r="E771" s="18" t="s">
        <v>9</v>
      </c>
      <c r="F771" s="42">
        <f t="shared" ref="F771:F834" ca="1" si="12">RANDBETWEEN(DATE(1920,1,1),DATE(2015,12,31))</f>
        <v>10339</v>
      </c>
      <c r="G771" s="27">
        <v>7.2</v>
      </c>
      <c r="H771" s="45">
        <v>31.67</v>
      </c>
      <c r="I771" s="45">
        <v>356.9</v>
      </c>
      <c r="J771" s="25">
        <v>65</v>
      </c>
      <c r="K771" s="45">
        <v>190.61</v>
      </c>
      <c r="L771" s="45">
        <v>166.29</v>
      </c>
      <c r="M771" s="18" t="s">
        <v>54</v>
      </c>
      <c r="N771" s="45">
        <v>4.13</v>
      </c>
      <c r="O7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1" s="45">
        <f>Table1[[#This Row],[Lifetime Gross (M USD)]]-Table1[[#This Row],[Budget (M USD)]]</f>
        <v>325.22999999999996</v>
      </c>
      <c r="Q771" s="2" t="s">
        <v>10</v>
      </c>
    </row>
    <row r="772" spans="1:17" x14ac:dyDescent="0.3">
      <c r="A772" s="32" t="s">
        <v>1077</v>
      </c>
      <c r="B772" s="22" t="s">
        <v>2438</v>
      </c>
      <c r="C772" s="18" t="s">
        <v>3785</v>
      </c>
      <c r="D772" s="18" t="s">
        <v>26</v>
      </c>
      <c r="E772" s="18" t="s">
        <v>9</v>
      </c>
      <c r="F772" s="42">
        <f t="shared" ca="1" si="12"/>
        <v>28538</v>
      </c>
      <c r="G772" s="27">
        <v>4.9000000000000004</v>
      </c>
      <c r="H772" s="45">
        <v>105.38</v>
      </c>
      <c r="I772" s="45">
        <v>429.88</v>
      </c>
      <c r="J772" s="25">
        <v>81</v>
      </c>
      <c r="K772" s="45">
        <v>312.8</v>
      </c>
      <c r="L772" s="45">
        <v>117.08</v>
      </c>
      <c r="M772" s="18" t="s">
        <v>55</v>
      </c>
      <c r="N772" s="45">
        <v>29.48</v>
      </c>
      <c r="O7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2" s="45">
        <f>Table1[[#This Row],[Lifetime Gross (M USD)]]-Table1[[#This Row],[Budget (M USD)]]</f>
        <v>324.5</v>
      </c>
      <c r="Q772" s="2" t="s">
        <v>10</v>
      </c>
    </row>
    <row r="773" spans="1:17" x14ac:dyDescent="0.3">
      <c r="A773" s="18" t="s">
        <v>1123</v>
      </c>
      <c r="B773" s="22" t="s">
        <v>2246</v>
      </c>
      <c r="C773" s="18" t="s">
        <v>3502</v>
      </c>
      <c r="D773" s="18" t="s">
        <v>26</v>
      </c>
      <c r="E773" s="18" t="s">
        <v>19</v>
      </c>
      <c r="F773" s="42">
        <f t="shared" ca="1" si="12"/>
        <v>38275</v>
      </c>
      <c r="G773" s="27">
        <v>7.2</v>
      </c>
      <c r="H773" s="45">
        <v>202.59</v>
      </c>
      <c r="I773" s="45">
        <v>522.23</v>
      </c>
      <c r="J773" s="25">
        <v>56</v>
      </c>
      <c r="K773" s="45">
        <v>400.28</v>
      </c>
      <c r="L773" s="45">
        <v>121.95</v>
      </c>
      <c r="M773" s="18" t="s">
        <v>54</v>
      </c>
      <c r="N773" s="45">
        <v>43.65</v>
      </c>
      <c r="O7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3" s="45">
        <f>Table1[[#This Row],[Lifetime Gross (M USD)]]-Table1[[#This Row],[Budget (M USD)]]</f>
        <v>319.64</v>
      </c>
      <c r="Q773" s="2" t="s">
        <v>13</v>
      </c>
    </row>
    <row r="774" spans="1:17" x14ac:dyDescent="0.3">
      <c r="A774" s="32" t="s">
        <v>1125</v>
      </c>
      <c r="B774" s="22" t="s">
        <v>1852</v>
      </c>
      <c r="C774" s="18" t="s">
        <v>4435</v>
      </c>
      <c r="D774" s="18" t="s">
        <v>26</v>
      </c>
      <c r="E774" s="18" t="s">
        <v>9</v>
      </c>
      <c r="F774" s="42">
        <f t="shared" ca="1" si="12"/>
        <v>29892</v>
      </c>
      <c r="G774" s="27">
        <v>5.7</v>
      </c>
      <c r="H774" s="45">
        <v>110.3</v>
      </c>
      <c r="I774" s="45">
        <v>421.99</v>
      </c>
      <c r="J774" s="25">
        <v>39</v>
      </c>
      <c r="K774" s="45">
        <v>224.65</v>
      </c>
      <c r="L774" s="45">
        <v>197.34</v>
      </c>
      <c r="M774" s="18" t="s">
        <v>44</v>
      </c>
      <c r="N774" s="45">
        <v>37.619999999999997</v>
      </c>
      <c r="O7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4" s="45">
        <f>Table1[[#This Row],[Lifetime Gross (M USD)]]-Table1[[#This Row],[Budget (M USD)]]</f>
        <v>311.69</v>
      </c>
      <c r="Q774" s="2" t="s">
        <v>25</v>
      </c>
    </row>
    <row r="775" spans="1:17" x14ac:dyDescent="0.3">
      <c r="A775" s="18" t="s">
        <v>1131</v>
      </c>
      <c r="B775" s="22" t="s">
        <v>2383</v>
      </c>
      <c r="C775" s="18" t="s">
        <v>4362</v>
      </c>
      <c r="D775" s="18" t="s">
        <v>26</v>
      </c>
      <c r="E775" s="18" t="s">
        <v>19</v>
      </c>
      <c r="F775" s="42">
        <f t="shared" ca="1" si="12"/>
        <v>33414</v>
      </c>
      <c r="G775" s="27">
        <v>7.7</v>
      </c>
      <c r="H775" s="45">
        <v>38.61</v>
      </c>
      <c r="I775" s="45">
        <v>329.6</v>
      </c>
      <c r="J775" s="25">
        <v>78</v>
      </c>
      <c r="K775" s="45">
        <v>190.45</v>
      </c>
      <c r="L775" s="45">
        <v>139.15</v>
      </c>
      <c r="M775" s="18" t="s">
        <v>46</v>
      </c>
      <c r="N775" s="45">
        <v>4.7699999999999996</v>
      </c>
      <c r="O7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5" s="45">
        <f>Table1[[#This Row],[Lifetime Gross (M USD)]]-Table1[[#This Row],[Budget (M USD)]]</f>
        <v>290.99</v>
      </c>
      <c r="Q775" s="2" t="s">
        <v>13</v>
      </c>
    </row>
    <row r="776" spans="1:17" x14ac:dyDescent="0.3">
      <c r="A776" s="32" t="s">
        <v>1194</v>
      </c>
      <c r="B776" s="22" t="s">
        <v>1855</v>
      </c>
      <c r="C776" s="18" t="s">
        <v>4998</v>
      </c>
      <c r="D776" s="18" t="s">
        <v>26</v>
      </c>
      <c r="E776" s="18" t="s">
        <v>9</v>
      </c>
      <c r="F776" s="42">
        <f t="shared" ca="1" si="12"/>
        <v>27690</v>
      </c>
      <c r="G776" s="27">
        <v>7.5</v>
      </c>
      <c r="H776" s="45">
        <v>228.38</v>
      </c>
      <c r="I776" s="45">
        <v>502.45</v>
      </c>
      <c r="J776" s="25">
        <v>49</v>
      </c>
      <c r="K776" s="45">
        <v>316.01</v>
      </c>
      <c r="L776" s="45">
        <v>186.44</v>
      </c>
      <c r="M776" s="18" t="s">
        <v>50</v>
      </c>
      <c r="N776" s="45">
        <v>32.9</v>
      </c>
      <c r="O7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6" s="45">
        <f>Table1[[#This Row],[Lifetime Gross (M USD)]]-Table1[[#This Row],[Budget (M USD)]]</f>
        <v>274.07</v>
      </c>
      <c r="Q776" s="2" t="s">
        <v>17</v>
      </c>
    </row>
    <row r="777" spans="1:17" x14ac:dyDescent="0.3">
      <c r="A777" s="18" t="s">
        <v>855</v>
      </c>
      <c r="B777" s="22" t="s">
        <v>1992</v>
      </c>
      <c r="C777" s="18" t="s">
        <v>3508</v>
      </c>
      <c r="D777" s="18" t="s">
        <v>26</v>
      </c>
      <c r="E777" s="18" t="s">
        <v>9</v>
      </c>
      <c r="F777" s="42">
        <f t="shared" ca="1" si="12"/>
        <v>33160</v>
      </c>
      <c r="G777" s="27">
        <v>8</v>
      </c>
      <c r="H777" s="45">
        <v>207.99</v>
      </c>
      <c r="I777" s="45">
        <v>473.21</v>
      </c>
      <c r="J777" s="25">
        <v>95</v>
      </c>
      <c r="K777" s="45">
        <v>369.09</v>
      </c>
      <c r="L777" s="45">
        <v>104.12</v>
      </c>
      <c r="M777" s="18" t="s">
        <v>46</v>
      </c>
      <c r="N777" s="45">
        <v>35.700000000000003</v>
      </c>
      <c r="O7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7" s="45">
        <f>Table1[[#This Row],[Lifetime Gross (M USD)]]-Table1[[#This Row],[Budget (M USD)]]</f>
        <v>265.21999999999997</v>
      </c>
      <c r="Q777" s="2" t="s">
        <v>8</v>
      </c>
    </row>
    <row r="778" spans="1:17" x14ac:dyDescent="0.3">
      <c r="A778" s="32" t="s">
        <v>1218</v>
      </c>
      <c r="B778" s="22" t="s">
        <v>2277</v>
      </c>
      <c r="C778" s="18" t="s">
        <v>3548</v>
      </c>
      <c r="D778" s="18" t="s">
        <v>26</v>
      </c>
      <c r="E778" s="18" t="s">
        <v>9</v>
      </c>
      <c r="F778" s="42">
        <f t="shared" ca="1" si="12"/>
        <v>36613</v>
      </c>
      <c r="G778" s="27">
        <v>3.3</v>
      </c>
      <c r="H778" s="45">
        <v>6.92</v>
      </c>
      <c r="I778" s="45">
        <v>271.05</v>
      </c>
      <c r="J778" s="25">
        <v>88</v>
      </c>
      <c r="K778" s="45">
        <v>141.36000000000001</v>
      </c>
      <c r="L778" s="45">
        <v>129.69</v>
      </c>
      <c r="M778" s="18" t="s">
        <v>55</v>
      </c>
      <c r="N778" s="45">
        <v>3.38</v>
      </c>
      <c r="O7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8" s="45">
        <f>Table1[[#This Row],[Lifetime Gross (M USD)]]-Table1[[#This Row],[Budget (M USD)]]</f>
        <v>264.13</v>
      </c>
      <c r="Q778" s="2" t="s">
        <v>22</v>
      </c>
    </row>
    <row r="779" spans="1:17" x14ac:dyDescent="0.3">
      <c r="A779" s="18" t="s">
        <v>62</v>
      </c>
      <c r="B779" s="22" t="s">
        <v>2273</v>
      </c>
      <c r="C779" s="18" t="s">
        <v>3542</v>
      </c>
      <c r="D779" s="18" t="s">
        <v>23</v>
      </c>
      <c r="E779" s="18" t="s">
        <v>2121</v>
      </c>
      <c r="F779" s="42">
        <f t="shared" ca="1" si="12"/>
        <v>30126</v>
      </c>
      <c r="G779" s="27">
        <v>6.8</v>
      </c>
      <c r="H779" s="45">
        <v>65.010000000000005</v>
      </c>
      <c r="I779" s="45">
        <v>323.70999999999998</v>
      </c>
      <c r="J779" s="25">
        <v>25</v>
      </c>
      <c r="K779" s="45">
        <v>207.36</v>
      </c>
      <c r="L779" s="45">
        <v>116.35</v>
      </c>
      <c r="M779" s="18" t="s">
        <v>44</v>
      </c>
      <c r="N779" s="45">
        <v>13.36</v>
      </c>
      <c r="O7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79" s="45">
        <f>Table1[[#This Row],[Lifetime Gross (M USD)]]-Table1[[#This Row],[Budget (M USD)]]</f>
        <v>258.7</v>
      </c>
      <c r="Q779" s="2" t="s">
        <v>32</v>
      </c>
    </row>
    <row r="780" spans="1:17" x14ac:dyDescent="0.3">
      <c r="A780" s="32" t="s">
        <v>1260</v>
      </c>
      <c r="B780" s="22" t="s">
        <v>2514</v>
      </c>
      <c r="C780" s="18" t="s">
        <v>3904</v>
      </c>
      <c r="D780" s="18" t="s">
        <v>26</v>
      </c>
      <c r="E780" s="18" t="s">
        <v>9</v>
      </c>
      <c r="F780" s="42">
        <f t="shared" ca="1" si="12"/>
        <v>16052</v>
      </c>
      <c r="G780" s="27">
        <v>7.2</v>
      </c>
      <c r="H780" s="45">
        <v>61.62</v>
      </c>
      <c r="I780" s="45">
        <v>309.3</v>
      </c>
      <c r="J780" s="25">
        <v>92</v>
      </c>
      <c r="K780" s="45">
        <v>203.77</v>
      </c>
      <c r="L780" s="45">
        <v>105.53</v>
      </c>
      <c r="M780" s="18" t="s">
        <v>55</v>
      </c>
      <c r="N780" s="45">
        <v>22.21</v>
      </c>
      <c r="O7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0" s="45">
        <f>Table1[[#This Row],[Lifetime Gross (M USD)]]-Table1[[#This Row],[Budget (M USD)]]</f>
        <v>247.68</v>
      </c>
      <c r="Q780" s="2" t="s">
        <v>13</v>
      </c>
    </row>
    <row r="781" spans="1:17" x14ac:dyDescent="0.3">
      <c r="A781" s="18" t="s">
        <v>1280</v>
      </c>
      <c r="B781" s="22" t="s">
        <v>2006</v>
      </c>
      <c r="C781" s="18" t="s">
        <v>3211</v>
      </c>
      <c r="D781" s="18" t="s">
        <v>26</v>
      </c>
      <c r="E781" s="18" t="s">
        <v>21</v>
      </c>
      <c r="F781" s="42">
        <f t="shared" ca="1" si="12"/>
        <v>24426</v>
      </c>
      <c r="G781" s="27">
        <v>4.5999999999999996</v>
      </c>
      <c r="H781" s="45">
        <v>94.3</v>
      </c>
      <c r="I781" s="45">
        <v>324.44</v>
      </c>
      <c r="J781" s="25">
        <v>55</v>
      </c>
      <c r="K781" s="45">
        <v>208.68</v>
      </c>
      <c r="L781" s="45">
        <v>115.76</v>
      </c>
      <c r="M781" s="18" t="s">
        <v>46</v>
      </c>
      <c r="N781" s="45">
        <v>36.14</v>
      </c>
      <c r="O7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1" s="45">
        <f>Table1[[#This Row],[Lifetime Gross (M USD)]]-Table1[[#This Row],[Budget (M USD)]]</f>
        <v>230.14</v>
      </c>
      <c r="Q781" s="2" t="s">
        <v>32</v>
      </c>
    </row>
    <row r="782" spans="1:17" x14ac:dyDescent="0.3">
      <c r="A782" s="32" t="s">
        <v>1285</v>
      </c>
      <c r="B782" s="22" t="s">
        <v>2939</v>
      </c>
      <c r="C782" s="18" t="s">
        <v>4739</v>
      </c>
      <c r="D782" s="18" t="s">
        <v>26</v>
      </c>
      <c r="E782" s="18" t="s">
        <v>9</v>
      </c>
      <c r="F782" s="42">
        <f t="shared" ca="1" si="12"/>
        <v>27924</v>
      </c>
      <c r="G782" s="27">
        <v>7</v>
      </c>
      <c r="H782" s="45">
        <v>188.18</v>
      </c>
      <c r="I782" s="45">
        <v>412.75</v>
      </c>
      <c r="J782" s="25">
        <v>99</v>
      </c>
      <c r="K782" s="45">
        <v>222.67</v>
      </c>
      <c r="L782" s="45">
        <v>190.08</v>
      </c>
      <c r="M782" s="18" t="s">
        <v>50</v>
      </c>
      <c r="N782" s="45">
        <v>78.75</v>
      </c>
      <c r="O7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2" s="45">
        <f>Table1[[#This Row],[Lifetime Gross (M USD)]]-Table1[[#This Row],[Budget (M USD)]]</f>
        <v>224.57</v>
      </c>
      <c r="Q782" s="2" t="s">
        <v>13</v>
      </c>
    </row>
    <row r="783" spans="1:17" x14ac:dyDescent="0.3">
      <c r="A783" s="18" t="s">
        <v>1302</v>
      </c>
      <c r="B783" s="22" t="s">
        <v>2753</v>
      </c>
      <c r="C783" s="18" t="s">
        <v>4609</v>
      </c>
      <c r="D783" s="18" t="s">
        <v>26</v>
      </c>
      <c r="E783" s="18" t="s">
        <v>9</v>
      </c>
      <c r="F783" s="42">
        <f t="shared" ca="1" si="12"/>
        <v>39829</v>
      </c>
      <c r="G783" s="27">
        <v>5.6</v>
      </c>
      <c r="H783" s="45">
        <v>97.12</v>
      </c>
      <c r="I783" s="45">
        <v>318.79000000000002</v>
      </c>
      <c r="J783" s="25">
        <v>54</v>
      </c>
      <c r="K783" s="45">
        <v>254.27</v>
      </c>
      <c r="L783" s="45">
        <v>64.52</v>
      </c>
      <c r="M783" s="18" t="s">
        <v>48</v>
      </c>
      <c r="N783" s="45">
        <v>29.99</v>
      </c>
      <c r="O7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3" s="45">
        <f>Table1[[#This Row],[Lifetime Gross (M USD)]]-Table1[[#This Row],[Budget (M USD)]]</f>
        <v>221.67000000000002</v>
      </c>
      <c r="Q783" s="2" t="s">
        <v>22</v>
      </c>
    </row>
    <row r="784" spans="1:17" x14ac:dyDescent="0.3">
      <c r="A784" s="32" t="s">
        <v>1361</v>
      </c>
      <c r="B784" s="22" t="s">
        <v>2173</v>
      </c>
      <c r="C784" s="18" t="s">
        <v>4161</v>
      </c>
      <c r="D784" s="18" t="s">
        <v>26</v>
      </c>
      <c r="E784" s="18" t="s">
        <v>9</v>
      </c>
      <c r="F784" s="42">
        <f t="shared" ca="1" si="12"/>
        <v>22305</v>
      </c>
      <c r="G784" s="27">
        <v>6.1</v>
      </c>
      <c r="H784" s="45">
        <v>55.6</v>
      </c>
      <c r="I784" s="45">
        <v>268.77</v>
      </c>
      <c r="J784" s="25">
        <v>40</v>
      </c>
      <c r="K784" s="45">
        <v>156.93</v>
      </c>
      <c r="L784" s="45">
        <v>111.84</v>
      </c>
      <c r="M784" s="18" t="s">
        <v>54</v>
      </c>
      <c r="N784" s="45">
        <v>25.36</v>
      </c>
      <c r="O7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4" s="45">
        <f>Table1[[#This Row],[Lifetime Gross (M USD)]]-Table1[[#This Row],[Budget (M USD)]]</f>
        <v>213.17</v>
      </c>
      <c r="Q784" s="2" t="s">
        <v>8</v>
      </c>
    </row>
    <row r="785" spans="1:17" x14ac:dyDescent="0.3">
      <c r="A785" s="18" t="s">
        <v>419</v>
      </c>
      <c r="B785" s="22" t="s">
        <v>2356</v>
      </c>
      <c r="C785" s="18" t="s">
        <v>3854</v>
      </c>
      <c r="D785" s="18" t="s">
        <v>18</v>
      </c>
      <c r="E785" s="18" t="s">
        <v>27</v>
      </c>
      <c r="F785" s="42">
        <f t="shared" ca="1" si="12"/>
        <v>21997</v>
      </c>
      <c r="G785" s="27">
        <v>7.3</v>
      </c>
      <c r="H785" s="45">
        <v>226.81</v>
      </c>
      <c r="I785" s="45">
        <v>438.3</v>
      </c>
      <c r="J785" s="25">
        <v>75</v>
      </c>
      <c r="K785" s="45">
        <v>247.02</v>
      </c>
      <c r="L785" s="45">
        <v>191.28</v>
      </c>
      <c r="M785" s="18" t="s">
        <v>55</v>
      </c>
      <c r="N785" s="45">
        <v>103.57</v>
      </c>
      <c r="O7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5" s="45">
        <f>Table1[[#This Row],[Lifetime Gross (M USD)]]-Table1[[#This Row],[Budget (M USD)]]</f>
        <v>211.49</v>
      </c>
      <c r="Q785" s="2" t="s">
        <v>25</v>
      </c>
    </row>
    <row r="786" spans="1:17" x14ac:dyDescent="0.3">
      <c r="A786" s="32" t="s">
        <v>1423</v>
      </c>
      <c r="B786" s="22" t="s">
        <v>2072</v>
      </c>
      <c r="C786" s="18" t="s">
        <v>3283</v>
      </c>
      <c r="D786" s="18" t="s">
        <v>26</v>
      </c>
      <c r="E786" s="18" t="s">
        <v>9</v>
      </c>
      <c r="F786" s="42">
        <f t="shared" ca="1" si="12"/>
        <v>10198</v>
      </c>
      <c r="G786" s="27">
        <v>5.8</v>
      </c>
      <c r="H786" s="45">
        <v>70.290000000000006</v>
      </c>
      <c r="I786" s="45">
        <v>270.19</v>
      </c>
      <c r="J786" s="25">
        <v>40</v>
      </c>
      <c r="K786" s="45">
        <v>170.75</v>
      </c>
      <c r="L786" s="45">
        <v>99.44</v>
      </c>
      <c r="M786" s="18" t="s">
        <v>55</v>
      </c>
      <c r="N786" s="45">
        <v>31.7</v>
      </c>
      <c r="O7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6" s="45">
        <f>Table1[[#This Row],[Lifetime Gross (M USD)]]-Table1[[#This Row],[Budget (M USD)]]</f>
        <v>199.89999999999998</v>
      </c>
      <c r="Q786" s="2" t="s">
        <v>22</v>
      </c>
    </row>
    <row r="787" spans="1:17" x14ac:dyDescent="0.3">
      <c r="A787" s="18" t="s">
        <v>1451</v>
      </c>
      <c r="B787" s="22" t="s">
        <v>2706</v>
      </c>
      <c r="C787" s="18" t="s">
        <v>4253</v>
      </c>
      <c r="D787" s="18" t="s">
        <v>26</v>
      </c>
      <c r="E787" s="18" t="s">
        <v>9</v>
      </c>
      <c r="F787" s="42">
        <f t="shared" ca="1" si="12"/>
        <v>11929</v>
      </c>
      <c r="G787" s="27">
        <v>5.6</v>
      </c>
      <c r="H787" s="45">
        <v>161.54</v>
      </c>
      <c r="I787" s="45">
        <v>361.09</v>
      </c>
      <c r="J787" s="25">
        <v>53</v>
      </c>
      <c r="K787" s="45">
        <v>273.69</v>
      </c>
      <c r="L787" s="45">
        <v>87.4</v>
      </c>
      <c r="M787" s="18" t="s">
        <v>44</v>
      </c>
      <c r="N787" s="45">
        <v>69.23</v>
      </c>
      <c r="O7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7" s="45">
        <f>Table1[[#This Row],[Lifetime Gross (M USD)]]-Table1[[#This Row],[Budget (M USD)]]</f>
        <v>199.54999999999998</v>
      </c>
      <c r="Q787" s="2" t="s">
        <v>28</v>
      </c>
    </row>
    <row r="788" spans="1:17" x14ac:dyDescent="0.3">
      <c r="A788" s="32" t="s">
        <v>1453</v>
      </c>
      <c r="B788" s="22" t="s">
        <v>2024</v>
      </c>
      <c r="C788" s="18" t="s">
        <v>4005</v>
      </c>
      <c r="D788" s="18" t="s">
        <v>26</v>
      </c>
      <c r="E788" s="18" t="s">
        <v>9</v>
      </c>
      <c r="F788" s="42">
        <f t="shared" ca="1" si="12"/>
        <v>25164</v>
      </c>
      <c r="G788" s="27">
        <v>6.6</v>
      </c>
      <c r="H788" s="45">
        <v>77.8</v>
      </c>
      <c r="I788" s="45">
        <v>276.48</v>
      </c>
      <c r="J788" s="25">
        <v>86</v>
      </c>
      <c r="K788" s="45">
        <v>181.45</v>
      </c>
      <c r="L788" s="45">
        <v>95.03</v>
      </c>
      <c r="M788" s="18" t="s">
        <v>54</v>
      </c>
      <c r="N788" s="45">
        <v>36.04</v>
      </c>
      <c r="O7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8" s="45">
        <f>Table1[[#This Row],[Lifetime Gross (M USD)]]-Table1[[#This Row],[Budget (M USD)]]</f>
        <v>198.68</v>
      </c>
      <c r="Q788" s="2" t="s">
        <v>25</v>
      </c>
    </row>
    <row r="789" spans="1:17" x14ac:dyDescent="0.3">
      <c r="A789" s="18" t="s">
        <v>1465</v>
      </c>
      <c r="B789" s="22" t="s">
        <v>2451</v>
      </c>
      <c r="C789" s="18" t="s">
        <v>3809</v>
      </c>
      <c r="D789" s="18" t="s">
        <v>26</v>
      </c>
      <c r="E789" s="18" t="s">
        <v>9</v>
      </c>
      <c r="F789" s="42">
        <f t="shared" ca="1" si="12"/>
        <v>37506</v>
      </c>
      <c r="G789" s="27">
        <v>7.2</v>
      </c>
      <c r="H789" s="45">
        <v>271.77999999999997</v>
      </c>
      <c r="I789" s="45">
        <v>469.53</v>
      </c>
      <c r="J789" s="25">
        <v>81</v>
      </c>
      <c r="K789" s="45">
        <v>333.68</v>
      </c>
      <c r="L789" s="45">
        <v>135.85</v>
      </c>
      <c r="M789" s="18" t="s">
        <v>44</v>
      </c>
      <c r="N789" s="45">
        <v>85.31</v>
      </c>
      <c r="O7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89" s="45">
        <f>Table1[[#This Row],[Lifetime Gross (M USD)]]-Table1[[#This Row],[Budget (M USD)]]</f>
        <v>197.75</v>
      </c>
      <c r="Q789" s="2" t="s">
        <v>22</v>
      </c>
    </row>
    <row r="790" spans="1:17" x14ac:dyDescent="0.3">
      <c r="A790" s="32" t="s">
        <v>1477</v>
      </c>
      <c r="B790" s="22" t="s">
        <v>2349</v>
      </c>
      <c r="C790" s="18" t="s">
        <v>3737</v>
      </c>
      <c r="D790" s="18" t="s">
        <v>26</v>
      </c>
      <c r="E790" s="18" t="s">
        <v>9</v>
      </c>
      <c r="F790" s="42">
        <f t="shared" ca="1" si="12"/>
        <v>16621</v>
      </c>
      <c r="G790" s="27">
        <v>6.1</v>
      </c>
      <c r="H790" s="45">
        <v>281.02</v>
      </c>
      <c r="I790" s="45">
        <v>475.92</v>
      </c>
      <c r="J790" s="25">
        <v>73</v>
      </c>
      <c r="K790" s="45">
        <v>273.49</v>
      </c>
      <c r="L790" s="45">
        <v>202.43</v>
      </c>
      <c r="M790" s="18" t="s">
        <v>50</v>
      </c>
      <c r="N790" s="45">
        <v>48.89</v>
      </c>
      <c r="O7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0" s="45">
        <f>Table1[[#This Row],[Lifetime Gross (M USD)]]-Table1[[#This Row],[Budget (M USD)]]</f>
        <v>194.90000000000003</v>
      </c>
      <c r="Q790" s="2" t="s">
        <v>10</v>
      </c>
    </row>
    <row r="791" spans="1:17" x14ac:dyDescent="0.3">
      <c r="A791" s="18" t="s">
        <v>1520</v>
      </c>
      <c r="B791" s="22" t="s">
        <v>1895</v>
      </c>
      <c r="C791" s="18" t="s">
        <v>3097</v>
      </c>
      <c r="D791" s="18" t="s">
        <v>26</v>
      </c>
      <c r="E791" s="18" t="s">
        <v>9</v>
      </c>
      <c r="F791" s="42">
        <f t="shared" ca="1" si="12"/>
        <v>7418</v>
      </c>
      <c r="G791" s="27">
        <v>5.4</v>
      </c>
      <c r="H791" s="45">
        <v>5.2</v>
      </c>
      <c r="I791" s="45">
        <v>194.8</v>
      </c>
      <c r="J791" s="25">
        <v>92</v>
      </c>
      <c r="K791" s="45">
        <v>127.25</v>
      </c>
      <c r="L791" s="45">
        <v>67.55</v>
      </c>
      <c r="M791" s="18" t="s">
        <v>46</v>
      </c>
      <c r="N791" s="45">
        <v>2.2999999999999998</v>
      </c>
      <c r="O7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1" s="45">
        <f>Table1[[#This Row],[Lifetime Gross (M USD)]]-Table1[[#This Row],[Budget (M USD)]]</f>
        <v>189.60000000000002</v>
      </c>
      <c r="Q791" s="2" t="s">
        <v>20</v>
      </c>
    </row>
    <row r="792" spans="1:17" x14ac:dyDescent="0.3">
      <c r="A792" s="32" t="s">
        <v>1525</v>
      </c>
      <c r="B792" s="22" t="s">
        <v>2986</v>
      </c>
      <c r="C792" s="18" t="s">
        <v>4857</v>
      </c>
      <c r="D792" s="18" t="s">
        <v>26</v>
      </c>
      <c r="E792" s="18" t="s">
        <v>9</v>
      </c>
      <c r="F792" s="42">
        <f t="shared" ca="1" si="12"/>
        <v>10902</v>
      </c>
      <c r="G792" s="27">
        <v>6.5</v>
      </c>
      <c r="H792" s="45">
        <v>102.18</v>
      </c>
      <c r="I792" s="45">
        <v>273.64</v>
      </c>
      <c r="J792" s="25">
        <v>59</v>
      </c>
      <c r="K792" s="45">
        <v>213.48</v>
      </c>
      <c r="L792" s="45">
        <v>60.16</v>
      </c>
      <c r="M792" s="18" t="s">
        <v>50</v>
      </c>
      <c r="N792" s="45">
        <v>37.04</v>
      </c>
      <c r="O7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2" s="45">
        <f>Table1[[#This Row],[Lifetime Gross (M USD)]]-Table1[[#This Row],[Budget (M USD)]]</f>
        <v>171.45999999999998</v>
      </c>
      <c r="Q792" s="2" t="s">
        <v>10</v>
      </c>
    </row>
    <row r="793" spans="1:17" x14ac:dyDescent="0.3">
      <c r="A793" s="18" t="s">
        <v>1534</v>
      </c>
      <c r="B793" s="22" t="s">
        <v>2373</v>
      </c>
      <c r="C793" s="18" t="s">
        <v>4268</v>
      </c>
      <c r="D793" s="18" t="s">
        <v>26</v>
      </c>
      <c r="E793" s="18" t="s">
        <v>9</v>
      </c>
      <c r="F793" s="42">
        <f t="shared" ca="1" si="12"/>
        <v>31865</v>
      </c>
      <c r="G793" s="27">
        <v>6.7</v>
      </c>
      <c r="H793" s="45">
        <v>101.29</v>
      </c>
      <c r="I793" s="45">
        <v>271.26</v>
      </c>
      <c r="J793" s="25">
        <v>70</v>
      </c>
      <c r="K793" s="45">
        <v>154.93</v>
      </c>
      <c r="L793" s="45">
        <v>116.33</v>
      </c>
      <c r="M793" s="18" t="s">
        <v>50</v>
      </c>
      <c r="N793" s="45">
        <v>14.58</v>
      </c>
      <c r="O7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3" s="45">
        <f>Table1[[#This Row],[Lifetime Gross (M USD)]]-Table1[[#This Row],[Budget (M USD)]]</f>
        <v>169.96999999999997</v>
      </c>
      <c r="Q793" s="2" t="s">
        <v>17</v>
      </c>
    </row>
    <row r="794" spans="1:17" x14ac:dyDescent="0.3">
      <c r="A794" s="32" t="s">
        <v>1342</v>
      </c>
      <c r="B794" s="22" t="s">
        <v>2018</v>
      </c>
      <c r="C794" s="18" t="s">
        <v>3224</v>
      </c>
      <c r="D794" s="18" t="s">
        <v>26</v>
      </c>
      <c r="E794" s="18" t="s">
        <v>9</v>
      </c>
      <c r="F794" s="42">
        <f t="shared" ca="1" si="12"/>
        <v>23982</v>
      </c>
      <c r="G794" s="27">
        <v>7.4</v>
      </c>
      <c r="H794" s="45">
        <v>188.95</v>
      </c>
      <c r="I794" s="45">
        <v>347.95</v>
      </c>
      <c r="J794" s="25">
        <v>48</v>
      </c>
      <c r="K794" s="45">
        <v>235.46</v>
      </c>
      <c r="L794" s="45">
        <v>112.49</v>
      </c>
      <c r="M794" s="18" t="s">
        <v>44</v>
      </c>
      <c r="N794" s="45">
        <v>58.98</v>
      </c>
      <c r="O7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4" s="45">
        <f>Table1[[#This Row],[Lifetime Gross (M USD)]]-Table1[[#This Row],[Budget (M USD)]]</f>
        <v>159</v>
      </c>
      <c r="Q794" s="2" t="s">
        <v>28</v>
      </c>
    </row>
    <row r="795" spans="1:17" x14ac:dyDescent="0.3">
      <c r="A795" s="18" t="s">
        <v>1589</v>
      </c>
      <c r="B795" s="22" t="s">
        <v>1910</v>
      </c>
      <c r="C795" s="18" t="s">
        <v>3112</v>
      </c>
      <c r="D795" s="18" t="s">
        <v>26</v>
      </c>
      <c r="E795" s="18" t="s">
        <v>9</v>
      </c>
      <c r="F795" s="42">
        <f t="shared" ca="1" si="12"/>
        <v>13344</v>
      </c>
      <c r="G795" s="27">
        <v>6.6</v>
      </c>
      <c r="H795" s="45">
        <v>26.75</v>
      </c>
      <c r="I795" s="45">
        <v>180.13</v>
      </c>
      <c r="J795" s="25">
        <v>85</v>
      </c>
      <c r="K795" s="45">
        <v>103.64</v>
      </c>
      <c r="L795" s="45">
        <v>76.489999999999995</v>
      </c>
      <c r="M795" s="18" t="s">
        <v>48</v>
      </c>
      <c r="N795" s="45">
        <v>6.06</v>
      </c>
      <c r="O7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5" s="45">
        <f>Table1[[#This Row],[Lifetime Gross (M USD)]]-Table1[[#This Row],[Budget (M USD)]]</f>
        <v>153.38</v>
      </c>
      <c r="Q795" s="2" t="s">
        <v>17</v>
      </c>
    </row>
    <row r="796" spans="1:17" x14ac:dyDescent="0.3">
      <c r="A796" s="32" t="s">
        <v>1614</v>
      </c>
      <c r="B796" s="22" t="s">
        <v>2645</v>
      </c>
      <c r="C796" s="18" t="s">
        <v>4143</v>
      </c>
      <c r="D796" s="18" t="s">
        <v>26</v>
      </c>
      <c r="E796" s="18" t="s">
        <v>9</v>
      </c>
      <c r="F796" s="42">
        <f t="shared" ca="1" si="12"/>
        <v>25542</v>
      </c>
      <c r="G796" s="27">
        <v>5.3</v>
      </c>
      <c r="H796" s="45">
        <v>170.04</v>
      </c>
      <c r="I796" s="45">
        <v>303.52</v>
      </c>
      <c r="J796" s="25">
        <v>24</v>
      </c>
      <c r="K796" s="45">
        <v>159.88</v>
      </c>
      <c r="L796" s="45">
        <v>143.63999999999999</v>
      </c>
      <c r="M796" s="18" t="s">
        <v>54</v>
      </c>
      <c r="N796" s="45">
        <v>76.17</v>
      </c>
      <c r="O7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6" s="45">
        <f>Table1[[#This Row],[Lifetime Gross (M USD)]]-Table1[[#This Row],[Budget (M USD)]]</f>
        <v>133.47999999999999</v>
      </c>
      <c r="Q796" s="2" t="s">
        <v>25</v>
      </c>
    </row>
    <row r="797" spans="1:17" x14ac:dyDescent="0.3">
      <c r="A797" s="18" t="s">
        <v>1615</v>
      </c>
      <c r="B797" s="22" t="s">
        <v>2537</v>
      </c>
      <c r="C797" s="18" t="s">
        <v>3958</v>
      </c>
      <c r="D797" s="18" t="s">
        <v>26</v>
      </c>
      <c r="E797" s="18" t="s">
        <v>9</v>
      </c>
      <c r="F797" s="42">
        <f t="shared" ca="1" si="12"/>
        <v>30130</v>
      </c>
      <c r="G797" s="27">
        <v>7</v>
      </c>
      <c r="H797" s="45">
        <v>84.33</v>
      </c>
      <c r="I797" s="45">
        <v>209.84</v>
      </c>
      <c r="J797" s="25">
        <v>42</v>
      </c>
      <c r="K797" s="45">
        <v>126.67</v>
      </c>
      <c r="L797" s="45">
        <v>83.17</v>
      </c>
      <c r="M797" s="18" t="s">
        <v>50</v>
      </c>
      <c r="N797" s="45">
        <v>32.380000000000003</v>
      </c>
      <c r="O7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7" s="45">
        <f>Table1[[#This Row],[Lifetime Gross (M USD)]]-Table1[[#This Row],[Budget (M USD)]]</f>
        <v>125.51</v>
      </c>
      <c r="Q797" s="2" t="s">
        <v>17</v>
      </c>
    </row>
    <row r="798" spans="1:17" x14ac:dyDescent="0.3">
      <c r="A798" s="32" t="s">
        <v>457</v>
      </c>
      <c r="B798" s="22" t="s">
        <v>2866</v>
      </c>
      <c r="C798" s="18" t="s">
        <v>4579</v>
      </c>
      <c r="D798" s="18" t="s">
        <v>26</v>
      </c>
      <c r="E798" s="18" t="s">
        <v>9</v>
      </c>
      <c r="F798" s="42">
        <f t="shared" ca="1" si="12"/>
        <v>29224</v>
      </c>
      <c r="G798" s="27">
        <v>6.6</v>
      </c>
      <c r="H798" s="45">
        <v>245.74</v>
      </c>
      <c r="I798" s="45">
        <v>353.46</v>
      </c>
      <c r="J798" s="25">
        <v>37</v>
      </c>
      <c r="K798" s="45">
        <v>189.6</v>
      </c>
      <c r="L798" s="45">
        <v>163.86</v>
      </c>
      <c r="M798" s="18" t="s">
        <v>46</v>
      </c>
      <c r="N798" s="45">
        <v>118.41</v>
      </c>
      <c r="O7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8" s="45">
        <f>Table1[[#This Row],[Lifetime Gross (M USD)]]-Table1[[#This Row],[Budget (M USD)]]</f>
        <v>107.71999999999997</v>
      </c>
      <c r="Q798" s="2" t="s">
        <v>8</v>
      </c>
    </row>
    <row r="799" spans="1:17" x14ac:dyDescent="0.3">
      <c r="A799" s="18" t="s">
        <v>1638</v>
      </c>
      <c r="B799" s="22" t="s">
        <v>2674</v>
      </c>
      <c r="C799" s="18" t="s">
        <v>4202</v>
      </c>
      <c r="D799" s="18" t="s">
        <v>26</v>
      </c>
      <c r="E799" s="18" t="s">
        <v>9</v>
      </c>
      <c r="F799" s="42">
        <f t="shared" ca="1" si="12"/>
        <v>21243</v>
      </c>
      <c r="G799" s="27">
        <v>7</v>
      </c>
      <c r="H799" s="45">
        <v>262.95999999999998</v>
      </c>
      <c r="I799" s="45">
        <v>369.76</v>
      </c>
      <c r="J799" s="25">
        <v>44</v>
      </c>
      <c r="K799" s="45">
        <v>231.13</v>
      </c>
      <c r="L799" s="45">
        <v>138.63</v>
      </c>
      <c r="M799" s="18" t="s">
        <v>44</v>
      </c>
      <c r="N799" s="45">
        <v>38.58</v>
      </c>
      <c r="O7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799" s="45">
        <f>Table1[[#This Row],[Lifetime Gross (M USD)]]-Table1[[#This Row],[Budget (M USD)]]</f>
        <v>106.80000000000001</v>
      </c>
      <c r="Q799" s="2" t="s">
        <v>10</v>
      </c>
    </row>
    <row r="800" spans="1:17" x14ac:dyDescent="0.3">
      <c r="A800" s="32" t="s">
        <v>1646</v>
      </c>
      <c r="B800" s="22" t="s">
        <v>2583</v>
      </c>
      <c r="C800" s="18" t="s">
        <v>4567</v>
      </c>
      <c r="D800" s="18" t="s">
        <v>26</v>
      </c>
      <c r="E800" s="18" t="s">
        <v>9</v>
      </c>
      <c r="F800" s="42">
        <f t="shared" ca="1" si="12"/>
        <v>35916</v>
      </c>
      <c r="G800" s="27">
        <v>6.3</v>
      </c>
      <c r="H800" s="45">
        <v>193.46</v>
      </c>
      <c r="I800" s="45">
        <v>271.25</v>
      </c>
      <c r="J800" s="25">
        <v>76</v>
      </c>
      <c r="K800" s="45">
        <v>140.57</v>
      </c>
      <c r="L800" s="45">
        <v>130.68</v>
      </c>
      <c r="M800" s="18" t="s">
        <v>44</v>
      </c>
      <c r="N800" s="45">
        <v>60.27</v>
      </c>
      <c r="O8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0" s="45">
        <f>Table1[[#This Row],[Lifetime Gross (M USD)]]-Table1[[#This Row],[Budget (M USD)]]</f>
        <v>77.789999999999992</v>
      </c>
      <c r="Q800" s="2" t="s">
        <v>13</v>
      </c>
    </row>
    <row r="801" spans="1:17" x14ac:dyDescent="0.3">
      <c r="A801" s="18" t="s">
        <v>1652</v>
      </c>
      <c r="B801" s="22" t="s">
        <v>2660</v>
      </c>
      <c r="C801" s="18" t="s">
        <v>4171</v>
      </c>
      <c r="D801" s="18" t="s">
        <v>26</v>
      </c>
      <c r="E801" s="18" t="s">
        <v>19</v>
      </c>
      <c r="F801" s="42">
        <f t="shared" ca="1" si="12"/>
        <v>37302</v>
      </c>
      <c r="G801" s="27">
        <v>7.6</v>
      </c>
      <c r="H801" s="45">
        <v>37.71</v>
      </c>
      <c r="I801" s="45">
        <v>114.61</v>
      </c>
      <c r="J801" s="25">
        <v>89</v>
      </c>
      <c r="K801" s="45">
        <v>89.02</v>
      </c>
      <c r="L801" s="45">
        <v>25.59</v>
      </c>
      <c r="M801" s="18" t="s">
        <v>44</v>
      </c>
      <c r="N801" s="45">
        <v>18.260000000000002</v>
      </c>
      <c r="O8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1" s="45">
        <f>Table1[[#This Row],[Lifetime Gross (M USD)]]-Table1[[#This Row],[Budget (M USD)]]</f>
        <v>76.900000000000006</v>
      </c>
      <c r="Q801" s="2" t="s">
        <v>22</v>
      </c>
    </row>
    <row r="802" spans="1:17" x14ac:dyDescent="0.3">
      <c r="A802" s="32" t="s">
        <v>1680</v>
      </c>
      <c r="B802" s="22" t="s">
        <v>2571</v>
      </c>
      <c r="C802" s="18" t="s">
        <v>4017</v>
      </c>
      <c r="D802" s="18" t="s">
        <v>26</v>
      </c>
      <c r="E802" s="18" t="s">
        <v>9</v>
      </c>
      <c r="F802" s="42">
        <f t="shared" ca="1" si="12"/>
        <v>41465</v>
      </c>
      <c r="G802" s="27">
        <v>7.3</v>
      </c>
      <c r="H802" s="45">
        <v>117.65</v>
      </c>
      <c r="I802" s="45">
        <v>190.54</v>
      </c>
      <c r="J802" s="25">
        <v>54</v>
      </c>
      <c r="K802" s="45">
        <v>132.62</v>
      </c>
      <c r="L802" s="45">
        <v>57.92</v>
      </c>
      <c r="M802" s="18" t="s">
        <v>54</v>
      </c>
      <c r="N802" s="45">
        <v>14.28</v>
      </c>
      <c r="O8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2" s="45">
        <f>Table1[[#This Row],[Lifetime Gross (M USD)]]-Table1[[#This Row],[Budget (M USD)]]</f>
        <v>72.889999999999986</v>
      </c>
      <c r="Q802" s="2" t="s">
        <v>28</v>
      </c>
    </row>
    <row r="803" spans="1:17" x14ac:dyDescent="0.3">
      <c r="A803" s="18" t="s">
        <v>1698</v>
      </c>
      <c r="B803" s="22" t="s">
        <v>1978</v>
      </c>
      <c r="C803" s="18" t="s">
        <v>3181</v>
      </c>
      <c r="D803" s="18" t="s">
        <v>26</v>
      </c>
      <c r="E803" s="18" t="s">
        <v>9</v>
      </c>
      <c r="F803" s="42">
        <f t="shared" ca="1" si="12"/>
        <v>23637</v>
      </c>
      <c r="G803" s="27">
        <v>6.1</v>
      </c>
      <c r="H803" s="45">
        <v>35.520000000000003</v>
      </c>
      <c r="I803" s="45">
        <v>102.15</v>
      </c>
      <c r="J803" s="25">
        <v>50</v>
      </c>
      <c r="K803" s="45">
        <v>79.47</v>
      </c>
      <c r="L803" s="45">
        <v>22.68</v>
      </c>
      <c r="M803" s="18" t="s">
        <v>54</v>
      </c>
      <c r="N803" s="45">
        <v>6.9</v>
      </c>
      <c r="O8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3" s="45">
        <f>Table1[[#This Row],[Lifetime Gross (M USD)]]-Table1[[#This Row],[Budget (M USD)]]</f>
        <v>66.63</v>
      </c>
      <c r="Q803" s="2" t="s">
        <v>8</v>
      </c>
    </row>
    <row r="804" spans="1:17" x14ac:dyDescent="0.3">
      <c r="A804" s="32" t="s">
        <v>1721</v>
      </c>
      <c r="B804" s="22" t="s">
        <v>1944</v>
      </c>
      <c r="C804" s="18" t="s">
        <v>3544</v>
      </c>
      <c r="D804" s="18" t="s">
        <v>26</v>
      </c>
      <c r="E804" s="18" t="s">
        <v>1843</v>
      </c>
      <c r="F804" s="42">
        <f t="shared" ca="1" si="12"/>
        <v>35379</v>
      </c>
      <c r="G804" s="27">
        <v>6.8</v>
      </c>
      <c r="H804" s="45">
        <v>256.36</v>
      </c>
      <c r="I804" s="45">
        <v>319.42</v>
      </c>
      <c r="J804" s="25">
        <v>31</v>
      </c>
      <c r="K804" s="45">
        <v>240.8</v>
      </c>
      <c r="L804" s="45">
        <v>78.62</v>
      </c>
      <c r="M804" s="18" t="s">
        <v>44</v>
      </c>
      <c r="N804" s="45">
        <v>70.25</v>
      </c>
      <c r="O8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4" s="45">
        <f>Table1[[#This Row],[Lifetime Gross (M USD)]]-Table1[[#This Row],[Budget (M USD)]]</f>
        <v>63.06</v>
      </c>
      <c r="Q804" s="2" t="s">
        <v>25</v>
      </c>
    </row>
    <row r="805" spans="1:17" x14ac:dyDescent="0.3">
      <c r="A805" s="18" t="s">
        <v>1731</v>
      </c>
      <c r="B805" s="22" t="s">
        <v>1980</v>
      </c>
      <c r="C805" s="18" t="s">
        <v>3183</v>
      </c>
      <c r="D805" s="18" t="s">
        <v>26</v>
      </c>
      <c r="E805" s="18" t="s">
        <v>9</v>
      </c>
      <c r="F805" s="42">
        <f t="shared" ca="1" si="12"/>
        <v>21691</v>
      </c>
      <c r="G805" s="27">
        <v>6.2</v>
      </c>
      <c r="H805" s="45">
        <v>102.87</v>
      </c>
      <c r="I805" s="45">
        <v>163.47</v>
      </c>
      <c r="J805" s="25">
        <v>69</v>
      </c>
      <c r="K805" s="45">
        <v>116.02</v>
      </c>
      <c r="L805" s="45">
        <v>47.45</v>
      </c>
      <c r="M805" s="18" t="s">
        <v>46</v>
      </c>
      <c r="N805" s="45">
        <v>38.92</v>
      </c>
      <c r="O8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5" s="45">
        <f>Table1[[#This Row],[Lifetime Gross (M USD)]]-Table1[[#This Row],[Budget (M USD)]]</f>
        <v>60.599999999999994</v>
      </c>
      <c r="Q805" s="2" t="s">
        <v>25</v>
      </c>
    </row>
    <row r="806" spans="1:17" x14ac:dyDescent="0.3">
      <c r="A806" s="32" t="s">
        <v>1742</v>
      </c>
      <c r="B806" s="22" t="s">
        <v>2870</v>
      </c>
      <c r="C806" s="18" t="s">
        <v>4697</v>
      </c>
      <c r="D806" s="18" t="s">
        <v>26</v>
      </c>
      <c r="E806" s="18" t="s">
        <v>9</v>
      </c>
      <c r="F806" s="42">
        <f t="shared" ca="1" si="12"/>
        <v>40624</v>
      </c>
      <c r="G806" s="27">
        <v>7.2</v>
      </c>
      <c r="H806" s="45">
        <v>26.52</v>
      </c>
      <c r="I806" s="45">
        <v>86.31</v>
      </c>
      <c r="J806" s="25">
        <v>98</v>
      </c>
      <c r="K806" s="45">
        <v>54.27</v>
      </c>
      <c r="L806" s="45">
        <v>32.04</v>
      </c>
      <c r="M806" s="18" t="s">
        <v>44</v>
      </c>
      <c r="N806" s="45">
        <v>3.03</v>
      </c>
      <c r="O8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6" s="45">
        <f>Table1[[#This Row],[Lifetime Gross (M USD)]]-Table1[[#This Row],[Budget (M USD)]]</f>
        <v>59.790000000000006</v>
      </c>
      <c r="Q806" s="2" t="s">
        <v>28</v>
      </c>
    </row>
    <row r="807" spans="1:17" x14ac:dyDescent="0.3">
      <c r="A807" s="18" t="s">
        <v>1757</v>
      </c>
      <c r="B807" s="22" t="s">
        <v>2361</v>
      </c>
      <c r="C807" s="18" t="s">
        <v>3672</v>
      </c>
      <c r="D807" s="18" t="s">
        <v>26</v>
      </c>
      <c r="E807" s="18" t="s">
        <v>9</v>
      </c>
      <c r="F807" s="42">
        <f t="shared" ca="1" si="12"/>
        <v>9743</v>
      </c>
      <c r="G807" s="27">
        <v>6.7</v>
      </c>
      <c r="H807" s="45">
        <v>142.21</v>
      </c>
      <c r="I807" s="45">
        <v>177.74</v>
      </c>
      <c r="J807" s="25">
        <v>52</v>
      </c>
      <c r="K807" s="45">
        <v>104.85</v>
      </c>
      <c r="L807" s="45">
        <v>72.89</v>
      </c>
      <c r="M807" s="18" t="s">
        <v>46</v>
      </c>
      <c r="N807" s="45">
        <v>51.66</v>
      </c>
      <c r="O8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7" s="45">
        <f>Table1[[#This Row],[Lifetime Gross (M USD)]]-Table1[[#This Row],[Budget (M USD)]]</f>
        <v>35.53</v>
      </c>
      <c r="Q807" s="2" t="s">
        <v>20</v>
      </c>
    </row>
    <row r="808" spans="1:17" x14ac:dyDescent="0.3">
      <c r="A808" s="32" t="s">
        <v>1761</v>
      </c>
      <c r="B808" s="22" t="s">
        <v>2103</v>
      </c>
      <c r="C808" s="18" t="s">
        <v>3323</v>
      </c>
      <c r="D808" s="18" t="s">
        <v>26</v>
      </c>
      <c r="E808" s="18" t="s">
        <v>9</v>
      </c>
      <c r="F808" s="42">
        <f t="shared" ca="1" si="12"/>
        <v>40786</v>
      </c>
      <c r="G808" s="27">
        <v>7.4</v>
      </c>
      <c r="H808" s="45">
        <v>207.87</v>
      </c>
      <c r="I808" s="45">
        <v>236.08</v>
      </c>
      <c r="J808" s="25">
        <v>53</v>
      </c>
      <c r="K808" s="45">
        <v>161.66999999999999</v>
      </c>
      <c r="L808" s="45">
        <v>74.41</v>
      </c>
      <c r="M808" s="18" t="s">
        <v>48</v>
      </c>
      <c r="N808" s="45">
        <v>103.36</v>
      </c>
      <c r="O8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8" s="45">
        <f>Table1[[#This Row],[Lifetime Gross (M USD)]]-Table1[[#This Row],[Budget (M USD)]]</f>
        <v>28.210000000000008</v>
      </c>
      <c r="Q808" s="2" t="s">
        <v>10</v>
      </c>
    </row>
    <row r="809" spans="1:17" x14ac:dyDescent="0.3">
      <c r="A809" s="18" t="s">
        <v>1769</v>
      </c>
      <c r="B809" s="22" t="s">
        <v>1992</v>
      </c>
      <c r="C809" s="18" t="s">
        <v>3779</v>
      </c>
      <c r="D809" s="18" t="s">
        <v>26</v>
      </c>
      <c r="E809" s="18" t="s">
        <v>9</v>
      </c>
      <c r="F809" s="42">
        <f t="shared" ca="1" si="12"/>
        <v>15626</v>
      </c>
      <c r="G809" s="27">
        <v>7.7</v>
      </c>
      <c r="H809" s="45">
        <v>28.89</v>
      </c>
      <c r="I809" s="45">
        <v>52.88</v>
      </c>
      <c r="J809" s="25">
        <v>28</v>
      </c>
      <c r="K809" s="45">
        <v>26.57</v>
      </c>
      <c r="L809" s="45">
        <v>26.31</v>
      </c>
      <c r="M809" s="18" t="s">
        <v>48</v>
      </c>
      <c r="N809" s="45">
        <v>8.33</v>
      </c>
      <c r="O8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09" s="45">
        <f>Table1[[#This Row],[Lifetime Gross (M USD)]]-Table1[[#This Row],[Budget (M USD)]]</f>
        <v>23.990000000000002</v>
      </c>
      <c r="Q809" s="2" t="s">
        <v>32</v>
      </c>
    </row>
    <row r="810" spans="1:17" x14ac:dyDescent="0.3">
      <c r="A810" s="32" t="s">
        <v>1801</v>
      </c>
      <c r="B810" s="22" t="s">
        <v>2168</v>
      </c>
      <c r="C810" s="18" t="s">
        <v>3404</v>
      </c>
      <c r="D810" s="18" t="s">
        <v>26</v>
      </c>
      <c r="E810" s="18" t="s">
        <v>9</v>
      </c>
      <c r="F810" s="42">
        <f t="shared" ca="1" si="12"/>
        <v>41710</v>
      </c>
      <c r="G810" s="27">
        <v>6.1</v>
      </c>
      <c r="H810" s="45">
        <v>260.97000000000003</v>
      </c>
      <c r="I810" s="45">
        <v>281.91000000000003</v>
      </c>
      <c r="J810" s="25">
        <v>38</v>
      </c>
      <c r="K810" s="45">
        <v>208.64</v>
      </c>
      <c r="L810" s="45">
        <v>73.27</v>
      </c>
      <c r="M810" s="18" t="s">
        <v>44</v>
      </c>
      <c r="N810" s="45">
        <v>93.76</v>
      </c>
      <c r="O8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0" s="45">
        <f>Table1[[#This Row],[Lifetime Gross (M USD)]]-Table1[[#This Row],[Budget (M USD)]]</f>
        <v>20.939999999999998</v>
      </c>
      <c r="Q810" s="2" t="s">
        <v>8</v>
      </c>
    </row>
    <row r="811" spans="1:17" x14ac:dyDescent="0.3">
      <c r="A811" s="18" t="s">
        <v>1817</v>
      </c>
      <c r="B811" s="22" t="s">
        <v>1892</v>
      </c>
      <c r="C811" s="18" t="s">
        <v>3187</v>
      </c>
      <c r="D811" s="18" t="s">
        <v>26</v>
      </c>
      <c r="E811" s="18" t="s">
        <v>9</v>
      </c>
      <c r="F811" s="42">
        <f t="shared" ca="1" si="12"/>
        <v>24752</v>
      </c>
      <c r="G811" s="27">
        <v>5.0999999999999996</v>
      </c>
      <c r="H811" s="45">
        <v>62.89</v>
      </c>
      <c r="I811" s="45">
        <v>75.83</v>
      </c>
      <c r="J811" s="25">
        <v>41</v>
      </c>
      <c r="K811" s="45">
        <v>46.41</v>
      </c>
      <c r="L811" s="45">
        <v>29.42</v>
      </c>
      <c r="M811" s="18" t="s">
        <v>54</v>
      </c>
      <c r="N811" s="45">
        <v>16.79</v>
      </c>
      <c r="O8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1" s="45">
        <f>Table1[[#This Row],[Lifetime Gross (M USD)]]-Table1[[#This Row],[Budget (M USD)]]</f>
        <v>12.939999999999998</v>
      </c>
      <c r="Q811" s="2" t="s">
        <v>8</v>
      </c>
    </row>
    <row r="812" spans="1:17" x14ac:dyDescent="0.3">
      <c r="A812" s="32" t="s">
        <v>1820</v>
      </c>
      <c r="B812" s="22" t="s">
        <v>2224</v>
      </c>
      <c r="C812" s="18" t="s">
        <v>3476</v>
      </c>
      <c r="D812" s="18" t="s">
        <v>26</v>
      </c>
      <c r="E812" s="18" t="s">
        <v>9</v>
      </c>
      <c r="F812" s="42">
        <f t="shared" ca="1" si="12"/>
        <v>22714</v>
      </c>
      <c r="G812" s="27">
        <v>5.6</v>
      </c>
      <c r="H812" s="45">
        <v>210.59</v>
      </c>
      <c r="I812" s="45">
        <v>217.64</v>
      </c>
      <c r="J812" s="25">
        <v>91</v>
      </c>
      <c r="K812" s="45">
        <v>144.18</v>
      </c>
      <c r="L812" s="45">
        <v>73.459999999999994</v>
      </c>
      <c r="M812" s="18" t="s">
        <v>46</v>
      </c>
      <c r="N812" s="45">
        <v>24.35</v>
      </c>
      <c r="O8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2" s="45">
        <f>Table1[[#This Row],[Lifetime Gross (M USD)]]-Table1[[#This Row],[Budget (M USD)]]</f>
        <v>7.0499999999999829</v>
      </c>
      <c r="Q812" s="2" t="s">
        <v>32</v>
      </c>
    </row>
    <row r="813" spans="1:17" x14ac:dyDescent="0.3">
      <c r="A813" s="18" t="s">
        <v>1042</v>
      </c>
      <c r="B813" s="22" t="s">
        <v>2539</v>
      </c>
      <c r="C813" s="18" t="s">
        <v>4084</v>
      </c>
      <c r="D813" s="18" t="s">
        <v>26</v>
      </c>
      <c r="E813" s="18" t="s">
        <v>19</v>
      </c>
      <c r="F813" s="42">
        <f t="shared" ca="1" si="12"/>
        <v>40364</v>
      </c>
      <c r="G813" s="27">
        <v>3.6</v>
      </c>
      <c r="H813" s="45">
        <v>23.07</v>
      </c>
      <c r="I813" s="45">
        <v>26.31</v>
      </c>
      <c r="J813" s="25">
        <v>95</v>
      </c>
      <c r="K813" s="45">
        <v>20.34</v>
      </c>
      <c r="L813" s="45">
        <v>5.97</v>
      </c>
      <c r="M813" s="18" t="s">
        <v>50</v>
      </c>
      <c r="N813" s="45">
        <v>7.24</v>
      </c>
      <c r="O8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3" s="45">
        <f>Table1[[#This Row],[Lifetime Gross (M USD)]]-Table1[[#This Row],[Budget (M USD)]]</f>
        <v>3.2399999999999984</v>
      </c>
      <c r="Q813" s="2" t="s">
        <v>32</v>
      </c>
    </row>
    <row r="814" spans="1:17" x14ac:dyDescent="0.3">
      <c r="A814" s="32" t="s">
        <v>43</v>
      </c>
      <c r="B814" s="22" t="s">
        <v>1988</v>
      </c>
      <c r="C814" s="18" t="s">
        <v>3955</v>
      </c>
      <c r="D814" s="18" t="s">
        <v>26</v>
      </c>
      <c r="E814" s="18" t="s">
        <v>9</v>
      </c>
      <c r="F814" s="42">
        <f t="shared" ca="1" si="12"/>
        <v>33145</v>
      </c>
      <c r="G814" s="27">
        <v>5.8</v>
      </c>
      <c r="H814" s="45">
        <v>141.29</v>
      </c>
      <c r="I814" s="45">
        <v>134.93</v>
      </c>
      <c r="J814" s="25">
        <v>54</v>
      </c>
      <c r="K814" s="45">
        <v>68.95</v>
      </c>
      <c r="L814" s="45">
        <v>65.98</v>
      </c>
      <c r="M814" s="18" t="s">
        <v>44</v>
      </c>
      <c r="N814" s="45">
        <v>53.96</v>
      </c>
      <c r="O8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4" s="45">
        <f>Table1[[#This Row],[Lifetime Gross (M USD)]]-Table1[[#This Row],[Budget (M USD)]]</f>
        <v>-6.3599999999999852</v>
      </c>
      <c r="Q814" s="2" t="s">
        <v>10</v>
      </c>
    </row>
    <row r="815" spans="1:17" x14ac:dyDescent="0.3">
      <c r="A815" s="18" t="s">
        <v>80</v>
      </c>
      <c r="B815" s="22" t="s">
        <v>2002</v>
      </c>
      <c r="C815" s="18" t="s">
        <v>4983</v>
      </c>
      <c r="D815" s="18" t="s">
        <v>26</v>
      </c>
      <c r="E815" s="18" t="s">
        <v>9</v>
      </c>
      <c r="F815" s="42">
        <f t="shared" ca="1" si="12"/>
        <v>17138</v>
      </c>
      <c r="G815" s="27">
        <v>5.8</v>
      </c>
      <c r="H815" s="45">
        <v>108.17</v>
      </c>
      <c r="I815" s="45">
        <v>100.7</v>
      </c>
      <c r="J815" s="25">
        <v>83</v>
      </c>
      <c r="K815" s="45">
        <v>66.09</v>
      </c>
      <c r="L815" s="45">
        <v>34.61</v>
      </c>
      <c r="M815" s="18" t="s">
        <v>54</v>
      </c>
      <c r="N815" s="45">
        <v>34.479999999999997</v>
      </c>
      <c r="O8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5" s="45">
        <f>Table1[[#This Row],[Lifetime Gross (M USD)]]-Table1[[#This Row],[Budget (M USD)]]</f>
        <v>-7.4699999999999989</v>
      </c>
      <c r="Q815" s="2" t="s">
        <v>20</v>
      </c>
    </row>
    <row r="816" spans="1:17" x14ac:dyDescent="0.3">
      <c r="A816" s="32" t="s">
        <v>105</v>
      </c>
      <c r="B816" s="22" t="s">
        <v>2045</v>
      </c>
      <c r="C816" s="18" t="s">
        <v>4466</v>
      </c>
      <c r="D816" s="18" t="s">
        <v>26</v>
      </c>
      <c r="E816" s="18" t="s">
        <v>9</v>
      </c>
      <c r="F816" s="42">
        <f t="shared" ca="1" si="12"/>
        <v>29521</v>
      </c>
      <c r="G816" s="27">
        <v>6</v>
      </c>
      <c r="H816" s="45">
        <v>203.97</v>
      </c>
      <c r="I816" s="45">
        <v>192.61</v>
      </c>
      <c r="J816" s="25">
        <v>28</v>
      </c>
      <c r="K816" s="45">
        <v>140.22999999999999</v>
      </c>
      <c r="L816" s="45">
        <v>52.38</v>
      </c>
      <c r="M816" s="18" t="s">
        <v>46</v>
      </c>
      <c r="N816" s="45">
        <v>77.95</v>
      </c>
      <c r="O8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6" s="45">
        <f>Table1[[#This Row],[Lifetime Gross (M USD)]]-Table1[[#This Row],[Budget (M USD)]]</f>
        <v>-11.359999999999985</v>
      </c>
      <c r="Q816" s="2" t="s">
        <v>10</v>
      </c>
    </row>
    <row r="817" spans="1:17" x14ac:dyDescent="0.3">
      <c r="A817" s="18" t="s">
        <v>111</v>
      </c>
      <c r="B817" s="22" t="s">
        <v>1868</v>
      </c>
      <c r="C817" s="18" t="s">
        <v>3073</v>
      </c>
      <c r="D817" s="18" t="s">
        <v>26</v>
      </c>
      <c r="E817" s="18" t="s">
        <v>9</v>
      </c>
      <c r="F817" s="42">
        <f t="shared" ca="1" si="12"/>
        <v>22498</v>
      </c>
      <c r="G817" s="27">
        <v>7</v>
      </c>
      <c r="H817" s="45">
        <v>109.48</v>
      </c>
      <c r="I817" s="45">
        <v>95.79</v>
      </c>
      <c r="J817" s="25">
        <v>97</v>
      </c>
      <c r="K817" s="45">
        <v>72.099999999999994</v>
      </c>
      <c r="L817" s="45">
        <v>23.69</v>
      </c>
      <c r="M817" s="18" t="s">
        <v>44</v>
      </c>
      <c r="N817" s="45">
        <v>42.67</v>
      </c>
      <c r="O8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7" s="45">
        <f>Table1[[#This Row],[Lifetime Gross (M USD)]]-Table1[[#This Row],[Budget (M USD)]]</f>
        <v>-13.689999999999998</v>
      </c>
      <c r="Q817" s="2" t="s">
        <v>10</v>
      </c>
    </row>
    <row r="818" spans="1:17" x14ac:dyDescent="0.3">
      <c r="A818" s="32" t="s">
        <v>128</v>
      </c>
      <c r="B818" s="22" t="s">
        <v>2369</v>
      </c>
      <c r="C818" s="18" t="s">
        <v>3684</v>
      </c>
      <c r="D818" s="18" t="s">
        <v>26</v>
      </c>
      <c r="E818" s="18" t="s">
        <v>9</v>
      </c>
      <c r="F818" s="42">
        <f t="shared" ca="1" si="12"/>
        <v>32777</v>
      </c>
      <c r="G818" s="27">
        <v>5.2</v>
      </c>
      <c r="H818" s="45">
        <v>200.97</v>
      </c>
      <c r="I818" s="45">
        <v>186.99</v>
      </c>
      <c r="J818" s="25">
        <v>29</v>
      </c>
      <c r="K818" s="45">
        <v>100.92</v>
      </c>
      <c r="L818" s="45">
        <v>86.07</v>
      </c>
      <c r="M818" s="18" t="s">
        <v>55</v>
      </c>
      <c r="N818" s="45">
        <v>42.91</v>
      </c>
      <c r="O8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8" s="45">
        <f>Table1[[#This Row],[Lifetime Gross (M USD)]]-Table1[[#This Row],[Budget (M USD)]]</f>
        <v>-13.97999999999999</v>
      </c>
      <c r="Q818" s="2" t="s">
        <v>28</v>
      </c>
    </row>
    <row r="819" spans="1:17" x14ac:dyDescent="0.3">
      <c r="A819" s="18" t="s">
        <v>140</v>
      </c>
      <c r="B819" s="22" t="s">
        <v>2851</v>
      </c>
      <c r="C819" s="18" t="s">
        <v>4541</v>
      </c>
      <c r="D819" s="18" t="s">
        <v>26</v>
      </c>
      <c r="E819" s="18" t="s">
        <v>1843</v>
      </c>
      <c r="F819" s="42">
        <f t="shared" ca="1" si="12"/>
        <v>15290</v>
      </c>
      <c r="G819" s="27">
        <v>5.3</v>
      </c>
      <c r="H819" s="45">
        <v>113.48</v>
      </c>
      <c r="I819" s="45">
        <v>93.94</v>
      </c>
      <c r="J819" s="25">
        <v>61</v>
      </c>
      <c r="K819" s="45">
        <v>55.96</v>
      </c>
      <c r="L819" s="45">
        <v>37.979999999999997</v>
      </c>
      <c r="M819" s="18" t="s">
        <v>55</v>
      </c>
      <c r="N819" s="45">
        <v>34.26</v>
      </c>
      <c r="O8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19" s="45">
        <f>Table1[[#This Row],[Lifetime Gross (M USD)]]-Table1[[#This Row],[Budget (M USD)]]</f>
        <v>-19.540000000000006</v>
      </c>
      <c r="Q819" s="2" t="s">
        <v>20</v>
      </c>
    </row>
    <row r="820" spans="1:17" x14ac:dyDescent="0.3">
      <c r="A820" s="32" t="s">
        <v>145</v>
      </c>
      <c r="B820" s="22" t="s">
        <v>2678</v>
      </c>
      <c r="C820" s="18" t="s">
        <v>4214</v>
      </c>
      <c r="D820" s="18" t="s">
        <v>26</v>
      </c>
      <c r="E820" s="18" t="s">
        <v>9</v>
      </c>
      <c r="F820" s="42">
        <f t="shared" ca="1" si="12"/>
        <v>7903</v>
      </c>
      <c r="G820" s="27">
        <v>7.6</v>
      </c>
      <c r="H820" s="45">
        <v>255.34</v>
      </c>
      <c r="I820" s="45">
        <v>223.41</v>
      </c>
      <c r="J820" s="25">
        <v>52</v>
      </c>
      <c r="K820" s="45">
        <v>136.15</v>
      </c>
      <c r="L820" s="45">
        <v>87.26</v>
      </c>
      <c r="M820" s="18" t="s">
        <v>48</v>
      </c>
      <c r="N820" s="45">
        <v>36.29</v>
      </c>
      <c r="O8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0" s="45">
        <f>Table1[[#This Row],[Lifetime Gross (M USD)]]-Table1[[#This Row],[Budget (M USD)]]</f>
        <v>-31.930000000000007</v>
      </c>
      <c r="Q820" s="2" t="s">
        <v>20</v>
      </c>
    </row>
    <row r="821" spans="1:17" x14ac:dyDescent="0.3">
      <c r="A821" s="18" t="s">
        <v>153</v>
      </c>
      <c r="B821" s="22" t="s">
        <v>1968</v>
      </c>
      <c r="C821" s="18" t="s">
        <v>3575</v>
      </c>
      <c r="D821" s="18" t="s">
        <v>26</v>
      </c>
      <c r="E821" s="18" t="s">
        <v>9</v>
      </c>
      <c r="F821" s="42">
        <f t="shared" ca="1" si="12"/>
        <v>36309</v>
      </c>
      <c r="G821" s="27">
        <v>5.6</v>
      </c>
      <c r="H821" s="45">
        <v>242.55</v>
      </c>
      <c r="I821" s="45">
        <v>203.74</v>
      </c>
      <c r="J821" s="25">
        <v>56</v>
      </c>
      <c r="K821" s="45">
        <v>120.53</v>
      </c>
      <c r="L821" s="45">
        <v>83.21</v>
      </c>
      <c r="M821" s="18" t="s">
        <v>54</v>
      </c>
      <c r="N821" s="45">
        <v>77.709999999999994</v>
      </c>
      <c r="O8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1" s="45">
        <f>Table1[[#This Row],[Lifetime Gross (M USD)]]-Table1[[#This Row],[Budget (M USD)]]</f>
        <v>-38.81</v>
      </c>
      <c r="Q821" s="2" t="s">
        <v>20</v>
      </c>
    </row>
    <row r="822" spans="1:17" x14ac:dyDescent="0.3">
      <c r="A822" s="32" t="s">
        <v>171</v>
      </c>
      <c r="B822" s="22" t="s">
        <v>1856</v>
      </c>
      <c r="C822" s="18" t="s">
        <v>4419</v>
      </c>
      <c r="D822" s="18" t="s">
        <v>26</v>
      </c>
      <c r="E822" s="18" t="s">
        <v>9</v>
      </c>
      <c r="F822" s="42">
        <f t="shared" ca="1" si="12"/>
        <v>36101</v>
      </c>
      <c r="G822" s="27">
        <v>7.7</v>
      </c>
      <c r="H822" s="45">
        <v>184.71</v>
      </c>
      <c r="I822" s="45">
        <v>128.46</v>
      </c>
      <c r="J822" s="25">
        <v>23</v>
      </c>
      <c r="K822" s="45">
        <v>99.28</v>
      </c>
      <c r="L822" s="45">
        <v>29.18</v>
      </c>
      <c r="M822" s="18" t="s">
        <v>44</v>
      </c>
      <c r="N822" s="45">
        <v>83.23</v>
      </c>
      <c r="O8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2" s="45">
        <f>Table1[[#This Row],[Lifetime Gross (M USD)]]-Table1[[#This Row],[Budget (M USD)]]</f>
        <v>-56.25</v>
      </c>
      <c r="Q822" s="2" t="s">
        <v>17</v>
      </c>
    </row>
    <row r="823" spans="1:17" x14ac:dyDescent="0.3">
      <c r="A823" s="18" t="s">
        <v>190</v>
      </c>
      <c r="B823" s="22" t="s">
        <v>2944</v>
      </c>
      <c r="C823" s="18" t="s">
        <v>4761</v>
      </c>
      <c r="D823" s="18" t="s">
        <v>26</v>
      </c>
      <c r="E823" s="18" t="s">
        <v>19</v>
      </c>
      <c r="F823" s="42">
        <f t="shared" ca="1" si="12"/>
        <v>8964</v>
      </c>
      <c r="G823" s="27">
        <v>6.7</v>
      </c>
      <c r="H823" s="45">
        <v>281.81</v>
      </c>
      <c r="I823" s="45">
        <v>215.31</v>
      </c>
      <c r="J823" s="25">
        <v>82</v>
      </c>
      <c r="K823" s="45">
        <v>136.26</v>
      </c>
      <c r="L823" s="45">
        <v>79.05</v>
      </c>
      <c r="M823" s="18" t="s">
        <v>46</v>
      </c>
      <c r="N823" s="45">
        <v>127.1</v>
      </c>
      <c r="O8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3" s="45">
        <f>Table1[[#This Row],[Lifetime Gross (M USD)]]-Table1[[#This Row],[Budget (M USD)]]</f>
        <v>-66.5</v>
      </c>
      <c r="Q823" s="2" t="s">
        <v>17</v>
      </c>
    </row>
    <row r="824" spans="1:17" x14ac:dyDescent="0.3">
      <c r="A824" s="32" t="s">
        <v>197</v>
      </c>
      <c r="B824" s="22" t="s">
        <v>2985</v>
      </c>
      <c r="C824" s="18" t="s">
        <v>4855</v>
      </c>
      <c r="D824" s="18" t="s">
        <v>26</v>
      </c>
      <c r="E824" s="18" t="s">
        <v>9</v>
      </c>
      <c r="F824" s="42">
        <f t="shared" ca="1" si="12"/>
        <v>8350</v>
      </c>
      <c r="G824" s="27">
        <v>5.5</v>
      </c>
      <c r="H824" s="45">
        <v>106.68</v>
      </c>
      <c r="I824" s="45">
        <v>39.35</v>
      </c>
      <c r="J824" s="25">
        <v>21</v>
      </c>
      <c r="K824" s="45">
        <v>27.28</v>
      </c>
      <c r="L824" s="45">
        <v>12.07</v>
      </c>
      <c r="M824" s="18" t="s">
        <v>54</v>
      </c>
      <c r="N824" s="45">
        <v>41.21</v>
      </c>
      <c r="O8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4" s="45">
        <f>Table1[[#This Row],[Lifetime Gross (M USD)]]-Table1[[#This Row],[Budget (M USD)]]</f>
        <v>-67.330000000000013</v>
      </c>
      <c r="Q824" s="2" t="s">
        <v>32</v>
      </c>
    </row>
    <row r="825" spans="1:17" x14ac:dyDescent="0.3">
      <c r="A825" s="18" t="s">
        <v>221</v>
      </c>
      <c r="B825" s="22" t="s">
        <v>2516</v>
      </c>
      <c r="C825" s="18" t="s">
        <v>4891</v>
      </c>
      <c r="D825" s="18" t="s">
        <v>26</v>
      </c>
      <c r="E825" s="18" t="s">
        <v>9</v>
      </c>
      <c r="F825" s="42">
        <f t="shared" ca="1" si="12"/>
        <v>25493</v>
      </c>
      <c r="G825" s="27">
        <v>5.0999999999999996</v>
      </c>
      <c r="H825" s="45">
        <v>175.44</v>
      </c>
      <c r="I825" s="45">
        <v>84.31</v>
      </c>
      <c r="J825" s="25">
        <v>44</v>
      </c>
      <c r="K825" s="45">
        <v>55.35</v>
      </c>
      <c r="L825" s="45">
        <v>28.96</v>
      </c>
      <c r="M825" s="18" t="s">
        <v>54</v>
      </c>
      <c r="N825" s="45">
        <v>74.599999999999994</v>
      </c>
      <c r="O8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5" s="45">
        <f>Table1[[#This Row],[Lifetime Gross (M USD)]]-Table1[[#This Row],[Budget (M USD)]]</f>
        <v>-91.13</v>
      </c>
      <c r="Q825" s="2" t="s">
        <v>28</v>
      </c>
    </row>
    <row r="826" spans="1:17" x14ac:dyDescent="0.3">
      <c r="A826" s="32" t="s">
        <v>225</v>
      </c>
      <c r="B826" s="22" t="s">
        <v>1842</v>
      </c>
      <c r="C826" s="18" t="s">
        <v>4348</v>
      </c>
      <c r="D826" s="18" t="s">
        <v>26</v>
      </c>
      <c r="E826" s="18" t="s">
        <v>9</v>
      </c>
      <c r="F826" s="42">
        <f t="shared" ca="1" si="12"/>
        <v>32916</v>
      </c>
      <c r="G826" s="27">
        <v>6.2</v>
      </c>
      <c r="H826" s="45">
        <v>230.03</v>
      </c>
      <c r="I826" s="45">
        <v>135.5</v>
      </c>
      <c r="J826" s="25">
        <v>64</v>
      </c>
      <c r="K826" s="45">
        <v>87.74</v>
      </c>
      <c r="L826" s="45">
        <v>47.76</v>
      </c>
      <c r="M826" s="18" t="s">
        <v>44</v>
      </c>
      <c r="N826" s="45">
        <v>56.18</v>
      </c>
      <c r="O8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6" s="45">
        <f>Table1[[#This Row],[Lifetime Gross (M USD)]]-Table1[[#This Row],[Budget (M USD)]]</f>
        <v>-94.53</v>
      </c>
      <c r="Q826" s="2" t="s">
        <v>17</v>
      </c>
    </row>
    <row r="827" spans="1:17" x14ac:dyDescent="0.3">
      <c r="A827" s="18" t="s">
        <v>231</v>
      </c>
      <c r="B827" s="22" t="s">
        <v>2268</v>
      </c>
      <c r="C827" s="18" t="s">
        <v>3533</v>
      </c>
      <c r="D827" s="18" t="s">
        <v>26</v>
      </c>
      <c r="E827" s="18" t="s">
        <v>9</v>
      </c>
      <c r="F827" s="42">
        <f t="shared" ca="1" si="12"/>
        <v>17655</v>
      </c>
      <c r="G827" s="27">
        <v>5.4</v>
      </c>
      <c r="H827" s="45">
        <v>247.32</v>
      </c>
      <c r="I827" s="45">
        <v>139.51</v>
      </c>
      <c r="J827" s="25">
        <v>87</v>
      </c>
      <c r="K827" s="45">
        <v>82.71</v>
      </c>
      <c r="L827" s="45">
        <v>56.8</v>
      </c>
      <c r="M827" s="18" t="s">
        <v>48</v>
      </c>
      <c r="N827" s="45">
        <v>54.89</v>
      </c>
      <c r="O8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7" s="45">
        <f>Table1[[#This Row],[Lifetime Gross (M USD)]]-Table1[[#This Row],[Budget (M USD)]]</f>
        <v>-107.81</v>
      </c>
      <c r="Q827" s="2" t="s">
        <v>17</v>
      </c>
    </row>
    <row r="828" spans="1:17" x14ac:dyDescent="0.3">
      <c r="A828" s="32" t="s">
        <v>241</v>
      </c>
      <c r="B828" s="22" t="s">
        <v>2603</v>
      </c>
      <c r="C828" s="18" t="s">
        <v>4067</v>
      </c>
      <c r="D828" s="18" t="s">
        <v>18</v>
      </c>
      <c r="E828" s="18" t="s">
        <v>27</v>
      </c>
      <c r="F828" s="42">
        <f t="shared" ca="1" si="12"/>
        <v>28003</v>
      </c>
      <c r="G828" s="27">
        <v>7.1</v>
      </c>
      <c r="H828" s="45">
        <v>180.95</v>
      </c>
      <c r="I828" s="45">
        <v>56.2</v>
      </c>
      <c r="J828" s="25">
        <v>27</v>
      </c>
      <c r="K828" s="45">
        <v>37.39</v>
      </c>
      <c r="L828" s="45">
        <v>18.809999999999999</v>
      </c>
      <c r="M828" s="18" t="s">
        <v>48</v>
      </c>
      <c r="N828" s="45">
        <v>89.44</v>
      </c>
      <c r="O8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8" s="45">
        <f>Table1[[#This Row],[Lifetime Gross (M USD)]]-Table1[[#This Row],[Budget (M USD)]]</f>
        <v>-124.74999999999999</v>
      </c>
      <c r="Q828" s="2" t="s">
        <v>17</v>
      </c>
    </row>
    <row r="829" spans="1:17" x14ac:dyDescent="0.3">
      <c r="A829" s="18" t="s">
        <v>258</v>
      </c>
      <c r="B829" s="22" t="s">
        <v>2666</v>
      </c>
      <c r="C829" s="18" t="s">
        <v>4595</v>
      </c>
      <c r="D829" s="18" t="s">
        <v>26</v>
      </c>
      <c r="E829" s="18" t="s">
        <v>9</v>
      </c>
      <c r="F829" s="42">
        <f t="shared" ca="1" si="12"/>
        <v>37609</v>
      </c>
      <c r="G829" s="27">
        <v>7.9</v>
      </c>
      <c r="H829" s="45">
        <v>265.16000000000003</v>
      </c>
      <c r="I829" s="45">
        <v>122.03</v>
      </c>
      <c r="J829" s="25">
        <v>37</v>
      </c>
      <c r="K829" s="45">
        <v>96.73</v>
      </c>
      <c r="L829" s="45">
        <v>25.3</v>
      </c>
      <c r="M829" s="18" t="s">
        <v>55</v>
      </c>
      <c r="N829" s="45">
        <v>72.900000000000006</v>
      </c>
      <c r="O8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29" s="45">
        <f>Table1[[#This Row],[Lifetime Gross (M USD)]]-Table1[[#This Row],[Budget (M USD)]]</f>
        <v>-143.13000000000002</v>
      </c>
      <c r="Q829" s="2" t="s">
        <v>13</v>
      </c>
    </row>
    <row r="830" spans="1:17" x14ac:dyDescent="0.3">
      <c r="A830" s="32" t="s">
        <v>324</v>
      </c>
      <c r="B830" s="22" t="s">
        <v>2722</v>
      </c>
      <c r="C830" s="18" t="s">
        <v>4283</v>
      </c>
      <c r="D830" s="18" t="s">
        <v>26</v>
      </c>
      <c r="E830" s="18" t="s">
        <v>9</v>
      </c>
      <c r="F830" s="42">
        <f t="shared" ca="1" si="12"/>
        <v>20994</v>
      </c>
      <c r="G830" s="27">
        <v>5.8</v>
      </c>
      <c r="H830" s="45">
        <v>295.20999999999998</v>
      </c>
      <c r="I830" s="45">
        <v>150.28</v>
      </c>
      <c r="J830" s="25">
        <v>80</v>
      </c>
      <c r="K830" s="45">
        <v>86.02</v>
      </c>
      <c r="L830" s="45">
        <v>64.260000000000005</v>
      </c>
      <c r="M830" s="18" t="s">
        <v>55</v>
      </c>
      <c r="N830" s="45">
        <v>97.32</v>
      </c>
      <c r="O8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0" s="45">
        <f>Table1[[#This Row],[Lifetime Gross (M USD)]]-Table1[[#This Row],[Budget (M USD)]]</f>
        <v>-144.92999999999998</v>
      </c>
      <c r="Q830" s="2" t="s">
        <v>13</v>
      </c>
    </row>
    <row r="831" spans="1:17" x14ac:dyDescent="0.3">
      <c r="A831" s="18" t="s">
        <v>333</v>
      </c>
      <c r="B831" s="22" t="s">
        <v>2854</v>
      </c>
      <c r="C831" s="18" t="s">
        <v>4546</v>
      </c>
      <c r="D831" s="18" t="s">
        <v>26</v>
      </c>
      <c r="E831" s="18" t="s">
        <v>9</v>
      </c>
      <c r="F831" s="42">
        <f t="shared" ca="1" si="12"/>
        <v>28613</v>
      </c>
      <c r="G831" s="27">
        <v>6.4</v>
      </c>
      <c r="H831" s="45">
        <v>261.44</v>
      </c>
      <c r="I831" s="45">
        <v>104.58</v>
      </c>
      <c r="J831" s="25">
        <v>76</v>
      </c>
      <c r="K831" s="45">
        <v>81.56</v>
      </c>
      <c r="L831" s="45">
        <v>23.02</v>
      </c>
      <c r="M831" s="18" t="s">
        <v>44</v>
      </c>
      <c r="N831" s="45">
        <v>97.65</v>
      </c>
      <c r="O8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1" s="45">
        <f>Table1[[#This Row],[Lifetime Gross (M USD)]]-Table1[[#This Row],[Budget (M USD)]]</f>
        <v>-156.86000000000001</v>
      </c>
      <c r="Q831" s="2" t="s">
        <v>13</v>
      </c>
    </row>
    <row r="832" spans="1:17" x14ac:dyDescent="0.3">
      <c r="A832" s="32" t="s">
        <v>89</v>
      </c>
      <c r="B832" s="22" t="s">
        <v>1894</v>
      </c>
      <c r="C832" s="18" t="s">
        <v>3096</v>
      </c>
      <c r="D832" s="18" t="s">
        <v>26</v>
      </c>
      <c r="E832" s="18" t="s">
        <v>9</v>
      </c>
      <c r="F832" s="42">
        <f t="shared" ca="1" si="12"/>
        <v>39873</v>
      </c>
      <c r="G832" s="27">
        <v>6.1</v>
      </c>
      <c r="H832" s="45">
        <v>226.56</v>
      </c>
      <c r="I832" s="45">
        <v>66.650000000000006</v>
      </c>
      <c r="J832" s="25">
        <v>72</v>
      </c>
      <c r="K832" s="45">
        <v>49.11</v>
      </c>
      <c r="L832" s="45">
        <v>17.54</v>
      </c>
      <c r="M832" s="18" t="s">
        <v>44</v>
      </c>
      <c r="N832" s="45">
        <v>43.82</v>
      </c>
      <c r="O8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2" s="45">
        <f>Table1[[#This Row],[Lifetime Gross (M USD)]]-Table1[[#This Row],[Budget (M USD)]]</f>
        <v>-159.91</v>
      </c>
      <c r="Q832" s="2" t="s">
        <v>22</v>
      </c>
    </row>
    <row r="833" spans="1:17" x14ac:dyDescent="0.3">
      <c r="A833" s="18" t="s">
        <v>346</v>
      </c>
      <c r="B833" s="22" t="s">
        <v>2169</v>
      </c>
      <c r="C833" s="18" t="s">
        <v>3564</v>
      </c>
      <c r="D833" s="18" t="s">
        <v>26</v>
      </c>
      <c r="E833" s="18" t="s">
        <v>9</v>
      </c>
      <c r="F833" s="42">
        <f t="shared" ca="1" si="12"/>
        <v>33231</v>
      </c>
      <c r="G833" s="27">
        <v>6.8</v>
      </c>
      <c r="H833" s="45">
        <v>189.15</v>
      </c>
      <c r="I833" s="45">
        <v>17.47</v>
      </c>
      <c r="J833" s="25">
        <v>48</v>
      </c>
      <c r="K833" s="45">
        <v>11.34</v>
      </c>
      <c r="L833" s="45">
        <v>6.13</v>
      </c>
      <c r="M833" s="18" t="s">
        <v>50</v>
      </c>
      <c r="N833" s="45">
        <v>66.23</v>
      </c>
      <c r="O8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3" s="45">
        <f>Table1[[#This Row],[Lifetime Gross (M USD)]]-Table1[[#This Row],[Budget (M USD)]]</f>
        <v>-171.68</v>
      </c>
      <c r="Q833" s="2" t="s">
        <v>28</v>
      </c>
    </row>
    <row r="834" spans="1:17" x14ac:dyDescent="0.3">
      <c r="A834" s="32" t="s">
        <v>362</v>
      </c>
      <c r="B834" s="22" t="s">
        <v>2600</v>
      </c>
      <c r="C834" s="18" t="s">
        <v>4063</v>
      </c>
      <c r="D834" s="18" t="s">
        <v>26</v>
      </c>
      <c r="E834" s="18" t="s">
        <v>9</v>
      </c>
      <c r="F834" s="42">
        <f t="shared" ca="1" si="12"/>
        <v>13787</v>
      </c>
      <c r="G834" s="27">
        <v>4.5</v>
      </c>
      <c r="H834" s="45">
        <v>293.82</v>
      </c>
      <c r="I834" s="45">
        <v>70.760000000000005</v>
      </c>
      <c r="J834" s="25">
        <v>43</v>
      </c>
      <c r="K834" s="45">
        <v>46.88</v>
      </c>
      <c r="L834" s="45">
        <v>23.88</v>
      </c>
      <c r="M834" s="18" t="s">
        <v>46</v>
      </c>
      <c r="N834" s="45">
        <v>122.02</v>
      </c>
      <c r="O8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4" s="45">
        <f>Table1[[#This Row],[Lifetime Gross (M USD)]]-Table1[[#This Row],[Budget (M USD)]]</f>
        <v>-223.06</v>
      </c>
      <c r="Q834" s="2" t="s">
        <v>28</v>
      </c>
    </row>
    <row r="835" spans="1:17" x14ac:dyDescent="0.3">
      <c r="A835" s="18" t="s">
        <v>367</v>
      </c>
      <c r="B835" s="22" t="s">
        <v>2812</v>
      </c>
      <c r="C835" s="18" t="s">
        <v>4459</v>
      </c>
      <c r="D835" s="18" t="s">
        <v>26</v>
      </c>
      <c r="E835" s="18" t="s">
        <v>9</v>
      </c>
      <c r="F835" s="42">
        <f t="shared" ref="F835:F898" ca="1" si="13">RANDBETWEEN(DATE(1920,1,1),DATE(2015,12,31))</f>
        <v>8696</v>
      </c>
      <c r="G835" s="27">
        <v>5.9</v>
      </c>
      <c r="H835" s="45">
        <v>294.29000000000002</v>
      </c>
      <c r="I835" s="45">
        <v>63.34</v>
      </c>
      <c r="J835" s="25">
        <v>34</v>
      </c>
      <c r="K835" s="45">
        <v>35.82</v>
      </c>
      <c r="L835" s="45">
        <v>27.52</v>
      </c>
      <c r="M835" s="18" t="s">
        <v>50</v>
      </c>
      <c r="N835" s="45">
        <v>77.03</v>
      </c>
      <c r="O8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5" s="45">
        <f>Table1[[#This Row],[Lifetime Gross (M USD)]]-Table1[[#This Row],[Budget (M USD)]]</f>
        <v>-230.95000000000002</v>
      </c>
      <c r="Q835" s="2" t="s">
        <v>25</v>
      </c>
    </row>
    <row r="836" spans="1:17" x14ac:dyDescent="0.3">
      <c r="A836" s="32" t="s">
        <v>388</v>
      </c>
      <c r="B836" s="22" t="s">
        <v>2578</v>
      </c>
      <c r="C836" s="18" t="s">
        <v>4026</v>
      </c>
      <c r="D836" s="18" t="s">
        <v>26</v>
      </c>
      <c r="E836" s="18" t="s">
        <v>9</v>
      </c>
      <c r="F836" s="42">
        <f t="shared" ca="1" si="13"/>
        <v>16306</v>
      </c>
      <c r="G836" s="27">
        <v>6.6</v>
      </c>
      <c r="H836" s="45">
        <v>280.94</v>
      </c>
      <c r="I836" s="45">
        <v>20.62</v>
      </c>
      <c r="J836" s="25">
        <v>41</v>
      </c>
      <c r="K836" s="45">
        <v>12.3</v>
      </c>
      <c r="L836" s="45">
        <v>8.32</v>
      </c>
      <c r="M836" s="18" t="s">
        <v>48</v>
      </c>
      <c r="N836" s="45">
        <v>91.2</v>
      </c>
      <c r="O8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6" s="45">
        <f>Table1[[#This Row],[Lifetime Gross (M USD)]]-Table1[[#This Row],[Budget (M USD)]]</f>
        <v>-260.32</v>
      </c>
      <c r="Q836" s="2" t="s">
        <v>25</v>
      </c>
    </row>
    <row r="837" spans="1:17" x14ac:dyDescent="0.3">
      <c r="A837" s="18" t="s">
        <v>390</v>
      </c>
      <c r="B837" s="22" t="s">
        <v>2153</v>
      </c>
      <c r="C837" s="18" t="s">
        <v>4081</v>
      </c>
      <c r="D837" s="18" t="s">
        <v>26</v>
      </c>
      <c r="E837" s="18" t="s">
        <v>9</v>
      </c>
      <c r="F837" s="42">
        <f t="shared" ca="1" si="13"/>
        <v>11237</v>
      </c>
      <c r="G837" s="27">
        <v>7.3</v>
      </c>
      <c r="H837" s="45">
        <v>295.29000000000002</v>
      </c>
      <c r="I837" s="45">
        <v>24.69</v>
      </c>
      <c r="J837" s="25">
        <v>20</v>
      </c>
      <c r="K837" s="45">
        <v>18.13</v>
      </c>
      <c r="L837" s="45">
        <v>6.56</v>
      </c>
      <c r="M837" s="18" t="s">
        <v>48</v>
      </c>
      <c r="N837" s="45">
        <v>31.58</v>
      </c>
      <c r="O8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37" s="45">
        <f>Table1[[#This Row],[Lifetime Gross (M USD)]]-Table1[[#This Row],[Budget (M USD)]]</f>
        <v>-270.60000000000002</v>
      </c>
      <c r="Q837" s="2" t="s">
        <v>25</v>
      </c>
    </row>
    <row r="838" spans="1:17" x14ac:dyDescent="0.3">
      <c r="A838" s="32" t="s">
        <v>436</v>
      </c>
      <c r="B838" s="22" t="s">
        <v>2035</v>
      </c>
      <c r="C838" s="18" t="s">
        <v>3797</v>
      </c>
      <c r="D838" s="18" t="s">
        <v>1849</v>
      </c>
      <c r="E838" s="18" t="s">
        <v>1850</v>
      </c>
      <c r="F838" s="42">
        <f t="shared" ca="1" si="13"/>
        <v>21457</v>
      </c>
      <c r="G838" s="27">
        <v>6.5</v>
      </c>
      <c r="H838" s="45">
        <v>50.12</v>
      </c>
      <c r="I838" s="45">
        <v>1198.05</v>
      </c>
      <c r="J838" s="25">
        <v>65</v>
      </c>
      <c r="K838" s="45">
        <v>802.35</v>
      </c>
      <c r="L838" s="45">
        <v>395.7</v>
      </c>
      <c r="M838" s="18" t="s">
        <v>55</v>
      </c>
      <c r="N838" s="45">
        <v>15.92</v>
      </c>
      <c r="O8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838" s="45">
        <f>Table1[[#This Row],[Lifetime Gross (M USD)]]-Table1[[#This Row],[Budget (M USD)]]</f>
        <v>1147.93</v>
      </c>
      <c r="Q838" s="2" t="s">
        <v>10</v>
      </c>
    </row>
    <row r="839" spans="1:17" x14ac:dyDescent="0.3">
      <c r="A839" s="18" t="s">
        <v>447</v>
      </c>
      <c r="B839" s="22" t="s">
        <v>1900</v>
      </c>
      <c r="C839" s="18" t="s">
        <v>3102</v>
      </c>
      <c r="D839" s="18" t="s">
        <v>26</v>
      </c>
      <c r="E839" s="18" t="s">
        <v>9</v>
      </c>
      <c r="F839" s="42">
        <f t="shared" ca="1" si="13"/>
        <v>31724</v>
      </c>
      <c r="G839" s="27">
        <v>2.7</v>
      </c>
      <c r="H839" s="45">
        <v>58.31</v>
      </c>
      <c r="I839" s="45">
        <v>1153.25</v>
      </c>
      <c r="J839" s="25">
        <v>53</v>
      </c>
      <c r="K839" s="45">
        <v>740.44</v>
      </c>
      <c r="L839" s="45">
        <v>412.81</v>
      </c>
      <c r="M839" s="18" t="s">
        <v>50</v>
      </c>
      <c r="N839" s="45">
        <v>27.05</v>
      </c>
      <c r="O8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839" s="45">
        <f>Table1[[#This Row],[Lifetime Gross (M USD)]]-Table1[[#This Row],[Budget (M USD)]]</f>
        <v>1094.94</v>
      </c>
      <c r="Q839" s="2" t="s">
        <v>8</v>
      </c>
    </row>
    <row r="840" spans="1:17" x14ac:dyDescent="0.3">
      <c r="A840" s="32" t="s">
        <v>504</v>
      </c>
      <c r="B840" s="22" t="s">
        <v>1888</v>
      </c>
      <c r="C840" s="18" t="s">
        <v>3090</v>
      </c>
      <c r="D840" s="18" t="s">
        <v>26</v>
      </c>
      <c r="E840" s="18" t="s">
        <v>9</v>
      </c>
      <c r="F840" s="42">
        <f t="shared" ca="1" si="13"/>
        <v>11371</v>
      </c>
      <c r="G840" s="27">
        <v>7.1</v>
      </c>
      <c r="H840" s="45">
        <v>30.52</v>
      </c>
      <c r="I840" s="45">
        <v>1016.15</v>
      </c>
      <c r="J840" s="25">
        <v>60</v>
      </c>
      <c r="K840" s="45">
        <v>523.36</v>
      </c>
      <c r="L840" s="45">
        <v>492.79</v>
      </c>
      <c r="M840" s="18" t="s">
        <v>48</v>
      </c>
      <c r="N840" s="45">
        <v>7.19</v>
      </c>
      <c r="O8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840" s="45">
        <f>Table1[[#This Row],[Lifetime Gross (M USD)]]-Table1[[#This Row],[Budget (M USD)]]</f>
        <v>985.63</v>
      </c>
      <c r="Q840" s="2" t="s">
        <v>8</v>
      </c>
    </row>
    <row r="841" spans="1:17" x14ac:dyDescent="0.3">
      <c r="A841" s="18" t="s">
        <v>579</v>
      </c>
      <c r="B841" s="22" t="s">
        <v>2366</v>
      </c>
      <c r="C841" s="18" t="s">
        <v>3679</v>
      </c>
      <c r="D841" s="18" t="s">
        <v>14</v>
      </c>
      <c r="E841" s="18" t="s">
        <v>21</v>
      </c>
      <c r="F841" s="42">
        <f t="shared" ca="1" si="13"/>
        <v>20523</v>
      </c>
      <c r="G841" s="27">
        <v>7.7</v>
      </c>
      <c r="H841" s="45">
        <v>40.71</v>
      </c>
      <c r="I841" s="45">
        <v>846.85</v>
      </c>
      <c r="J841" s="25">
        <v>88</v>
      </c>
      <c r="K841" s="45">
        <v>508.44</v>
      </c>
      <c r="L841" s="45">
        <v>338.41</v>
      </c>
      <c r="M841" s="18" t="s">
        <v>54</v>
      </c>
      <c r="N841" s="45">
        <v>8.57</v>
      </c>
      <c r="O8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841" s="45">
        <f>Table1[[#This Row],[Lifetime Gross (M USD)]]-Table1[[#This Row],[Budget (M USD)]]</f>
        <v>806.14</v>
      </c>
      <c r="Q841" s="2" t="s">
        <v>8</v>
      </c>
    </row>
    <row r="842" spans="1:17" x14ac:dyDescent="0.3">
      <c r="A842" s="32" t="s">
        <v>645</v>
      </c>
      <c r="B842" s="22" t="s">
        <v>1945</v>
      </c>
      <c r="C842" s="18" t="s">
        <v>4616</v>
      </c>
      <c r="D842" s="18" t="s">
        <v>26</v>
      </c>
      <c r="E842" s="18" t="s">
        <v>19</v>
      </c>
      <c r="F842" s="42">
        <f t="shared" ca="1" si="13"/>
        <v>22021</v>
      </c>
      <c r="G842" s="27">
        <v>6.3</v>
      </c>
      <c r="H842" s="45">
        <v>52</v>
      </c>
      <c r="I842" s="45">
        <v>744.87</v>
      </c>
      <c r="J842" s="25">
        <v>43</v>
      </c>
      <c r="K842" s="45">
        <v>421.45</v>
      </c>
      <c r="L842" s="45">
        <v>323.42</v>
      </c>
      <c r="M842" s="18" t="s">
        <v>44</v>
      </c>
      <c r="N842" s="45">
        <v>23.71</v>
      </c>
      <c r="O8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842" s="45">
        <f>Table1[[#This Row],[Lifetime Gross (M USD)]]-Table1[[#This Row],[Budget (M USD)]]</f>
        <v>692.87</v>
      </c>
      <c r="Q842" s="2" t="s">
        <v>13</v>
      </c>
    </row>
    <row r="843" spans="1:17" x14ac:dyDescent="0.3">
      <c r="A843" s="18" t="s">
        <v>659</v>
      </c>
      <c r="B843" s="22" t="s">
        <v>2654</v>
      </c>
      <c r="C843" s="18" t="s">
        <v>4157</v>
      </c>
      <c r="D843" s="18" t="s">
        <v>26</v>
      </c>
      <c r="E843" s="18" t="s">
        <v>9</v>
      </c>
      <c r="F843" s="42">
        <f t="shared" ca="1" si="13"/>
        <v>7896</v>
      </c>
      <c r="G843" s="27">
        <v>7.1</v>
      </c>
      <c r="H843" s="45">
        <v>205.22</v>
      </c>
      <c r="I843" s="45">
        <v>888.92</v>
      </c>
      <c r="J843" s="25">
        <v>31</v>
      </c>
      <c r="K843" s="45">
        <v>636.95000000000005</v>
      </c>
      <c r="L843" s="45">
        <v>251.97</v>
      </c>
      <c r="M843" s="18" t="s">
        <v>46</v>
      </c>
      <c r="N843" s="45">
        <v>85.29</v>
      </c>
      <c r="O8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843" s="45">
        <f>Table1[[#This Row],[Lifetime Gross (M USD)]]-Table1[[#This Row],[Budget (M USD)]]</f>
        <v>683.69999999999993</v>
      </c>
      <c r="Q843" s="2" t="s">
        <v>25</v>
      </c>
    </row>
    <row r="844" spans="1:17" x14ac:dyDescent="0.3">
      <c r="A844" s="32" t="s">
        <v>679</v>
      </c>
      <c r="B844" s="22" t="s">
        <v>2193</v>
      </c>
      <c r="C844" s="18" t="s">
        <v>3436</v>
      </c>
      <c r="D844" s="18" t="s">
        <v>26</v>
      </c>
      <c r="E844" s="18" t="s">
        <v>9</v>
      </c>
      <c r="F844" s="42">
        <f t="shared" ca="1" si="13"/>
        <v>27954</v>
      </c>
      <c r="G844" s="27">
        <v>8.1</v>
      </c>
      <c r="H844" s="45">
        <v>281.63</v>
      </c>
      <c r="I844" s="45">
        <v>946.34</v>
      </c>
      <c r="J844" s="25">
        <v>94</v>
      </c>
      <c r="K844" s="45">
        <v>542.38</v>
      </c>
      <c r="L844" s="45">
        <v>403.96</v>
      </c>
      <c r="M844" s="18" t="s">
        <v>48</v>
      </c>
      <c r="N844" s="45">
        <v>52.68</v>
      </c>
      <c r="O8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844" s="45">
        <f>Table1[[#This Row],[Lifetime Gross (M USD)]]-Table1[[#This Row],[Budget (M USD)]]</f>
        <v>664.71</v>
      </c>
      <c r="Q844" s="2" t="s">
        <v>22</v>
      </c>
    </row>
    <row r="845" spans="1:17" x14ac:dyDescent="0.3">
      <c r="A845" s="18" t="s">
        <v>702</v>
      </c>
      <c r="B845" s="22" t="s">
        <v>2011</v>
      </c>
      <c r="C845" s="18" t="s">
        <v>4524</v>
      </c>
      <c r="D845" s="18" t="s">
        <v>26</v>
      </c>
      <c r="E845" s="18" t="s">
        <v>9</v>
      </c>
      <c r="F845" s="42">
        <f t="shared" ca="1" si="13"/>
        <v>20630</v>
      </c>
      <c r="G845" s="27">
        <v>6.4</v>
      </c>
      <c r="H845" s="45">
        <v>108.53</v>
      </c>
      <c r="I845" s="45">
        <v>729.55</v>
      </c>
      <c r="J845" s="25">
        <v>94</v>
      </c>
      <c r="K845" s="45">
        <v>470.62</v>
      </c>
      <c r="L845" s="45">
        <v>258.93</v>
      </c>
      <c r="M845" s="18" t="s">
        <v>46</v>
      </c>
      <c r="N845" s="45">
        <v>29.92</v>
      </c>
      <c r="O8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845" s="45">
        <f>Table1[[#This Row],[Lifetime Gross (M USD)]]-Table1[[#This Row],[Budget (M USD)]]</f>
        <v>621.02</v>
      </c>
      <c r="Q845" s="2" t="s">
        <v>28</v>
      </c>
    </row>
    <row r="846" spans="1:17" x14ac:dyDescent="0.3">
      <c r="A846" s="32" t="s">
        <v>750</v>
      </c>
      <c r="B846" s="22" t="s">
        <v>1963</v>
      </c>
      <c r="C846" s="18" t="s">
        <v>4659</v>
      </c>
      <c r="D846" s="18" t="s">
        <v>26</v>
      </c>
      <c r="E846" s="18" t="s">
        <v>9</v>
      </c>
      <c r="F846" s="42">
        <f t="shared" ca="1" si="13"/>
        <v>34933</v>
      </c>
      <c r="G846" s="27">
        <v>6.1</v>
      </c>
      <c r="H846" s="45">
        <v>236.18</v>
      </c>
      <c r="I846" s="45">
        <v>687.65</v>
      </c>
      <c r="J846" s="25">
        <v>87</v>
      </c>
      <c r="K846" s="45">
        <v>412.73</v>
      </c>
      <c r="L846" s="45">
        <v>274.92</v>
      </c>
      <c r="M846" s="18" t="s">
        <v>44</v>
      </c>
      <c r="N846" s="45">
        <v>38.03</v>
      </c>
      <c r="O8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46" s="45">
        <f>Table1[[#This Row],[Lifetime Gross (M USD)]]-Table1[[#This Row],[Budget (M USD)]]</f>
        <v>451.46999999999997</v>
      </c>
      <c r="Q846" s="2" t="s">
        <v>28</v>
      </c>
    </row>
    <row r="847" spans="1:17" x14ac:dyDescent="0.3">
      <c r="A847" s="18" t="s">
        <v>202</v>
      </c>
      <c r="B847" s="22" t="s">
        <v>2279</v>
      </c>
      <c r="C847" s="18" t="s">
        <v>3552</v>
      </c>
      <c r="D847" s="18" t="s">
        <v>26</v>
      </c>
      <c r="E847" s="18" t="s">
        <v>9</v>
      </c>
      <c r="F847" s="42">
        <f t="shared" ca="1" si="13"/>
        <v>23923</v>
      </c>
      <c r="G847" s="27">
        <v>6.2</v>
      </c>
      <c r="H847" s="45">
        <v>135.44</v>
      </c>
      <c r="I847" s="45">
        <v>563.63</v>
      </c>
      <c r="J847" s="25">
        <v>90</v>
      </c>
      <c r="K847" s="45">
        <v>317.44</v>
      </c>
      <c r="L847" s="45">
        <v>246.19</v>
      </c>
      <c r="M847" s="18" t="s">
        <v>50</v>
      </c>
      <c r="N847" s="45">
        <v>22.88</v>
      </c>
      <c r="O8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47" s="45">
        <f>Table1[[#This Row],[Lifetime Gross (M USD)]]-Table1[[#This Row],[Budget (M USD)]]</f>
        <v>428.19</v>
      </c>
      <c r="Q847" s="2" t="s">
        <v>28</v>
      </c>
    </row>
    <row r="848" spans="1:17" x14ac:dyDescent="0.3">
      <c r="A848" s="32" t="s">
        <v>86</v>
      </c>
      <c r="B848" s="22" t="s">
        <v>2027</v>
      </c>
      <c r="C848" s="18" t="s">
        <v>4162</v>
      </c>
      <c r="D848" s="18" t="s">
        <v>26</v>
      </c>
      <c r="E848" s="18" t="s">
        <v>9</v>
      </c>
      <c r="F848" s="42">
        <f t="shared" ca="1" si="13"/>
        <v>34753</v>
      </c>
      <c r="G848" s="27">
        <v>6.6</v>
      </c>
      <c r="H848" s="45">
        <v>216.46</v>
      </c>
      <c r="I848" s="45">
        <v>641.33000000000004</v>
      </c>
      <c r="J848" s="25">
        <v>96</v>
      </c>
      <c r="K848" s="45">
        <v>481.65</v>
      </c>
      <c r="L848" s="45">
        <v>159.68</v>
      </c>
      <c r="M848" s="18" t="s">
        <v>50</v>
      </c>
      <c r="N848" s="45">
        <v>101.75</v>
      </c>
      <c r="O8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48" s="45">
        <f>Table1[[#This Row],[Lifetime Gross (M USD)]]-Table1[[#This Row],[Budget (M USD)]]</f>
        <v>424.87</v>
      </c>
      <c r="Q848" s="2" t="s">
        <v>10</v>
      </c>
    </row>
    <row r="849" spans="1:17" x14ac:dyDescent="0.3">
      <c r="A849" s="18" t="s">
        <v>802</v>
      </c>
      <c r="B849" s="22" t="s">
        <v>2821</v>
      </c>
      <c r="C849" s="18" t="s">
        <v>4484</v>
      </c>
      <c r="D849" s="18" t="s">
        <v>18</v>
      </c>
      <c r="E849" s="18" t="s">
        <v>1843</v>
      </c>
      <c r="F849" s="42">
        <f t="shared" ca="1" si="13"/>
        <v>36636</v>
      </c>
      <c r="G849" s="27">
        <v>7.7</v>
      </c>
      <c r="H849" s="45">
        <v>28.99</v>
      </c>
      <c r="I849" s="45">
        <v>453.76</v>
      </c>
      <c r="J849" s="25">
        <v>70</v>
      </c>
      <c r="K849" s="45">
        <v>236.99</v>
      </c>
      <c r="L849" s="45">
        <v>216.77</v>
      </c>
      <c r="M849" s="18" t="s">
        <v>50</v>
      </c>
      <c r="N849" s="45">
        <v>11.68</v>
      </c>
      <c r="O8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49" s="45">
        <f>Table1[[#This Row],[Lifetime Gross (M USD)]]-Table1[[#This Row],[Budget (M USD)]]</f>
        <v>424.77</v>
      </c>
      <c r="Q849" s="2" t="s">
        <v>20</v>
      </c>
    </row>
    <row r="850" spans="1:17" x14ac:dyDescent="0.3">
      <c r="A850" s="32" t="s">
        <v>806</v>
      </c>
      <c r="B850" s="22" t="s">
        <v>2018</v>
      </c>
      <c r="C850" s="18" t="s">
        <v>4641</v>
      </c>
      <c r="D850" s="18" t="s">
        <v>26</v>
      </c>
      <c r="E850" s="18" t="s">
        <v>9</v>
      </c>
      <c r="F850" s="42">
        <f t="shared" ca="1" si="13"/>
        <v>32422</v>
      </c>
      <c r="G850" s="27">
        <v>5.5</v>
      </c>
      <c r="H850" s="45">
        <v>173.58</v>
      </c>
      <c r="I850" s="45">
        <v>568.87</v>
      </c>
      <c r="J850" s="25">
        <v>89</v>
      </c>
      <c r="K850" s="45">
        <v>375.89</v>
      </c>
      <c r="L850" s="45">
        <v>192.98</v>
      </c>
      <c r="M850" s="18" t="s">
        <v>44</v>
      </c>
      <c r="N850" s="45">
        <v>22.52</v>
      </c>
      <c r="O8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0" s="45">
        <f>Table1[[#This Row],[Lifetime Gross (M USD)]]-Table1[[#This Row],[Budget (M USD)]]</f>
        <v>395.28999999999996</v>
      </c>
      <c r="Q850" s="2" t="s">
        <v>17</v>
      </c>
    </row>
    <row r="851" spans="1:17" x14ac:dyDescent="0.3">
      <c r="A851" s="18" t="s">
        <v>813</v>
      </c>
      <c r="B851" s="22" t="s">
        <v>2524</v>
      </c>
      <c r="C851" s="18" t="s">
        <v>3931</v>
      </c>
      <c r="D851" s="18" t="s">
        <v>26</v>
      </c>
      <c r="E851" s="18" t="s">
        <v>9</v>
      </c>
      <c r="F851" s="42">
        <f t="shared" ca="1" si="13"/>
        <v>24781</v>
      </c>
      <c r="G851" s="27">
        <v>5.4</v>
      </c>
      <c r="H851" s="45">
        <v>299.47000000000003</v>
      </c>
      <c r="I851" s="45">
        <v>690.73</v>
      </c>
      <c r="J851" s="25">
        <v>26</v>
      </c>
      <c r="K851" s="45">
        <v>411.82</v>
      </c>
      <c r="L851" s="45">
        <v>278.91000000000003</v>
      </c>
      <c r="M851" s="18" t="s">
        <v>44</v>
      </c>
      <c r="N851" s="45">
        <v>132.99</v>
      </c>
      <c r="O8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1" s="45">
        <f>Table1[[#This Row],[Lifetime Gross (M USD)]]-Table1[[#This Row],[Budget (M USD)]]</f>
        <v>391.26</v>
      </c>
      <c r="Q851" s="2" t="s">
        <v>25</v>
      </c>
    </row>
    <row r="852" spans="1:17" x14ac:dyDescent="0.3">
      <c r="A852" s="32" t="s">
        <v>833</v>
      </c>
      <c r="B852" s="22" t="s">
        <v>2845</v>
      </c>
      <c r="C852" s="18" t="s">
        <v>4528</v>
      </c>
      <c r="D852" s="18" t="s">
        <v>18</v>
      </c>
      <c r="E852" s="18" t="s">
        <v>27</v>
      </c>
      <c r="F852" s="42">
        <f t="shared" ca="1" si="13"/>
        <v>12564</v>
      </c>
      <c r="G852" s="27">
        <v>6.9</v>
      </c>
      <c r="H852" s="45">
        <v>188.71</v>
      </c>
      <c r="I852" s="45">
        <v>573.77</v>
      </c>
      <c r="J852" s="25">
        <v>67</v>
      </c>
      <c r="K852" s="45">
        <v>360.48</v>
      </c>
      <c r="L852" s="45">
        <v>213.29</v>
      </c>
      <c r="M852" s="18" t="s">
        <v>48</v>
      </c>
      <c r="N852" s="45">
        <v>66.09</v>
      </c>
      <c r="O8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2" s="45">
        <f>Table1[[#This Row],[Lifetime Gross (M USD)]]-Table1[[#This Row],[Budget (M USD)]]</f>
        <v>385.05999999999995</v>
      </c>
      <c r="Q852" s="2" t="s">
        <v>8</v>
      </c>
    </row>
    <row r="853" spans="1:17" x14ac:dyDescent="0.3">
      <c r="A853" s="18" t="s">
        <v>837</v>
      </c>
      <c r="B853" s="22" t="s">
        <v>2353</v>
      </c>
      <c r="C853" s="18" t="s">
        <v>3663</v>
      </c>
      <c r="D853" s="18" t="s">
        <v>26</v>
      </c>
      <c r="E853" s="18" t="s">
        <v>9</v>
      </c>
      <c r="F853" s="42">
        <f t="shared" ca="1" si="13"/>
        <v>35573</v>
      </c>
      <c r="G853" s="27">
        <v>6.6</v>
      </c>
      <c r="H853" s="45">
        <v>64.11</v>
      </c>
      <c r="I853" s="45">
        <v>439.76</v>
      </c>
      <c r="J853" s="25">
        <v>44</v>
      </c>
      <c r="K853" s="45">
        <v>260.49</v>
      </c>
      <c r="L853" s="45">
        <v>179.27</v>
      </c>
      <c r="M853" s="18" t="s">
        <v>54</v>
      </c>
      <c r="N853" s="45">
        <v>27.04</v>
      </c>
      <c r="O8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3" s="45">
        <f>Table1[[#This Row],[Lifetime Gross (M USD)]]-Table1[[#This Row],[Budget (M USD)]]</f>
        <v>375.65</v>
      </c>
      <c r="Q853" s="2" t="s">
        <v>10</v>
      </c>
    </row>
    <row r="854" spans="1:17" x14ac:dyDescent="0.3">
      <c r="A854" s="32" t="s">
        <v>890</v>
      </c>
      <c r="B854" s="22" t="s">
        <v>2405</v>
      </c>
      <c r="C854" s="18" t="s">
        <v>3739</v>
      </c>
      <c r="D854" s="18" t="s">
        <v>26</v>
      </c>
      <c r="E854" s="18" t="s">
        <v>9</v>
      </c>
      <c r="F854" s="42">
        <f t="shared" ca="1" si="13"/>
        <v>27356</v>
      </c>
      <c r="G854" s="27">
        <v>7.2</v>
      </c>
      <c r="H854" s="45">
        <v>107.28</v>
      </c>
      <c r="I854" s="45">
        <v>477.13</v>
      </c>
      <c r="J854" s="25">
        <v>72</v>
      </c>
      <c r="K854" s="45">
        <v>357.52</v>
      </c>
      <c r="L854" s="45">
        <v>119.61</v>
      </c>
      <c r="M854" s="18" t="s">
        <v>55</v>
      </c>
      <c r="N854" s="45">
        <v>14.28</v>
      </c>
      <c r="O8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4" s="45">
        <f>Table1[[#This Row],[Lifetime Gross (M USD)]]-Table1[[#This Row],[Budget (M USD)]]</f>
        <v>369.85</v>
      </c>
      <c r="Q854" s="2" t="s">
        <v>28</v>
      </c>
    </row>
    <row r="855" spans="1:17" x14ac:dyDescent="0.3">
      <c r="A855" s="18" t="s">
        <v>909</v>
      </c>
      <c r="B855" s="22" t="s">
        <v>2954</v>
      </c>
      <c r="C855" s="18" t="s">
        <v>4790</v>
      </c>
      <c r="D855" s="18" t="s">
        <v>26</v>
      </c>
      <c r="E855" s="18" t="s">
        <v>9</v>
      </c>
      <c r="F855" s="42">
        <f t="shared" ca="1" si="13"/>
        <v>19764</v>
      </c>
      <c r="G855" s="27">
        <v>5</v>
      </c>
      <c r="H855" s="45">
        <v>181.45</v>
      </c>
      <c r="I855" s="45">
        <v>547.46</v>
      </c>
      <c r="J855" s="25">
        <v>84</v>
      </c>
      <c r="K855" s="45">
        <v>287.25</v>
      </c>
      <c r="L855" s="45">
        <v>260.20999999999998</v>
      </c>
      <c r="M855" s="18" t="s">
        <v>46</v>
      </c>
      <c r="N855" s="45">
        <v>59.37</v>
      </c>
      <c r="O8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5" s="45">
        <f>Table1[[#This Row],[Lifetime Gross (M USD)]]-Table1[[#This Row],[Budget (M USD)]]</f>
        <v>366.01000000000005</v>
      </c>
      <c r="Q855" s="2" t="s">
        <v>25</v>
      </c>
    </row>
    <row r="856" spans="1:17" x14ac:dyDescent="0.3">
      <c r="A856" s="32" t="s">
        <v>946</v>
      </c>
      <c r="B856" s="22" t="s">
        <v>2611</v>
      </c>
      <c r="C856" s="18" t="s">
        <v>4086</v>
      </c>
      <c r="D856" s="18" t="s">
        <v>26</v>
      </c>
      <c r="E856" s="18" t="s">
        <v>9</v>
      </c>
      <c r="F856" s="42">
        <f t="shared" ca="1" si="13"/>
        <v>32441</v>
      </c>
      <c r="G856" s="27">
        <v>5.6</v>
      </c>
      <c r="H856" s="45">
        <v>59.61</v>
      </c>
      <c r="I856" s="45">
        <v>417.92</v>
      </c>
      <c r="J856" s="25">
        <v>22</v>
      </c>
      <c r="K856" s="45">
        <v>239.09</v>
      </c>
      <c r="L856" s="45">
        <v>178.83</v>
      </c>
      <c r="M856" s="18" t="s">
        <v>44</v>
      </c>
      <c r="N856" s="45">
        <v>22.53</v>
      </c>
      <c r="O8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6" s="45">
        <f>Table1[[#This Row],[Lifetime Gross (M USD)]]-Table1[[#This Row],[Budget (M USD)]]</f>
        <v>358.31</v>
      </c>
      <c r="Q856" s="2" t="s">
        <v>28</v>
      </c>
    </row>
    <row r="857" spans="1:17" x14ac:dyDescent="0.3">
      <c r="A857" s="18" t="s">
        <v>959</v>
      </c>
      <c r="B857" s="22" t="s">
        <v>1934</v>
      </c>
      <c r="C857" s="18" t="s">
        <v>3136</v>
      </c>
      <c r="D857" s="18" t="s">
        <v>26</v>
      </c>
      <c r="E857" s="18" t="s">
        <v>9</v>
      </c>
      <c r="F857" s="42">
        <f t="shared" ca="1" si="13"/>
        <v>30713</v>
      </c>
      <c r="G857" s="27">
        <v>5.0999999999999996</v>
      </c>
      <c r="H857" s="45">
        <v>20.14</v>
      </c>
      <c r="I857" s="45">
        <v>352.2</v>
      </c>
      <c r="J857" s="25">
        <v>44</v>
      </c>
      <c r="K857" s="45">
        <v>190.68</v>
      </c>
      <c r="L857" s="45">
        <v>161.52000000000001</v>
      </c>
      <c r="M857" s="18" t="s">
        <v>44</v>
      </c>
      <c r="N857" s="45">
        <v>2.52</v>
      </c>
      <c r="O8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7" s="45">
        <f>Table1[[#This Row],[Lifetime Gross (M USD)]]-Table1[[#This Row],[Budget (M USD)]]</f>
        <v>332.06</v>
      </c>
      <c r="Q857" s="2" t="s">
        <v>13</v>
      </c>
    </row>
    <row r="858" spans="1:17" x14ac:dyDescent="0.3">
      <c r="A858" s="32" t="s">
        <v>1031</v>
      </c>
      <c r="B858" s="22" t="s">
        <v>2293</v>
      </c>
      <c r="C858" s="18" t="s">
        <v>3574</v>
      </c>
      <c r="D858" s="18" t="s">
        <v>26</v>
      </c>
      <c r="E858" s="18" t="s">
        <v>9</v>
      </c>
      <c r="F858" s="42">
        <f t="shared" ca="1" si="13"/>
        <v>35799</v>
      </c>
      <c r="G858" s="27">
        <v>4.5999999999999996</v>
      </c>
      <c r="H858" s="45">
        <v>18.16</v>
      </c>
      <c r="I858" s="45">
        <v>341.57</v>
      </c>
      <c r="J858" s="25">
        <v>36</v>
      </c>
      <c r="K858" s="45">
        <v>177.51</v>
      </c>
      <c r="L858" s="45">
        <v>164.06</v>
      </c>
      <c r="M858" s="18" t="s">
        <v>50</v>
      </c>
      <c r="N858" s="45">
        <v>7.69</v>
      </c>
      <c r="O8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8" s="45">
        <f>Table1[[#This Row],[Lifetime Gross (M USD)]]-Table1[[#This Row],[Budget (M USD)]]</f>
        <v>323.40999999999997</v>
      </c>
      <c r="Q858" s="2" t="s">
        <v>25</v>
      </c>
    </row>
    <row r="859" spans="1:17" x14ac:dyDescent="0.3">
      <c r="A859" s="18" t="s">
        <v>1052</v>
      </c>
      <c r="B859" s="22" t="s">
        <v>2377</v>
      </c>
      <c r="C859" s="18" t="s">
        <v>3693</v>
      </c>
      <c r="D859" s="18" t="s">
        <v>26</v>
      </c>
      <c r="E859" s="18" t="s">
        <v>9</v>
      </c>
      <c r="F859" s="42">
        <f t="shared" ca="1" si="13"/>
        <v>9182</v>
      </c>
      <c r="G859" s="27">
        <v>6.7</v>
      </c>
      <c r="H859" s="45">
        <v>241.83</v>
      </c>
      <c r="I859" s="45">
        <v>557.07000000000005</v>
      </c>
      <c r="J859" s="25">
        <v>93</v>
      </c>
      <c r="K859" s="45">
        <v>305.35000000000002</v>
      </c>
      <c r="L859" s="45">
        <v>251.72</v>
      </c>
      <c r="M859" s="18" t="s">
        <v>46</v>
      </c>
      <c r="N859" s="45">
        <v>53</v>
      </c>
      <c r="O8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59" s="45">
        <f>Table1[[#This Row],[Lifetime Gross (M USD)]]-Table1[[#This Row],[Budget (M USD)]]</f>
        <v>315.24</v>
      </c>
      <c r="Q859" s="2" t="s">
        <v>13</v>
      </c>
    </row>
    <row r="860" spans="1:17" x14ac:dyDescent="0.3">
      <c r="A860" s="32" t="s">
        <v>1075</v>
      </c>
      <c r="B860" s="22" t="s">
        <v>2026</v>
      </c>
      <c r="C860" s="18" t="s">
        <v>3232</v>
      </c>
      <c r="D860" s="18" t="s">
        <v>26</v>
      </c>
      <c r="E860" s="18" t="s">
        <v>9</v>
      </c>
      <c r="F860" s="42">
        <f t="shared" ca="1" si="13"/>
        <v>38492</v>
      </c>
      <c r="G860" s="27">
        <v>5.4</v>
      </c>
      <c r="H860" s="45">
        <v>23.08</v>
      </c>
      <c r="I860" s="45">
        <v>316.36</v>
      </c>
      <c r="J860" s="25">
        <v>32</v>
      </c>
      <c r="K860" s="45">
        <v>252.22</v>
      </c>
      <c r="L860" s="45">
        <v>64.14</v>
      </c>
      <c r="M860" s="18" t="s">
        <v>44</v>
      </c>
      <c r="N860" s="45">
        <v>7.21</v>
      </c>
      <c r="O8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0" s="45">
        <f>Table1[[#This Row],[Lifetime Gross (M USD)]]-Table1[[#This Row],[Budget (M USD)]]</f>
        <v>293.28000000000003</v>
      </c>
      <c r="Q860" s="2" t="s">
        <v>25</v>
      </c>
    </row>
    <row r="861" spans="1:17" x14ac:dyDescent="0.3">
      <c r="A861" s="18" t="s">
        <v>1108</v>
      </c>
      <c r="B861" s="22" t="s">
        <v>1863</v>
      </c>
      <c r="C861" s="18" t="s">
        <v>3207</v>
      </c>
      <c r="D861" s="18" t="s">
        <v>26</v>
      </c>
      <c r="E861" s="18" t="s">
        <v>9</v>
      </c>
      <c r="F861" s="42">
        <f t="shared" ca="1" si="13"/>
        <v>17540</v>
      </c>
      <c r="G861" s="27">
        <v>6.4</v>
      </c>
      <c r="H861" s="45">
        <v>75.489999999999995</v>
      </c>
      <c r="I861" s="45">
        <v>364.99</v>
      </c>
      <c r="J861" s="25">
        <v>45</v>
      </c>
      <c r="K861" s="45">
        <v>251.12</v>
      </c>
      <c r="L861" s="45">
        <v>113.87</v>
      </c>
      <c r="M861" s="18" t="s">
        <v>46</v>
      </c>
      <c r="N861" s="45">
        <v>22.13</v>
      </c>
      <c r="O8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1" s="45">
        <f>Table1[[#This Row],[Lifetime Gross (M USD)]]-Table1[[#This Row],[Budget (M USD)]]</f>
        <v>289.5</v>
      </c>
      <c r="Q861" s="2" t="s">
        <v>28</v>
      </c>
    </row>
    <row r="862" spans="1:17" x14ac:dyDescent="0.3">
      <c r="A862" s="32" t="s">
        <v>1151</v>
      </c>
      <c r="B862" s="22" t="s">
        <v>1991</v>
      </c>
      <c r="C862" s="18" t="s">
        <v>3536</v>
      </c>
      <c r="D862" s="18" t="s">
        <v>26</v>
      </c>
      <c r="E862" s="18" t="s">
        <v>9</v>
      </c>
      <c r="F862" s="42">
        <f t="shared" ca="1" si="13"/>
        <v>34824</v>
      </c>
      <c r="G862" s="27">
        <v>5.6</v>
      </c>
      <c r="H862" s="45">
        <v>27.45</v>
      </c>
      <c r="I862" s="45">
        <v>306.41000000000003</v>
      </c>
      <c r="J862" s="25">
        <v>32</v>
      </c>
      <c r="K862" s="45">
        <v>172.27</v>
      </c>
      <c r="L862" s="45">
        <v>134.13999999999999</v>
      </c>
      <c r="M862" s="18" t="s">
        <v>46</v>
      </c>
      <c r="N862" s="45">
        <v>6.11</v>
      </c>
      <c r="O8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2" s="45">
        <f>Table1[[#This Row],[Lifetime Gross (M USD)]]-Table1[[#This Row],[Budget (M USD)]]</f>
        <v>278.96000000000004</v>
      </c>
      <c r="Q862" s="2" t="s">
        <v>10</v>
      </c>
    </row>
    <row r="863" spans="1:17" x14ac:dyDescent="0.3">
      <c r="A863" s="18" t="s">
        <v>455</v>
      </c>
      <c r="B863" s="22" t="s">
        <v>2646</v>
      </c>
      <c r="C863" s="18" t="s">
        <v>4145</v>
      </c>
      <c r="D863" s="18" t="s">
        <v>26</v>
      </c>
      <c r="E863" s="18" t="s">
        <v>9</v>
      </c>
      <c r="F863" s="42">
        <f t="shared" ca="1" si="13"/>
        <v>18681</v>
      </c>
      <c r="G863" s="27">
        <v>6.4</v>
      </c>
      <c r="H863" s="45">
        <v>266.12</v>
      </c>
      <c r="I863" s="45">
        <v>505.72</v>
      </c>
      <c r="J863" s="25">
        <v>45</v>
      </c>
      <c r="K863" s="45">
        <v>260.48</v>
      </c>
      <c r="L863" s="45">
        <v>245.24</v>
      </c>
      <c r="M863" s="18" t="s">
        <v>54</v>
      </c>
      <c r="N863" s="45">
        <v>120.49</v>
      </c>
      <c r="O8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3" s="45">
        <f>Table1[[#This Row],[Lifetime Gross (M USD)]]-Table1[[#This Row],[Budget (M USD)]]</f>
        <v>239.60000000000002</v>
      </c>
      <c r="Q863" s="2" t="s">
        <v>17</v>
      </c>
    </row>
    <row r="864" spans="1:17" x14ac:dyDescent="0.3">
      <c r="A864" s="32" t="s">
        <v>1169</v>
      </c>
      <c r="B864" s="22" t="s">
        <v>3030</v>
      </c>
      <c r="C864" s="18" t="s">
        <v>4956</v>
      </c>
      <c r="D864" s="18" t="s">
        <v>26</v>
      </c>
      <c r="E864" s="18" t="s">
        <v>9</v>
      </c>
      <c r="F864" s="42">
        <f t="shared" ca="1" si="13"/>
        <v>35205</v>
      </c>
      <c r="G864" s="27">
        <v>7.3</v>
      </c>
      <c r="H864" s="45">
        <v>113.36</v>
      </c>
      <c r="I864" s="45">
        <v>347.8</v>
      </c>
      <c r="J864" s="25">
        <v>51</v>
      </c>
      <c r="K864" s="45">
        <v>239.19</v>
      </c>
      <c r="L864" s="45">
        <v>108.61</v>
      </c>
      <c r="M864" s="18" t="s">
        <v>48</v>
      </c>
      <c r="N864" s="45">
        <v>26.05</v>
      </c>
      <c r="O8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4" s="45">
        <f>Table1[[#This Row],[Lifetime Gross (M USD)]]-Table1[[#This Row],[Budget (M USD)]]</f>
        <v>234.44</v>
      </c>
      <c r="Q864" s="2" t="s">
        <v>10</v>
      </c>
    </row>
    <row r="865" spans="1:17" x14ac:dyDescent="0.3">
      <c r="A865" s="18" t="s">
        <v>1201</v>
      </c>
      <c r="B865" s="22" t="s">
        <v>2041</v>
      </c>
      <c r="C865" s="18" t="s">
        <v>4385</v>
      </c>
      <c r="D865" s="18" t="s">
        <v>26</v>
      </c>
      <c r="E865" s="18" t="s">
        <v>1875</v>
      </c>
      <c r="F865" s="42">
        <f t="shared" ca="1" si="13"/>
        <v>33182</v>
      </c>
      <c r="G865" s="27">
        <v>6.7</v>
      </c>
      <c r="H865" s="45">
        <v>191.92</v>
      </c>
      <c r="I865" s="45">
        <v>426.04</v>
      </c>
      <c r="J865" s="25">
        <v>42</v>
      </c>
      <c r="K865" s="45">
        <v>317.14999999999998</v>
      </c>
      <c r="L865" s="45">
        <v>108.89</v>
      </c>
      <c r="M865" s="18" t="s">
        <v>44</v>
      </c>
      <c r="N865" s="45">
        <v>46.31</v>
      </c>
      <c r="O8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5" s="45">
        <f>Table1[[#This Row],[Lifetime Gross (M USD)]]-Table1[[#This Row],[Budget (M USD)]]</f>
        <v>234.12000000000003</v>
      </c>
      <c r="Q865" s="2" t="s">
        <v>8</v>
      </c>
    </row>
    <row r="866" spans="1:17" x14ac:dyDescent="0.3">
      <c r="A866" s="32" t="s">
        <v>1202</v>
      </c>
      <c r="B866" s="22" t="s">
        <v>1889</v>
      </c>
      <c r="C866" s="18" t="s">
        <v>3091</v>
      </c>
      <c r="D866" s="18" t="s">
        <v>26</v>
      </c>
      <c r="E866" s="18" t="s">
        <v>19</v>
      </c>
      <c r="F866" s="42">
        <f t="shared" ca="1" si="13"/>
        <v>30133</v>
      </c>
      <c r="G866" s="27">
        <v>7</v>
      </c>
      <c r="H866" s="45">
        <v>39.299999999999997</v>
      </c>
      <c r="I866" s="45">
        <v>271.86</v>
      </c>
      <c r="J866" s="25">
        <v>48</v>
      </c>
      <c r="K866" s="45">
        <v>157.46</v>
      </c>
      <c r="L866" s="45">
        <v>114.4</v>
      </c>
      <c r="M866" s="18" t="s">
        <v>44</v>
      </c>
      <c r="N866" s="45">
        <v>8.3000000000000007</v>
      </c>
      <c r="O8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6" s="45">
        <f>Table1[[#This Row],[Lifetime Gross (M USD)]]-Table1[[#This Row],[Budget (M USD)]]</f>
        <v>232.56</v>
      </c>
      <c r="Q866" s="2" t="s">
        <v>10</v>
      </c>
    </row>
    <row r="867" spans="1:17" x14ac:dyDescent="0.3">
      <c r="A867" s="18" t="s">
        <v>1223</v>
      </c>
      <c r="B867" s="22" t="s">
        <v>1925</v>
      </c>
      <c r="C867" s="18" t="s">
        <v>4424</v>
      </c>
      <c r="D867" s="18" t="s">
        <v>26</v>
      </c>
      <c r="E867" s="18" t="s">
        <v>9</v>
      </c>
      <c r="F867" s="42">
        <f t="shared" ca="1" si="13"/>
        <v>19141</v>
      </c>
      <c r="G867" s="27">
        <v>6.6</v>
      </c>
      <c r="H867" s="45">
        <v>200.4</v>
      </c>
      <c r="I867" s="45">
        <v>420.25</v>
      </c>
      <c r="J867" s="25">
        <v>98</v>
      </c>
      <c r="K867" s="45">
        <v>301.86</v>
      </c>
      <c r="L867" s="45">
        <v>118.39</v>
      </c>
      <c r="M867" s="18" t="s">
        <v>50</v>
      </c>
      <c r="N867" s="45">
        <v>34.49</v>
      </c>
      <c r="O8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7" s="45">
        <f>Table1[[#This Row],[Lifetime Gross (M USD)]]-Table1[[#This Row],[Budget (M USD)]]</f>
        <v>219.85</v>
      </c>
      <c r="Q867" s="2" t="s">
        <v>20</v>
      </c>
    </row>
    <row r="868" spans="1:17" x14ac:dyDescent="0.3">
      <c r="A868" s="32" t="s">
        <v>1279</v>
      </c>
      <c r="B868" s="22" t="s">
        <v>2041</v>
      </c>
      <c r="C868" s="18" t="s">
        <v>3247</v>
      </c>
      <c r="D868" s="18" t="s">
        <v>26</v>
      </c>
      <c r="E868" s="18" t="s">
        <v>9</v>
      </c>
      <c r="F868" s="42">
        <f t="shared" ca="1" si="13"/>
        <v>35985</v>
      </c>
      <c r="G868" s="27">
        <v>7.2</v>
      </c>
      <c r="H868" s="45">
        <v>263.68</v>
      </c>
      <c r="I868" s="45">
        <v>483.48</v>
      </c>
      <c r="J868" s="25">
        <v>26</v>
      </c>
      <c r="K868" s="45">
        <v>354.29</v>
      </c>
      <c r="L868" s="45">
        <v>129.19</v>
      </c>
      <c r="M868" s="18" t="s">
        <v>44</v>
      </c>
      <c r="N868" s="45">
        <v>93.14</v>
      </c>
      <c r="O8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8" s="45">
        <f>Table1[[#This Row],[Lifetime Gross (M USD)]]-Table1[[#This Row],[Budget (M USD)]]</f>
        <v>219.8</v>
      </c>
      <c r="Q868" s="2" t="s">
        <v>10</v>
      </c>
    </row>
    <row r="869" spans="1:17" x14ac:dyDescent="0.3">
      <c r="A869" s="18" t="s">
        <v>1283</v>
      </c>
      <c r="B869" s="22" t="s">
        <v>2526</v>
      </c>
      <c r="C869" s="18" t="s">
        <v>3937</v>
      </c>
      <c r="D869" s="18" t="s">
        <v>26</v>
      </c>
      <c r="E869" s="18" t="s">
        <v>9</v>
      </c>
      <c r="F869" s="42">
        <f t="shared" ca="1" si="13"/>
        <v>16972</v>
      </c>
      <c r="G869" s="27">
        <v>5.6</v>
      </c>
      <c r="H869" s="45">
        <v>220.34</v>
      </c>
      <c r="I869" s="45">
        <v>426.58</v>
      </c>
      <c r="J869" s="25">
        <v>43</v>
      </c>
      <c r="K869" s="45">
        <v>332.36</v>
      </c>
      <c r="L869" s="45">
        <v>94.22</v>
      </c>
      <c r="M869" s="18" t="s">
        <v>55</v>
      </c>
      <c r="N869" s="45">
        <v>102.96</v>
      </c>
      <c r="O8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69" s="45">
        <f>Table1[[#This Row],[Lifetime Gross (M USD)]]-Table1[[#This Row],[Budget (M USD)]]</f>
        <v>206.23999999999998</v>
      </c>
      <c r="Q869" s="2" t="s">
        <v>17</v>
      </c>
    </row>
    <row r="870" spans="1:17" x14ac:dyDescent="0.3">
      <c r="A870" s="32" t="s">
        <v>1292</v>
      </c>
      <c r="B870" s="22" t="s">
        <v>2101</v>
      </c>
      <c r="C870" s="18" t="s">
        <v>4396</v>
      </c>
      <c r="D870" s="18" t="s">
        <v>26</v>
      </c>
      <c r="E870" s="18" t="s">
        <v>9</v>
      </c>
      <c r="F870" s="42">
        <f t="shared" ca="1" si="13"/>
        <v>24597</v>
      </c>
      <c r="G870" s="27">
        <v>6.7</v>
      </c>
      <c r="H870" s="45">
        <v>42.46</v>
      </c>
      <c r="I870" s="45">
        <v>243.84</v>
      </c>
      <c r="J870" s="25">
        <v>79</v>
      </c>
      <c r="K870" s="45">
        <v>143.29</v>
      </c>
      <c r="L870" s="45">
        <v>100.55</v>
      </c>
      <c r="M870" s="18" t="s">
        <v>44</v>
      </c>
      <c r="N870" s="45">
        <v>18.809999999999999</v>
      </c>
      <c r="O8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0" s="45">
        <f>Table1[[#This Row],[Lifetime Gross (M USD)]]-Table1[[#This Row],[Budget (M USD)]]</f>
        <v>201.38</v>
      </c>
      <c r="Q870" s="2" t="s">
        <v>13</v>
      </c>
    </row>
    <row r="871" spans="1:17" x14ac:dyDescent="0.3">
      <c r="A871" s="18" t="s">
        <v>1301</v>
      </c>
      <c r="B871" s="22" t="s">
        <v>1882</v>
      </c>
      <c r="C871" s="18" t="s">
        <v>3440</v>
      </c>
      <c r="D871" s="18" t="s">
        <v>26</v>
      </c>
      <c r="E871" s="18" t="s">
        <v>9</v>
      </c>
      <c r="F871" s="42">
        <f t="shared" ca="1" si="13"/>
        <v>33251</v>
      </c>
      <c r="G871" s="27">
        <v>6.1</v>
      </c>
      <c r="H871" s="45">
        <v>200.81</v>
      </c>
      <c r="I871" s="45">
        <v>396.85</v>
      </c>
      <c r="J871" s="25">
        <v>49</v>
      </c>
      <c r="K871" s="45">
        <v>289.20999999999998</v>
      </c>
      <c r="L871" s="45">
        <v>107.64</v>
      </c>
      <c r="M871" s="18" t="s">
        <v>54</v>
      </c>
      <c r="N871" s="45">
        <v>46.3</v>
      </c>
      <c r="O8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1" s="45">
        <f>Table1[[#This Row],[Lifetime Gross (M USD)]]-Table1[[#This Row],[Budget (M USD)]]</f>
        <v>196.04000000000002</v>
      </c>
      <c r="Q871" s="2" t="s">
        <v>32</v>
      </c>
    </row>
    <row r="872" spans="1:17" x14ac:dyDescent="0.3">
      <c r="A872" s="32" t="s">
        <v>1312</v>
      </c>
      <c r="B872" s="22" t="s">
        <v>1942</v>
      </c>
      <c r="C872" s="18" t="s">
        <v>4865</v>
      </c>
      <c r="D872" s="18" t="s">
        <v>26</v>
      </c>
      <c r="E872" s="18" t="s">
        <v>9</v>
      </c>
      <c r="F872" s="42">
        <f t="shared" ca="1" si="13"/>
        <v>14222</v>
      </c>
      <c r="G872" s="27">
        <v>6.5</v>
      </c>
      <c r="H872" s="45">
        <v>121.36</v>
      </c>
      <c r="I872" s="45">
        <v>310.70999999999998</v>
      </c>
      <c r="J872" s="25">
        <v>48</v>
      </c>
      <c r="K872" s="45">
        <v>240.3</v>
      </c>
      <c r="L872" s="45">
        <v>70.41</v>
      </c>
      <c r="M872" s="18" t="s">
        <v>54</v>
      </c>
      <c r="N872" s="45">
        <v>28.87</v>
      </c>
      <c r="O8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2" s="45">
        <f>Table1[[#This Row],[Lifetime Gross (M USD)]]-Table1[[#This Row],[Budget (M USD)]]</f>
        <v>189.34999999999997</v>
      </c>
      <c r="Q872" s="2" t="s">
        <v>8</v>
      </c>
    </row>
    <row r="873" spans="1:17" x14ac:dyDescent="0.3">
      <c r="A873" s="18" t="s">
        <v>1295</v>
      </c>
      <c r="B873" s="22" t="s">
        <v>2200</v>
      </c>
      <c r="C873" s="18" t="s">
        <v>3445</v>
      </c>
      <c r="D873" s="18" t="s">
        <v>26</v>
      </c>
      <c r="E873" s="18" t="s">
        <v>9</v>
      </c>
      <c r="F873" s="42">
        <f t="shared" ca="1" si="13"/>
        <v>20316</v>
      </c>
      <c r="G873" s="27">
        <v>5.8</v>
      </c>
      <c r="H873" s="45">
        <v>16.399999999999999</v>
      </c>
      <c r="I873" s="45">
        <v>200.31</v>
      </c>
      <c r="J873" s="25">
        <v>57</v>
      </c>
      <c r="K873" s="45">
        <v>137.33000000000001</v>
      </c>
      <c r="L873" s="45">
        <v>62.98</v>
      </c>
      <c r="M873" s="18" t="s">
        <v>55</v>
      </c>
      <c r="N873" s="45">
        <v>5.75</v>
      </c>
      <c r="O8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3" s="45">
        <f>Table1[[#This Row],[Lifetime Gross (M USD)]]-Table1[[#This Row],[Budget (M USD)]]</f>
        <v>183.91</v>
      </c>
      <c r="Q873" s="2" t="s">
        <v>17</v>
      </c>
    </row>
    <row r="874" spans="1:17" x14ac:dyDescent="0.3">
      <c r="A874" s="32" t="s">
        <v>1377</v>
      </c>
      <c r="B874" s="22" t="s">
        <v>2938</v>
      </c>
      <c r="C874" s="18" t="s">
        <v>4736</v>
      </c>
      <c r="D874" s="18" t="s">
        <v>26</v>
      </c>
      <c r="E874" s="18" t="s">
        <v>9</v>
      </c>
      <c r="F874" s="42">
        <f t="shared" ca="1" si="13"/>
        <v>29988</v>
      </c>
      <c r="G874" s="27">
        <v>6.3</v>
      </c>
      <c r="H874" s="45">
        <v>179.65</v>
      </c>
      <c r="I874" s="45">
        <v>362.44</v>
      </c>
      <c r="J874" s="25">
        <v>70</v>
      </c>
      <c r="K874" s="45">
        <v>267.01</v>
      </c>
      <c r="L874" s="45">
        <v>95.43</v>
      </c>
      <c r="M874" s="18" t="s">
        <v>46</v>
      </c>
      <c r="N874" s="45">
        <v>62.21</v>
      </c>
      <c r="O8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4" s="45">
        <f>Table1[[#This Row],[Lifetime Gross (M USD)]]-Table1[[#This Row],[Budget (M USD)]]</f>
        <v>182.79</v>
      </c>
      <c r="Q874" s="2" t="s">
        <v>10</v>
      </c>
    </row>
    <row r="875" spans="1:17" x14ac:dyDescent="0.3">
      <c r="A875" s="18" t="s">
        <v>1395</v>
      </c>
      <c r="B875" s="22" t="s">
        <v>1987</v>
      </c>
      <c r="C875" s="18" t="s">
        <v>3767</v>
      </c>
      <c r="D875" s="18" t="s">
        <v>26</v>
      </c>
      <c r="E875" s="18" t="s">
        <v>9</v>
      </c>
      <c r="F875" s="42">
        <f t="shared" ca="1" si="13"/>
        <v>15923</v>
      </c>
      <c r="G875" s="27">
        <v>6.4</v>
      </c>
      <c r="H875" s="45">
        <v>54.67</v>
      </c>
      <c r="I875" s="45">
        <v>220.17</v>
      </c>
      <c r="J875" s="25">
        <v>71</v>
      </c>
      <c r="K875" s="45">
        <v>162.63</v>
      </c>
      <c r="L875" s="45">
        <v>57.54</v>
      </c>
      <c r="M875" s="18" t="s">
        <v>44</v>
      </c>
      <c r="N875" s="45">
        <v>9.23</v>
      </c>
      <c r="O8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5" s="45">
        <f>Table1[[#This Row],[Lifetime Gross (M USD)]]-Table1[[#This Row],[Budget (M USD)]]</f>
        <v>165.5</v>
      </c>
      <c r="Q875" s="2" t="s">
        <v>25</v>
      </c>
    </row>
    <row r="876" spans="1:17" x14ac:dyDescent="0.3">
      <c r="A876" s="32" t="s">
        <v>1397</v>
      </c>
      <c r="B876" s="22" t="s">
        <v>2068</v>
      </c>
      <c r="C876" s="18" t="s">
        <v>3865</v>
      </c>
      <c r="D876" s="18" t="s">
        <v>26</v>
      </c>
      <c r="E876" s="18" t="s">
        <v>9</v>
      </c>
      <c r="F876" s="42">
        <f t="shared" ca="1" si="13"/>
        <v>30356</v>
      </c>
      <c r="G876" s="27">
        <v>5.8</v>
      </c>
      <c r="H876" s="45">
        <v>247.31</v>
      </c>
      <c r="I876" s="45">
        <v>407.93</v>
      </c>
      <c r="J876" s="25">
        <v>61</v>
      </c>
      <c r="K876" s="45">
        <v>227.34</v>
      </c>
      <c r="L876" s="45">
        <v>180.59</v>
      </c>
      <c r="M876" s="18" t="s">
        <v>54</v>
      </c>
      <c r="N876" s="45">
        <v>121.68</v>
      </c>
      <c r="O8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6" s="45">
        <f>Table1[[#This Row],[Lifetime Gross (M USD)]]-Table1[[#This Row],[Budget (M USD)]]</f>
        <v>160.62</v>
      </c>
      <c r="Q876" s="2" t="s">
        <v>17</v>
      </c>
    </row>
    <row r="877" spans="1:17" x14ac:dyDescent="0.3">
      <c r="A877" s="18" t="s">
        <v>1436</v>
      </c>
      <c r="B877" s="22" t="s">
        <v>2245</v>
      </c>
      <c r="C877" s="18" t="s">
        <v>4947</v>
      </c>
      <c r="D877" s="18" t="s">
        <v>26</v>
      </c>
      <c r="E877" s="18" t="s">
        <v>9</v>
      </c>
      <c r="F877" s="42">
        <f t="shared" ca="1" si="13"/>
        <v>8570</v>
      </c>
      <c r="G877" s="27">
        <v>2.8</v>
      </c>
      <c r="H877" s="45">
        <v>243.32</v>
      </c>
      <c r="I877" s="45">
        <v>400.37</v>
      </c>
      <c r="J877" s="25">
        <v>80</v>
      </c>
      <c r="K877" s="45">
        <v>217.29</v>
      </c>
      <c r="L877" s="45">
        <v>183.08</v>
      </c>
      <c r="M877" s="18" t="s">
        <v>50</v>
      </c>
      <c r="N877" s="45">
        <v>94.87</v>
      </c>
      <c r="O8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7" s="45">
        <f>Table1[[#This Row],[Lifetime Gross (M USD)]]-Table1[[#This Row],[Budget (M USD)]]</f>
        <v>157.05000000000001</v>
      </c>
      <c r="Q877" s="2" t="s">
        <v>22</v>
      </c>
    </row>
    <row r="878" spans="1:17" x14ac:dyDescent="0.3">
      <c r="A878" s="32" t="s">
        <v>379</v>
      </c>
      <c r="B878" s="22" t="s">
        <v>2150</v>
      </c>
      <c r="C878" s="18" t="s">
        <v>3381</v>
      </c>
      <c r="D878" s="18" t="s">
        <v>26</v>
      </c>
      <c r="E878" s="18" t="s">
        <v>1843</v>
      </c>
      <c r="F878" s="42">
        <f t="shared" ca="1" si="13"/>
        <v>11529</v>
      </c>
      <c r="G878" s="27">
        <v>7.2</v>
      </c>
      <c r="H878" s="45">
        <v>254.81</v>
      </c>
      <c r="I878" s="45">
        <v>388.4</v>
      </c>
      <c r="J878" s="25">
        <v>65</v>
      </c>
      <c r="K878" s="45">
        <v>286.72000000000003</v>
      </c>
      <c r="L878" s="45">
        <v>101.68</v>
      </c>
      <c r="M878" s="18" t="s">
        <v>48</v>
      </c>
      <c r="N878" s="45">
        <v>75.38</v>
      </c>
      <c r="O8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8" s="45">
        <f>Table1[[#This Row],[Lifetime Gross (M USD)]]-Table1[[#This Row],[Budget (M USD)]]</f>
        <v>133.58999999999997</v>
      </c>
      <c r="Q878" s="2" t="s">
        <v>25</v>
      </c>
    </row>
    <row r="879" spans="1:17" x14ac:dyDescent="0.3">
      <c r="A879" s="18" t="s">
        <v>334</v>
      </c>
      <c r="B879" s="22" t="s">
        <v>2639</v>
      </c>
      <c r="C879" s="18" t="s">
        <v>4412</v>
      </c>
      <c r="D879" s="18" t="s">
        <v>26</v>
      </c>
      <c r="E879" s="18" t="s">
        <v>9</v>
      </c>
      <c r="F879" s="42">
        <f t="shared" ca="1" si="13"/>
        <v>37704</v>
      </c>
      <c r="G879" s="27">
        <v>2.4</v>
      </c>
      <c r="H879" s="45">
        <v>40.44</v>
      </c>
      <c r="I879" s="45">
        <v>168.59</v>
      </c>
      <c r="J879" s="25">
        <v>67</v>
      </c>
      <c r="K879" s="45">
        <v>107.39</v>
      </c>
      <c r="L879" s="45">
        <v>61.2</v>
      </c>
      <c r="M879" s="18" t="s">
        <v>44</v>
      </c>
      <c r="N879" s="45">
        <v>5.33</v>
      </c>
      <c r="O8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79" s="45">
        <f>Table1[[#This Row],[Lifetime Gross (M USD)]]-Table1[[#This Row],[Budget (M USD)]]</f>
        <v>128.15</v>
      </c>
      <c r="Q879" s="2" t="s">
        <v>22</v>
      </c>
    </row>
    <row r="880" spans="1:17" x14ac:dyDescent="0.3">
      <c r="A880" s="32" t="s">
        <v>1452</v>
      </c>
      <c r="B880" s="22" t="s">
        <v>2074</v>
      </c>
      <c r="C880" s="18" t="s">
        <v>4915</v>
      </c>
      <c r="D880" s="18" t="s">
        <v>26</v>
      </c>
      <c r="E880" s="18" t="s">
        <v>9</v>
      </c>
      <c r="F880" s="42">
        <f t="shared" ca="1" si="13"/>
        <v>37786</v>
      </c>
      <c r="G880" s="27">
        <v>8.9</v>
      </c>
      <c r="H880" s="45">
        <v>275.07</v>
      </c>
      <c r="I880" s="45">
        <v>377.87</v>
      </c>
      <c r="J880" s="25">
        <v>85</v>
      </c>
      <c r="K880" s="45">
        <v>234.25</v>
      </c>
      <c r="L880" s="45">
        <v>143.62</v>
      </c>
      <c r="M880" s="18" t="s">
        <v>54</v>
      </c>
      <c r="N880" s="45">
        <v>30.42</v>
      </c>
      <c r="O8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0" s="45">
        <f>Table1[[#This Row],[Lifetime Gross (M USD)]]-Table1[[#This Row],[Budget (M USD)]]</f>
        <v>102.80000000000001</v>
      </c>
      <c r="Q880" s="2" t="s">
        <v>32</v>
      </c>
    </row>
    <row r="881" spans="1:17" x14ac:dyDescent="0.3">
      <c r="A881" s="18" t="s">
        <v>1475</v>
      </c>
      <c r="B881" s="22" t="s">
        <v>2236</v>
      </c>
      <c r="C881" s="18" t="s">
        <v>5005</v>
      </c>
      <c r="D881" s="18" t="s">
        <v>26</v>
      </c>
      <c r="E881" s="18" t="s">
        <v>9</v>
      </c>
      <c r="F881" s="42">
        <f t="shared" ca="1" si="13"/>
        <v>15168</v>
      </c>
      <c r="G881" s="27">
        <v>4.9000000000000004</v>
      </c>
      <c r="H881" s="45">
        <v>200.08</v>
      </c>
      <c r="I881" s="45">
        <v>294.57</v>
      </c>
      <c r="J881" s="25">
        <v>92</v>
      </c>
      <c r="K881" s="45">
        <v>179.31</v>
      </c>
      <c r="L881" s="45">
        <v>115.26</v>
      </c>
      <c r="M881" s="18" t="s">
        <v>54</v>
      </c>
      <c r="N881" s="45">
        <v>79.47</v>
      </c>
      <c r="O8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1" s="45">
        <f>Table1[[#This Row],[Lifetime Gross (M USD)]]-Table1[[#This Row],[Budget (M USD)]]</f>
        <v>94.489999999999981</v>
      </c>
      <c r="Q881" s="2" t="s">
        <v>28</v>
      </c>
    </row>
    <row r="882" spans="1:17" x14ac:dyDescent="0.3">
      <c r="A882" s="32" t="s">
        <v>1495</v>
      </c>
      <c r="B882" s="22" t="s">
        <v>2060</v>
      </c>
      <c r="C882" s="18" t="s">
        <v>3268</v>
      </c>
      <c r="D882" s="18" t="s">
        <v>26</v>
      </c>
      <c r="E882" s="18" t="s">
        <v>9</v>
      </c>
      <c r="F882" s="42">
        <f t="shared" ca="1" si="13"/>
        <v>39895</v>
      </c>
      <c r="G882" s="27">
        <v>7.8</v>
      </c>
      <c r="H882" s="45">
        <v>224.16</v>
      </c>
      <c r="I882" s="45">
        <v>306.14</v>
      </c>
      <c r="J882" s="25">
        <v>63</v>
      </c>
      <c r="K882" s="45">
        <v>242.98</v>
      </c>
      <c r="L882" s="45">
        <v>63.16</v>
      </c>
      <c r="M882" s="18" t="s">
        <v>48</v>
      </c>
      <c r="N882" s="45">
        <v>46.29</v>
      </c>
      <c r="O8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2" s="45">
        <f>Table1[[#This Row],[Lifetime Gross (M USD)]]-Table1[[#This Row],[Budget (M USD)]]</f>
        <v>81.97999999999999</v>
      </c>
      <c r="Q882" s="2" t="s">
        <v>20</v>
      </c>
    </row>
    <row r="883" spans="1:17" x14ac:dyDescent="0.3">
      <c r="A883" s="18" t="s">
        <v>1499</v>
      </c>
      <c r="B883" s="22" t="s">
        <v>2232</v>
      </c>
      <c r="C883" s="18" t="s">
        <v>4203</v>
      </c>
      <c r="D883" s="18" t="s">
        <v>26</v>
      </c>
      <c r="E883" s="18" t="s">
        <v>9</v>
      </c>
      <c r="F883" s="42">
        <f t="shared" ca="1" si="13"/>
        <v>39916</v>
      </c>
      <c r="G883" s="27">
        <v>7.7</v>
      </c>
      <c r="H883" s="45">
        <v>258.29000000000002</v>
      </c>
      <c r="I883" s="45">
        <v>301.26</v>
      </c>
      <c r="J883" s="25">
        <v>61</v>
      </c>
      <c r="K883" s="45">
        <v>181.29</v>
      </c>
      <c r="L883" s="45">
        <v>119.97</v>
      </c>
      <c r="M883" s="18" t="s">
        <v>55</v>
      </c>
      <c r="N883" s="45">
        <v>77.27</v>
      </c>
      <c r="O8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3" s="45">
        <f>Table1[[#This Row],[Lifetime Gross (M USD)]]-Table1[[#This Row],[Budget (M USD)]]</f>
        <v>42.96999999999997</v>
      </c>
      <c r="Q883" s="2" t="s">
        <v>25</v>
      </c>
    </row>
    <row r="884" spans="1:17" x14ac:dyDescent="0.3">
      <c r="A884" s="32" t="s">
        <v>1512</v>
      </c>
      <c r="B884" s="22" t="s">
        <v>2124</v>
      </c>
      <c r="C884" s="18" t="s">
        <v>4653</v>
      </c>
      <c r="D884" s="18" t="s">
        <v>26</v>
      </c>
      <c r="E884" s="18" t="s">
        <v>1843</v>
      </c>
      <c r="F884" s="42">
        <f t="shared" ca="1" si="13"/>
        <v>24212</v>
      </c>
      <c r="G884" s="27">
        <v>6.2</v>
      </c>
      <c r="H884" s="45">
        <v>191.36</v>
      </c>
      <c r="I884" s="45">
        <v>234.21</v>
      </c>
      <c r="J884" s="25">
        <v>81</v>
      </c>
      <c r="K884" s="45">
        <v>152.02000000000001</v>
      </c>
      <c r="L884" s="45">
        <v>82.19</v>
      </c>
      <c r="M884" s="18" t="s">
        <v>44</v>
      </c>
      <c r="N884" s="45">
        <v>43.86</v>
      </c>
      <c r="O8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4" s="45">
        <f>Table1[[#This Row],[Lifetime Gross (M USD)]]-Table1[[#This Row],[Budget (M USD)]]</f>
        <v>42.849999999999994</v>
      </c>
      <c r="Q884" s="2" t="s">
        <v>28</v>
      </c>
    </row>
    <row r="885" spans="1:17" x14ac:dyDescent="0.3">
      <c r="A885" s="18" t="s">
        <v>1513</v>
      </c>
      <c r="B885" s="22" t="s">
        <v>2511</v>
      </c>
      <c r="C885" s="18" t="s">
        <v>3900</v>
      </c>
      <c r="D885" s="18" t="s">
        <v>26</v>
      </c>
      <c r="E885" s="18" t="s">
        <v>9</v>
      </c>
      <c r="F885" s="42">
        <f t="shared" ca="1" si="13"/>
        <v>13487</v>
      </c>
      <c r="G885" s="27">
        <v>5.6</v>
      </c>
      <c r="H885" s="45">
        <v>185.9</v>
      </c>
      <c r="I885" s="45">
        <v>218.76</v>
      </c>
      <c r="J885" s="25">
        <v>49</v>
      </c>
      <c r="K885" s="45">
        <v>151.19</v>
      </c>
      <c r="L885" s="45">
        <v>67.569999999999993</v>
      </c>
      <c r="M885" s="18" t="s">
        <v>50</v>
      </c>
      <c r="N885" s="45">
        <v>71.42</v>
      </c>
      <c r="O8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5" s="45">
        <f>Table1[[#This Row],[Lifetime Gross (M USD)]]-Table1[[#This Row],[Budget (M USD)]]</f>
        <v>32.859999999999985</v>
      </c>
      <c r="Q885" s="2" t="s">
        <v>10</v>
      </c>
    </row>
    <row r="886" spans="1:17" x14ac:dyDescent="0.3">
      <c r="A886" s="32" t="s">
        <v>1522</v>
      </c>
      <c r="B886" s="22" t="s">
        <v>1939</v>
      </c>
      <c r="C886" s="18" t="s">
        <v>3140</v>
      </c>
      <c r="D886" s="18" t="s">
        <v>26</v>
      </c>
      <c r="E886" s="18" t="s">
        <v>21</v>
      </c>
      <c r="F886" s="42">
        <f t="shared" ca="1" si="13"/>
        <v>37169</v>
      </c>
      <c r="G886" s="27">
        <v>5.7</v>
      </c>
      <c r="H886" s="45">
        <v>2.16</v>
      </c>
      <c r="I886" s="45">
        <v>26.68</v>
      </c>
      <c r="J886" s="25">
        <v>79</v>
      </c>
      <c r="K886" s="45">
        <v>14.11</v>
      </c>
      <c r="L886" s="45">
        <v>12.57</v>
      </c>
      <c r="M886" s="18" t="s">
        <v>46</v>
      </c>
      <c r="N886" s="45">
        <v>0.95</v>
      </c>
      <c r="O8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6" s="45">
        <f>Table1[[#This Row],[Lifetime Gross (M USD)]]-Table1[[#This Row],[Budget (M USD)]]</f>
        <v>24.52</v>
      </c>
      <c r="Q886" s="2" t="s">
        <v>22</v>
      </c>
    </row>
    <row r="887" spans="1:17" x14ac:dyDescent="0.3">
      <c r="A887" s="18" t="s">
        <v>1529</v>
      </c>
      <c r="B887" s="22" t="s">
        <v>2364</v>
      </c>
      <c r="C887" s="18" t="s">
        <v>4463</v>
      </c>
      <c r="D887" s="18" t="s">
        <v>26</v>
      </c>
      <c r="E887" s="18" t="s">
        <v>9</v>
      </c>
      <c r="F887" s="42">
        <f t="shared" ca="1" si="13"/>
        <v>17332</v>
      </c>
      <c r="G887" s="27">
        <v>5.9</v>
      </c>
      <c r="H887" s="45">
        <v>223.96</v>
      </c>
      <c r="I887" s="45">
        <v>230.14</v>
      </c>
      <c r="J887" s="25">
        <v>30</v>
      </c>
      <c r="K887" s="45">
        <v>133.54</v>
      </c>
      <c r="L887" s="45">
        <v>96.6</v>
      </c>
      <c r="M887" s="18" t="s">
        <v>55</v>
      </c>
      <c r="N887" s="45">
        <v>44.35</v>
      </c>
      <c r="O8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7" s="45">
        <f>Table1[[#This Row],[Lifetime Gross (M USD)]]-Table1[[#This Row],[Budget (M USD)]]</f>
        <v>6.1799999999999784</v>
      </c>
      <c r="Q887" s="2" t="s">
        <v>13</v>
      </c>
    </row>
    <row r="888" spans="1:17" x14ac:dyDescent="0.3">
      <c r="A888" s="32" t="s">
        <v>1532</v>
      </c>
      <c r="B888" s="22" t="s">
        <v>2473</v>
      </c>
      <c r="C888" s="18" t="s">
        <v>3843</v>
      </c>
      <c r="D888" s="18" t="s">
        <v>26</v>
      </c>
      <c r="E888" s="18" t="s">
        <v>9</v>
      </c>
      <c r="F888" s="42">
        <f t="shared" ca="1" si="13"/>
        <v>39481</v>
      </c>
      <c r="G888" s="27">
        <v>5.5</v>
      </c>
      <c r="H888" s="45">
        <v>230.06</v>
      </c>
      <c r="I888" s="45">
        <v>230.41</v>
      </c>
      <c r="J888" s="25">
        <v>28</v>
      </c>
      <c r="K888" s="45">
        <v>176.06</v>
      </c>
      <c r="L888" s="45">
        <v>54.35</v>
      </c>
      <c r="M888" s="18" t="s">
        <v>46</v>
      </c>
      <c r="N888" s="45">
        <v>106</v>
      </c>
      <c r="O8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8" s="45">
        <f>Table1[[#This Row],[Lifetime Gross (M USD)]]-Table1[[#This Row],[Budget (M USD)]]</f>
        <v>0.34999999999999432</v>
      </c>
      <c r="Q888" s="2" t="s">
        <v>20</v>
      </c>
    </row>
    <row r="889" spans="1:17" x14ac:dyDescent="0.3">
      <c r="A889" s="18" t="s">
        <v>1555</v>
      </c>
      <c r="B889" s="22" t="s">
        <v>2201</v>
      </c>
      <c r="C889" s="18" t="s">
        <v>3446</v>
      </c>
      <c r="D889" s="18" t="s">
        <v>26</v>
      </c>
      <c r="E889" s="18" t="s">
        <v>9</v>
      </c>
      <c r="F889" s="42">
        <f t="shared" ca="1" si="13"/>
        <v>15006</v>
      </c>
      <c r="G889" s="27">
        <v>4.8</v>
      </c>
      <c r="H889" s="45">
        <v>272.22000000000003</v>
      </c>
      <c r="I889" s="45">
        <v>269.7</v>
      </c>
      <c r="J889" s="25">
        <v>54</v>
      </c>
      <c r="K889" s="45">
        <v>196.65</v>
      </c>
      <c r="L889" s="45">
        <v>73.05</v>
      </c>
      <c r="M889" s="18" t="s">
        <v>46</v>
      </c>
      <c r="N889" s="45">
        <v>112.1</v>
      </c>
      <c r="O8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89" s="45">
        <f>Table1[[#This Row],[Lifetime Gross (M USD)]]-Table1[[#This Row],[Budget (M USD)]]</f>
        <v>-2.5200000000000387</v>
      </c>
      <c r="Q889" s="2" t="s">
        <v>28</v>
      </c>
    </row>
    <row r="890" spans="1:17" x14ac:dyDescent="0.3">
      <c r="A890" s="32" t="s">
        <v>688</v>
      </c>
      <c r="B890" s="22" t="s">
        <v>1969</v>
      </c>
      <c r="C890" s="18" t="s">
        <v>4351</v>
      </c>
      <c r="D890" s="18" t="s">
        <v>26</v>
      </c>
      <c r="E890" s="18" t="s">
        <v>9</v>
      </c>
      <c r="F890" s="42">
        <f t="shared" ca="1" si="13"/>
        <v>25982</v>
      </c>
      <c r="G890" s="27">
        <v>6.4</v>
      </c>
      <c r="H890" s="45">
        <v>43.31</v>
      </c>
      <c r="I890" s="45">
        <v>37.729999999999997</v>
      </c>
      <c r="J890" s="25">
        <v>78</v>
      </c>
      <c r="K890" s="45">
        <v>20.18</v>
      </c>
      <c r="L890" s="45">
        <v>17.55</v>
      </c>
      <c r="M890" s="18" t="s">
        <v>55</v>
      </c>
      <c r="N890" s="45">
        <v>13.97</v>
      </c>
      <c r="O8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0" s="45">
        <f>Table1[[#This Row],[Lifetime Gross (M USD)]]-Table1[[#This Row],[Budget (M USD)]]</f>
        <v>-5.5800000000000054</v>
      </c>
      <c r="Q890" s="2" t="s">
        <v>20</v>
      </c>
    </row>
    <row r="891" spans="1:17" x14ac:dyDescent="0.3">
      <c r="A891" s="18" t="s">
        <v>1564</v>
      </c>
      <c r="B891" s="22" t="s">
        <v>2398</v>
      </c>
      <c r="C891" s="18" t="s">
        <v>3726</v>
      </c>
      <c r="D891" s="18" t="s">
        <v>26</v>
      </c>
      <c r="E891" s="18" t="s">
        <v>9</v>
      </c>
      <c r="F891" s="42">
        <f t="shared" ca="1" si="13"/>
        <v>38765</v>
      </c>
      <c r="G891" s="27">
        <v>7.6</v>
      </c>
      <c r="H891" s="45">
        <v>84.96</v>
      </c>
      <c r="I891" s="45">
        <v>77.86</v>
      </c>
      <c r="J891" s="25">
        <v>37</v>
      </c>
      <c r="K891" s="45">
        <v>41.02</v>
      </c>
      <c r="L891" s="45">
        <v>36.840000000000003</v>
      </c>
      <c r="M891" s="18" t="s">
        <v>44</v>
      </c>
      <c r="N891" s="45">
        <v>19.64</v>
      </c>
      <c r="O8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1" s="45">
        <f>Table1[[#This Row],[Lifetime Gross (M USD)]]-Table1[[#This Row],[Budget (M USD)]]</f>
        <v>-7.0999999999999943</v>
      </c>
      <c r="Q891" s="2" t="s">
        <v>25</v>
      </c>
    </row>
    <row r="892" spans="1:17" x14ac:dyDescent="0.3">
      <c r="A892" s="32" t="s">
        <v>1593</v>
      </c>
      <c r="B892" s="22" t="s">
        <v>2174</v>
      </c>
      <c r="C892" s="18" t="s">
        <v>3415</v>
      </c>
      <c r="D892" s="18" t="s">
        <v>26</v>
      </c>
      <c r="E892" s="18" t="s">
        <v>9</v>
      </c>
      <c r="F892" s="42">
        <f t="shared" ca="1" si="13"/>
        <v>27129</v>
      </c>
      <c r="G892" s="27">
        <v>5.8</v>
      </c>
      <c r="H892" s="45">
        <v>97.03</v>
      </c>
      <c r="I892" s="45">
        <v>88.24</v>
      </c>
      <c r="J892" s="25">
        <v>87</v>
      </c>
      <c r="K892" s="45">
        <v>48.75</v>
      </c>
      <c r="L892" s="45">
        <v>39.49</v>
      </c>
      <c r="M892" s="18" t="s">
        <v>54</v>
      </c>
      <c r="N892" s="45">
        <v>33.72</v>
      </c>
      <c r="O8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2" s="45">
        <f>Table1[[#This Row],[Lifetime Gross (M USD)]]-Table1[[#This Row],[Budget (M USD)]]</f>
        <v>-8.7900000000000063</v>
      </c>
      <c r="Q892" s="2" t="s">
        <v>10</v>
      </c>
    </row>
    <row r="893" spans="1:17" x14ac:dyDescent="0.3">
      <c r="A893" s="18" t="s">
        <v>1603</v>
      </c>
      <c r="B893" s="22" t="s">
        <v>1975</v>
      </c>
      <c r="C893" s="18" t="s">
        <v>3178</v>
      </c>
      <c r="D893" s="18" t="s">
        <v>26</v>
      </c>
      <c r="E893" s="18" t="s">
        <v>9</v>
      </c>
      <c r="F893" s="42">
        <f t="shared" ca="1" si="13"/>
        <v>26763</v>
      </c>
      <c r="G893" s="27">
        <v>7.7</v>
      </c>
      <c r="H893" s="45">
        <v>176.3</v>
      </c>
      <c r="I893" s="45">
        <v>166.72</v>
      </c>
      <c r="J893" s="25">
        <v>84</v>
      </c>
      <c r="K893" s="45">
        <v>87.28</v>
      </c>
      <c r="L893" s="45">
        <v>79.44</v>
      </c>
      <c r="M893" s="18" t="s">
        <v>46</v>
      </c>
      <c r="N893" s="45">
        <v>77.150000000000006</v>
      </c>
      <c r="O8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3" s="45">
        <f>Table1[[#This Row],[Lifetime Gross (M USD)]]-Table1[[#This Row],[Budget (M USD)]]</f>
        <v>-9.5800000000000125</v>
      </c>
      <c r="Q893" s="2" t="s">
        <v>32</v>
      </c>
    </row>
    <row r="894" spans="1:17" x14ac:dyDescent="0.3">
      <c r="A894" s="32" t="s">
        <v>1610</v>
      </c>
      <c r="B894" s="22" t="s">
        <v>1960</v>
      </c>
      <c r="C894" s="18" t="s">
        <v>3329</v>
      </c>
      <c r="D894" s="18" t="s">
        <v>26</v>
      </c>
      <c r="E894" s="18" t="s">
        <v>9</v>
      </c>
      <c r="F894" s="42">
        <f t="shared" ca="1" si="13"/>
        <v>31758</v>
      </c>
      <c r="G894" s="27">
        <v>5.0999999999999996</v>
      </c>
      <c r="H894" s="45">
        <v>119.8</v>
      </c>
      <c r="I894" s="45">
        <v>109.54</v>
      </c>
      <c r="J894" s="25">
        <v>99</v>
      </c>
      <c r="K894" s="45">
        <v>65.94</v>
      </c>
      <c r="L894" s="45">
        <v>43.6</v>
      </c>
      <c r="M894" s="18" t="s">
        <v>50</v>
      </c>
      <c r="N894" s="45">
        <v>42.57</v>
      </c>
      <c r="O8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4" s="45">
        <f>Table1[[#This Row],[Lifetime Gross (M USD)]]-Table1[[#This Row],[Budget (M USD)]]</f>
        <v>-10.259999999999991</v>
      </c>
      <c r="Q894" s="2" t="s">
        <v>22</v>
      </c>
    </row>
    <row r="895" spans="1:17" x14ac:dyDescent="0.3">
      <c r="A895" s="18" t="s">
        <v>1619</v>
      </c>
      <c r="B895" s="22" t="s">
        <v>1989</v>
      </c>
      <c r="C895" s="18" t="s">
        <v>3192</v>
      </c>
      <c r="D895" s="18" t="s">
        <v>26</v>
      </c>
      <c r="E895" s="18" t="s">
        <v>1843</v>
      </c>
      <c r="F895" s="42">
        <f t="shared" ca="1" si="13"/>
        <v>8805</v>
      </c>
      <c r="G895" s="27">
        <v>7.7</v>
      </c>
      <c r="H895" s="45">
        <v>78.239999999999995</v>
      </c>
      <c r="I895" s="45">
        <v>61.19</v>
      </c>
      <c r="J895" s="25">
        <v>81</v>
      </c>
      <c r="K895" s="45">
        <v>40.880000000000003</v>
      </c>
      <c r="L895" s="45">
        <v>20.309999999999999</v>
      </c>
      <c r="M895" s="18" t="s">
        <v>48</v>
      </c>
      <c r="N895" s="45">
        <v>25.43</v>
      </c>
      <c r="O8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5" s="45">
        <f>Table1[[#This Row],[Lifetime Gross (M USD)]]-Table1[[#This Row],[Budget (M USD)]]</f>
        <v>-17.049999999999997</v>
      </c>
      <c r="Q895" s="2" t="s">
        <v>28</v>
      </c>
    </row>
    <row r="896" spans="1:17" x14ac:dyDescent="0.3">
      <c r="A896" s="32" t="s">
        <v>1620</v>
      </c>
      <c r="B896" s="22" t="s">
        <v>2289</v>
      </c>
      <c r="C896" s="18" t="s">
        <v>3814</v>
      </c>
      <c r="D896" s="18" t="s">
        <v>26</v>
      </c>
      <c r="E896" s="18" t="s">
        <v>9</v>
      </c>
      <c r="F896" s="42">
        <f t="shared" ca="1" si="13"/>
        <v>9722</v>
      </c>
      <c r="G896" s="27">
        <v>5.8</v>
      </c>
      <c r="H896" s="45">
        <v>173.49</v>
      </c>
      <c r="I896" s="45">
        <v>148.07</v>
      </c>
      <c r="J896" s="25">
        <v>66</v>
      </c>
      <c r="K896" s="45">
        <v>82.29</v>
      </c>
      <c r="L896" s="45">
        <v>65.78</v>
      </c>
      <c r="M896" s="18" t="s">
        <v>46</v>
      </c>
      <c r="N896" s="45">
        <v>82.09</v>
      </c>
      <c r="O8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6" s="45">
        <f>Table1[[#This Row],[Lifetime Gross (M USD)]]-Table1[[#This Row],[Budget (M USD)]]</f>
        <v>-25.420000000000016</v>
      </c>
      <c r="Q896" s="2" t="s">
        <v>10</v>
      </c>
    </row>
    <row r="897" spans="1:17" x14ac:dyDescent="0.3">
      <c r="A897" s="18" t="s">
        <v>1628</v>
      </c>
      <c r="B897" s="22" t="s">
        <v>2368</v>
      </c>
      <c r="C897" s="18" t="s">
        <v>3682</v>
      </c>
      <c r="D897" s="18" t="s">
        <v>26</v>
      </c>
      <c r="E897" s="18" t="s">
        <v>9</v>
      </c>
      <c r="F897" s="42">
        <f t="shared" ca="1" si="13"/>
        <v>20125</v>
      </c>
      <c r="G897" s="27">
        <v>5.6</v>
      </c>
      <c r="H897" s="45">
        <v>97.77</v>
      </c>
      <c r="I897" s="45">
        <v>59.52</v>
      </c>
      <c r="J897" s="25">
        <v>80</v>
      </c>
      <c r="K897" s="45">
        <v>34.85</v>
      </c>
      <c r="L897" s="45">
        <v>24.67</v>
      </c>
      <c r="M897" s="18" t="s">
        <v>46</v>
      </c>
      <c r="N897" s="45">
        <v>47.3</v>
      </c>
      <c r="O8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7" s="45">
        <f>Table1[[#This Row],[Lifetime Gross (M USD)]]-Table1[[#This Row],[Budget (M USD)]]</f>
        <v>-38.249999999999993</v>
      </c>
      <c r="Q897" s="2" t="s">
        <v>17</v>
      </c>
    </row>
    <row r="898" spans="1:17" x14ac:dyDescent="0.3">
      <c r="A898" s="32" t="s">
        <v>1632</v>
      </c>
      <c r="B898" s="22" t="s">
        <v>1943</v>
      </c>
      <c r="C898" s="18" t="s">
        <v>3144</v>
      </c>
      <c r="D898" s="18" t="s">
        <v>26</v>
      </c>
      <c r="E898" s="18" t="s">
        <v>9</v>
      </c>
      <c r="F898" s="42">
        <f t="shared" ca="1" si="13"/>
        <v>10606</v>
      </c>
      <c r="G898" s="27">
        <v>6.4</v>
      </c>
      <c r="H898" s="45">
        <v>165.47</v>
      </c>
      <c r="I898" s="45">
        <v>123.78</v>
      </c>
      <c r="J898" s="25">
        <v>59</v>
      </c>
      <c r="K898" s="45">
        <v>77.66</v>
      </c>
      <c r="L898" s="45">
        <v>46.12</v>
      </c>
      <c r="M898" s="18" t="s">
        <v>48</v>
      </c>
      <c r="N898" s="45">
        <v>75.709999999999994</v>
      </c>
      <c r="O8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8" s="45">
        <f>Table1[[#This Row],[Lifetime Gross (M USD)]]-Table1[[#This Row],[Budget (M USD)]]</f>
        <v>-41.69</v>
      </c>
      <c r="Q898" s="2" t="s">
        <v>20</v>
      </c>
    </row>
    <row r="899" spans="1:17" x14ac:dyDescent="0.3">
      <c r="A899" s="18" t="s">
        <v>1310</v>
      </c>
      <c r="B899" s="22" t="s">
        <v>5036</v>
      </c>
      <c r="C899" s="18" t="s">
        <v>3819</v>
      </c>
      <c r="D899" s="18" t="s">
        <v>26</v>
      </c>
      <c r="E899" s="18" t="s">
        <v>1843</v>
      </c>
      <c r="F899" s="42">
        <f t="shared" ref="F899:F962" ca="1" si="14">RANDBETWEEN(DATE(1920,1,1),DATE(2015,12,31))</f>
        <v>7648</v>
      </c>
      <c r="G899" s="27">
        <v>6.7</v>
      </c>
      <c r="H899" s="45">
        <v>52.05</v>
      </c>
      <c r="I899" s="45">
        <v>6.69</v>
      </c>
      <c r="J899" s="25">
        <v>20</v>
      </c>
      <c r="K899" s="45">
        <v>4.3099999999999996</v>
      </c>
      <c r="L899" s="45">
        <v>2.38</v>
      </c>
      <c r="M899" s="18" t="s">
        <v>55</v>
      </c>
      <c r="N899" s="45">
        <v>24.86</v>
      </c>
      <c r="O8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899" s="45">
        <f>Table1[[#This Row],[Lifetime Gross (M USD)]]-Table1[[#This Row],[Budget (M USD)]]</f>
        <v>-45.36</v>
      </c>
      <c r="Q899" s="2" t="s">
        <v>8</v>
      </c>
    </row>
    <row r="900" spans="1:17" x14ac:dyDescent="0.3">
      <c r="A900" s="32" t="s">
        <v>1637</v>
      </c>
      <c r="B900" s="22" t="s">
        <v>2155</v>
      </c>
      <c r="C900" s="18" t="s">
        <v>3386</v>
      </c>
      <c r="D900" s="18" t="s">
        <v>26</v>
      </c>
      <c r="E900" s="18" t="s">
        <v>9</v>
      </c>
      <c r="F900" s="42">
        <f t="shared" ca="1" si="14"/>
        <v>26681</v>
      </c>
      <c r="G900" s="27">
        <v>7.2</v>
      </c>
      <c r="H900" s="45">
        <v>222.65</v>
      </c>
      <c r="I900" s="45">
        <v>171.34</v>
      </c>
      <c r="J900" s="25">
        <v>90</v>
      </c>
      <c r="K900" s="45">
        <v>134.5</v>
      </c>
      <c r="L900" s="45">
        <v>36.840000000000003</v>
      </c>
      <c r="M900" s="18" t="s">
        <v>54</v>
      </c>
      <c r="N900" s="45">
        <v>108.97</v>
      </c>
      <c r="O9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0" s="45">
        <f>Table1[[#This Row],[Lifetime Gross (M USD)]]-Table1[[#This Row],[Budget (M USD)]]</f>
        <v>-51.31</v>
      </c>
      <c r="Q900" s="2" t="s">
        <v>13</v>
      </c>
    </row>
    <row r="901" spans="1:17" x14ac:dyDescent="0.3">
      <c r="A901" s="18" t="s">
        <v>1656</v>
      </c>
      <c r="B901" s="22" t="s">
        <v>2999</v>
      </c>
      <c r="C901" s="18" t="s">
        <v>4884</v>
      </c>
      <c r="D901" s="18" t="s">
        <v>26</v>
      </c>
      <c r="E901" s="18" t="s">
        <v>9</v>
      </c>
      <c r="F901" s="42">
        <f t="shared" ca="1" si="14"/>
        <v>36541</v>
      </c>
      <c r="G901" s="27">
        <v>3.4</v>
      </c>
      <c r="H901" s="45">
        <v>137.57</v>
      </c>
      <c r="I901" s="45">
        <v>80.94</v>
      </c>
      <c r="J901" s="25">
        <v>55</v>
      </c>
      <c r="K901" s="45">
        <v>47.5</v>
      </c>
      <c r="L901" s="45">
        <v>33.44</v>
      </c>
      <c r="M901" s="18" t="s">
        <v>50</v>
      </c>
      <c r="N901" s="45">
        <v>26.13</v>
      </c>
      <c r="O9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1" s="45">
        <f>Table1[[#This Row],[Lifetime Gross (M USD)]]-Table1[[#This Row],[Budget (M USD)]]</f>
        <v>-56.629999999999995</v>
      </c>
      <c r="Q901" s="2" t="s">
        <v>25</v>
      </c>
    </row>
    <row r="902" spans="1:17" x14ac:dyDescent="0.3">
      <c r="A902" s="32" t="s">
        <v>1717</v>
      </c>
      <c r="B902" s="22" t="s">
        <v>2976</v>
      </c>
      <c r="C902" s="18" t="s">
        <v>4832</v>
      </c>
      <c r="D902" s="18" t="s">
        <v>26</v>
      </c>
      <c r="E902" s="18" t="s">
        <v>9</v>
      </c>
      <c r="F902" s="42">
        <f t="shared" ca="1" si="14"/>
        <v>30787</v>
      </c>
      <c r="G902" s="27">
        <v>3.8</v>
      </c>
      <c r="H902" s="45">
        <v>277.8</v>
      </c>
      <c r="I902" s="45">
        <v>213.85</v>
      </c>
      <c r="J902" s="25">
        <v>47</v>
      </c>
      <c r="K902" s="45">
        <v>119.64</v>
      </c>
      <c r="L902" s="45">
        <v>94.21</v>
      </c>
      <c r="M902" s="18" t="s">
        <v>54</v>
      </c>
      <c r="N902" s="45">
        <v>27.93</v>
      </c>
      <c r="O9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2" s="45">
        <f>Table1[[#This Row],[Lifetime Gross (M USD)]]-Table1[[#This Row],[Budget (M USD)]]</f>
        <v>-63.950000000000017</v>
      </c>
      <c r="Q902" s="2" t="s">
        <v>22</v>
      </c>
    </row>
    <row r="903" spans="1:17" x14ac:dyDescent="0.3">
      <c r="A903" s="18" t="s">
        <v>77</v>
      </c>
      <c r="B903" s="22" t="s">
        <v>2533</v>
      </c>
      <c r="C903" s="18" t="s">
        <v>4989</v>
      </c>
      <c r="D903" s="18" t="s">
        <v>26</v>
      </c>
      <c r="E903" s="18" t="s">
        <v>9</v>
      </c>
      <c r="F903" s="42">
        <f t="shared" ca="1" si="14"/>
        <v>10723</v>
      </c>
      <c r="G903" s="27">
        <v>5.5</v>
      </c>
      <c r="H903" s="45">
        <v>114.95</v>
      </c>
      <c r="I903" s="45">
        <v>46.68</v>
      </c>
      <c r="J903" s="25">
        <v>65</v>
      </c>
      <c r="K903" s="45">
        <v>30.65</v>
      </c>
      <c r="L903" s="45">
        <v>16.03</v>
      </c>
      <c r="M903" s="18" t="s">
        <v>55</v>
      </c>
      <c r="N903" s="45">
        <v>46.13</v>
      </c>
      <c r="O9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3" s="45">
        <f>Table1[[#This Row],[Lifetime Gross (M USD)]]-Table1[[#This Row],[Budget (M USD)]]</f>
        <v>-68.27000000000001</v>
      </c>
      <c r="Q903" s="2" t="s">
        <v>28</v>
      </c>
    </row>
    <row r="904" spans="1:17" x14ac:dyDescent="0.3">
      <c r="A904" s="32" t="s">
        <v>1737</v>
      </c>
      <c r="B904" s="22" t="s">
        <v>2138</v>
      </c>
      <c r="C904" s="18" t="s">
        <v>4977</v>
      </c>
      <c r="D904" s="18" t="s">
        <v>26</v>
      </c>
      <c r="E904" s="18" t="s">
        <v>9</v>
      </c>
      <c r="F904" s="42">
        <f t="shared" ca="1" si="14"/>
        <v>20163</v>
      </c>
      <c r="G904" s="27">
        <v>5.0999999999999996</v>
      </c>
      <c r="H904" s="45">
        <v>215.43</v>
      </c>
      <c r="I904" s="45">
        <v>146.93</v>
      </c>
      <c r="J904" s="25">
        <v>40</v>
      </c>
      <c r="K904" s="45">
        <v>105.55</v>
      </c>
      <c r="L904" s="45">
        <v>41.38</v>
      </c>
      <c r="M904" s="18" t="s">
        <v>46</v>
      </c>
      <c r="N904" s="45">
        <v>104.6</v>
      </c>
      <c r="O9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4" s="45">
        <f>Table1[[#This Row],[Lifetime Gross (M USD)]]-Table1[[#This Row],[Budget (M USD)]]</f>
        <v>-68.5</v>
      </c>
      <c r="Q904" s="2" t="s">
        <v>32</v>
      </c>
    </row>
    <row r="905" spans="1:17" x14ac:dyDescent="0.3">
      <c r="A905" s="18" t="s">
        <v>1780</v>
      </c>
      <c r="B905" s="22" t="s">
        <v>2679</v>
      </c>
      <c r="C905" s="18" t="s">
        <v>4807</v>
      </c>
      <c r="D905" s="18" t="s">
        <v>26</v>
      </c>
      <c r="E905" s="18" t="s">
        <v>9</v>
      </c>
      <c r="F905" s="42">
        <f t="shared" ca="1" si="14"/>
        <v>9875</v>
      </c>
      <c r="G905" s="27">
        <v>7.2</v>
      </c>
      <c r="H905" s="45">
        <v>257.38</v>
      </c>
      <c r="I905" s="45">
        <v>186.1</v>
      </c>
      <c r="J905" s="25">
        <v>63</v>
      </c>
      <c r="K905" s="45">
        <v>125.59</v>
      </c>
      <c r="L905" s="45">
        <v>60.51</v>
      </c>
      <c r="M905" s="18" t="s">
        <v>46</v>
      </c>
      <c r="N905" s="45">
        <v>37.6</v>
      </c>
      <c r="O9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5" s="45">
        <f>Table1[[#This Row],[Lifetime Gross (M USD)]]-Table1[[#This Row],[Budget (M USD)]]</f>
        <v>-71.28</v>
      </c>
      <c r="Q905" s="2" t="s">
        <v>28</v>
      </c>
    </row>
    <row r="906" spans="1:17" x14ac:dyDescent="0.3">
      <c r="A906" s="32" t="s">
        <v>1433</v>
      </c>
      <c r="B906" s="22" t="s">
        <v>1918</v>
      </c>
      <c r="C906" s="18" t="s">
        <v>3120</v>
      </c>
      <c r="D906" s="18" t="s">
        <v>26</v>
      </c>
      <c r="E906" s="18" t="s">
        <v>9</v>
      </c>
      <c r="F906" s="42">
        <f t="shared" ca="1" si="14"/>
        <v>40953</v>
      </c>
      <c r="G906" s="27">
        <v>5.6</v>
      </c>
      <c r="H906" s="45">
        <v>219.82</v>
      </c>
      <c r="I906" s="45">
        <v>146.75</v>
      </c>
      <c r="J906" s="25">
        <v>83</v>
      </c>
      <c r="K906" s="45">
        <v>115.16</v>
      </c>
      <c r="L906" s="45">
        <v>31.59</v>
      </c>
      <c r="M906" s="18" t="s">
        <v>48</v>
      </c>
      <c r="N906" s="45">
        <v>70.180000000000007</v>
      </c>
      <c r="O9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6" s="45">
        <f>Table1[[#This Row],[Lifetime Gross (M USD)]]-Table1[[#This Row],[Budget (M USD)]]</f>
        <v>-73.069999999999993</v>
      </c>
      <c r="Q906" s="2" t="s">
        <v>20</v>
      </c>
    </row>
    <row r="907" spans="1:17" x14ac:dyDescent="0.3">
      <c r="A907" s="18" t="s">
        <v>1788</v>
      </c>
      <c r="B907" s="22" t="s">
        <v>2916</v>
      </c>
      <c r="C907" s="18" t="s">
        <v>4687</v>
      </c>
      <c r="D907" s="18" t="s">
        <v>26</v>
      </c>
      <c r="E907" s="18" t="s">
        <v>9</v>
      </c>
      <c r="F907" s="42">
        <f t="shared" ca="1" si="14"/>
        <v>38494</v>
      </c>
      <c r="G907" s="27">
        <v>7.2</v>
      </c>
      <c r="H907" s="45">
        <v>252.62</v>
      </c>
      <c r="I907" s="45">
        <v>166.46</v>
      </c>
      <c r="J907" s="25">
        <v>55</v>
      </c>
      <c r="K907" s="45">
        <v>130.36000000000001</v>
      </c>
      <c r="L907" s="45">
        <v>36.1</v>
      </c>
      <c r="M907" s="18" t="s">
        <v>46</v>
      </c>
      <c r="N907" s="45">
        <v>110.21</v>
      </c>
      <c r="O9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7" s="45">
        <f>Table1[[#This Row],[Lifetime Gross (M USD)]]-Table1[[#This Row],[Budget (M USD)]]</f>
        <v>-86.16</v>
      </c>
      <c r="Q907" s="2" t="s">
        <v>28</v>
      </c>
    </row>
    <row r="908" spans="1:17" x14ac:dyDescent="0.3">
      <c r="A908" s="32" t="s">
        <v>1071</v>
      </c>
      <c r="B908" s="22" t="s">
        <v>2127</v>
      </c>
      <c r="C908" s="18" t="s">
        <v>4499</v>
      </c>
      <c r="D908" s="18" t="s">
        <v>26</v>
      </c>
      <c r="E908" s="18" t="s">
        <v>9</v>
      </c>
      <c r="F908" s="42">
        <f t="shared" ca="1" si="14"/>
        <v>39128</v>
      </c>
      <c r="G908" s="27">
        <v>4.5999999999999996</v>
      </c>
      <c r="H908" s="45">
        <v>262.64</v>
      </c>
      <c r="I908" s="45">
        <v>166.08</v>
      </c>
      <c r="J908" s="25">
        <v>27</v>
      </c>
      <c r="K908" s="45">
        <v>108.36</v>
      </c>
      <c r="L908" s="45">
        <v>57.72</v>
      </c>
      <c r="M908" s="18" t="s">
        <v>46</v>
      </c>
      <c r="N908" s="45">
        <v>52.55</v>
      </c>
      <c r="O9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8" s="45">
        <f>Table1[[#This Row],[Lifetime Gross (M USD)]]-Table1[[#This Row],[Budget (M USD)]]</f>
        <v>-96.559999999999974</v>
      </c>
      <c r="Q908" s="2" t="s">
        <v>20</v>
      </c>
    </row>
    <row r="909" spans="1:17" x14ac:dyDescent="0.3">
      <c r="A909" s="18" t="s">
        <v>1833</v>
      </c>
      <c r="B909" s="22" t="s">
        <v>2896</v>
      </c>
      <c r="C909" s="18" t="s">
        <v>4693</v>
      </c>
      <c r="D909" s="18" t="s">
        <v>26</v>
      </c>
      <c r="E909" s="18" t="s">
        <v>9</v>
      </c>
      <c r="F909" s="42">
        <f t="shared" ca="1" si="14"/>
        <v>13059</v>
      </c>
      <c r="G909" s="27">
        <v>6</v>
      </c>
      <c r="H909" s="45">
        <v>131.83000000000001</v>
      </c>
      <c r="I909" s="45">
        <v>32.82</v>
      </c>
      <c r="J909" s="25">
        <v>21</v>
      </c>
      <c r="K909" s="45">
        <v>22.18</v>
      </c>
      <c r="L909" s="45">
        <v>10.64</v>
      </c>
      <c r="M909" s="18" t="s">
        <v>50</v>
      </c>
      <c r="N909" s="45">
        <v>21.6</v>
      </c>
      <c r="O9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09" s="45">
        <f>Table1[[#This Row],[Lifetime Gross (M USD)]]-Table1[[#This Row],[Budget (M USD)]]</f>
        <v>-99.010000000000019</v>
      </c>
      <c r="Q909" s="2" t="s">
        <v>20</v>
      </c>
    </row>
    <row r="910" spans="1:17" x14ac:dyDescent="0.3">
      <c r="A910" s="32" t="s">
        <v>72</v>
      </c>
      <c r="B910" s="22" t="s">
        <v>2034</v>
      </c>
      <c r="C910" s="18" t="s">
        <v>4765</v>
      </c>
      <c r="D910" s="18" t="s">
        <v>26</v>
      </c>
      <c r="E910" s="18" t="s">
        <v>9</v>
      </c>
      <c r="F910" s="42">
        <f t="shared" ca="1" si="14"/>
        <v>16751</v>
      </c>
      <c r="G910" s="27">
        <v>5.4</v>
      </c>
      <c r="H910" s="45">
        <v>267.70999999999998</v>
      </c>
      <c r="I910" s="45">
        <v>165.94</v>
      </c>
      <c r="J910" s="25">
        <v>100</v>
      </c>
      <c r="K910" s="45">
        <v>109.05</v>
      </c>
      <c r="L910" s="45">
        <v>56.89</v>
      </c>
      <c r="M910" s="18" t="s">
        <v>48</v>
      </c>
      <c r="N910" s="45">
        <v>125.41</v>
      </c>
      <c r="O9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0" s="45">
        <f>Table1[[#This Row],[Lifetime Gross (M USD)]]-Table1[[#This Row],[Budget (M USD)]]</f>
        <v>-101.76999999999998</v>
      </c>
      <c r="Q910" s="2" t="s">
        <v>8</v>
      </c>
    </row>
    <row r="911" spans="1:17" x14ac:dyDescent="0.3">
      <c r="A911" s="18" t="s">
        <v>114</v>
      </c>
      <c r="B911" s="22" t="s">
        <v>2068</v>
      </c>
      <c r="C911" s="18" t="s">
        <v>5025</v>
      </c>
      <c r="D911" s="18" t="s">
        <v>26</v>
      </c>
      <c r="E911" s="18" t="s">
        <v>9</v>
      </c>
      <c r="F911" s="42">
        <f t="shared" ca="1" si="14"/>
        <v>10734</v>
      </c>
      <c r="G911" s="27">
        <v>5.4</v>
      </c>
      <c r="H911" s="45">
        <v>227.12</v>
      </c>
      <c r="I911" s="45">
        <v>120.5</v>
      </c>
      <c r="J911" s="25">
        <v>51</v>
      </c>
      <c r="K911" s="45">
        <v>81.81</v>
      </c>
      <c r="L911" s="45">
        <v>38.69</v>
      </c>
      <c r="M911" s="18" t="s">
        <v>48</v>
      </c>
      <c r="N911" s="45">
        <v>102.97</v>
      </c>
      <c r="O9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1" s="45">
        <f>Table1[[#This Row],[Lifetime Gross (M USD)]]-Table1[[#This Row],[Budget (M USD)]]</f>
        <v>-106.62</v>
      </c>
      <c r="Q911" s="2" t="s">
        <v>25</v>
      </c>
    </row>
    <row r="912" spans="1:17" x14ac:dyDescent="0.3">
      <c r="A912" s="32" t="s">
        <v>125</v>
      </c>
      <c r="B912" s="22" t="s">
        <v>2968</v>
      </c>
      <c r="C912" s="18" t="s">
        <v>4821</v>
      </c>
      <c r="D912" s="18" t="s">
        <v>26</v>
      </c>
      <c r="E912" s="18" t="s">
        <v>9</v>
      </c>
      <c r="F912" s="42">
        <f t="shared" ca="1" si="14"/>
        <v>12598</v>
      </c>
      <c r="G912" s="27">
        <v>3.3</v>
      </c>
      <c r="H912" s="45">
        <v>274.87</v>
      </c>
      <c r="I912" s="45">
        <v>161.97</v>
      </c>
      <c r="J912" s="25">
        <v>93</v>
      </c>
      <c r="K912" s="45">
        <v>102.27</v>
      </c>
      <c r="L912" s="45">
        <v>59.7</v>
      </c>
      <c r="M912" s="18" t="s">
        <v>48</v>
      </c>
      <c r="N912" s="45">
        <v>121.13</v>
      </c>
      <c r="O9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2" s="45">
        <f>Table1[[#This Row],[Lifetime Gross (M USD)]]-Table1[[#This Row],[Budget (M USD)]]</f>
        <v>-112.9</v>
      </c>
      <c r="Q912" s="2" t="s">
        <v>25</v>
      </c>
    </row>
    <row r="913" spans="1:17" x14ac:dyDescent="0.3">
      <c r="A913" s="18" t="s">
        <v>127</v>
      </c>
      <c r="B913" s="22" t="s">
        <v>2123</v>
      </c>
      <c r="C913" s="18" t="s">
        <v>3347</v>
      </c>
      <c r="D913" s="18" t="s">
        <v>26</v>
      </c>
      <c r="E913" s="18" t="s">
        <v>9</v>
      </c>
      <c r="F913" s="42">
        <f t="shared" ca="1" si="14"/>
        <v>17363</v>
      </c>
      <c r="G913" s="27">
        <v>6.7</v>
      </c>
      <c r="H913" s="45">
        <v>252.21</v>
      </c>
      <c r="I913" s="45">
        <v>136.91999999999999</v>
      </c>
      <c r="J913" s="25">
        <v>89</v>
      </c>
      <c r="K913" s="45">
        <v>68.92</v>
      </c>
      <c r="L913" s="45">
        <v>68</v>
      </c>
      <c r="M913" s="18" t="s">
        <v>48</v>
      </c>
      <c r="N913" s="45">
        <v>106.27</v>
      </c>
      <c r="O9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3" s="45">
        <f>Table1[[#This Row],[Lifetime Gross (M USD)]]-Table1[[#This Row],[Budget (M USD)]]</f>
        <v>-115.29000000000002</v>
      </c>
      <c r="Q913" s="2" t="s">
        <v>13</v>
      </c>
    </row>
    <row r="914" spans="1:17" x14ac:dyDescent="0.3">
      <c r="A914" s="32" t="s">
        <v>161</v>
      </c>
      <c r="B914" s="22" t="s">
        <v>2442</v>
      </c>
      <c r="C914" s="18" t="s">
        <v>3791</v>
      </c>
      <c r="D914" s="18" t="s">
        <v>26</v>
      </c>
      <c r="E914" s="18" t="s">
        <v>1955</v>
      </c>
      <c r="F914" s="42">
        <f t="shared" ca="1" si="14"/>
        <v>36392</v>
      </c>
      <c r="G914" s="27">
        <v>7.6</v>
      </c>
      <c r="H914" s="45">
        <v>212.19</v>
      </c>
      <c r="I914" s="45">
        <v>92.12</v>
      </c>
      <c r="J914" s="25">
        <v>96</v>
      </c>
      <c r="K914" s="45">
        <v>55.14</v>
      </c>
      <c r="L914" s="45">
        <v>36.979999999999997</v>
      </c>
      <c r="M914" s="18" t="s">
        <v>55</v>
      </c>
      <c r="N914" s="45">
        <v>22</v>
      </c>
      <c r="O9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4" s="45">
        <f>Table1[[#This Row],[Lifetime Gross (M USD)]]-Table1[[#This Row],[Budget (M USD)]]</f>
        <v>-120.07</v>
      </c>
      <c r="Q914" s="2" t="s">
        <v>8</v>
      </c>
    </row>
    <row r="915" spans="1:17" x14ac:dyDescent="0.3">
      <c r="A915" s="18" t="s">
        <v>218</v>
      </c>
      <c r="B915" s="22" t="s">
        <v>2187</v>
      </c>
      <c r="C915" s="18" t="s">
        <v>3929</v>
      </c>
      <c r="D915" s="18" t="s">
        <v>26</v>
      </c>
      <c r="E915" s="18" t="s">
        <v>9</v>
      </c>
      <c r="F915" s="42">
        <f t="shared" ca="1" si="14"/>
        <v>25079</v>
      </c>
      <c r="G915" s="27">
        <v>7.2</v>
      </c>
      <c r="H915" s="45">
        <v>194</v>
      </c>
      <c r="I915" s="45">
        <v>55.93</v>
      </c>
      <c r="J915" s="25">
        <v>61</v>
      </c>
      <c r="K915" s="45">
        <v>41.36</v>
      </c>
      <c r="L915" s="45">
        <v>14.57</v>
      </c>
      <c r="M915" s="18" t="s">
        <v>50</v>
      </c>
      <c r="N915" s="45">
        <v>42.72</v>
      </c>
      <c r="O9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5" s="45">
        <f>Table1[[#This Row],[Lifetime Gross (M USD)]]-Table1[[#This Row],[Budget (M USD)]]</f>
        <v>-138.07</v>
      </c>
      <c r="Q915" s="2" t="s">
        <v>20</v>
      </c>
    </row>
    <row r="916" spans="1:17" x14ac:dyDescent="0.3">
      <c r="A916" s="32" t="s">
        <v>239</v>
      </c>
      <c r="B916" s="22" t="s">
        <v>2142</v>
      </c>
      <c r="C916" s="18" t="s">
        <v>3372</v>
      </c>
      <c r="D916" s="18" t="s">
        <v>26</v>
      </c>
      <c r="E916" s="18" t="s">
        <v>9</v>
      </c>
      <c r="F916" s="42">
        <f t="shared" ca="1" si="14"/>
        <v>39119</v>
      </c>
      <c r="G916" s="27">
        <v>5.3</v>
      </c>
      <c r="H916" s="45">
        <v>268.57</v>
      </c>
      <c r="I916" s="45">
        <v>48.46</v>
      </c>
      <c r="J916" s="25">
        <v>92</v>
      </c>
      <c r="K916" s="45">
        <v>29.17</v>
      </c>
      <c r="L916" s="45">
        <v>19.29</v>
      </c>
      <c r="M916" s="18" t="s">
        <v>48</v>
      </c>
      <c r="N916" s="45">
        <v>131.38999999999999</v>
      </c>
      <c r="O9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16" s="45">
        <f>Table1[[#This Row],[Lifetime Gross (M USD)]]-Table1[[#This Row],[Budget (M USD)]]</f>
        <v>-220.10999999999999</v>
      </c>
      <c r="Q916" s="2" t="s">
        <v>13</v>
      </c>
    </row>
    <row r="917" spans="1:17" x14ac:dyDescent="0.3">
      <c r="A917" s="18" t="s">
        <v>246</v>
      </c>
      <c r="B917" s="22" t="s">
        <v>2000</v>
      </c>
      <c r="C917" s="18" t="s">
        <v>3203</v>
      </c>
      <c r="D917" s="18" t="s">
        <v>30</v>
      </c>
      <c r="E917" s="18" t="s">
        <v>15</v>
      </c>
      <c r="F917" s="42">
        <f t="shared" ca="1" si="14"/>
        <v>21597</v>
      </c>
      <c r="G917" s="27">
        <v>7.9</v>
      </c>
      <c r="H917" s="45">
        <v>28.13</v>
      </c>
      <c r="I917" s="45">
        <v>1084.9000000000001</v>
      </c>
      <c r="J917" s="25">
        <v>100</v>
      </c>
      <c r="K917" s="45">
        <v>860.27</v>
      </c>
      <c r="L917" s="45">
        <v>224.63</v>
      </c>
      <c r="M917" s="18" t="s">
        <v>50</v>
      </c>
      <c r="N917" s="45">
        <v>8.31</v>
      </c>
      <c r="O9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Blockbuster</v>
      </c>
      <c r="P917" s="45">
        <f>Table1[[#This Row],[Lifetime Gross (M USD)]]-Table1[[#This Row],[Budget (M USD)]]</f>
        <v>1056.77</v>
      </c>
      <c r="Q917" s="2" t="s">
        <v>32</v>
      </c>
    </row>
    <row r="918" spans="1:17" x14ac:dyDescent="0.3">
      <c r="A918" s="32" t="s">
        <v>252</v>
      </c>
      <c r="B918" s="22" t="s">
        <v>2189</v>
      </c>
      <c r="C918" s="18" t="s">
        <v>3432</v>
      </c>
      <c r="D918" s="18" t="s">
        <v>26</v>
      </c>
      <c r="E918" s="18" t="s">
        <v>9</v>
      </c>
      <c r="F918" s="42">
        <f t="shared" ca="1" si="14"/>
        <v>39361</v>
      </c>
      <c r="G918" s="27">
        <v>7.8</v>
      </c>
      <c r="H918" s="45">
        <v>41.48</v>
      </c>
      <c r="I918" s="45">
        <v>906.76</v>
      </c>
      <c r="J918" s="25">
        <v>78</v>
      </c>
      <c r="K918" s="45">
        <v>679.56</v>
      </c>
      <c r="L918" s="45">
        <v>227.2</v>
      </c>
      <c r="M918" s="18" t="s">
        <v>44</v>
      </c>
      <c r="N918" s="45">
        <v>13.67</v>
      </c>
      <c r="O9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918" s="45">
        <f>Table1[[#This Row],[Lifetime Gross (M USD)]]-Table1[[#This Row],[Budget (M USD)]]</f>
        <v>865.28</v>
      </c>
      <c r="Q918" s="2" t="s">
        <v>17</v>
      </c>
    </row>
    <row r="919" spans="1:17" x14ac:dyDescent="0.3">
      <c r="A919" s="18" t="s">
        <v>271</v>
      </c>
      <c r="B919" s="22" t="s">
        <v>2207</v>
      </c>
      <c r="C919" s="18" t="s">
        <v>4527</v>
      </c>
      <c r="D919" s="18" t="s">
        <v>26</v>
      </c>
      <c r="E919" s="18" t="s">
        <v>9</v>
      </c>
      <c r="F919" s="42">
        <f t="shared" ca="1" si="14"/>
        <v>7654</v>
      </c>
      <c r="G919" s="27">
        <v>5.2</v>
      </c>
      <c r="H919" s="45">
        <v>127.71</v>
      </c>
      <c r="I919" s="45">
        <v>897.38</v>
      </c>
      <c r="J919" s="25">
        <v>53</v>
      </c>
      <c r="K919" s="45">
        <v>627.48</v>
      </c>
      <c r="L919" s="45">
        <v>269.89999999999998</v>
      </c>
      <c r="M919" s="18" t="s">
        <v>54</v>
      </c>
      <c r="N919" s="45">
        <v>54.04</v>
      </c>
      <c r="O9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919" s="45">
        <f>Table1[[#This Row],[Lifetime Gross (M USD)]]-Table1[[#This Row],[Budget (M USD)]]</f>
        <v>769.67</v>
      </c>
      <c r="Q919" s="2" t="s">
        <v>10</v>
      </c>
    </row>
    <row r="920" spans="1:17" x14ac:dyDescent="0.3">
      <c r="A920" s="32" t="s">
        <v>300</v>
      </c>
      <c r="B920" s="22" t="s">
        <v>2194</v>
      </c>
      <c r="C920" s="18" t="s">
        <v>4621</v>
      </c>
      <c r="D920" s="18" t="s">
        <v>29</v>
      </c>
      <c r="E920" s="18" t="s">
        <v>24</v>
      </c>
      <c r="F920" s="42">
        <f t="shared" ca="1" si="14"/>
        <v>12266</v>
      </c>
      <c r="G920" s="27">
        <v>6.9</v>
      </c>
      <c r="H920" s="45">
        <v>182.13</v>
      </c>
      <c r="I920" s="45">
        <v>908.18</v>
      </c>
      <c r="J920" s="25">
        <v>49</v>
      </c>
      <c r="K920" s="45">
        <v>599.34</v>
      </c>
      <c r="L920" s="45">
        <v>308.83999999999997</v>
      </c>
      <c r="M920" s="18" t="s">
        <v>50</v>
      </c>
      <c r="N920" s="45">
        <v>41.08</v>
      </c>
      <c r="O9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920" s="45">
        <f>Table1[[#This Row],[Lifetime Gross (M USD)]]-Table1[[#This Row],[Budget (M USD)]]</f>
        <v>726.05</v>
      </c>
      <c r="Q920" s="2" t="s">
        <v>32</v>
      </c>
    </row>
    <row r="921" spans="1:17" x14ac:dyDescent="0.3">
      <c r="A921" s="18" t="s">
        <v>396</v>
      </c>
      <c r="B921" s="22" t="s">
        <v>2725</v>
      </c>
      <c r="C921" s="18" t="s">
        <v>4288</v>
      </c>
      <c r="D921" s="18" t="s">
        <v>26</v>
      </c>
      <c r="E921" s="18" t="s">
        <v>21</v>
      </c>
      <c r="F921" s="42">
        <f t="shared" ca="1" si="14"/>
        <v>29462</v>
      </c>
      <c r="G921" s="27">
        <v>4.5999999999999996</v>
      </c>
      <c r="H921" s="45">
        <v>286.06</v>
      </c>
      <c r="I921" s="45">
        <v>1008.87</v>
      </c>
      <c r="J921" s="25">
        <v>86</v>
      </c>
      <c r="K921" s="45">
        <v>755.23</v>
      </c>
      <c r="L921" s="45">
        <v>253.64</v>
      </c>
      <c r="M921" s="18" t="s">
        <v>44</v>
      </c>
      <c r="N921" s="45">
        <v>62.82</v>
      </c>
      <c r="O9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921" s="45">
        <f>Table1[[#This Row],[Lifetime Gross (M USD)]]-Table1[[#This Row],[Budget (M USD)]]</f>
        <v>722.81</v>
      </c>
      <c r="Q921" s="2" t="s">
        <v>22</v>
      </c>
    </row>
    <row r="922" spans="1:17" x14ac:dyDescent="0.3">
      <c r="A922" s="32" t="s">
        <v>514</v>
      </c>
      <c r="B922" s="22" t="s">
        <v>1963</v>
      </c>
      <c r="C922" s="18" t="s">
        <v>4151</v>
      </c>
      <c r="D922" s="18" t="s">
        <v>26</v>
      </c>
      <c r="E922" s="18" t="s">
        <v>9</v>
      </c>
      <c r="F922" s="42">
        <f t="shared" ca="1" si="14"/>
        <v>41710</v>
      </c>
      <c r="G922" s="27">
        <v>7</v>
      </c>
      <c r="H922" s="45">
        <v>238.77</v>
      </c>
      <c r="I922" s="45">
        <v>927.7</v>
      </c>
      <c r="J922" s="25">
        <v>72</v>
      </c>
      <c r="K922" s="45">
        <v>661.86</v>
      </c>
      <c r="L922" s="45">
        <v>265.83999999999997</v>
      </c>
      <c r="M922" s="18" t="s">
        <v>54</v>
      </c>
      <c r="N922" s="45">
        <v>105.61</v>
      </c>
      <c r="O9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922" s="45">
        <f>Table1[[#This Row],[Lifetime Gross (M USD)]]-Table1[[#This Row],[Budget (M USD)]]</f>
        <v>688.93000000000006</v>
      </c>
      <c r="Q922" s="2" t="s">
        <v>22</v>
      </c>
    </row>
    <row r="923" spans="1:17" x14ac:dyDescent="0.3">
      <c r="A923" s="18" t="s">
        <v>529</v>
      </c>
      <c r="B923" s="22" t="s">
        <v>2914</v>
      </c>
      <c r="C923" s="18" t="s">
        <v>4684</v>
      </c>
      <c r="D923" s="18" t="s">
        <v>26</v>
      </c>
      <c r="E923" s="18" t="s">
        <v>9</v>
      </c>
      <c r="F923" s="42">
        <f t="shared" ca="1" si="14"/>
        <v>24890</v>
      </c>
      <c r="G923" s="27">
        <v>5.5</v>
      </c>
      <c r="H923" s="45">
        <v>112.67</v>
      </c>
      <c r="I923" s="45">
        <v>739.82</v>
      </c>
      <c r="J923" s="25">
        <v>85</v>
      </c>
      <c r="K923" s="45">
        <v>437.61</v>
      </c>
      <c r="L923" s="45">
        <v>302.20999999999998</v>
      </c>
      <c r="M923" s="18" t="s">
        <v>55</v>
      </c>
      <c r="N923" s="45">
        <v>29.25</v>
      </c>
      <c r="O9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923" s="45">
        <f>Table1[[#This Row],[Lifetime Gross (M USD)]]-Table1[[#This Row],[Budget (M USD)]]</f>
        <v>627.15000000000009</v>
      </c>
      <c r="Q923" s="2" t="s">
        <v>20</v>
      </c>
    </row>
    <row r="924" spans="1:17" x14ac:dyDescent="0.3">
      <c r="A924" s="32" t="s">
        <v>564</v>
      </c>
      <c r="B924" s="22" t="s">
        <v>2857</v>
      </c>
      <c r="C924" s="18" t="s">
        <v>4827</v>
      </c>
      <c r="D924" s="18" t="s">
        <v>29</v>
      </c>
      <c r="E924" s="18" t="s">
        <v>24</v>
      </c>
      <c r="F924" s="42">
        <f t="shared" ca="1" si="14"/>
        <v>34160</v>
      </c>
      <c r="G924" s="27">
        <v>8.1999999999999993</v>
      </c>
      <c r="H924" s="45">
        <v>115.33</v>
      </c>
      <c r="I924" s="45">
        <v>736.62</v>
      </c>
      <c r="J924" s="25">
        <v>85</v>
      </c>
      <c r="K924" s="45">
        <v>576.91999999999996</v>
      </c>
      <c r="L924" s="45">
        <v>159.69999999999999</v>
      </c>
      <c r="M924" s="18" t="s">
        <v>50</v>
      </c>
      <c r="N924" s="45">
        <v>28.28</v>
      </c>
      <c r="O9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924" s="45">
        <f>Table1[[#This Row],[Lifetime Gross (M USD)]]-Table1[[#This Row],[Budget (M USD)]]</f>
        <v>621.29</v>
      </c>
      <c r="Q924" s="2" t="s">
        <v>20</v>
      </c>
    </row>
    <row r="925" spans="1:17" x14ac:dyDescent="0.3">
      <c r="A925" s="18" t="s">
        <v>575</v>
      </c>
      <c r="B925" s="22" t="s">
        <v>2286</v>
      </c>
      <c r="C925" s="18" t="s">
        <v>4434</v>
      </c>
      <c r="D925" s="18" t="s">
        <v>26</v>
      </c>
      <c r="E925" s="18" t="s">
        <v>9</v>
      </c>
      <c r="F925" s="42">
        <f t="shared" ca="1" si="14"/>
        <v>30218</v>
      </c>
      <c r="G925" s="27">
        <v>8.3000000000000007</v>
      </c>
      <c r="H925" s="45">
        <v>159.41999999999999</v>
      </c>
      <c r="I925" s="45">
        <v>751.68</v>
      </c>
      <c r="J925" s="25">
        <v>43</v>
      </c>
      <c r="K925" s="45">
        <v>576.23</v>
      </c>
      <c r="L925" s="45">
        <v>175.45</v>
      </c>
      <c r="M925" s="18" t="s">
        <v>50</v>
      </c>
      <c r="N925" s="45">
        <v>50.3</v>
      </c>
      <c r="O9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925" s="45">
        <f>Table1[[#This Row],[Lifetime Gross (M USD)]]-Table1[[#This Row],[Budget (M USD)]]</f>
        <v>592.26</v>
      </c>
      <c r="Q925" s="2" t="s">
        <v>20</v>
      </c>
    </row>
    <row r="926" spans="1:17" x14ac:dyDescent="0.3">
      <c r="A926" s="32" t="s">
        <v>580</v>
      </c>
      <c r="B926" s="22" t="s">
        <v>2395</v>
      </c>
      <c r="C926" s="18" t="s">
        <v>3723</v>
      </c>
      <c r="D926" s="18" t="s">
        <v>26</v>
      </c>
      <c r="E926" s="18" t="s">
        <v>9</v>
      </c>
      <c r="F926" s="42">
        <f t="shared" ca="1" si="14"/>
        <v>40440</v>
      </c>
      <c r="G926" s="27">
        <v>4.8</v>
      </c>
      <c r="H926" s="45">
        <v>30.61</v>
      </c>
      <c r="I926" s="45">
        <v>618.08000000000004</v>
      </c>
      <c r="J926" s="25">
        <v>79</v>
      </c>
      <c r="K926" s="45">
        <v>392.74</v>
      </c>
      <c r="L926" s="45">
        <v>225.34</v>
      </c>
      <c r="M926" s="18" t="s">
        <v>46</v>
      </c>
      <c r="N926" s="45">
        <v>3.84</v>
      </c>
      <c r="O9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26" s="45">
        <f>Table1[[#This Row],[Lifetime Gross (M USD)]]-Table1[[#This Row],[Budget (M USD)]]</f>
        <v>587.47</v>
      </c>
      <c r="Q926" s="2" t="s">
        <v>32</v>
      </c>
    </row>
    <row r="927" spans="1:17" x14ac:dyDescent="0.3">
      <c r="A927" s="18" t="s">
        <v>596</v>
      </c>
      <c r="B927" s="22" t="s">
        <v>2206</v>
      </c>
      <c r="C927" s="18" t="s">
        <v>4849</v>
      </c>
      <c r="D927" s="18" t="s">
        <v>26</v>
      </c>
      <c r="E927" s="18" t="s">
        <v>9</v>
      </c>
      <c r="F927" s="42">
        <f t="shared" ca="1" si="14"/>
        <v>15782</v>
      </c>
      <c r="G927" s="27">
        <v>7.6</v>
      </c>
      <c r="H927" s="45">
        <v>101.31</v>
      </c>
      <c r="I927" s="45">
        <v>648</v>
      </c>
      <c r="J927" s="25">
        <v>43</v>
      </c>
      <c r="K927" s="45">
        <v>505.59</v>
      </c>
      <c r="L927" s="45">
        <v>142.41</v>
      </c>
      <c r="M927" s="18" t="s">
        <v>46</v>
      </c>
      <c r="N927" s="45">
        <v>43.62</v>
      </c>
      <c r="O9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27" s="45">
        <f>Table1[[#This Row],[Lifetime Gross (M USD)]]-Table1[[#This Row],[Budget (M USD)]]</f>
        <v>546.69000000000005</v>
      </c>
      <c r="Q927" s="2" t="s">
        <v>13</v>
      </c>
    </row>
    <row r="928" spans="1:17" x14ac:dyDescent="0.3">
      <c r="A928" s="32" t="s">
        <v>610</v>
      </c>
      <c r="B928" s="22" t="s">
        <v>2192</v>
      </c>
      <c r="C928" s="18" t="s">
        <v>4116</v>
      </c>
      <c r="D928" s="18" t="s">
        <v>26</v>
      </c>
      <c r="E928" s="18" t="s">
        <v>21</v>
      </c>
      <c r="F928" s="42">
        <f t="shared" ca="1" si="14"/>
        <v>13379</v>
      </c>
      <c r="G928" s="27">
        <v>7.9</v>
      </c>
      <c r="H928" s="45">
        <v>129.61000000000001</v>
      </c>
      <c r="I928" s="45">
        <v>628.01</v>
      </c>
      <c r="J928" s="25">
        <v>96</v>
      </c>
      <c r="K928" s="45">
        <v>318.72000000000003</v>
      </c>
      <c r="L928" s="45">
        <v>309.29000000000002</v>
      </c>
      <c r="M928" s="18" t="s">
        <v>44</v>
      </c>
      <c r="N928" s="45">
        <v>38.46</v>
      </c>
      <c r="O9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28" s="45">
        <f>Table1[[#This Row],[Lifetime Gross (M USD)]]-Table1[[#This Row],[Budget (M USD)]]</f>
        <v>498.4</v>
      </c>
      <c r="Q928" s="2" t="s">
        <v>13</v>
      </c>
    </row>
    <row r="929" spans="1:17" x14ac:dyDescent="0.3">
      <c r="A929" s="18" t="s">
        <v>620</v>
      </c>
      <c r="B929" s="22" t="s">
        <v>1993</v>
      </c>
      <c r="C929" s="18" t="s">
        <v>3510</v>
      </c>
      <c r="D929" s="18" t="s">
        <v>26</v>
      </c>
      <c r="E929" s="18" t="s">
        <v>9</v>
      </c>
      <c r="F929" s="42">
        <f t="shared" ca="1" si="14"/>
        <v>38315</v>
      </c>
      <c r="G929" s="27">
        <v>6.7</v>
      </c>
      <c r="H929" s="45">
        <v>128.66</v>
      </c>
      <c r="I929" s="45">
        <v>622.84</v>
      </c>
      <c r="J929" s="25">
        <v>84</v>
      </c>
      <c r="K929" s="45">
        <v>419.2</v>
      </c>
      <c r="L929" s="45">
        <v>203.64</v>
      </c>
      <c r="M929" s="18" t="s">
        <v>50</v>
      </c>
      <c r="N929" s="45">
        <v>13.47</v>
      </c>
      <c r="O9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29" s="45">
        <f>Table1[[#This Row],[Lifetime Gross (M USD)]]-Table1[[#This Row],[Budget (M USD)]]</f>
        <v>494.18000000000006</v>
      </c>
      <c r="Q929" s="2" t="s">
        <v>32</v>
      </c>
    </row>
    <row r="930" spans="1:17" x14ac:dyDescent="0.3">
      <c r="A930" s="32" t="s">
        <v>634</v>
      </c>
      <c r="B930" s="22" t="s">
        <v>2769</v>
      </c>
      <c r="C930" s="18" t="s">
        <v>4602</v>
      </c>
      <c r="D930" s="18" t="s">
        <v>18</v>
      </c>
      <c r="E930" s="18" t="s">
        <v>27</v>
      </c>
      <c r="F930" s="42">
        <f t="shared" ca="1" si="14"/>
        <v>11589</v>
      </c>
      <c r="G930" s="27">
        <v>6.9</v>
      </c>
      <c r="H930" s="45">
        <v>65.23</v>
      </c>
      <c r="I930" s="45">
        <v>532.77</v>
      </c>
      <c r="J930" s="25">
        <v>60</v>
      </c>
      <c r="K930" s="45">
        <v>350.01</v>
      </c>
      <c r="L930" s="45">
        <v>182.76</v>
      </c>
      <c r="M930" s="18" t="s">
        <v>44</v>
      </c>
      <c r="N930" s="45">
        <v>32.46</v>
      </c>
      <c r="O9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0" s="45">
        <f>Table1[[#This Row],[Lifetime Gross (M USD)]]-Table1[[#This Row],[Budget (M USD)]]</f>
        <v>467.53999999999996</v>
      </c>
      <c r="Q930" s="2" t="s">
        <v>32</v>
      </c>
    </row>
    <row r="931" spans="1:17" x14ac:dyDescent="0.3">
      <c r="A931" s="18" t="s">
        <v>649</v>
      </c>
      <c r="B931" s="22" t="s">
        <v>2314</v>
      </c>
      <c r="C931" s="18" t="s">
        <v>3598</v>
      </c>
      <c r="D931" s="18" t="s">
        <v>26</v>
      </c>
      <c r="E931" s="18" t="s">
        <v>9</v>
      </c>
      <c r="F931" s="42">
        <f t="shared" ca="1" si="14"/>
        <v>33576</v>
      </c>
      <c r="G931" s="27">
        <v>4.9000000000000004</v>
      </c>
      <c r="H931" s="45">
        <v>192.04</v>
      </c>
      <c r="I931" s="45">
        <v>658.31</v>
      </c>
      <c r="J931" s="25">
        <v>56</v>
      </c>
      <c r="K931" s="45">
        <v>432.23</v>
      </c>
      <c r="L931" s="45">
        <v>226.08</v>
      </c>
      <c r="M931" s="18" t="s">
        <v>55</v>
      </c>
      <c r="N931" s="45">
        <v>73.08</v>
      </c>
      <c r="O9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1" s="45">
        <f>Table1[[#This Row],[Lifetime Gross (M USD)]]-Table1[[#This Row],[Budget (M USD)]]</f>
        <v>466.27</v>
      </c>
      <c r="Q931" s="2" t="s">
        <v>17</v>
      </c>
    </row>
    <row r="932" spans="1:17" x14ac:dyDescent="0.3">
      <c r="A932" s="32" t="s">
        <v>652</v>
      </c>
      <c r="B932" s="22" t="s">
        <v>1956</v>
      </c>
      <c r="C932" s="18" t="s">
        <v>4557</v>
      </c>
      <c r="D932" s="18" t="s">
        <v>26</v>
      </c>
      <c r="E932" s="18" t="s">
        <v>9</v>
      </c>
      <c r="F932" s="42">
        <f t="shared" ca="1" si="14"/>
        <v>20300</v>
      </c>
      <c r="G932" s="27">
        <v>6.7</v>
      </c>
      <c r="H932" s="45">
        <v>109.97</v>
      </c>
      <c r="I932" s="45">
        <v>572.6</v>
      </c>
      <c r="J932" s="25">
        <v>75</v>
      </c>
      <c r="K932" s="45">
        <v>288.77999999999997</v>
      </c>
      <c r="L932" s="45">
        <v>283.82</v>
      </c>
      <c r="M932" s="18" t="s">
        <v>55</v>
      </c>
      <c r="N932" s="45">
        <v>39.86</v>
      </c>
      <c r="O9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2" s="45">
        <f>Table1[[#This Row],[Lifetime Gross (M USD)]]-Table1[[#This Row],[Budget (M USD)]]</f>
        <v>462.63</v>
      </c>
      <c r="Q932" s="2" t="s">
        <v>28</v>
      </c>
    </row>
    <row r="933" spans="1:17" x14ac:dyDescent="0.3">
      <c r="A933" s="18" t="s">
        <v>67</v>
      </c>
      <c r="B933" s="22" t="s">
        <v>2822</v>
      </c>
      <c r="C933" s="18" t="s">
        <v>4994</v>
      </c>
      <c r="D933" s="18" t="s">
        <v>26</v>
      </c>
      <c r="E933" s="18" t="s">
        <v>9</v>
      </c>
      <c r="F933" s="42">
        <f t="shared" ca="1" si="14"/>
        <v>10638</v>
      </c>
      <c r="G933" s="27">
        <v>6.2</v>
      </c>
      <c r="H933" s="45">
        <v>168.94</v>
      </c>
      <c r="I933" s="45">
        <v>620.96</v>
      </c>
      <c r="J933" s="25">
        <v>55</v>
      </c>
      <c r="K933" s="45">
        <v>333.85</v>
      </c>
      <c r="L933" s="45">
        <v>287.11</v>
      </c>
      <c r="M933" s="18" t="s">
        <v>54</v>
      </c>
      <c r="N933" s="45">
        <v>22.01</v>
      </c>
      <c r="O9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3" s="45">
        <f>Table1[[#This Row],[Lifetime Gross (M USD)]]-Table1[[#This Row],[Budget (M USD)]]</f>
        <v>452.02000000000004</v>
      </c>
      <c r="Q933" s="2" t="s">
        <v>32</v>
      </c>
    </row>
    <row r="934" spans="1:17" x14ac:dyDescent="0.3">
      <c r="A934" s="32" t="s">
        <v>699</v>
      </c>
      <c r="B934" s="22" t="s">
        <v>2432</v>
      </c>
      <c r="C934" s="18" t="s">
        <v>3776</v>
      </c>
      <c r="D934" s="18" t="s">
        <v>26</v>
      </c>
      <c r="E934" s="18" t="s">
        <v>9</v>
      </c>
      <c r="F934" s="42">
        <f t="shared" ca="1" si="14"/>
        <v>8775</v>
      </c>
      <c r="G934" s="27">
        <v>6.9</v>
      </c>
      <c r="H934" s="45">
        <v>127.27</v>
      </c>
      <c r="I934" s="45">
        <v>578.03</v>
      </c>
      <c r="J934" s="25">
        <v>58</v>
      </c>
      <c r="K934" s="45">
        <v>385.76</v>
      </c>
      <c r="L934" s="45">
        <v>192.27</v>
      </c>
      <c r="M934" s="18" t="s">
        <v>55</v>
      </c>
      <c r="N934" s="45">
        <v>21.12</v>
      </c>
      <c r="O9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4" s="45">
        <f>Table1[[#This Row],[Lifetime Gross (M USD)]]-Table1[[#This Row],[Budget (M USD)]]</f>
        <v>450.76</v>
      </c>
      <c r="Q934" s="2" t="s">
        <v>10</v>
      </c>
    </row>
    <row r="935" spans="1:17" x14ac:dyDescent="0.3">
      <c r="A935" s="18" t="s">
        <v>720</v>
      </c>
      <c r="B935" s="22" t="s">
        <v>2891</v>
      </c>
      <c r="C935" s="18" t="s">
        <v>4632</v>
      </c>
      <c r="D935" s="18" t="s">
        <v>26</v>
      </c>
      <c r="E935" s="18" t="s">
        <v>9</v>
      </c>
      <c r="F935" s="42">
        <f t="shared" ca="1" si="14"/>
        <v>26689</v>
      </c>
      <c r="G935" s="27">
        <v>6.1</v>
      </c>
      <c r="H935" s="45">
        <v>225.45</v>
      </c>
      <c r="I935" s="45">
        <v>625.69000000000005</v>
      </c>
      <c r="J935" s="25">
        <v>58</v>
      </c>
      <c r="K935" s="45">
        <v>356.35</v>
      </c>
      <c r="L935" s="45">
        <v>269.33999999999997</v>
      </c>
      <c r="M935" s="18" t="s">
        <v>50</v>
      </c>
      <c r="N935" s="45">
        <v>31.03</v>
      </c>
      <c r="O9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5" s="45">
        <f>Table1[[#This Row],[Lifetime Gross (M USD)]]-Table1[[#This Row],[Budget (M USD)]]</f>
        <v>400.24000000000007</v>
      </c>
      <c r="Q935" s="2" t="s">
        <v>10</v>
      </c>
    </row>
    <row r="936" spans="1:17" x14ac:dyDescent="0.3">
      <c r="A936" s="32" t="s">
        <v>737</v>
      </c>
      <c r="B936" s="22" t="s">
        <v>2178</v>
      </c>
      <c r="C936" s="18" t="s">
        <v>3419</v>
      </c>
      <c r="D936" s="18" t="s">
        <v>26</v>
      </c>
      <c r="E936" s="18" t="s">
        <v>9</v>
      </c>
      <c r="F936" s="42">
        <f t="shared" ca="1" si="14"/>
        <v>28304</v>
      </c>
      <c r="G936" s="27">
        <v>6.8</v>
      </c>
      <c r="H936" s="45">
        <v>257.57</v>
      </c>
      <c r="I936" s="45">
        <v>647.39</v>
      </c>
      <c r="J936" s="25">
        <v>27</v>
      </c>
      <c r="K936" s="45">
        <v>344.15</v>
      </c>
      <c r="L936" s="45">
        <v>303.24</v>
      </c>
      <c r="M936" s="18" t="s">
        <v>44</v>
      </c>
      <c r="N936" s="45">
        <v>76.25</v>
      </c>
      <c r="O9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6" s="45">
        <f>Table1[[#This Row],[Lifetime Gross (M USD)]]-Table1[[#This Row],[Budget (M USD)]]</f>
        <v>389.82</v>
      </c>
      <c r="Q936" s="2" t="s">
        <v>17</v>
      </c>
    </row>
    <row r="937" spans="1:17" x14ac:dyDescent="0.3">
      <c r="A937" s="18" t="s">
        <v>749</v>
      </c>
      <c r="B937" s="22" t="s">
        <v>2095</v>
      </c>
      <c r="C937" s="18" t="s">
        <v>4031</v>
      </c>
      <c r="D937" s="18" t="s">
        <v>26</v>
      </c>
      <c r="E937" s="18" t="s">
        <v>9</v>
      </c>
      <c r="F937" s="42">
        <f t="shared" ca="1" si="14"/>
        <v>41978</v>
      </c>
      <c r="G937" s="27">
        <v>6.4</v>
      </c>
      <c r="H937" s="45">
        <v>2.36</v>
      </c>
      <c r="I937" s="45">
        <v>326.45</v>
      </c>
      <c r="J937" s="25">
        <v>100</v>
      </c>
      <c r="K937" s="45">
        <v>177.11</v>
      </c>
      <c r="L937" s="45">
        <v>149.34</v>
      </c>
      <c r="M937" s="18" t="s">
        <v>50</v>
      </c>
      <c r="N937" s="45">
        <v>0.27</v>
      </c>
      <c r="O9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7" s="45">
        <f>Table1[[#This Row],[Lifetime Gross (M USD)]]-Table1[[#This Row],[Budget (M USD)]]</f>
        <v>324.08999999999997</v>
      </c>
      <c r="Q937" s="2" t="s">
        <v>28</v>
      </c>
    </row>
    <row r="938" spans="1:17" x14ac:dyDescent="0.3">
      <c r="A938" s="32" t="s">
        <v>792</v>
      </c>
      <c r="B938" s="22" t="s">
        <v>2431</v>
      </c>
      <c r="C938" s="18" t="s">
        <v>3775</v>
      </c>
      <c r="D938" s="18" t="s">
        <v>26</v>
      </c>
      <c r="E938" s="18" t="s">
        <v>9</v>
      </c>
      <c r="F938" s="42">
        <f t="shared" ca="1" si="14"/>
        <v>30166</v>
      </c>
      <c r="G938" s="27">
        <v>7</v>
      </c>
      <c r="H938" s="45">
        <v>66.180000000000007</v>
      </c>
      <c r="I938" s="45">
        <v>383.02</v>
      </c>
      <c r="J938" s="25">
        <v>57</v>
      </c>
      <c r="K938" s="45">
        <v>301.27</v>
      </c>
      <c r="L938" s="45">
        <v>81.75</v>
      </c>
      <c r="M938" s="18" t="s">
        <v>54</v>
      </c>
      <c r="N938" s="45">
        <v>31.68</v>
      </c>
      <c r="O9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8" s="45">
        <f>Table1[[#This Row],[Lifetime Gross (M USD)]]-Table1[[#This Row],[Budget (M USD)]]</f>
        <v>316.83999999999997</v>
      </c>
      <c r="Q938" s="2" t="s">
        <v>25</v>
      </c>
    </row>
    <row r="939" spans="1:17" x14ac:dyDescent="0.3">
      <c r="A939" s="18" t="s">
        <v>838</v>
      </c>
      <c r="B939" s="22" t="s">
        <v>2229</v>
      </c>
      <c r="C939" s="18" t="s">
        <v>3481</v>
      </c>
      <c r="D939" s="18" t="s">
        <v>26</v>
      </c>
      <c r="E939" s="18" t="s">
        <v>9</v>
      </c>
      <c r="F939" s="42">
        <f t="shared" ca="1" si="14"/>
        <v>31695</v>
      </c>
      <c r="G939" s="27">
        <v>5.9</v>
      </c>
      <c r="H939" s="45">
        <v>102.74</v>
      </c>
      <c r="I939" s="45">
        <v>417.19</v>
      </c>
      <c r="J939" s="25">
        <v>92</v>
      </c>
      <c r="K939" s="45">
        <v>224.74</v>
      </c>
      <c r="L939" s="45">
        <v>192.45</v>
      </c>
      <c r="M939" s="18" t="s">
        <v>54</v>
      </c>
      <c r="N939" s="45">
        <v>34.69</v>
      </c>
      <c r="O9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39" s="45">
        <f>Table1[[#This Row],[Lifetime Gross (M USD)]]-Table1[[#This Row],[Budget (M USD)]]</f>
        <v>314.45</v>
      </c>
      <c r="Q939" s="2" t="s">
        <v>28</v>
      </c>
    </row>
    <row r="940" spans="1:17" x14ac:dyDescent="0.3">
      <c r="A940" s="32" t="s">
        <v>847</v>
      </c>
      <c r="B940" s="22" t="s">
        <v>2597</v>
      </c>
      <c r="C940" s="18" t="s">
        <v>4059</v>
      </c>
      <c r="D940" s="18" t="s">
        <v>26</v>
      </c>
      <c r="E940" s="18" t="s">
        <v>9</v>
      </c>
      <c r="F940" s="42">
        <f t="shared" ca="1" si="14"/>
        <v>24400</v>
      </c>
      <c r="G940" s="27">
        <v>5.9</v>
      </c>
      <c r="H940" s="45">
        <v>10.050000000000001</v>
      </c>
      <c r="I940" s="45">
        <v>315.27</v>
      </c>
      <c r="J940" s="25">
        <v>46</v>
      </c>
      <c r="K940" s="45">
        <v>245.34</v>
      </c>
      <c r="L940" s="45">
        <v>69.930000000000007</v>
      </c>
      <c r="M940" s="18" t="s">
        <v>54</v>
      </c>
      <c r="N940" s="45">
        <v>4.7</v>
      </c>
      <c r="O9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0" s="45">
        <f>Table1[[#This Row],[Lifetime Gross (M USD)]]-Table1[[#This Row],[Budget (M USD)]]</f>
        <v>305.21999999999997</v>
      </c>
      <c r="Q940" s="2" t="s">
        <v>8</v>
      </c>
    </row>
    <row r="941" spans="1:17" x14ac:dyDescent="0.3">
      <c r="A941" s="18" t="s">
        <v>867</v>
      </c>
      <c r="B941" s="22" t="s">
        <v>2746</v>
      </c>
      <c r="C941" s="18" t="s">
        <v>4318</v>
      </c>
      <c r="D941" s="18" t="s">
        <v>26</v>
      </c>
      <c r="E941" s="18" t="s">
        <v>19</v>
      </c>
      <c r="F941" s="42">
        <f t="shared" ca="1" si="14"/>
        <v>40397</v>
      </c>
      <c r="G941" s="27">
        <v>6.2</v>
      </c>
      <c r="H941" s="45">
        <v>128.75</v>
      </c>
      <c r="I941" s="45">
        <v>432.11</v>
      </c>
      <c r="J941" s="25">
        <v>48</v>
      </c>
      <c r="K941" s="45">
        <v>334.5</v>
      </c>
      <c r="L941" s="45">
        <v>97.61</v>
      </c>
      <c r="M941" s="18" t="s">
        <v>54</v>
      </c>
      <c r="N941" s="45">
        <v>13.37</v>
      </c>
      <c r="O9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1" s="45">
        <f>Table1[[#This Row],[Lifetime Gross (M USD)]]-Table1[[#This Row],[Budget (M USD)]]</f>
        <v>303.36</v>
      </c>
      <c r="Q941" s="2" t="s">
        <v>17</v>
      </c>
    </row>
    <row r="942" spans="1:17" x14ac:dyDescent="0.3">
      <c r="A942" s="32" t="s">
        <v>913</v>
      </c>
      <c r="B942" s="22" t="s">
        <v>2501</v>
      </c>
      <c r="C942" s="18" t="s">
        <v>3887</v>
      </c>
      <c r="D942" s="18" t="s">
        <v>26</v>
      </c>
      <c r="E942" s="18" t="s">
        <v>9</v>
      </c>
      <c r="F942" s="42">
        <f t="shared" ca="1" si="14"/>
        <v>19895</v>
      </c>
      <c r="G942" s="27">
        <v>5.2</v>
      </c>
      <c r="H942" s="45">
        <v>246.93</v>
      </c>
      <c r="I942" s="45">
        <v>541.54</v>
      </c>
      <c r="J942" s="25">
        <v>62</v>
      </c>
      <c r="K942" s="45">
        <v>355.04</v>
      </c>
      <c r="L942" s="45">
        <v>186.5</v>
      </c>
      <c r="M942" s="18" t="s">
        <v>54</v>
      </c>
      <c r="N942" s="45">
        <v>66</v>
      </c>
      <c r="O9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2" s="45">
        <f>Table1[[#This Row],[Lifetime Gross (M USD)]]-Table1[[#This Row],[Budget (M USD)]]</f>
        <v>294.60999999999996</v>
      </c>
      <c r="Q942" s="2" t="s">
        <v>28</v>
      </c>
    </row>
    <row r="943" spans="1:17" x14ac:dyDescent="0.3">
      <c r="A943" s="18" t="s">
        <v>951</v>
      </c>
      <c r="B943" s="22" t="s">
        <v>1853</v>
      </c>
      <c r="C943" s="18" t="s">
        <v>4147</v>
      </c>
      <c r="D943" s="18" t="s">
        <v>26</v>
      </c>
      <c r="E943" s="18" t="s">
        <v>9</v>
      </c>
      <c r="F943" s="42">
        <f t="shared" ca="1" si="14"/>
        <v>32716</v>
      </c>
      <c r="G943" s="27">
        <v>8</v>
      </c>
      <c r="H943" s="45">
        <v>178.59</v>
      </c>
      <c r="I943" s="45">
        <v>463.14</v>
      </c>
      <c r="J943" s="25">
        <v>32</v>
      </c>
      <c r="K943" s="45">
        <v>367.51</v>
      </c>
      <c r="L943" s="45">
        <v>95.63</v>
      </c>
      <c r="M943" s="18" t="s">
        <v>44</v>
      </c>
      <c r="N943" s="45">
        <v>81.349999999999994</v>
      </c>
      <c r="O9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3" s="45">
        <f>Table1[[#This Row],[Lifetime Gross (M USD)]]-Table1[[#This Row],[Budget (M USD)]]</f>
        <v>284.54999999999995</v>
      </c>
      <c r="Q943" s="2" t="s">
        <v>28</v>
      </c>
    </row>
    <row r="944" spans="1:17" x14ac:dyDescent="0.3">
      <c r="A944" s="32" t="s">
        <v>964</v>
      </c>
      <c r="B944" s="22" t="s">
        <v>2387</v>
      </c>
      <c r="C944" s="18" t="s">
        <v>3706</v>
      </c>
      <c r="D944" s="18" t="s">
        <v>26</v>
      </c>
      <c r="E944" s="18" t="s">
        <v>19</v>
      </c>
      <c r="F944" s="42">
        <f t="shared" ca="1" si="14"/>
        <v>16746</v>
      </c>
      <c r="G944" s="27">
        <v>5.9</v>
      </c>
      <c r="H944" s="45">
        <v>103.88</v>
      </c>
      <c r="I944" s="45">
        <v>387.26</v>
      </c>
      <c r="J944" s="25">
        <v>22</v>
      </c>
      <c r="K944" s="45">
        <v>261.63</v>
      </c>
      <c r="L944" s="45">
        <v>125.63</v>
      </c>
      <c r="M944" s="18" t="s">
        <v>46</v>
      </c>
      <c r="N944" s="45">
        <v>17.010000000000002</v>
      </c>
      <c r="O9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4" s="45">
        <f>Table1[[#This Row],[Lifetime Gross (M USD)]]-Table1[[#This Row],[Budget (M USD)]]</f>
        <v>283.38</v>
      </c>
      <c r="Q944" s="2" t="s">
        <v>32</v>
      </c>
    </row>
    <row r="945" spans="1:17" x14ac:dyDescent="0.3">
      <c r="A945" s="18" t="s">
        <v>967</v>
      </c>
      <c r="B945" s="22" t="s">
        <v>1881</v>
      </c>
      <c r="C945" s="18" t="s">
        <v>3792</v>
      </c>
      <c r="D945" s="18" t="s">
        <v>26</v>
      </c>
      <c r="E945" s="18" t="s">
        <v>9</v>
      </c>
      <c r="F945" s="42">
        <f t="shared" ca="1" si="14"/>
        <v>14016</v>
      </c>
      <c r="G945" s="27">
        <v>6.5</v>
      </c>
      <c r="H945" s="45">
        <v>125.27</v>
      </c>
      <c r="I945" s="45">
        <v>400.86</v>
      </c>
      <c r="J945" s="25">
        <v>77</v>
      </c>
      <c r="K945" s="45">
        <v>230.7</v>
      </c>
      <c r="L945" s="45">
        <v>170.16</v>
      </c>
      <c r="M945" s="18" t="s">
        <v>50</v>
      </c>
      <c r="N945" s="45">
        <v>29.03</v>
      </c>
      <c r="O9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5" s="45">
        <f>Table1[[#This Row],[Lifetime Gross (M USD)]]-Table1[[#This Row],[Budget (M USD)]]</f>
        <v>275.59000000000003</v>
      </c>
      <c r="Q945" s="2" t="s">
        <v>28</v>
      </c>
    </row>
    <row r="946" spans="1:17" x14ac:dyDescent="0.3">
      <c r="A946" s="32" t="s">
        <v>970</v>
      </c>
      <c r="B946" s="22" t="s">
        <v>2152</v>
      </c>
      <c r="C946" s="18" t="s">
        <v>3383</v>
      </c>
      <c r="D946" s="18" t="s">
        <v>26</v>
      </c>
      <c r="E946" s="18" t="s">
        <v>9</v>
      </c>
      <c r="F946" s="42">
        <f t="shared" ca="1" si="14"/>
        <v>24720</v>
      </c>
      <c r="G946" s="27">
        <v>5.3</v>
      </c>
      <c r="H946" s="45">
        <v>159.09</v>
      </c>
      <c r="I946" s="45">
        <v>427.62</v>
      </c>
      <c r="J946" s="25">
        <v>68</v>
      </c>
      <c r="K946" s="45">
        <v>220.7</v>
      </c>
      <c r="L946" s="45">
        <v>206.92</v>
      </c>
      <c r="M946" s="18" t="s">
        <v>50</v>
      </c>
      <c r="N946" s="45">
        <v>28.35</v>
      </c>
      <c r="O9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6" s="45">
        <f>Table1[[#This Row],[Lifetime Gross (M USD)]]-Table1[[#This Row],[Budget (M USD)]]</f>
        <v>268.52999999999997</v>
      </c>
      <c r="Q946" s="2" t="s">
        <v>28</v>
      </c>
    </row>
    <row r="947" spans="1:17" x14ac:dyDescent="0.3">
      <c r="A947" s="18" t="s">
        <v>666</v>
      </c>
      <c r="B947" s="22" t="s">
        <v>2960</v>
      </c>
      <c r="C947" s="18" t="s">
        <v>4803</v>
      </c>
      <c r="D947" s="18" t="s">
        <v>2553</v>
      </c>
      <c r="E947" s="18" t="s">
        <v>31</v>
      </c>
      <c r="F947" s="42">
        <f t="shared" ca="1" si="14"/>
        <v>10608</v>
      </c>
      <c r="G947" s="27">
        <v>7.6</v>
      </c>
      <c r="H947" s="45">
        <v>65.92</v>
      </c>
      <c r="I947" s="45">
        <v>333.92</v>
      </c>
      <c r="J947" s="25">
        <v>43</v>
      </c>
      <c r="K947" s="45">
        <v>248.61</v>
      </c>
      <c r="L947" s="45">
        <v>85.31</v>
      </c>
      <c r="M947" s="18" t="s">
        <v>44</v>
      </c>
      <c r="N947" s="45">
        <v>31.39</v>
      </c>
      <c r="O9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7" s="45">
        <f>Table1[[#This Row],[Lifetime Gross (M USD)]]-Table1[[#This Row],[Budget (M USD)]]</f>
        <v>268</v>
      </c>
      <c r="Q947" s="2" t="s">
        <v>22</v>
      </c>
    </row>
    <row r="948" spans="1:17" x14ac:dyDescent="0.3">
      <c r="A948" s="32" t="s">
        <v>1015</v>
      </c>
      <c r="B948" s="22" t="s">
        <v>3050</v>
      </c>
      <c r="C948" s="18" t="s">
        <v>5013</v>
      </c>
      <c r="D948" s="18" t="s">
        <v>26</v>
      </c>
      <c r="E948" s="18" t="s">
        <v>9</v>
      </c>
      <c r="F948" s="42">
        <f t="shared" ca="1" si="14"/>
        <v>24551</v>
      </c>
      <c r="G948" s="27">
        <v>6.9</v>
      </c>
      <c r="H948" s="45">
        <v>265.39999999999998</v>
      </c>
      <c r="I948" s="45">
        <v>531.48</v>
      </c>
      <c r="J948" s="25">
        <v>49</v>
      </c>
      <c r="K948" s="45">
        <v>346.7</v>
      </c>
      <c r="L948" s="45">
        <v>184.78</v>
      </c>
      <c r="M948" s="18" t="s">
        <v>48</v>
      </c>
      <c r="N948" s="45">
        <v>46.9</v>
      </c>
      <c r="O9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8" s="45">
        <f>Table1[[#This Row],[Lifetime Gross (M USD)]]-Table1[[#This Row],[Budget (M USD)]]</f>
        <v>266.08000000000004</v>
      </c>
      <c r="Q948" s="2" t="s">
        <v>10</v>
      </c>
    </row>
    <row r="949" spans="1:17" x14ac:dyDescent="0.3">
      <c r="A949" s="18" t="s">
        <v>1038</v>
      </c>
      <c r="B949" s="22" t="s">
        <v>2681</v>
      </c>
      <c r="C949" s="18" t="s">
        <v>4217</v>
      </c>
      <c r="D949" s="18" t="s">
        <v>23</v>
      </c>
      <c r="E949" s="18" t="s">
        <v>2343</v>
      </c>
      <c r="F949" s="42">
        <f t="shared" ca="1" si="14"/>
        <v>23438</v>
      </c>
      <c r="G949" s="27">
        <v>6.7</v>
      </c>
      <c r="H949" s="45">
        <v>221.31</v>
      </c>
      <c r="I949" s="45">
        <v>481.53</v>
      </c>
      <c r="J949" s="25">
        <v>72</v>
      </c>
      <c r="K949" s="45">
        <v>309.58999999999997</v>
      </c>
      <c r="L949" s="45">
        <v>171.94</v>
      </c>
      <c r="M949" s="18" t="s">
        <v>55</v>
      </c>
      <c r="N949" s="45">
        <v>97.12</v>
      </c>
      <c r="O9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49" s="45">
        <f>Table1[[#This Row],[Lifetime Gross (M USD)]]-Table1[[#This Row],[Budget (M USD)]]</f>
        <v>260.21999999999997</v>
      </c>
      <c r="Q949" s="2" t="s">
        <v>32</v>
      </c>
    </row>
    <row r="950" spans="1:17" x14ac:dyDescent="0.3">
      <c r="A950" s="32" t="s">
        <v>1042</v>
      </c>
      <c r="B950" s="22" t="s">
        <v>2498</v>
      </c>
      <c r="C950" s="18" t="s">
        <v>3883</v>
      </c>
      <c r="D950" s="18" t="s">
        <v>26</v>
      </c>
      <c r="E950" s="18" t="s">
        <v>9</v>
      </c>
      <c r="F950" s="42">
        <f t="shared" ca="1" si="14"/>
        <v>41861</v>
      </c>
      <c r="G950" s="27">
        <v>5.2</v>
      </c>
      <c r="H950" s="45">
        <v>93.79</v>
      </c>
      <c r="I950" s="45">
        <v>351.76</v>
      </c>
      <c r="J950" s="25">
        <v>73</v>
      </c>
      <c r="K950" s="45">
        <v>185.88</v>
      </c>
      <c r="L950" s="45">
        <v>165.88</v>
      </c>
      <c r="M950" s="18" t="s">
        <v>46</v>
      </c>
      <c r="N950" s="45">
        <v>35.909999999999997</v>
      </c>
      <c r="O9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0" s="45">
        <f>Table1[[#This Row],[Lifetime Gross (M USD)]]-Table1[[#This Row],[Budget (M USD)]]</f>
        <v>257.96999999999997</v>
      </c>
      <c r="Q950" s="2" t="s">
        <v>25</v>
      </c>
    </row>
    <row r="951" spans="1:17" x14ac:dyDescent="0.3">
      <c r="A951" s="18" t="s">
        <v>1047</v>
      </c>
      <c r="B951" s="22" t="s">
        <v>1970</v>
      </c>
      <c r="C951" s="18" t="s">
        <v>3251</v>
      </c>
      <c r="D951" s="18" t="s">
        <v>26</v>
      </c>
      <c r="E951" s="18" t="s">
        <v>9</v>
      </c>
      <c r="F951" s="42">
        <f t="shared" ca="1" si="14"/>
        <v>19430</v>
      </c>
      <c r="G951" s="27">
        <v>6.6</v>
      </c>
      <c r="H951" s="45">
        <v>206.14</v>
      </c>
      <c r="I951" s="45">
        <v>463.09</v>
      </c>
      <c r="J951" s="25">
        <v>59</v>
      </c>
      <c r="K951" s="45">
        <v>289.31</v>
      </c>
      <c r="L951" s="45">
        <v>173.78</v>
      </c>
      <c r="M951" s="18" t="s">
        <v>46</v>
      </c>
      <c r="N951" s="45">
        <v>28.93</v>
      </c>
      <c r="O9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1" s="45">
        <f>Table1[[#This Row],[Lifetime Gross (M USD)]]-Table1[[#This Row],[Budget (M USD)]]</f>
        <v>256.95</v>
      </c>
      <c r="Q951" s="2" t="s">
        <v>28</v>
      </c>
    </row>
    <row r="952" spans="1:17" x14ac:dyDescent="0.3">
      <c r="A952" s="32" t="s">
        <v>1049</v>
      </c>
      <c r="B952" s="22" t="s">
        <v>2508</v>
      </c>
      <c r="C952" s="18" t="s">
        <v>5018</v>
      </c>
      <c r="D952" s="18" t="s">
        <v>26</v>
      </c>
      <c r="E952" s="18" t="s">
        <v>9</v>
      </c>
      <c r="F952" s="42">
        <f t="shared" ca="1" si="14"/>
        <v>25744</v>
      </c>
      <c r="G952" s="27">
        <v>5.7</v>
      </c>
      <c r="H952" s="45">
        <v>266.38</v>
      </c>
      <c r="I952" s="45">
        <v>522.16</v>
      </c>
      <c r="J952" s="25">
        <v>61</v>
      </c>
      <c r="K952" s="45">
        <v>312.23</v>
      </c>
      <c r="L952" s="45">
        <v>209.93</v>
      </c>
      <c r="M952" s="18" t="s">
        <v>46</v>
      </c>
      <c r="N952" s="45">
        <v>48.18</v>
      </c>
      <c r="O9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2" s="45">
        <f>Table1[[#This Row],[Lifetime Gross (M USD)]]-Table1[[#This Row],[Budget (M USD)]]</f>
        <v>255.77999999999997</v>
      </c>
      <c r="Q952" s="2" t="s">
        <v>13</v>
      </c>
    </row>
    <row r="953" spans="1:17" x14ac:dyDescent="0.3">
      <c r="A953" s="18" t="s">
        <v>205</v>
      </c>
      <c r="B953" s="22" t="s">
        <v>2789</v>
      </c>
      <c r="C953" s="18" t="s">
        <v>4405</v>
      </c>
      <c r="D953" s="18" t="s">
        <v>26</v>
      </c>
      <c r="E953" s="18" t="s">
        <v>9</v>
      </c>
      <c r="F953" s="42">
        <f t="shared" ca="1" si="14"/>
        <v>14601</v>
      </c>
      <c r="G953" s="27">
        <v>6.1</v>
      </c>
      <c r="H953" s="45">
        <v>258.27</v>
      </c>
      <c r="I953" s="45">
        <v>474.94</v>
      </c>
      <c r="J953" s="25">
        <v>46</v>
      </c>
      <c r="K953" s="45">
        <v>286.89</v>
      </c>
      <c r="L953" s="45">
        <v>188.05</v>
      </c>
      <c r="M953" s="18" t="s">
        <v>46</v>
      </c>
      <c r="N953" s="45">
        <v>42.05</v>
      </c>
      <c r="O9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3" s="45">
        <f>Table1[[#This Row],[Lifetime Gross (M USD)]]-Table1[[#This Row],[Budget (M USD)]]</f>
        <v>216.67000000000002</v>
      </c>
      <c r="Q953" s="2" t="s">
        <v>13</v>
      </c>
    </row>
    <row r="954" spans="1:17" x14ac:dyDescent="0.3">
      <c r="A954" s="32" t="s">
        <v>953</v>
      </c>
      <c r="B954" s="22" t="s">
        <v>1928</v>
      </c>
      <c r="C954" s="18" t="s">
        <v>4727</v>
      </c>
      <c r="D954" s="18" t="s">
        <v>26</v>
      </c>
      <c r="E954" s="18" t="s">
        <v>9</v>
      </c>
      <c r="F954" s="42">
        <f t="shared" ca="1" si="14"/>
        <v>12323</v>
      </c>
      <c r="G954" s="27">
        <v>6.9</v>
      </c>
      <c r="H954" s="45">
        <v>268.10000000000002</v>
      </c>
      <c r="I954" s="45">
        <v>478.75</v>
      </c>
      <c r="J954" s="25">
        <v>82</v>
      </c>
      <c r="K954" s="45">
        <v>323.13</v>
      </c>
      <c r="L954" s="45">
        <v>155.62</v>
      </c>
      <c r="M954" s="18" t="s">
        <v>54</v>
      </c>
      <c r="N954" s="45">
        <v>100.78</v>
      </c>
      <c r="O9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4" s="45">
        <f>Table1[[#This Row],[Lifetime Gross (M USD)]]-Table1[[#This Row],[Budget (M USD)]]</f>
        <v>210.64999999999998</v>
      </c>
      <c r="Q954" s="2" t="s">
        <v>25</v>
      </c>
    </row>
    <row r="955" spans="1:17" x14ac:dyDescent="0.3">
      <c r="A955" s="18" t="s">
        <v>1074</v>
      </c>
      <c r="B955" s="22" t="s">
        <v>2925</v>
      </c>
      <c r="C955" s="18" t="s">
        <v>4714</v>
      </c>
      <c r="D955" s="18" t="s">
        <v>26</v>
      </c>
      <c r="E955" s="18" t="s">
        <v>9</v>
      </c>
      <c r="F955" s="42">
        <f t="shared" ca="1" si="14"/>
        <v>20420</v>
      </c>
      <c r="G955" s="27">
        <v>6.5</v>
      </c>
      <c r="H955" s="45">
        <v>55.62</v>
      </c>
      <c r="I955" s="45">
        <v>262.89</v>
      </c>
      <c r="J955" s="25">
        <v>57</v>
      </c>
      <c r="K955" s="45">
        <v>140.66</v>
      </c>
      <c r="L955" s="45">
        <v>122.23</v>
      </c>
      <c r="M955" s="18" t="s">
        <v>55</v>
      </c>
      <c r="N955" s="45">
        <v>13.98</v>
      </c>
      <c r="O9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5" s="45">
        <f>Table1[[#This Row],[Lifetime Gross (M USD)]]-Table1[[#This Row],[Budget (M USD)]]</f>
        <v>207.26999999999998</v>
      </c>
      <c r="Q955" s="2" t="s">
        <v>8</v>
      </c>
    </row>
    <row r="956" spans="1:17" x14ac:dyDescent="0.3">
      <c r="A956" s="32" t="s">
        <v>1106</v>
      </c>
      <c r="B956" s="22" t="s">
        <v>3004</v>
      </c>
      <c r="C956" s="18" t="s">
        <v>4897</v>
      </c>
      <c r="D956" s="18" t="s">
        <v>26</v>
      </c>
      <c r="E956" s="18" t="s">
        <v>9</v>
      </c>
      <c r="F956" s="42">
        <f t="shared" ca="1" si="14"/>
        <v>12778</v>
      </c>
      <c r="G956" s="27">
        <v>7.3</v>
      </c>
      <c r="H956" s="45">
        <v>100.74</v>
      </c>
      <c r="I956" s="45">
        <v>282.20999999999998</v>
      </c>
      <c r="J956" s="25">
        <v>99</v>
      </c>
      <c r="K956" s="45">
        <v>159.16999999999999</v>
      </c>
      <c r="L956" s="45">
        <v>123.04</v>
      </c>
      <c r="M956" s="18" t="s">
        <v>46</v>
      </c>
      <c r="N956" s="45">
        <v>14.01</v>
      </c>
      <c r="O9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6" s="45">
        <f>Table1[[#This Row],[Lifetime Gross (M USD)]]-Table1[[#This Row],[Budget (M USD)]]</f>
        <v>181.46999999999997</v>
      </c>
      <c r="Q956" s="2" t="s">
        <v>17</v>
      </c>
    </row>
    <row r="957" spans="1:17" x14ac:dyDescent="0.3">
      <c r="A957" s="18" t="s">
        <v>1107</v>
      </c>
      <c r="B957" s="22" t="s">
        <v>1868</v>
      </c>
      <c r="C957" s="18" t="s">
        <v>4795</v>
      </c>
      <c r="D957" s="18" t="s">
        <v>26</v>
      </c>
      <c r="E957" s="18" t="s">
        <v>9</v>
      </c>
      <c r="F957" s="42">
        <f t="shared" ca="1" si="14"/>
        <v>40613</v>
      </c>
      <c r="G957" s="27">
        <v>7.9</v>
      </c>
      <c r="H957" s="45">
        <v>84.33</v>
      </c>
      <c r="I957" s="45">
        <v>256.73</v>
      </c>
      <c r="J957" s="25">
        <v>30</v>
      </c>
      <c r="K957" s="45">
        <v>182.31</v>
      </c>
      <c r="L957" s="45">
        <v>74.42</v>
      </c>
      <c r="M957" s="18" t="s">
        <v>48</v>
      </c>
      <c r="N957" s="45">
        <v>13.1</v>
      </c>
      <c r="O9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7" s="45">
        <f>Table1[[#This Row],[Lifetime Gross (M USD)]]-Table1[[#This Row],[Budget (M USD)]]</f>
        <v>172.40000000000003</v>
      </c>
      <c r="Q957" s="2" t="s">
        <v>8</v>
      </c>
    </row>
    <row r="958" spans="1:17" x14ac:dyDescent="0.3">
      <c r="A958" s="32" t="s">
        <v>738</v>
      </c>
      <c r="B958" s="22" t="s">
        <v>2202</v>
      </c>
      <c r="C958" s="18" t="s">
        <v>4610</v>
      </c>
      <c r="D958" s="18" t="s">
        <v>26</v>
      </c>
      <c r="E958" s="18" t="s">
        <v>9</v>
      </c>
      <c r="F958" s="42">
        <f t="shared" ca="1" si="14"/>
        <v>16622</v>
      </c>
      <c r="G958" s="27">
        <v>5.9</v>
      </c>
      <c r="H958" s="45">
        <v>96.19</v>
      </c>
      <c r="I958" s="45">
        <v>266.45</v>
      </c>
      <c r="J958" s="25">
        <v>58</v>
      </c>
      <c r="K958" s="45">
        <v>157.05000000000001</v>
      </c>
      <c r="L958" s="45">
        <v>109.4</v>
      </c>
      <c r="M958" s="18" t="s">
        <v>44</v>
      </c>
      <c r="N958" s="45">
        <v>32.08</v>
      </c>
      <c r="O9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8" s="45">
        <f>Table1[[#This Row],[Lifetime Gross (M USD)]]-Table1[[#This Row],[Budget (M USD)]]</f>
        <v>170.26</v>
      </c>
      <c r="Q958" s="2" t="s">
        <v>8</v>
      </c>
    </row>
    <row r="959" spans="1:17" x14ac:dyDescent="0.3">
      <c r="A959" s="18" t="s">
        <v>1109</v>
      </c>
      <c r="B959" s="22" t="s">
        <v>2365</v>
      </c>
      <c r="C959" s="18" t="s">
        <v>3678</v>
      </c>
      <c r="D959" s="18" t="s">
        <v>26</v>
      </c>
      <c r="E959" s="18" t="s">
        <v>9</v>
      </c>
      <c r="F959" s="42">
        <f t="shared" ca="1" si="14"/>
        <v>17585</v>
      </c>
      <c r="G959" s="27">
        <v>7.1</v>
      </c>
      <c r="H959" s="45">
        <v>30.96</v>
      </c>
      <c r="I959" s="45">
        <v>192.98</v>
      </c>
      <c r="J959" s="25">
        <v>55</v>
      </c>
      <c r="K959" s="45">
        <v>120.02</v>
      </c>
      <c r="L959" s="45">
        <v>72.959999999999994</v>
      </c>
      <c r="M959" s="18" t="s">
        <v>54</v>
      </c>
      <c r="N959" s="45">
        <v>15.33</v>
      </c>
      <c r="O9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59" s="45">
        <f>Table1[[#This Row],[Lifetime Gross (M USD)]]-Table1[[#This Row],[Budget (M USD)]]</f>
        <v>162.01999999999998</v>
      </c>
      <c r="Q959" s="2" t="s">
        <v>17</v>
      </c>
    </row>
    <row r="960" spans="1:17" x14ac:dyDescent="0.3">
      <c r="A960" s="32" t="s">
        <v>1136</v>
      </c>
      <c r="B960" s="22" t="s">
        <v>3034</v>
      </c>
      <c r="C960" s="18" t="s">
        <v>4967</v>
      </c>
      <c r="D960" s="18" t="s">
        <v>26</v>
      </c>
      <c r="E960" s="18" t="s">
        <v>19</v>
      </c>
      <c r="F960" s="42">
        <f t="shared" ca="1" si="14"/>
        <v>19834</v>
      </c>
      <c r="G960" s="27">
        <v>6.2</v>
      </c>
      <c r="H960" s="45">
        <v>59.96</v>
      </c>
      <c r="I960" s="45">
        <v>221.24</v>
      </c>
      <c r="J960" s="25">
        <v>90</v>
      </c>
      <c r="K960" s="45">
        <v>176.54</v>
      </c>
      <c r="L960" s="45">
        <v>44.7</v>
      </c>
      <c r="M960" s="18" t="s">
        <v>46</v>
      </c>
      <c r="N960" s="45">
        <v>22.04</v>
      </c>
      <c r="O9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0" s="45">
        <f>Table1[[#This Row],[Lifetime Gross (M USD)]]-Table1[[#This Row],[Budget (M USD)]]</f>
        <v>161.28</v>
      </c>
      <c r="Q960" s="2" t="s">
        <v>32</v>
      </c>
    </row>
    <row r="961" spans="1:17" x14ac:dyDescent="0.3">
      <c r="A961" s="18" t="s">
        <v>1158</v>
      </c>
      <c r="B961" s="22" t="s">
        <v>2369</v>
      </c>
      <c r="C961" s="18" t="s">
        <v>4890</v>
      </c>
      <c r="D961" s="18" t="s">
        <v>26</v>
      </c>
      <c r="E961" s="18" t="s">
        <v>19</v>
      </c>
      <c r="F961" s="42">
        <f t="shared" ca="1" si="14"/>
        <v>41356</v>
      </c>
      <c r="G961" s="27">
        <v>4.2</v>
      </c>
      <c r="H961" s="45">
        <v>63.28</v>
      </c>
      <c r="I961" s="45">
        <v>207.13</v>
      </c>
      <c r="J961" s="25">
        <v>52</v>
      </c>
      <c r="K961" s="45">
        <v>151.91</v>
      </c>
      <c r="L961" s="45">
        <v>55.22</v>
      </c>
      <c r="M961" s="18" t="s">
        <v>54</v>
      </c>
      <c r="N961" s="45">
        <v>21.49</v>
      </c>
      <c r="O9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1" s="45">
        <f>Table1[[#This Row],[Lifetime Gross (M USD)]]-Table1[[#This Row],[Budget (M USD)]]</f>
        <v>143.85</v>
      </c>
      <c r="Q961" s="2" t="s">
        <v>17</v>
      </c>
    </row>
    <row r="962" spans="1:17" x14ac:dyDescent="0.3">
      <c r="A962" s="32" t="s">
        <v>1266</v>
      </c>
      <c r="B962" s="22" t="s">
        <v>2831</v>
      </c>
      <c r="C962" s="18" t="s">
        <v>4500</v>
      </c>
      <c r="D962" s="18" t="s">
        <v>26</v>
      </c>
      <c r="E962" s="18" t="s">
        <v>9</v>
      </c>
      <c r="F962" s="42">
        <f t="shared" ca="1" si="14"/>
        <v>8518</v>
      </c>
      <c r="G962" s="27">
        <v>6.3</v>
      </c>
      <c r="H962" s="45">
        <v>115.99</v>
      </c>
      <c r="I962" s="45">
        <v>256.55</v>
      </c>
      <c r="J962" s="25">
        <v>96</v>
      </c>
      <c r="K962" s="45">
        <v>168.24</v>
      </c>
      <c r="L962" s="45">
        <v>88.31</v>
      </c>
      <c r="M962" s="18" t="s">
        <v>44</v>
      </c>
      <c r="N962" s="45">
        <v>38.14</v>
      </c>
      <c r="O9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2" s="45">
        <f>Table1[[#This Row],[Lifetime Gross (M USD)]]-Table1[[#This Row],[Budget (M USD)]]</f>
        <v>140.56</v>
      </c>
      <c r="Q962" s="2" t="s">
        <v>8</v>
      </c>
    </row>
    <row r="963" spans="1:17" x14ac:dyDescent="0.3">
      <c r="A963" s="18" t="s">
        <v>1052</v>
      </c>
      <c r="B963" s="22" t="s">
        <v>2195</v>
      </c>
      <c r="C963" s="18" t="s">
        <v>4700</v>
      </c>
      <c r="D963" s="18" t="s">
        <v>26</v>
      </c>
      <c r="E963" s="18" t="s">
        <v>21</v>
      </c>
      <c r="F963" s="42">
        <f t="shared" ref="F963:F1026" ca="1" si="15">RANDBETWEEN(DATE(1920,1,1),DATE(2015,12,31))</f>
        <v>28027</v>
      </c>
      <c r="G963" s="27">
        <v>1.9</v>
      </c>
      <c r="H963" s="45">
        <v>68.55</v>
      </c>
      <c r="I963" s="45">
        <v>209.01</v>
      </c>
      <c r="J963" s="25">
        <v>61</v>
      </c>
      <c r="K963" s="45">
        <v>113.38</v>
      </c>
      <c r="L963" s="45">
        <v>95.63</v>
      </c>
      <c r="M963" s="18" t="s">
        <v>44</v>
      </c>
      <c r="N963" s="45">
        <v>28.76</v>
      </c>
      <c r="O9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3" s="45">
        <f>Table1[[#This Row],[Lifetime Gross (M USD)]]-Table1[[#This Row],[Budget (M USD)]]</f>
        <v>140.45999999999998</v>
      </c>
      <c r="Q963" s="2" t="s">
        <v>20</v>
      </c>
    </row>
    <row r="964" spans="1:17" x14ac:dyDescent="0.3">
      <c r="A964" s="32" t="s">
        <v>884</v>
      </c>
      <c r="B964" s="22" t="s">
        <v>2165</v>
      </c>
      <c r="C964" s="18" t="s">
        <v>3895</v>
      </c>
      <c r="D964" s="18" t="s">
        <v>26</v>
      </c>
      <c r="E964" s="18" t="s">
        <v>9</v>
      </c>
      <c r="F964" s="42">
        <f t="shared" ca="1" si="15"/>
        <v>18378</v>
      </c>
      <c r="G964" s="27">
        <v>7.2</v>
      </c>
      <c r="H964" s="45">
        <v>127.14</v>
      </c>
      <c r="I964" s="45">
        <v>266.8</v>
      </c>
      <c r="J964" s="25">
        <v>98</v>
      </c>
      <c r="K964" s="45">
        <v>182.85</v>
      </c>
      <c r="L964" s="45">
        <v>83.95</v>
      </c>
      <c r="M964" s="18" t="s">
        <v>44</v>
      </c>
      <c r="N964" s="45">
        <v>28.41</v>
      </c>
      <c r="O9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4" s="45">
        <f>Table1[[#This Row],[Lifetime Gross (M USD)]]-Table1[[#This Row],[Budget (M USD)]]</f>
        <v>139.66000000000003</v>
      </c>
      <c r="Q964" s="2" t="s">
        <v>13</v>
      </c>
    </row>
    <row r="965" spans="1:17" x14ac:dyDescent="0.3">
      <c r="A965" s="18" t="s">
        <v>1295</v>
      </c>
      <c r="B965" s="22" t="s">
        <v>2080</v>
      </c>
      <c r="C965" s="18" t="s">
        <v>3294</v>
      </c>
      <c r="D965" s="18" t="s">
        <v>14</v>
      </c>
      <c r="E965" s="18" t="s">
        <v>21</v>
      </c>
      <c r="F965" s="42">
        <f t="shared" ca="1" si="15"/>
        <v>9836</v>
      </c>
      <c r="G965" s="27">
        <v>7.4</v>
      </c>
      <c r="H965" s="45">
        <v>72.989999999999995</v>
      </c>
      <c r="I965" s="45">
        <v>210.08</v>
      </c>
      <c r="J965" s="25">
        <v>68</v>
      </c>
      <c r="K965" s="45">
        <v>142.72</v>
      </c>
      <c r="L965" s="45">
        <v>67.36</v>
      </c>
      <c r="M965" s="18" t="s">
        <v>44</v>
      </c>
      <c r="N965" s="45">
        <v>32.94</v>
      </c>
      <c r="O9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5" s="45">
        <f>Table1[[#This Row],[Lifetime Gross (M USD)]]-Table1[[#This Row],[Budget (M USD)]]</f>
        <v>137.09000000000003</v>
      </c>
      <c r="Q965" s="2" t="s">
        <v>13</v>
      </c>
    </row>
    <row r="966" spans="1:17" x14ac:dyDescent="0.3">
      <c r="A966" s="32" t="s">
        <v>1320</v>
      </c>
      <c r="B966" s="22" t="s">
        <v>2089</v>
      </c>
      <c r="C966" s="18" t="s">
        <v>3713</v>
      </c>
      <c r="D966" s="18" t="s">
        <v>26</v>
      </c>
      <c r="E966" s="18" t="s">
        <v>9</v>
      </c>
      <c r="F966" s="42">
        <f t="shared" ca="1" si="15"/>
        <v>37805</v>
      </c>
      <c r="G966" s="27">
        <v>6.6</v>
      </c>
      <c r="H966" s="45">
        <v>154.07</v>
      </c>
      <c r="I966" s="45">
        <v>277.85000000000002</v>
      </c>
      <c r="J966" s="25">
        <v>50</v>
      </c>
      <c r="K966" s="45">
        <v>179.95</v>
      </c>
      <c r="L966" s="45">
        <v>97.9</v>
      </c>
      <c r="M966" s="18" t="s">
        <v>46</v>
      </c>
      <c r="N966" s="45">
        <v>48.21</v>
      </c>
      <c r="O9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6" s="45">
        <f>Table1[[#This Row],[Lifetime Gross (M USD)]]-Table1[[#This Row],[Budget (M USD)]]</f>
        <v>123.78000000000003</v>
      </c>
      <c r="Q966" s="2" t="s">
        <v>20</v>
      </c>
    </row>
    <row r="967" spans="1:17" x14ac:dyDescent="0.3">
      <c r="A967" s="18" t="s">
        <v>1339</v>
      </c>
      <c r="B967" s="22" t="s">
        <v>1846</v>
      </c>
      <c r="C967" s="18" t="s">
        <v>3055</v>
      </c>
      <c r="D967" s="18" t="s">
        <v>26</v>
      </c>
      <c r="E967" s="18" t="s">
        <v>9</v>
      </c>
      <c r="F967" s="42">
        <f t="shared" ca="1" si="15"/>
        <v>35288</v>
      </c>
      <c r="G967" s="27">
        <v>7.5</v>
      </c>
      <c r="H967" s="45">
        <v>72.36</v>
      </c>
      <c r="I967" s="45">
        <v>176.34</v>
      </c>
      <c r="J967" s="25">
        <v>87</v>
      </c>
      <c r="K967" s="45">
        <v>117.81</v>
      </c>
      <c r="L967" s="45">
        <v>58.53</v>
      </c>
      <c r="M967" s="18" t="s">
        <v>55</v>
      </c>
      <c r="N967" s="45">
        <v>10.56</v>
      </c>
      <c r="O9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7" s="45">
        <f>Table1[[#This Row],[Lifetime Gross (M USD)]]-Table1[[#This Row],[Budget (M USD)]]</f>
        <v>103.98</v>
      </c>
      <c r="Q967" s="2" t="s">
        <v>10</v>
      </c>
    </row>
    <row r="968" spans="1:17" x14ac:dyDescent="0.3">
      <c r="A968" s="32" t="s">
        <v>982</v>
      </c>
      <c r="B968" s="22" t="s">
        <v>2004</v>
      </c>
      <c r="C968" s="18" t="s">
        <v>3517</v>
      </c>
      <c r="D968" s="18" t="s">
        <v>26</v>
      </c>
      <c r="E968" s="18" t="s">
        <v>9</v>
      </c>
      <c r="F968" s="42">
        <f t="shared" ca="1" si="15"/>
        <v>8932</v>
      </c>
      <c r="G968" s="27">
        <v>6.8</v>
      </c>
      <c r="H968" s="45">
        <v>59.98</v>
      </c>
      <c r="I968" s="45">
        <v>163.62</v>
      </c>
      <c r="J968" s="25">
        <v>97</v>
      </c>
      <c r="K968" s="45">
        <v>125.01</v>
      </c>
      <c r="L968" s="45">
        <v>38.61</v>
      </c>
      <c r="M968" s="18" t="s">
        <v>50</v>
      </c>
      <c r="N968" s="45">
        <v>12.86</v>
      </c>
      <c r="O9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8" s="45">
        <f>Table1[[#This Row],[Lifetime Gross (M USD)]]-Table1[[#This Row],[Budget (M USD)]]</f>
        <v>103.64000000000001</v>
      </c>
      <c r="Q968" s="2" t="s">
        <v>32</v>
      </c>
    </row>
    <row r="969" spans="1:17" x14ac:dyDescent="0.3">
      <c r="A969" s="18" t="s">
        <v>1022</v>
      </c>
      <c r="B969" s="22" t="s">
        <v>1862</v>
      </c>
      <c r="C969" s="18" t="s">
        <v>3068</v>
      </c>
      <c r="D969" s="18" t="s">
        <v>26</v>
      </c>
      <c r="E969" s="18" t="s">
        <v>9</v>
      </c>
      <c r="F969" s="42">
        <f t="shared" ca="1" si="15"/>
        <v>19350</v>
      </c>
      <c r="G969" s="27">
        <v>6.1</v>
      </c>
      <c r="H969" s="45">
        <v>273.99</v>
      </c>
      <c r="I969" s="45">
        <v>374.47</v>
      </c>
      <c r="J969" s="25">
        <v>94</v>
      </c>
      <c r="K969" s="45">
        <v>213.85</v>
      </c>
      <c r="L969" s="45">
        <v>160.62</v>
      </c>
      <c r="M969" s="18" t="s">
        <v>54</v>
      </c>
      <c r="N969" s="45">
        <v>44.66</v>
      </c>
      <c r="O9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69" s="45">
        <f>Table1[[#This Row],[Lifetime Gross (M USD)]]-Table1[[#This Row],[Budget (M USD)]]</f>
        <v>100.48000000000002</v>
      </c>
      <c r="Q969" s="2" t="s">
        <v>25</v>
      </c>
    </row>
    <row r="970" spans="1:17" x14ac:dyDescent="0.3">
      <c r="A970" s="32" t="s">
        <v>1426</v>
      </c>
      <c r="B970" s="22" t="s">
        <v>2695</v>
      </c>
      <c r="C970" s="18" t="s">
        <v>4291</v>
      </c>
      <c r="D970" s="18" t="s">
        <v>26</v>
      </c>
      <c r="E970" s="18" t="s">
        <v>9</v>
      </c>
      <c r="F970" s="42">
        <f t="shared" ca="1" si="15"/>
        <v>21341</v>
      </c>
      <c r="G970" s="27">
        <v>5.7</v>
      </c>
      <c r="H970" s="45">
        <v>21.69</v>
      </c>
      <c r="I970" s="45">
        <v>97.52</v>
      </c>
      <c r="J970" s="25">
        <v>61</v>
      </c>
      <c r="K970" s="45">
        <v>70.739999999999995</v>
      </c>
      <c r="L970" s="45">
        <v>26.78</v>
      </c>
      <c r="M970" s="18" t="s">
        <v>44</v>
      </c>
      <c r="N970" s="45">
        <v>5.6</v>
      </c>
      <c r="O9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0" s="45">
        <f>Table1[[#This Row],[Lifetime Gross (M USD)]]-Table1[[#This Row],[Budget (M USD)]]</f>
        <v>75.83</v>
      </c>
      <c r="Q970" s="2" t="s">
        <v>17</v>
      </c>
    </row>
    <row r="971" spans="1:17" x14ac:dyDescent="0.3">
      <c r="A971" s="18" t="s">
        <v>1448</v>
      </c>
      <c r="B971" s="22" t="s">
        <v>2051</v>
      </c>
      <c r="C971" s="18" t="s">
        <v>3258</v>
      </c>
      <c r="D971" s="18" t="s">
        <v>26</v>
      </c>
      <c r="E971" s="18" t="s">
        <v>9</v>
      </c>
      <c r="F971" s="42">
        <f t="shared" ca="1" si="15"/>
        <v>29638</v>
      </c>
      <c r="G971" s="27">
        <v>6.2</v>
      </c>
      <c r="H971" s="45">
        <v>154.69</v>
      </c>
      <c r="I971" s="45">
        <v>209.05</v>
      </c>
      <c r="J971" s="25">
        <v>37</v>
      </c>
      <c r="K971" s="45">
        <v>114.32</v>
      </c>
      <c r="L971" s="45">
        <v>94.73</v>
      </c>
      <c r="M971" s="18" t="s">
        <v>50</v>
      </c>
      <c r="N971" s="45">
        <v>63.65</v>
      </c>
      <c r="O9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1" s="45">
        <f>Table1[[#This Row],[Lifetime Gross (M USD)]]-Table1[[#This Row],[Budget (M USD)]]</f>
        <v>54.360000000000014</v>
      </c>
      <c r="Q971" s="2" t="s">
        <v>32</v>
      </c>
    </row>
    <row r="972" spans="1:17" x14ac:dyDescent="0.3">
      <c r="A972" s="32" t="s">
        <v>1472</v>
      </c>
      <c r="B972" s="22" t="s">
        <v>1852</v>
      </c>
      <c r="C972" s="18" t="s">
        <v>3058</v>
      </c>
      <c r="D972" s="18" t="s">
        <v>26</v>
      </c>
      <c r="E972" s="18" t="s">
        <v>9</v>
      </c>
      <c r="F972" s="42">
        <f t="shared" ca="1" si="15"/>
        <v>12226</v>
      </c>
      <c r="G972" s="27">
        <v>6.2</v>
      </c>
      <c r="H972" s="45">
        <v>236.41</v>
      </c>
      <c r="I972" s="45">
        <v>282.38</v>
      </c>
      <c r="J972" s="25">
        <v>24</v>
      </c>
      <c r="K972" s="45">
        <v>173.75</v>
      </c>
      <c r="L972" s="45">
        <v>108.63</v>
      </c>
      <c r="M972" s="18" t="s">
        <v>55</v>
      </c>
      <c r="N972" s="45">
        <v>24.92</v>
      </c>
      <c r="O9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2" s="45">
        <f>Table1[[#This Row],[Lifetime Gross (M USD)]]-Table1[[#This Row],[Budget (M USD)]]</f>
        <v>45.97</v>
      </c>
      <c r="Q972" s="2" t="s">
        <v>32</v>
      </c>
    </row>
    <row r="973" spans="1:17" x14ac:dyDescent="0.3">
      <c r="A973" s="18" t="s">
        <v>1480</v>
      </c>
      <c r="B973" s="22" t="s">
        <v>1923</v>
      </c>
      <c r="C973" s="18" t="s">
        <v>3174</v>
      </c>
      <c r="D973" s="18" t="s">
        <v>26</v>
      </c>
      <c r="E973" s="18" t="s">
        <v>9</v>
      </c>
      <c r="F973" s="42">
        <f t="shared" ca="1" si="15"/>
        <v>14014</v>
      </c>
      <c r="G973" s="27">
        <v>7.2</v>
      </c>
      <c r="H973" s="45">
        <v>224.96</v>
      </c>
      <c r="I973" s="45">
        <v>266.32</v>
      </c>
      <c r="J973" s="25">
        <v>69</v>
      </c>
      <c r="K973" s="45">
        <v>172.05</v>
      </c>
      <c r="L973" s="45">
        <v>94.27</v>
      </c>
      <c r="M973" s="18" t="s">
        <v>48</v>
      </c>
      <c r="N973" s="45">
        <v>92.71</v>
      </c>
      <c r="O9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3" s="45">
        <f>Table1[[#This Row],[Lifetime Gross (M USD)]]-Table1[[#This Row],[Budget (M USD)]]</f>
        <v>41.359999999999985</v>
      </c>
      <c r="Q973" s="2" t="s">
        <v>17</v>
      </c>
    </row>
    <row r="974" spans="1:17" x14ac:dyDescent="0.3">
      <c r="A974" s="32" t="s">
        <v>613</v>
      </c>
      <c r="B974" s="22" t="s">
        <v>2428</v>
      </c>
      <c r="C974" s="18" t="s">
        <v>4093</v>
      </c>
      <c r="D974" s="18" t="s">
        <v>26</v>
      </c>
      <c r="E974" s="18" t="s">
        <v>9</v>
      </c>
      <c r="F974" s="42">
        <f t="shared" ca="1" si="15"/>
        <v>35142</v>
      </c>
      <c r="G974" s="27">
        <v>6.6</v>
      </c>
      <c r="H974" s="45">
        <v>116.32</v>
      </c>
      <c r="I974" s="45">
        <v>149.09</v>
      </c>
      <c r="J974" s="25">
        <v>86</v>
      </c>
      <c r="K974" s="45">
        <v>89.98</v>
      </c>
      <c r="L974" s="45">
        <v>59.11</v>
      </c>
      <c r="M974" s="18" t="s">
        <v>48</v>
      </c>
      <c r="N974" s="45">
        <v>54.81</v>
      </c>
      <c r="O9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4" s="45">
        <f>Table1[[#This Row],[Lifetime Gross (M USD)]]-Table1[[#This Row],[Budget (M USD)]]</f>
        <v>32.77000000000001</v>
      </c>
      <c r="Q974" s="2" t="s">
        <v>25</v>
      </c>
    </row>
    <row r="975" spans="1:17" x14ac:dyDescent="0.3">
      <c r="A975" s="18" t="s">
        <v>1554</v>
      </c>
      <c r="B975" s="22" t="s">
        <v>3013</v>
      </c>
      <c r="C975" s="18" t="s">
        <v>4918</v>
      </c>
      <c r="D975" s="18" t="s">
        <v>26</v>
      </c>
      <c r="E975" s="18" t="s">
        <v>9</v>
      </c>
      <c r="F975" s="42">
        <f t="shared" ca="1" si="15"/>
        <v>25057</v>
      </c>
      <c r="G975" s="27">
        <v>5.3</v>
      </c>
      <c r="H975" s="45">
        <v>88.08</v>
      </c>
      <c r="I975" s="45">
        <v>117.31</v>
      </c>
      <c r="J975" s="25">
        <v>66</v>
      </c>
      <c r="K975" s="45">
        <v>74.67</v>
      </c>
      <c r="L975" s="45">
        <v>42.64</v>
      </c>
      <c r="M975" s="18" t="s">
        <v>48</v>
      </c>
      <c r="N975" s="45">
        <v>24.41</v>
      </c>
      <c r="O9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5" s="45">
        <f>Table1[[#This Row],[Lifetime Gross (M USD)]]-Table1[[#This Row],[Budget (M USD)]]</f>
        <v>29.230000000000004</v>
      </c>
      <c r="Q975" s="2" t="s">
        <v>20</v>
      </c>
    </row>
    <row r="976" spans="1:17" x14ac:dyDescent="0.3">
      <c r="A976" s="32" t="s">
        <v>1597</v>
      </c>
      <c r="B976" s="22" t="s">
        <v>1842</v>
      </c>
      <c r="C976" s="18" t="s">
        <v>4028</v>
      </c>
      <c r="D976" s="18" t="s">
        <v>26</v>
      </c>
      <c r="E976" s="18" t="s">
        <v>9</v>
      </c>
      <c r="F976" s="42">
        <f t="shared" ca="1" si="15"/>
        <v>9082</v>
      </c>
      <c r="G976" s="27">
        <v>6.3</v>
      </c>
      <c r="H976" s="45">
        <v>155.04</v>
      </c>
      <c r="I976" s="45">
        <v>178.26</v>
      </c>
      <c r="J976" s="25">
        <v>63</v>
      </c>
      <c r="K976" s="45">
        <v>131.35</v>
      </c>
      <c r="L976" s="45">
        <v>46.91</v>
      </c>
      <c r="M976" s="18" t="s">
        <v>46</v>
      </c>
      <c r="N976" s="45">
        <v>62.77</v>
      </c>
      <c r="O9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6" s="45">
        <f>Table1[[#This Row],[Lifetime Gross (M USD)]]-Table1[[#This Row],[Budget (M USD)]]</f>
        <v>23.22</v>
      </c>
      <c r="Q976" s="2" t="s">
        <v>17</v>
      </c>
    </row>
    <row r="977" spans="1:17" x14ac:dyDescent="0.3">
      <c r="A977" s="18" t="s">
        <v>584</v>
      </c>
      <c r="B977" s="22" t="s">
        <v>2233</v>
      </c>
      <c r="C977" s="18" t="s">
        <v>3485</v>
      </c>
      <c r="D977" s="18" t="s">
        <v>26</v>
      </c>
      <c r="E977" s="18" t="s">
        <v>9</v>
      </c>
      <c r="F977" s="42">
        <f t="shared" ca="1" si="15"/>
        <v>26672</v>
      </c>
      <c r="G977" s="27">
        <v>6.1</v>
      </c>
      <c r="H977" s="45">
        <v>144.77000000000001</v>
      </c>
      <c r="I977" s="45">
        <v>166.48</v>
      </c>
      <c r="J977" s="25">
        <v>45</v>
      </c>
      <c r="K977" s="45">
        <v>96.08</v>
      </c>
      <c r="L977" s="45">
        <v>70.400000000000006</v>
      </c>
      <c r="M977" s="18" t="s">
        <v>50</v>
      </c>
      <c r="N977" s="45">
        <v>30.99</v>
      </c>
      <c r="O9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7" s="45">
        <f>Table1[[#This Row],[Lifetime Gross (M USD)]]-Table1[[#This Row],[Budget (M USD)]]</f>
        <v>21.70999999999998</v>
      </c>
      <c r="Q977" s="2" t="s">
        <v>8</v>
      </c>
    </row>
    <row r="978" spans="1:17" x14ac:dyDescent="0.3">
      <c r="A978" s="32" t="s">
        <v>1650</v>
      </c>
      <c r="B978" s="22" t="s">
        <v>1957</v>
      </c>
      <c r="C978" s="18" t="s">
        <v>3159</v>
      </c>
      <c r="D978" s="18" t="s">
        <v>26</v>
      </c>
      <c r="E978" s="18" t="s">
        <v>9</v>
      </c>
      <c r="F978" s="42">
        <f t="shared" ca="1" si="15"/>
        <v>38675</v>
      </c>
      <c r="G978" s="27">
        <v>6.6</v>
      </c>
      <c r="H978" s="45">
        <v>210.65</v>
      </c>
      <c r="I978" s="45">
        <v>231.13</v>
      </c>
      <c r="J978" s="25">
        <v>93</v>
      </c>
      <c r="K978" s="45">
        <v>156.12</v>
      </c>
      <c r="L978" s="45">
        <v>75.010000000000005</v>
      </c>
      <c r="M978" s="18" t="s">
        <v>55</v>
      </c>
      <c r="N978" s="45">
        <v>77.489999999999995</v>
      </c>
      <c r="O9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8" s="45">
        <f>Table1[[#This Row],[Lifetime Gross (M USD)]]-Table1[[#This Row],[Budget (M USD)]]</f>
        <v>20.47999999999999</v>
      </c>
      <c r="Q978" s="2" t="s">
        <v>28</v>
      </c>
    </row>
    <row r="979" spans="1:17" x14ac:dyDescent="0.3">
      <c r="A979" s="18" t="s">
        <v>1657</v>
      </c>
      <c r="B979" s="22" t="s">
        <v>2686</v>
      </c>
      <c r="C979" s="18" t="s">
        <v>4226</v>
      </c>
      <c r="D979" s="18" t="s">
        <v>1878</v>
      </c>
      <c r="E979" s="18" t="s">
        <v>1879</v>
      </c>
      <c r="F979" s="42">
        <f t="shared" ca="1" si="15"/>
        <v>19117</v>
      </c>
      <c r="G979" s="27">
        <v>7.5</v>
      </c>
      <c r="H979" s="45">
        <v>138.09</v>
      </c>
      <c r="I979" s="45">
        <v>157.08000000000001</v>
      </c>
      <c r="J979" s="25">
        <v>39</v>
      </c>
      <c r="K979" s="45">
        <v>85.47</v>
      </c>
      <c r="L979" s="45">
        <v>71.61</v>
      </c>
      <c r="M979" s="18" t="s">
        <v>46</v>
      </c>
      <c r="N979" s="45">
        <v>47.42</v>
      </c>
      <c r="O9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79" s="45">
        <f>Table1[[#This Row],[Lifetime Gross (M USD)]]-Table1[[#This Row],[Budget (M USD)]]</f>
        <v>18.990000000000009</v>
      </c>
      <c r="Q979" s="2" t="s">
        <v>32</v>
      </c>
    </row>
    <row r="980" spans="1:17" x14ac:dyDescent="0.3">
      <c r="A980" s="32" t="s">
        <v>1659</v>
      </c>
      <c r="B980" s="22" t="s">
        <v>2625</v>
      </c>
      <c r="C980" s="18" t="s">
        <v>5019</v>
      </c>
      <c r="D980" s="18" t="s">
        <v>26</v>
      </c>
      <c r="E980" s="18" t="s">
        <v>27</v>
      </c>
      <c r="F980" s="42">
        <f t="shared" ca="1" si="15"/>
        <v>12444</v>
      </c>
      <c r="G980" s="27">
        <v>7.1</v>
      </c>
      <c r="H980" s="45">
        <v>276.79000000000002</v>
      </c>
      <c r="I980" s="45">
        <v>290.97000000000003</v>
      </c>
      <c r="J980" s="25">
        <v>44</v>
      </c>
      <c r="K980" s="45">
        <v>147.79</v>
      </c>
      <c r="L980" s="45">
        <v>143.18</v>
      </c>
      <c r="M980" s="18" t="s">
        <v>55</v>
      </c>
      <c r="N980" s="45">
        <v>55.62</v>
      </c>
      <c r="O9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0" s="45">
        <f>Table1[[#This Row],[Lifetime Gross (M USD)]]-Table1[[#This Row],[Budget (M USD)]]</f>
        <v>14.180000000000007</v>
      </c>
      <c r="Q980" s="2" t="s">
        <v>13</v>
      </c>
    </row>
    <row r="981" spans="1:17" x14ac:dyDescent="0.3">
      <c r="A981" s="18" t="s">
        <v>1660</v>
      </c>
      <c r="B981" s="22" t="s">
        <v>2606</v>
      </c>
      <c r="C981" s="18" t="s">
        <v>4333</v>
      </c>
      <c r="D981" s="18" t="s">
        <v>26</v>
      </c>
      <c r="E981" s="18" t="s">
        <v>9</v>
      </c>
      <c r="F981" s="42">
        <f t="shared" ca="1" si="15"/>
        <v>17182</v>
      </c>
      <c r="G981" s="27">
        <v>5.9</v>
      </c>
      <c r="H981" s="45">
        <v>27.96</v>
      </c>
      <c r="I981" s="45">
        <v>39.72</v>
      </c>
      <c r="J981" s="25">
        <v>68</v>
      </c>
      <c r="K981" s="45">
        <v>24.69</v>
      </c>
      <c r="L981" s="45">
        <v>15.03</v>
      </c>
      <c r="M981" s="18" t="s">
        <v>46</v>
      </c>
      <c r="N981" s="45">
        <v>8.48</v>
      </c>
      <c r="O9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1" s="45">
        <f>Table1[[#This Row],[Lifetime Gross (M USD)]]-Table1[[#This Row],[Budget (M USD)]]</f>
        <v>11.759999999999998</v>
      </c>
      <c r="Q981" s="2" t="s">
        <v>28</v>
      </c>
    </row>
    <row r="982" spans="1:17" x14ac:dyDescent="0.3">
      <c r="A982" s="32" t="s">
        <v>1678</v>
      </c>
      <c r="B982" s="22" t="s">
        <v>2500</v>
      </c>
      <c r="C982" s="18" t="s">
        <v>3885</v>
      </c>
      <c r="D982" s="18" t="s">
        <v>26</v>
      </c>
      <c r="E982" s="18" t="s">
        <v>9</v>
      </c>
      <c r="F982" s="42">
        <f t="shared" ca="1" si="15"/>
        <v>21905</v>
      </c>
      <c r="G982" s="27">
        <v>4</v>
      </c>
      <c r="H982" s="45">
        <v>76.78</v>
      </c>
      <c r="I982" s="45">
        <v>79.08</v>
      </c>
      <c r="J982" s="25">
        <v>40</v>
      </c>
      <c r="K982" s="45">
        <v>50.65</v>
      </c>
      <c r="L982" s="45">
        <v>28.43</v>
      </c>
      <c r="M982" s="18" t="s">
        <v>50</v>
      </c>
      <c r="N982" s="45">
        <v>35.07</v>
      </c>
      <c r="O9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2" s="45">
        <f>Table1[[#This Row],[Lifetime Gross (M USD)]]-Table1[[#This Row],[Budget (M USD)]]</f>
        <v>2.2999999999999972</v>
      </c>
      <c r="Q982" s="2" t="s">
        <v>20</v>
      </c>
    </row>
    <row r="983" spans="1:17" x14ac:dyDescent="0.3">
      <c r="A983" s="18" t="s">
        <v>1684</v>
      </c>
      <c r="B983" s="22" t="s">
        <v>2104</v>
      </c>
      <c r="C983" s="18" t="s">
        <v>3324</v>
      </c>
      <c r="D983" s="18" t="s">
        <v>26</v>
      </c>
      <c r="E983" s="18" t="s">
        <v>9</v>
      </c>
      <c r="F983" s="42">
        <f t="shared" ca="1" si="15"/>
        <v>15922</v>
      </c>
      <c r="G983" s="27">
        <v>6.7</v>
      </c>
      <c r="H983" s="45">
        <v>43.14</v>
      </c>
      <c r="I983" s="45">
        <v>36.369999999999997</v>
      </c>
      <c r="J983" s="25">
        <v>53</v>
      </c>
      <c r="K983" s="45">
        <v>22.49</v>
      </c>
      <c r="L983" s="45">
        <v>13.88</v>
      </c>
      <c r="M983" s="18" t="s">
        <v>46</v>
      </c>
      <c r="N983" s="45">
        <v>12.68</v>
      </c>
      <c r="O9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3" s="45">
        <f>Table1[[#This Row],[Lifetime Gross (M USD)]]-Table1[[#This Row],[Budget (M USD)]]</f>
        <v>-6.7700000000000031</v>
      </c>
      <c r="Q983" s="2" t="s">
        <v>28</v>
      </c>
    </row>
    <row r="984" spans="1:17" x14ac:dyDescent="0.3">
      <c r="A984" s="32" t="s">
        <v>1750</v>
      </c>
      <c r="B984" s="22" t="s">
        <v>2249</v>
      </c>
      <c r="C984" s="18" t="s">
        <v>4066</v>
      </c>
      <c r="D984" s="18" t="s">
        <v>26</v>
      </c>
      <c r="E984" s="18" t="s">
        <v>9</v>
      </c>
      <c r="F984" s="42">
        <f t="shared" ca="1" si="15"/>
        <v>8696</v>
      </c>
      <c r="G984" s="27">
        <v>4.8</v>
      </c>
      <c r="H984" s="45">
        <v>241.22</v>
      </c>
      <c r="I984" s="45">
        <v>228.13</v>
      </c>
      <c r="J984" s="25">
        <v>53</v>
      </c>
      <c r="K984" s="45">
        <v>163.33000000000001</v>
      </c>
      <c r="L984" s="45">
        <v>64.8</v>
      </c>
      <c r="M984" s="18" t="s">
        <v>44</v>
      </c>
      <c r="N984" s="45">
        <v>63.65</v>
      </c>
      <c r="O9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4" s="45">
        <f>Table1[[#This Row],[Lifetime Gross (M USD)]]-Table1[[#This Row],[Budget (M USD)]]</f>
        <v>-13.090000000000003</v>
      </c>
      <c r="Q984" s="2" t="s">
        <v>8</v>
      </c>
    </row>
    <row r="985" spans="1:17" x14ac:dyDescent="0.3">
      <c r="A985" s="18" t="s">
        <v>1779</v>
      </c>
      <c r="B985" s="22" t="s">
        <v>2315</v>
      </c>
      <c r="C985" s="18" t="s">
        <v>3599</v>
      </c>
      <c r="D985" s="18" t="s">
        <v>26</v>
      </c>
      <c r="E985" s="18" t="s">
        <v>9</v>
      </c>
      <c r="F985" s="42">
        <f t="shared" ca="1" si="15"/>
        <v>25738</v>
      </c>
      <c r="G985" s="27">
        <v>6.8</v>
      </c>
      <c r="H985" s="45">
        <v>290.26</v>
      </c>
      <c r="I985" s="45">
        <v>277.16000000000003</v>
      </c>
      <c r="J985" s="25">
        <v>79</v>
      </c>
      <c r="K985" s="45">
        <v>195.31</v>
      </c>
      <c r="L985" s="45">
        <v>81.849999999999994</v>
      </c>
      <c r="M985" s="18" t="s">
        <v>55</v>
      </c>
      <c r="N985" s="45">
        <v>54.74</v>
      </c>
      <c r="O9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5" s="45">
        <f>Table1[[#This Row],[Lifetime Gross (M USD)]]-Table1[[#This Row],[Budget (M USD)]]</f>
        <v>-13.099999999999966</v>
      </c>
      <c r="Q985" s="2" t="s">
        <v>17</v>
      </c>
    </row>
    <row r="986" spans="1:17" x14ac:dyDescent="0.3">
      <c r="A986" s="32" t="s">
        <v>1553</v>
      </c>
      <c r="B986" s="22" t="s">
        <v>2402</v>
      </c>
      <c r="C986" s="18" t="s">
        <v>4505</v>
      </c>
      <c r="D986" s="18" t="s">
        <v>26</v>
      </c>
      <c r="E986" s="18" t="s">
        <v>9</v>
      </c>
      <c r="F986" s="42">
        <f t="shared" ca="1" si="15"/>
        <v>40868</v>
      </c>
      <c r="G986" s="27">
        <v>7.7</v>
      </c>
      <c r="H986" s="45">
        <v>98.89</v>
      </c>
      <c r="I986" s="45">
        <v>79.83</v>
      </c>
      <c r="J986" s="25">
        <v>54</v>
      </c>
      <c r="K986" s="45">
        <v>40.65</v>
      </c>
      <c r="L986" s="45">
        <v>39.18</v>
      </c>
      <c r="M986" s="18" t="s">
        <v>48</v>
      </c>
      <c r="N986" s="45">
        <v>35.44</v>
      </c>
      <c r="O9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6" s="45">
        <f>Table1[[#This Row],[Lifetime Gross (M USD)]]-Table1[[#This Row],[Budget (M USD)]]</f>
        <v>-19.060000000000002</v>
      </c>
      <c r="Q986" s="2" t="s">
        <v>13</v>
      </c>
    </row>
    <row r="987" spans="1:17" x14ac:dyDescent="0.3">
      <c r="A987" s="18" t="s">
        <v>79</v>
      </c>
      <c r="B987" s="22" t="s">
        <v>2873</v>
      </c>
      <c r="C987" s="18" t="s">
        <v>4594</v>
      </c>
      <c r="D987" s="18" t="s">
        <v>26</v>
      </c>
      <c r="E987" s="18" t="s">
        <v>9</v>
      </c>
      <c r="F987" s="42">
        <f t="shared" ca="1" si="15"/>
        <v>36118</v>
      </c>
      <c r="G987" s="27">
        <v>5.8</v>
      </c>
      <c r="H987" s="45">
        <v>107.93</v>
      </c>
      <c r="I987" s="45">
        <v>82.21</v>
      </c>
      <c r="J987" s="25">
        <v>55</v>
      </c>
      <c r="K987" s="45">
        <v>53.74</v>
      </c>
      <c r="L987" s="45">
        <v>28.47</v>
      </c>
      <c r="M987" s="18" t="s">
        <v>44</v>
      </c>
      <c r="N987" s="45">
        <v>27.24</v>
      </c>
      <c r="O9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7" s="45">
        <f>Table1[[#This Row],[Lifetime Gross (M USD)]]-Table1[[#This Row],[Budget (M USD)]]</f>
        <v>-25.720000000000013</v>
      </c>
      <c r="Q987" s="2" t="s">
        <v>10</v>
      </c>
    </row>
    <row r="988" spans="1:17" x14ac:dyDescent="0.3">
      <c r="A988" s="32" t="s">
        <v>94</v>
      </c>
      <c r="B988" s="22" t="s">
        <v>2653</v>
      </c>
      <c r="C988" s="18" t="s">
        <v>4155</v>
      </c>
      <c r="D988" s="18" t="s">
        <v>26</v>
      </c>
      <c r="E988" s="18" t="s">
        <v>19</v>
      </c>
      <c r="F988" s="42">
        <f t="shared" ca="1" si="15"/>
        <v>11955</v>
      </c>
      <c r="G988" s="27">
        <v>7.7</v>
      </c>
      <c r="H988" s="45">
        <v>251.4</v>
      </c>
      <c r="I988" s="45">
        <v>221.34</v>
      </c>
      <c r="J988" s="25">
        <v>83</v>
      </c>
      <c r="K988" s="45">
        <v>142.56</v>
      </c>
      <c r="L988" s="45">
        <v>78.78</v>
      </c>
      <c r="M988" s="18" t="s">
        <v>55</v>
      </c>
      <c r="N988" s="45">
        <v>100.3</v>
      </c>
      <c r="O9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8" s="45">
        <f>Table1[[#This Row],[Lifetime Gross (M USD)]]-Table1[[#This Row],[Budget (M USD)]]</f>
        <v>-30.060000000000002</v>
      </c>
      <c r="Q988" s="2" t="s">
        <v>25</v>
      </c>
    </row>
    <row r="989" spans="1:17" x14ac:dyDescent="0.3">
      <c r="A989" s="18" t="s">
        <v>132</v>
      </c>
      <c r="B989" s="22" t="s">
        <v>2284</v>
      </c>
      <c r="C989" s="18" t="s">
        <v>4530</v>
      </c>
      <c r="D989" s="18" t="s">
        <v>26</v>
      </c>
      <c r="E989" s="18" t="s">
        <v>9</v>
      </c>
      <c r="F989" s="42">
        <f t="shared" ca="1" si="15"/>
        <v>11950</v>
      </c>
      <c r="G989" s="27">
        <v>6.5</v>
      </c>
      <c r="H989" s="45">
        <v>206.89</v>
      </c>
      <c r="I989" s="45">
        <v>155.28</v>
      </c>
      <c r="J989" s="25">
        <v>47</v>
      </c>
      <c r="K989" s="45">
        <v>93.52</v>
      </c>
      <c r="L989" s="45">
        <v>61.76</v>
      </c>
      <c r="M989" s="18" t="s">
        <v>54</v>
      </c>
      <c r="N989" s="45">
        <v>49.95</v>
      </c>
      <c r="O9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89" s="45">
        <f>Table1[[#This Row],[Lifetime Gross (M USD)]]-Table1[[#This Row],[Budget (M USD)]]</f>
        <v>-51.609999999999985</v>
      </c>
      <c r="Q989" s="2" t="s">
        <v>10</v>
      </c>
    </row>
    <row r="990" spans="1:17" x14ac:dyDescent="0.3">
      <c r="A990" s="32" t="s">
        <v>147</v>
      </c>
      <c r="B990" s="22" t="s">
        <v>2443</v>
      </c>
      <c r="C990" s="18" t="s">
        <v>4762</v>
      </c>
      <c r="D990" s="18" t="s">
        <v>26</v>
      </c>
      <c r="E990" s="18" t="s">
        <v>9</v>
      </c>
      <c r="F990" s="42">
        <f t="shared" ca="1" si="15"/>
        <v>23583</v>
      </c>
      <c r="G990" s="27">
        <v>7.7</v>
      </c>
      <c r="H990" s="45">
        <v>127.07</v>
      </c>
      <c r="I990" s="45">
        <v>75.3</v>
      </c>
      <c r="J990" s="25">
        <v>62</v>
      </c>
      <c r="K990" s="45">
        <v>40.22</v>
      </c>
      <c r="L990" s="45">
        <v>35.08</v>
      </c>
      <c r="M990" s="18" t="s">
        <v>54</v>
      </c>
      <c r="N990" s="45">
        <v>51.36</v>
      </c>
      <c r="O9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0" s="45">
        <f>Table1[[#This Row],[Lifetime Gross (M USD)]]-Table1[[#This Row],[Budget (M USD)]]</f>
        <v>-51.769999999999996</v>
      </c>
      <c r="Q990" s="2" t="s">
        <v>13</v>
      </c>
    </row>
    <row r="991" spans="1:17" x14ac:dyDescent="0.3">
      <c r="A991" s="18" t="s">
        <v>150</v>
      </c>
      <c r="B991" s="22" t="s">
        <v>2003</v>
      </c>
      <c r="C991" s="18" t="s">
        <v>4071</v>
      </c>
      <c r="D991" s="18" t="s">
        <v>26</v>
      </c>
      <c r="E991" s="18" t="s">
        <v>9</v>
      </c>
      <c r="F991" s="42">
        <f t="shared" ca="1" si="15"/>
        <v>27104</v>
      </c>
      <c r="G991" s="27">
        <v>6.1</v>
      </c>
      <c r="H991" s="45">
        <v>131.04</v>
      </c>
      <c r="I991" s="45">
        <v>72.91</v>
      </c>
      <c r="J991" s="25">
        <v>33</v>
      </c>
      <c r="K991" s="45">
        <v>48.45</v>
      </c>
      <c r="L991" s="45">
        <v>24.46</v>
      </c>
      <c r="M991" s="18" t="s">
        <v>46</v>
      </c>
      <c r="N991" s="45">
        <v>43.19</v>
      </c>
      <c r="O9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1" s="45">
        <f>Table1[[#This Row],[Lifetime Gross (M USD)]]-Table1[[#This Row],[Budget (M USD)]]</f>
        <v>-58.129999999999995</v>
      </c>
      <c r="Q991" s="2" t="s">
        <v>28</v>
      </c>
    </row>
    <row r="992" spans="1:17" x14ac:dyDescent="0.3">
      <c r="A992" s="32" t="s">
        <v>204</v>
      </c>
      <c r="B992" s="22" t="s">
        <v>2731</v>
      </c>
      <c r="C992" s="18" t="s">
        <v>4294</v>
      </c>
      <c r="D992" s="18" t="s">
        <v>26</v>
      </c>
      <c r="E992" s="18" t="s">
        <v>9</v>
      </c>
      <c r="F992" s="42">
        <f t="shared" ca="1" si="15"/>
        <v>33023</v>
      </c>
      <c r="G992" s="27">
        <v>6.7</v>
      </c>
      <c r="H992" s="45">
        <v>275.10000000000002</v>
      </c>
      <c r="I992" s="45">
        <v>216.82</v>
      </c>
      <c r="J992" s="25">
        <v>32</v>
      </c>
      <c r="K992" s="45">
        <v>112.47</v>
      </c>
      <c r="L992" s="45">
        <v>104.35</v>
      </c>
      <c r="M992" s="18" t="s">
        <v>55</v>
      </c>
      <c r="N992" s="45">
        <v>82.12</v>
      </c>
      <c r="O9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2" s="45">
        <f>Table1[[#This Row],[Lifetime Gross (M USD)]]-Table1[[#This Row],[Budget (M USD)]]</f>
        <v>-58.28000000000003</v>
      </c>
      <c r="Q992" s="2" t="s">
        <v>13</v>
      </c>
    </row>
    <row r="993" spans="1:17" x14ac:dyDescent="0.3">
      <c r="A993" s="18" t="s">
        <v>211</v>
      </c>
      <c r="B993" s="22" t="s">
        <v>2270</v>
      </c>
      <c r="C993" s="18" t="s">
        <v>4968</v>
      </c>
      <c r="D993" s="18" t="s">
        <v>26</v>
      </c>
      <c r="E993" s="18" t="s">
        <v>9</v>
      </c>
      <c r="F993" s="42">
        <f t="shared" ca="1" si="15"/>
        <v>10919</v>
      </c>
      <c r="G993" s="27">
        <v>6.3</v>
      </c>
      <c r="H993" s="45">
        <v>289.16000000000003</v>
      </c>
      <c r="I993" s="45">
        <v>217.88</v>
      </c>
      <c r="J993" s="25">
        <v>86</v>
      </c>
      <c r="K993" s="45">
        <v>132.27000000000001</v>
      </c>
      <c r="L993" s="45">
        <v>85.61</v>
      </c>
      <c r="M993" s="18" t="s">
        <v>48</v>
      </c>
      <c r="N993" s="45">
        <v>139.37</v>
      </c>
      <c r="O9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3" s="45">
        <f>Table1[[#This Row],[Lifetime Gross (M USD)]]-Table1[[#This Row],[Budget (M USD)]]</f>
        <v>-71.28000000000003</v>
      </c>
      <c r="Q993" s="2" t="s">
        <v>25</v>
      </c>
    </row>
    <row r="994" spans="1:17" x14ac:dyDescent="0.3">
      <c r="A994" s="32" t="s">
        <v>228</v>
      </c>
      <c r="B994" s="22" t="s">
        <v>2100</v>
      </c>
      <c r="C994" s="18" t="s">
        <v>3319</v>
      </c>
      <c r="D994" s="18" t="s">
        <v>26</v>
      </c>
      <c r="E994" s="18" t="s">
        <v>9</v>
      </c>
      <c r="F994" s="42">
        <f t="shared" ca="1" si="15"/>
        <v>8489</v>
      </c>
      <c r="G994" s="27">
        <v>3.5</v>
      </c>
      <c r="H994" s="45">
        <v>198.17</v>
      </c>
      <c r="I994" s="45">
        <v>119.39</v>
      </c>
      <c r="J994" s="25">
        <v>96</v>
      </c>
      <c r="K994" s="45">
        <v>67.27</v>
      </c>
      <c r="L994" s="45">
        <v>52.12</v>
      </c>
      <c r="M994" s="18" t="s">
        <v>54</v>
      </c>
      <c r="N994" s="45">
        <v>91.55</v>
      </c>
      <c r="O9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4" s="45">
        <f>Table1[[#This Row],[Lifetime Gross (M USD)]]-Table1[[#This Row],[Budget (M USD)]]</f>
        <v>-78.779999999999987</v>
      </c>
      <c r="Q994" s="2" t="s">
        <v>25</v>
      </c>
    </row>
    <row r="995" spans="1:17" x14ac:dyDescent="0.3">
      <c r="A995" s="18" t="s">
        <v>249</v>
      </c>
      <c r="B995" s="22" t="s">
        <v>2128</v>
      </c>
      <c r="C995" s="18" t="s">
        <v>3355</v>
      </c>
      <c r="D995" s="18" t="s">
        <v>26</v>
      </c>
      <c r="E995" s="18" t="s">
        <v>9</v>
      </c>
      <c r="F995" s="42">
        <f t="shared" ca="1" si="15"/>
        <v>17062</v>
      </c>
      <c r="G995" s="27">
        <v>6.5</v>
      </c>
      <c r="H995" s="45">
        <v>97.57</v>
      </c>
      <c r="I995" s="45">
        <v>17.8</v>
      </c>
      <c r="J995" s="25">
        <v>86</v>
      </c>
      <c r="K995" s="45">
        <v>10.1</v>
      </c>
      <c r="L995" s="45">
        <v>7.7</v>
      </c>
      <c r="M995" s="18" t="s">
        <v>48</v>
      </c>
      <c r="N995" s="45">
        <v>13.99</v>
      </c>
      <c r="O9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5" s="45">
        <f>Table1[[#This Row],[Lifetime Gross (M USD)]]-Table1[[#This Row],[Budget (M USD)]]</f>
        <v>-79.77</v>
      </c>
      <c r="Q995" s="2" t="s">
        <v>10</v>
      </c>
    </row>
    <row r="996" spans="1:17" x14ac:dyDescent="0.3">
      <c r="A996" s="32" t="s">
        <v>254</v>
      </c>
      <c r="B996" s="22" t="s">
        <v>2066</v>
      </c>
      <c r="C996" s="18" t="s">
        <v>3894</v>
      </c>
      <c r="D996" s="18" t="s">
        <v>26</v>
      </c>
      <c r="E996" s="18" t="s">
        <v>21</v>
      </c>
      <c r="F996" s="42">
        <f t="shared" ca="1" si="15"/>
        <v>36151</v>
      </c>
      <c r="G996" s="27">
        <v>5.5</v>
      </c>
      <c r="H996" s="45">
        <v>187.83</v>
      </c>
      <c r="I996" s="45">
        <v>100.37</v>
      </c>
      <c r="J996" s="25">
        <v>32</v>
      </c>
      <c r="K996" s="45">
        <v>70.680000000000007</v>
      </c>
      <c r="L996" s="45">
        <v>29.69</v>
      </c>
      <c r="M996" s="18" t="s">
        <v>54</v>
      </c>
      <c r="N996" s="45">
        <v>88.2</v>
      </c>
      <c r="O9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6" s="45">
        <f>Table1[[#This Row],[Lifetime Gross (M USD)]]-Table1[[#This Row],[Budget (M USD)]]</f>
        <v>-87.460000000000008</v>
      </c>
      <c r="Q996" s="2" t="s">
        <v>10</v>
      </c>
    </row>
    <row r="997" spans="1:17" x14ac:dyDescent="0.3">
      <c r="A997" s="18" t="s">
        <v>276</v>
      </c>
      <c r="B997" s="22" t="s">
        <v>2425</v>
      </c>
      <c r="C997" s="18" t="s">
        <v>3917</v>
      </c>
      <c r="D997" s="18" t="s">
        <v>26</v>
      </c>
      <c r="E997" s="18" t="s">
        <v>9</v>
      </c>
      <c r="F997" s="42">
        <f t="shared" ca="1" si="15"/>
        <v>19517</v>
      </c>
      <c r="G997" s="27">
        <v>8</v>
      </c>
      <c r="H997" s="45">
        <v>246.76</v>
      </c>
      <c r="I997" s="45">
        <v>146.72999999999999</v>
      </c>
      <c r="J997" s="25">
        <v>29</v>
      </c>
      <c r="K997" s="45">
        <v>89.87</v>
      </c>
      <c r="L997" s="45">
        <v>56.86</v>
      </c>
      <c r="M997" s="18" t="s">
        <v>55</v>
      </c>
      <c r="N997" s="45">
        <v>27.37</v>
      </c>
      <c r="O9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7" s="45">
        <f>Table1[[#This Row],[Lifetime Gross (M USD)]]-Table1[[#This Row],[Budget (M USD)]]</f>
        <v>-100.03</v>
      </c>
      <c r="Q997" s="2" t="s">
        <v>25</v>
      </c>
    </row>
    <row r="998" spans="1:17" x14ac:dyDescent="0.3">
      <c r="A998" s="32" t="s">
        <v>285</v>
      </c>
      <c r="B998" s="22" t="s">
        <v>1996</v>
      </c>
      <c r="C998" s="18" t="s">
        <v>3295</v>
      </c>
      <c r="D998" s="18" t="s">
        <v>18</v>
      </c>
      <c r="E998" s="18" t="s">
        <v>27</v>
      </c>
      <c r="F998" s="42">
        <f t="shared" ca="1" si="15"/>
        <v>35645</v>
      </c>
      <c r="G998" s="27">
        <v>7.7</v>
      </c>
      <c r="H998" s="45">
        <v>221.61</v>
      </c>
      <c r="I998" s="45">
        <v>114.02</v>
      </c>
      <c r="J998" s="25">
        <v>37</v>
      </c>
      <c r="K998" s="45">
        <v>80.59</v>
      </c>
      <c r="L998" s="45">
        <v>33.43</v>
      </c>
      <c r="M998" s="18" t="s">
        <v>55</v>
      </c>
      <c r="N998" s="45">
        <v>79.73</v>
      </c>
      <c r="O9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8" s="45">
        <f>Table1[[#This Row],[Lifetime Gross (M USD)]]-Table1[[#This Row],[Budget (M USD)]]</f>
        <v>-107.59000000000002</v>
      </c>
      <c r="Q998" s="2" t="s">
        <v>32</v>
      </c>
    </row>
    <row r="999" spans="1:17" x14ac:dyDescent="0.3">
      <c r="A999" s="18" t="s">
        <v>291</v>
      </c>
      <c r="B999" s="22" t="s">
        <v>1914</v>
      </c>
      <c r="C999" s="18" t="s">
        <v>3291</v>
      </c>
      <c r="D999" s="18" t="s">
        <v>26</v>
      </c>
      <c r="E999" s="18" t="s">
        <v>9</v>
      </c>
      <c r="F999" s="42">
        <f t="shared" ca="1" si="15"/>
        <v>14994</v>
      </c>
      <c r="G999" s="27">
        <v>6.5</v>
      </c>
      <c r="H999" s="45">
        <v>231.93</v>
      </c>
      <c r="I999" s="45">
        <v>115.62</v>
      </c>
      <c r="J999" s="25">
        <v>28</v>
      </c>
      <c r="K999" s="45">
        <v>86.93</v>
      </c>
      <c r="L999" s="45">
        <v>28.69</v>
      </c>
      <c r="M999" s="18" t="s">
        <v>48</v>
      </c>
      <c r="N999" s="45">
        <v>75.38</v>
      </c>
      <c r="O9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999" s="45">
        <f>Table1[[#This Row],[Lifetime Gross (M USD)]]-Table1[[#This Row],[Budget (M USD)]]</f>
        <v>-116.31</v>
      </c>
      <c r="Q999" s="2" t="s">
        <v>13</v>
      </c>
    </row>
    <row r="1000" spans="1:17" x14ac:dyDescent="0.3">
      <c r="A1000" s="32" t="s">
        <v>305</v>
      </c>
      <c r="B1000" s="22" t="s">
        <v>2111</v>
      </c>
      <c r="C1000" s="18" t="s">
        <v>3335</v>
      </c>
      <c r="D1000" s="18" t="s">
        <v>26</v>
      </c>
      <c r="E1000" s="18" t="s">
        <v>9</v>
      </c>
      <c r="F1000" s="42">
        <f t="shared" ca="1" si="15"/>
        <v>37029</v>
      </c>
      <c r="G1000" s="27">
        <v>4.3</v>
      </c>
      <c r="H1000" s="45">
        <v>267.2</v>
      </c>
      <c r="I1000" s="45">
        <v>134.97999999999999</v>
      </c>
      <c r="J1000" s="25">
        <v>40</v>
      </c>
      <c r="K1000" s="45">
        <v>105.71</v>
      </c>
      <c r="L1000" s="45">
        <v>29.27</v>
      </c>
      <c r="M1000" s="18" t="s">
        <v>48</v>
      </c>
      <c r="N1000" s="45">
        <v>44.49</v>
      </c>
      <c r="O10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0" s="45">
        <f>Table1[[#This Row],[Lifetime Gross (M USD)]]-Table1[[#This Row],[Budget (M USD)]]</f>
        <v>-132.22</v>
      </c>
      <c r="Q1000" s="2" t="s">
        <v>17</v>
      </c>
    </row>
    <row r="1001" spans="1:17" x14ac:dyDescent="0.3">
      <c r="A1001" s="18" t="s">
        <v>350</v>
      </c>
      <c r="B1001" s="22" t="s">
        <v>2151</v>
      </c>
      <c r="C1001" s="18" t="s">
        <v>3382</v>
      </c>
      <c r="D1001" s="18" t="s">
        <v>26</v>
      </c>
      <c r="E1001" s="18" t="s">
        <v>9</v>
      </c>
      <c r="F1001" s="42">
        <f t="shared" ca="1" si="15"/>
        <v>26435</v>
      </c>
      <c r="G1001" s="27">
        <v>7.4</v>
      </c>
      <c r="H1001" s="45">
        <v>183.62</v>
      </c>
      <c r="I1001" s="45">
        <v>21.21</v>
      </c>
      <c r="J1001" s="25">
        <v>62</v>
      </c>
      <c r="K1001" s="45">
        <v>13.44</v>
      </c>
      <c r="L1001" s="45">
        <v>7.77</v>
      </c>
      <c r="M1001" s="18" t="s">
        <v>46</v>
      </c>
      <c r="N1001" s="45">
        <v>85.12</v>
      </c>
      <c r="O10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1" s="45">
        <f>Table1[[#This Row],[Lifetime Gross (M USD)]]-Table1[[#This Row],[Budget (M USD)]]</f>
        <v>-162.41</v>
      </c>
      <c r="Q1001" s="2" t="s">
        <v>28</v>
      </c>
    </row>
    <row r="1002" spans="1:17" x14ac:dyDescent="0.3">
      <c r="A1002" s="32" t="s">
        <v>354</v>
      </c>
      <c r="B1002" s="22" t="s">
        <v>1969</v>
      </c>
      <c r="C1002" s="18" t="s">
        <v>4259</v>
      </c>
      <c r="D1002" s="18" t="s">
        <v>26</v>
      </c>
      <c r="E1002" s="18" t="s">
        <v>9</v>
      </c>
      <c r="F1002" s="42">
        <f t="shared" ca="1" si="15"/>
        <v>30394</v>
      </c>
      <c r="G1002" s="27">
        <v>5.2</v>
      </c>
      <c r="H1002" s="45">
        <v>176.63</v>
      </c>
      <c r="I1002" s="45">
        <v>11.98</v>
      </c>
      <c r="J1002" s="25">
        <v>58</v>
      </c>
      <c r="K1002" s="45">
        <v>6.94</v>
      </c>
      <c r="L1002" s="45">
        <v>5.04</v>
      </c>
      <c r="M1002" s="18" t="s">
        <v>48</v>
      </c>
      <c r="N1002" s="45">
        <v>78.069999999999993</v>
      </c>
      <c r="O10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2" s="45">
        <f>Table1[[#This Row],[Lifetime Gross (M USD)]]-Table1[[#This Row],[Budget (M USD)]]</f>
        <v>-164.65</v>
      </c>
      <c r="Q1002" s="2" t="s">
        <v>10</v>
      </c>
    </row>
    <row r="1003" spans="1:17" x14ac:dyDescent="0.3">
      <c r="A1003" s="18" t="s">
        <v>356</v>
      </c>
      <c r="B1003" s="22" t="s">
        <v>2978</v>
      </c>
      <c r="C1003" s="18" t="s">
        <v>4838</v>
      </c>
      <c r="D1003" s="18" t="s">
        <v>26</v>
      </c>
      <c r="E1003" s="18" t="s">
        <v>21</v>
      </c>
      <c r="F1003" s="42">
        <f t="shared" ca="1" si="15"/>
        <v>38608</v>
      </c>
      <c r="G1003" s="27">
        <v>6.2</v>
      </c>
      <c r="H1003" s="45">
        <v>242.61</v>
      </c>
      <c r="I1003" s="45">
        <v>76.930000000000007</v>
      </c>
      <c r="J1003" s="25">
        <v>71</v>
      </c>
      <c r="K1003" s="45">
        <v>46.07</v>
      </c>
      <c r="L1003" s="45">
        <v>30.86</v>
      </c>
      <c r="M1003" s="18" t="s">
        <v>54</v>
      </c>
      <c r="N1003" s="45">
        <v>48.12</v>
      </c>
      <c r="O10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3" s="45">
        <f>Table1[[#This Row],[Lifetime Gross (M USD)]]-Table1[[#This Row],[Budget (M USD)]]</f>
        <v>-165.68</v>
      </c>
      <c r="Q1003" s="2" t="s">
        <v>28</v>
      </c>
    </row>
    <row r="1004" spans="1:17" x14ac:dyDescent="0.3">
      <c r="A1004" s="32" t="s">
        <v>361</v>
      </c>
      <c r="B1004" s="22" t="s">
        <v>2879</v>
      </c>
      <c r="C1004" s="18" t="s">
        <v>4606</v>
      </c>
      <c r="D1004" s="18" t="s">
        <v>26</v>
      </c>
      <c r="E1004" s="18" t="s">
        <v>21</v>
      </c>
      <c r="F1004" s="42">
        <f t="shared" ca="1" si="15"/>
        <v>23540</v>
      </c>
      <c r="G1004" s="27">
        <v>3.3</v>
      </c>
      <c r="H1004" s="45">
        <v>266.58999999999997</v>
      </c>
      <c r="I1004" s="45">
        <v>99.98</v>
      </c>
      <c r="J1004" s="25">
        <v>24</v>
      </c>
      <c r="K1004" s="45">
        <v>59.14</v>
      </c>
      <c r="L1004" s="45">
        <v>40.840000000000003</v>
      </c>
      <c r="M1004" s="18" t="s">
        <v>54</v>
      </c>
      <c r="N1004" s="45">
        <v>76.849999999999994</v>
      </c>
      <c r="O10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4" s="45">
        <f>Table1[[#This Row],[Lifetime Gross (M USD)]]-Table1[[#This Row],[Budget (M USD)]]</f>
        <v>-166.60999999999996</v>
      </c>
      <c r="Q1004" s="2" t="s">
        <v>13</v>
      </c>
    </row>
    <row r="1005" spans="1:17" x14ac:dyDescent="0.3">
      <c r="A1005" s="18" t="s">
        <v>373</v>
      </c>
      <c r="B1005" s="22" t="s">
        <v>2662</v>
      </c>
      <c r="C1005" s="18" t="s">
        <v>4173</v>
      </c>
      <c r="D1005" s="18" t="s">
        <v>26</v>
      </c>
      <c r="E1005" s="18" t="s">
        <v>9</v>
      </c>
      <c r="F1005" s="42">
        <f t="shared" ca="1" si="15"/>
        <v>18030</v>
      </c>
      <c r="G1005" s="27">
        <v>5.5</v>
      </c>
      <c r="H1005" s="45">
        <v>192.61</v>
      </c>
      <c r="I1005" s="45">
        <v>14.4</v>
      </c>
      <c r="J1005" s="25">
        <v>95</v>
      </c>
      <c r="K1005" s="45">
        <v>7.4</v>
      </c>
      <c r="L1005" s="45">
        <v>7</v>
      </c>
      <c r="M1005" s="18" t="s">
        <v>55</v>
      </c>
      <c r="N1005" s="45">
        <v>35.229999999999997</v>
      </c>
      <c r="O10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5" s="45">
        <f>Table1[[#This Row],[Lifetime Gross (M USD)]]-Table1[[#This Row],[Budget (M USD)]]</f>
        <v>-178.21</v>
      </c>
      <c r="Q1005" s="2" t="s">
        <v>28</v>
      </c>
    </row>
    <row r="1006" spans="1:17" x14ac:dyDescent="0.3">
      <c r="A1006" s="32" t="s">
        <v>458</v>
      </c>
      <c r="B1006" s="22" t="s">
        <v>1903</v>
      </c>
      <c r="C1006" s="18" t="s">
        <v>4439</v>
      </c>
      <c r="D1006" s="18" t="s">
        <v>26</v>
      </c>
      <c r="E1006" s="18" t="s">
        <v>9</v>
      </c>
      <c r="F1006" s="42">
        <f t="shared" ca="1" si="15"/>
        <v>26188</v>
      </c>
      <c r="G1006" s="27">
        <v>5.4</v>
      </c>
      <c r="H1006" s="45">
        <v>280.13</v>
      </c>
      <c r="I1006" s="45">
        <v>87.25</v>
      </c>
      <c r="J1006" s="25">
        <v>37</v>
      </c>
      <c r="K1006" s="45">
        <v>52.21</v>
      </c>
      <c r="L1006" s="45">
        <v>35.04</v>
      </c>
      <c r="M1006" s="18" t="s">
        <v>44</v>
      </c>
      <c r="N1006" s="45">
        <v>54.45</v>
      </c>
      <c r="O10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6" s="45">
        <f>Table1[[#This Row],[Lifetime Gross (M USD)]]-Table1[[#This Row],[Budget (M USD)]]</f>
        <v>-192.88</v>
      </c>
      <c r="Q1006" s="2" t="s">
        <v>25</v>
      </c>
    </row>
    <row r="1007" spans="1:17" x14ac:dyDescent="0.3">
      <c r="A1007" s="18" t="s">
        <v>486</v>
      </c>
      <c r="B1007" s="22" t="s">
        <v>2421</v>
      </c>
      <c r="C1007" s="18" t="s">
        <v>3759</v>
      </c>
      <c r="D1007" s="18" t="s">
        <v>26</v>
      </c>
      <c r="E1007" s="18" t="s">
        <v>19</v>
      </c>
      <c r="F1007" s="42">
        <f t="shared" ca="1" si="15"/>
        <v>26125</v>
      </c>
      <c r="G1007" s="27">
        <v>8.1</v>
      </c>
      <c r="H1007" s="45">
        <v>270.14</v>
      </c>
      <c r="I1007" s="45">
        <v>60.71</v>
      </c>
      <c r="J1007" s="25">
        <v>26</v>
      </c>
      <c r="K1007" s="45">
        <v>37.22</v>
      </c>
      <c r="L1007" s="45">
        <v>23.49</v>
      </c>
      <c r="M1007" s="18" t="s">
        <v>50</v>
      </c>
      <c r="N1007" s="45">
        <v>130.47999999999999</v>
      </c>
      <c r="O10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7" s="45">
        <f>Table1[[#This Row],[Lifetime Gross (M USD)]]-Table1[[#This Row],[Budget (M USD)]]</f>
        <v>-209.42999999999998</v>
      </c>
      <c r="Q1007" s="2" t="s">
        <v>22</v>
      </c>
    </row>
    <row r="1008" spans="1:17" x14ac:dyDescent="0.3">
      <c r="A1008" s="32" t="s">
        <v>507</v>
      </c>
      <c r="B1008" s="22" t="s">
        <v>1887</v>
      </c>
      <c r="C1008" s="18" t="s">
        <v>3868</v>
      </c>
      <c r="D1008" s="18" t="s">
        <v>26</v>
      </c>
      <c r="E1008" s="18" t="s">
        <v>9</v>
      </c>
      <c r="F1008" s="42">
        <f t="shared" ca="1" si="15"/>
        <v>26291</v>
      </c>
      <c r="G1008" s="27">
        <v>5.6</v>
      </c>
      <c r="H1008" s="45">
        <v>298.33</v>
      </c>
      <c r="I1008" s="45">
        <v>56.93</v>
      </c>
      <c r="J1008" s="25">
        <v>91</v>
      </c>
      <c r="K1008" s="45">
        <v>39.65</v>
      </c>
      <c r="L1008" s="45">
        <v>17.28</v>
      </c>
      <c r="M1008" s="18" t="s">
        <v>55</v>
      </c>
      <c r="N1008" s="45">
        <v>38.130000000000003</v>
      </c>
      <c r="O10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8" s="45">
        <f>Table1[[#This Row],[Lifetime Gross (M USD)]]-Table1[[#This Row],[Budget (M USD)]]</f>
        <v>-241.39999999999998</v>
      </c>
      <c r="Q1008" s="2" t="s">
        <v>22</v>
      </c>
    </row>
    <row r="1009" spans="1:17" x14ac:dyDescent="0.3">
      <c r="A1009" s="18" t="s">
        <v>515</v>
      </c>
      <c r="B1009" s="22" t="s">
        <v>2076</v>
      </c>
      <c r="C1009" s="18" t="s">
        <v>3286</v>
      </c>
      <c r="D1009" s="18" t="s">
        <v>26</v>
      </c>
      <c r="E1009" s="18" t="s">
        <v>9</v>
      </c>
      <c r="F1009" s="42">
        <f t="shared" ca="1" si="15"/>
        <v>27983</v>
      </c>
      <c r="G1009" s="27">
        <v>7.3</v>
      </c>
      <c r="H1009" s="45">
        <v>287.68</v>
      </c>
      <c r="I1009" s="45">
        <v>29.21</v>
      </c>
      <c r="J1009" s="25">
        <v>83</v>
      </c>
      <c r="K1009" s="45">
        <v>21.28</v>
      </c>
      <c r="L1009" s="45">
        <v>7.93</v>
      </c>
      <c r="M1009" s="18" t="s">
        <v>54</v>
      </c>
      <c r="N1009" s="45">
        <v>110.24</v>
      </c>
      <c r="O10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09" s="45">
        <f>Table1[[#This Row],[Lifetime Gross (M USD)]]-Table1[[#This Row],[Budget (M USD)]]</f>
        <v>-258.47000000000003</v>
      </c>
      <c r="Q1009" s="2" t="s">
        <v>25</v>
      </c>
    </row>
    <row r="1010" spans="1:17" x14ac:dyDescent="0.3">
      <c r="A1010" s="32" t="s">
        <v>525</v>
      </c>
      <c r="B1010" s="22" t="s">
        <v>2047</v>
      </c>
      <c r="C1010" s="18" t="s">
        <v>3254</v>
      </c>
      <c r="D1010" s="18" t="s">
        <v>26</v>
      </c>
      <c r="E1010" s="18" t="s">
        <v>9</v>
      </c>
      <c r="F1010" s="42">
        <f t="shared" ca="1" si="15"/>
        <v>11554</v>
      </c>
      <c r="G1010" s="27">
        <v>7</v>
      </c>
      <c r="H1010" s="45">
        <v>68.97</v>
      </c>
      <c r="I1010" s="45">
        <v>945.17</v>
      </c>
      <c r="J1010" s="25">
        <v>52</v>
      </c>
      <c r="K1010" s="45">
        <v>671.79</v>
      </c>
      <c r="L1010" s="45">
        <v>273.38</v>
      </c>
      <c r="M1010" s="18" t="s">
        <v>54</v>
      </c>
      <c r="N1010" s="45">
        <v>24.11</v>
      </c>
      <c r="O10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010" s="45">
        <f>Table1[[#This Row],[Lifetime Gross (M USD)]]-Table1[[#This Row],[Budget (M USD)]]</f>
        <v>876.19999999999993</v>
      </c>
      <c r="Q1010" s="2" t="s">
        <v>22</v>
      </c>
    </row>
    <row r="1011" spans="1:17" x14ac:dyDescent="0.3">
      <c r="A1011" s="18" t="s">
        <v>641</v>
      </c>
      <c r="B1011" s="22" t="s">
        <v>1893</v>
      </c>
      <c r="C1011" s="18" t="s">
        <v>5015</v>
      </c>
      <c r="D1011" s="18" t="s">
        <v>26</v>
      </c>
      <c r="E1011" s="18" t="s">
        <v>9</v>
      </c>
      <c r="F1011" s="42">
        <f t="shared" ca="1" si="15"/>
        <v>32048</v>
      </c>
      <c r="G1011" s="27">
        <v>7.9</v>
      </c>
      <c r="H1011" s="45">
        <v>57.18</v>
      </c>
      <c r="I1011" s="45">
        <v>913.55</v>
      </c>
      <c r="J1011" s="25">
        <v>72</v>
      </c>
      <c r="K1011" s="45">
        <v>711.09</v>
      </c>
      <c r="L1011" s="45">
        <v>202.46</v>
      </c>
      <c r="M1011" s="18" t="s">
        <v>44</v>
      </c>
      <c r="N1011" s="45">
        <v>7.2</v>
      </c>
      <c r="O10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011" s="45">
        <f>Table1[[#This Row],[Lifetime Gross (M USD)]]-Table1[[#This Row],[Budget (M USD)]]</f>
        <v>856.37</v>
      </c>
      <c r="Q1011" s="2" t="s">
        <v>22</v>
      </c>
    </row>
    <row r="1012" spans="1:17" x14ac:dyDescent="0.3">
      <c r="A1012" s="32" t="s">
        <v>650</v>
      </c>
      <c r="B1012" s="22" t="s">
        <v>2004</v>
      </c>
      <c r="C1012" s="18" t="s">
        <v>3326</v>
      </c>
      <c r="D1012" s="18" t="s">
        <v>26</v>
      </c>
      <c r="E1012" s="18" t="s">
        <v>9</v>
      </c>
      <c r="F1012" s="42">
        <f t="shared" ca="1" si="15"/>
        <v>35671</v>
      </c>
      <c r="G1012" s="27">
        <v>6.4</v>
      </c>
      <c r="H1012" s="45">
        <v>245.34</v>
      </c>
      <c r="I1012" s="45">
        <v>1092.1300000000001</v>
      </c>
      <c r="J1012" s="25">
        <v>46</v>
      </c>
      <c r="K1012" s="45">
        <v>612.34</v>
      </c>
      <c r="L1012" s="45">
        <v>479.79</v>
      </c>
      <c r="M1012" s="18" t="s">
        <v>55</v>
      </c>
      <c r="N1012" s="45">
        <v>25.29</v>
      </c>
      <c r="O10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012" s="45">
        <f>Table1[[#This Row],[Lifetime Gross (M USD)]]-Table1[[#This Row],[Budget (M USD)]]</f>
        <v>846.79000000000008</v>
      </c>
      <c r="Q1012" s="2" t="s">
        <v>10</v>
      </c>
    </row>
    <row r="1013" spans="1:17" x14ac:dyDescent="0.3">
      <c r="A1013" s="18" t="s">
        <v>660</v>
      </c>
      <c r="B1013" s="22" t="s">
        <v>1905</v>
      </c>
      <c r="C1013" s="18" t="s">
        <v>3107</v>
      </c>
      <c r="D1013" s="18" t="s">
        <v>26</v>
      </c>
      <c r="E1013" s="18" t="s">
        <v>9</v>
      </c>
      <c r="F1013" s="42">
        <f t="shared" ca="1" si="15"/>
        <v>36223</v>
      </c>
      <c r="G1013" s="27">
        <v>6.9</v>
      </c>
      <c r="H1013" s="45">
        <v>67.52</v>
      </c>
      <c r="I1013" s="45">
        <v>832.45</v>
      </c>
      <c r="J1013" s="25">
        <v>89</v>
      </c>
      <c r="K1013" s="45">
        <v>649</v>
      </c>
      <c r="L1013" s="45">
        <v>183.45</v>
      </c>
      <c r="M1013" s="18" t="s">
        <v>50</v>
      </c>
      <c r="N1013" s="45">
        <v>23.15</v>
      </c>
      <c r="O10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013" s="45">
        <f>Table1[[#This Row],[Lifetime Gross (M USD)]]-Table1[[#This Row],[Budget (M USD)]]</f>
        <v>764.93000000000006</v>
      </c>
      <c r="Q1013" s="2" t="s">
        <v>22</v>
      </c>
    </row>
    <row r="1014" spans="1:17" x14ac:dyDescent="0.3">
      <c r="A1014" s="32" t="s">
        <v>669</v>
      </c>
      <c r="B1014" s="22" t="s">
        <v>2287</v>
      </c>
      <c r="C1014" s="18" t="s">
        <v>3983</v>
      </c>
      <c r="D1014" s="18" t="s">
        <v>26</v>
      </c>
      <c r="E1014" s="18" t="s">
        <v>9</v>
      </c>
      <c r="F1014" s="42">
        <f t="shared" ca="1" si="15"/>
        <v>41553</v>
      </c>
      <c r="G1014" s="27">
        <v>7.1</v>
      </c>
      <c r="H1014" s="45">
        <v>54.71</v>
      </c>
      <c r="I1014" s="45">
        <v>742.88</v>
      </c>
      <c r="J1014" s="25">
        <v>75</v>
      </c>
      <c r="K1014" s="45">
        <v>542.05999999999995</v>
      </c>
      <c r="L1014" s="45">
        <v>200.82</v>
      </c>
      <c r="M1014" s="18" t="s">
        <v>44</v>
      </c>
      <c r="N1014" s="45">
        <v>10.06</v>
      </c>
      <c r="O10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014" s="45">
        <f>Table1[[#This Row],[Lifetime Gross (M USD)]]-Table1[[#This Row],[Budget (M USD)]]</f>
        <v>688.17</v>
      </c>
      <c r="Q1014" s="2" t="s">
        <v>32</v>
      </c>
    </row>
    <row r="1015" spans="1:17" x14ac:dyDescent="0.3">
      <c r="A1015" s="18" t="s">
        <v>674</v>
      </c>
      <c r="B1015" s="22" t="s">
        <v>2612</v>
      </c>
      <c r="C1015" s="18" t="s">
        <v>4088</v>
      </c>
      <c r="D1015" s="18" t="s">
        <v>26</v>
      </c>
      <c r="E1015" s="18" t="s">
        <v>9</v>
      </c>
      <c r="F1015" s="42">
        <f t="shared" ca="1" si="15"/>
        <v>36313</v>
      </c>
      <c r="G1015" s="27">
        <v>6.6</v>
      </c>
      <c r="H1015" s="45">
        <v>5.23</v>
      </c>
      <c r="I1015" s="45">
        <v>635.65</v>
      </c>
      <c r="J1015" s="25">
        <v>39</v>
      </c>
      <c r="K1015" s="45">
        <v>479.79</v>
      </c>
      <c r="L1015" s="45">
        <v>155.86000000000001</v>
      </c>
      <c r="M1015" s="18" t="s">
        <v>48</v>
      </c>
      <c r="N1015" s="45">
        <v>0.66</v>
      </c>
      <c r="O10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15" s="45">
        <f>Table1[[#This Row],[Lifetime Gross (M USD)]]-Table1[[#This Row],[Budget (M USD)]]</f>
        <v>630.41999999999996</v>
      </c>
      <c r="Q1015" s="2" t="s">
        <v>17</v>
      </c>
    </row>
    <row r="1016" spans="1:17" x14ac:dyDescent="0.3">
      <c r="A1016" s="32" t="s">
        <v>677</v>
      </c>
      <c r="B1016" s="22" t="s">
        <v>2148</v>
      </c>
      <c r="C1016" s="18" t="s">
        <v>4553</v>
      </c>
      <c r="D1016" s="18" t="s">
        <v>26</v>
      </c>
      <c r="E1016" s="18" t="s">
        <v>9</v>
      </c>
      <c r="F1016" s="42">
        <f t="shared" ca="1" si="15"/>
        <v>35843</v>
      </c>
      <c r="G1016" s="27">
        <v>6.6</v>
      </c>
      <c r="H1016" s="45">
        <v>230.73</v>
      </c>
      <c r="I1016" s="45">
        <v>851.56</v>
      </c>
      <c r="J1016" s="25">
        <v>27</v>
      </c>
      <c r="K1016" s="45">
        <v>514.6</v>
      </c>
      <c r="L1016" s="45">
        <v>336.96</v>
      </c>
      <c r="M1016" s="18" t="s">
        <v>55</v>
      </c>
      <c r="N1016" s="45">
        <v>72.540000000000006</v>
      </c>
      <c r="O10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016" s="45">
        <f>Table1[[#This Row],[Lifetime Gross (M USD)]]-Table1[[#This Row],[Budget (M USD)]]</f>
        <v>620.82999999999993</v>
      </c>
      <c r="Q1016" s="2" t="s">
        <v>13</v>
      </c>
    </row>
    <row r="1017" spans="1:17" x14ac:dyDescent="0.3">
      <c r="A1017" s="18" t="s">
        <v>606</v>
      </c>
      <c r="B1017" s="22" t="s">
        <v>1892</v>
      </c>
      <c r="C1017" s="18" t="s">
        <v>3795</v>
      </c>
      <c r="D1017" s="18" t="s">
        <v>26</v>
      </c>
      <c r="E1017" s="18" t="s">
        <v>9</v>
      </c>
      <c r="F1017" s="42">
        <f t="shared" ca="1" si="15"/>
        <v>9862</v>
      </c>
      <c r="G1017" s="27">
        <v>6.4</v>
      </c>
      <c r="H1017" s="45">
        <v>76.510000000000005</v>
      </c>
      <c r="I1017" s="45">
        <v>663.48</v>
      </c>
      <c r="J1017" s="25">
        <v>99</v>
      </c>
      <c r="K1017" s="45">
        <v>385.61</v>
      </c>
      <c r="L1017" s="45">
        <v>277.87</v>
      </c>
      <c r="M1017" s="18" t="s">
        <v>46</v>
      </c>
      <c r="N1017" s="45">
        <v>10.050000000000001</v>
      </c>
      <c r="O10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17" s="45">
        <f>Table1[[#This Row],[Lifetime Gross (M USD)]]-Table1[[#This Row],[Budget (M USD)]]</f>
        <v>586.97</v>
      </c>
      <c r="Q1017" s="2" t="s">
        <v>10</v>
      </c>
    </row>
    <row r="1018" spans="1:17" x14ac:dyDescent="0.3">
      <c r="A1018" s="32" t="s">
        <v>718</v>
      </c>
      <c r="B1018" s="22" t="s">
        <v>1943</v>
      </c>
      <c r="C1018" s="18" t="s">
        <v>4320</v>
      </c>
      <c r="D1018" s="18" t="s">
        <v>26</v>
      </c>
      <c r="E1018" s="18" t="s">
        <v>19</v>
      </c>
      <c r="F1018" s="42">
        <f t="shared" ca="1" si="15"/>
        <v>15088</v>
      </c>
      <c r="G1018" s="27">
        <v>7.7</v>
      </c>
      <c r="H1018" s="45">
        <v>98.39</v>
      </c>
      <c r="I1018" s="45">
        <v>680.36</v>
      </c>
      <c r="J1018" s="25">
        <v>41</v>
      </c>
      <c r="K1018" s="45">
        <v>410.84</v>
      </c>
      <c r="L1018" s="45">
        <v>269.52</v>
      </c>
      <c r="M1018" s="18" t="s">
        <v>48</v>
      </c>
      <c r="N1018" s="45">
        <v>32.01</v>
      </c>
      <c r="O10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18" s="45">
        <f>Table1[[#This Row],[Lifetime Gross (M USD)]]-Table1[[#This Row],[Budget (M USD)]]</f>
        <v>581.97</v>
      </c>
      <c r="Q1018" s="2" t="s">
        <v>13</v>
      </c>
    </row>
    <row r="1019" spans="1:17" x14ac:dyDescent="0.3">
      <c r="A1019" s="18" t="s">
        <v>727</v>
      </c>
      <c r="B1019" s="22" t="s">
        <v>1994</v>
      </c>
      <c r="C1019" s="18" t="s">
        <v>3732</v>
      </c>
      <c r="D1019" s="18" t="s">
        <v>26</v>
      </c>
      <c r="E1019" s="18" t="s">
        <v>9</v>
      </c>
      <c r="F1019" s="42">
        <f t="shared" ca="1" si="15"/>
        <v>25118</v>
      </c>
      <c r="G1019" s="27">
        <v>6.1</v>
      </c>
      <c r="H1019" s="45">
        <v>162.69999999999999</v>
      </c>
      <c r="I1019" s="45">
        <v>727.85</v>
      </c>
      <c r="J1019" s="25">
        <v>86</v>
      </c>
      <c r="K1019" s="45">
        <v>493.06</v>
      </c>
      <c r="L1019" s="45">
        <v>234.79</v>
      </c>
      <c r="M1019" s="18" t="s">
        <v>50</v>
      </c>
      <c r="N1019" s="45">
        <v>62.92</v>
      </c>
      <c r="O10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019" s="45">
        <f>Table1[[#This Row],[Lifetime Gross (M USD)]]-Table1[[#This Row],[Budget (M USD)]]</f>
        <v>565.15000000000009</v>
      </c>
      <c r="Q1019" s="2" t="s">
        <v>17</v>
      </c>
    </row>
    <row r="1020" spans="1:17" x14ac:dyDescent="0.3">
      <c r="A1020" s="32" t="s">
        <v>734</v>
      </c>
      <c r="B1020" s="22" t="s">
        <v>1904</v>
      </c>
      <c r="C1020" s="18" t="s">
        <v>3855</v>
      </c>
      <c r="D1020" s="18" t="s">
        <v>26</v>
      </c>
      <c r="E1020" s="18" t="s">
        <v>9</v>
      </c>
      <c r="F1020" s="42">
        <f t="shared" ca="1" si="15"/>
        <v>32089</v>
      </c>
      <c r="G1020" s="27">
        <v>4.3</v>
      </c>
      <c r="H1020" s="45">
        <v>226.77</v>
      </c>
      <c r="I1020" s="45">
        <v>771.75</v>
      </c>
      <c r="J1020" s="25">
        <v>56</v>
      </c>
      <c r="K1020" s="45">
        <v>406.25</v>
      </c>
      <c r="L1020" s="45">
        <v>365.5</v>
      </c>
      <c r="M1020" s="18" t="s">
        <v>44</v>
      </c>
      <c r="N1020" s="45">
        <v>37.67</v>
      </c>
      <c r="O10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020" s="45">
        <f>Table1[[#This Row],[Lifetime Gross (M USD)]]-Table1[[#This Row],[Budget (M USD)]]</f>
        <v>544.98</v>
      </c>
      <c r="Q1020" s="2" t="s">
        <v>20</v>
      </c>
    </row>
    <row r="1021" spans="1:17" x14ac:dyDescent="0.3">
      <c r="A1021" s="18" t="s">
        <v>771</v>
      </c>
      <c r="B1021" s="22" t="s">
        <v>1902</v>
      </c>
      <c r="C1021" s="18" t="s">
        <v>4160</v>
      </c>
      <c r="D1021" s="18" t="s">
        <v>26</v>
      </c>
      <c r="E1021" s="18" t="s">
        <v>9</v>
      </c>
      <c r="F1021" s="42">
        <f t="shared" ca="1" si="15"/>
        <v>30720</v>
      </c>
      <c r="G1021" s="27">
        <v>7.1</v>
      </c>
      <c r="H1021" s="45">
        <v>54.33</v>
      </c>
      <c r="I1021" s="45">
        <v>592.69000000000005</v>
      </c>
      <c r="J1021" s="25">
        <v>47</v>
      </c>
      <c r="K1021" s="45">
        <v>323.10000000000002</v>
      </c>
      <c r="L1021" s="45">
        <v>269.58999999999997</v>
      </c>
      <c r="M1021" s="18" t="s">
        <v>50</v>
      </c>
      <c r="N1021" s="45">
        <v>24.72</v>
      </c>
      <c r="O10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21" s="45">
        <f>Table1[[#This Row],[Lifetime Gross (M USD)]]-Table1[[#This Row],[Budget (M USD)]]</f>
        <v>538.36</v>
      </c>
      <c r="Q1021" s="2" t="s">
        <v>8</v>
      </c>
    </row>
    <row r="1022" spans="1:17" x14ac:dyDescent="0.3">
      <c r="A1022" s="32" t="s">
        <v>775</v>
      </c>
      <c r="B1022" s="22" t="s">
        <v>2048</v>
      </c>
      <c r="C1022" s="18" t="s">
        <v>3459</v>
      </c>
      <c r="D1022" s="18" t="s">
        <v>26</v>
      </c>
      <c r="E1022" s="18" t="s">
        <v>9</v>
      </c>
      <c r="F1022" s="42">
        <f t="shared" ca="1" si="15"/>
        <v>28198</v>
      </c>
      <c r="G1022" s="27">
        <v>5.9</v>
      </c>
      <c r="H1022" s="45">
        <v>267.01</v>
      </c>
      <c r="I1022" s="45">
        <v>804.47</v>
      </c>
      <c r="J1022" s="25">
        <v>69</v>
      </c>
      <c r="K1022" s="45">
        <v>622.01</v>
      </c>
      <c r="L1022" s="45">
        <v>182.46</v>
      </c>
      <c r="M1022" s="18" t="s">
        <v>46</v>
      </c>
      <c r="N1022" s="45">
        <v>79.48</v>
      </c>
      <c r="O10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022" s="45">
        <f>Table1[[#This Row],[Lifetime Gross (M USD)]]-Table1[[#This Row],[Budget (M USD)]]</f>
        <v>537.46</v>
      </c>
      <c r="Q1022" s="2" t="s">
        <v>22</v>
      </c>
    </row>
    <row r="1023" spans="1:17" x14ac:dyDescent="0.3">
      <c r="A1023" s="18" t="s">
        <v>793</v>
      </c>
      <c r="B1023" s="22" t="s">
        <v>1857</v>
      </c>
      <c r="C1023" s="18" t="s">
        <v>3421</v>
      </c>
      <c r="D1023" s="18" t="s">
        <v>26</v>
      </c>
      <c r="E1023" s="18" t="s">
        <v>9</v>
      </c>
      <c r="F1023" s="42">
        <f t="shared" ca="1" si="15"/>
        <v>30454</v>
      </c>
      <c r="G1023" s="27">
        <v>7.2</v>
      </c>
      <c r="H1023" s="45">
        <v>212.59</v>
      </c>
      <c r="I1023" s="45">
        <v>734.37</v>
      </c>
      <c r="J1023" s="25">
        <v>97</v>
      </c>
      <c r="K1023" s="45">
        <v>507.51</v>
      </c>
      <c r="L1023" s="45">
        <v>226.86</v>
      </c>
      <c r="M1023" s="18" t="s">
        <v>48</v>
      </c>
      <c r="N1023" s="45">
        <v>62.49</v>
      </c>
      <c r="O10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023" s="45">
        <f>Table1[[#This Row],[Lifetime Gross (M USD)]]-Table1[[#This Row],[Budget (M USD)]]</f>
        <v>521.78</v>
      </c>
      <c r="Q1023" s="2" t="s">
        <v>20</v>
      </c>
    </row>
    <row r="1024" spans="1:17" x14ac:dyDescent="0.3">
      <c r="A1024" s="32" t="s">
        <v>794</v>
      </c>
      <c r="B1024" s="22" t="s">
        <v>2607</v>
      </c>
      <c r="C1024" s="18" t="s">
        <v>4224</v>
      </c>
      <c r="D1024" s="18" t="s">
        <v>2685</v>
      </c>
      <c r="E1024" s="18" t="s">
        <v>27</v>
      </c>
      <c r="F1024" s="42">
        <f t="shared" ca="1" si="15"/>
        <v>41081</v>
      </c>
      <c r="G1024" s="27">
        <v>6</v>
      </c>
      <c r="H1024" s="45">
        <v>176.45</v>
      </c>
      <c r="I1024" s="45">
        <v>697.19</v>
      </c>
      <c r="J1024" s="25">
        <v>82</v>
      </c>
      <c r="K1024" s="45">
        <v>386.16</v>
      </c>
      <c r="L1024" s="45">
        <v>311.02999999999997</v>
      </c>
      <c r="M1024" s="18" t="s">
        <v>55</v>
      </c>
      <c r="N1024" s="45">
        <v>19.47</v>
      </c>
      <c r="O10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24" s="45">
        <f>Table1[[#This Row],[Lifetime Gross (M USD)]]-Table1[[#This Row],[Budget (M USD)]]</f>
        <v>520.74</v>
      </c>
      <c r="Q1024" s="2" t="s">
        <v>28</v>
      </c>
    </row>
    <row r="1025" spans="1:17" x14ac:dyDescent="0.3">
      <c r="A1025" s="18" t="s">
        <v>807</v>
      </c>
      <c r="B1025" s="22" t="s">
        <v>1897</v>
      </c>
      <c r="C1025" s="18" t="s">
        <v>3866</v>
      </c>
      <c r="D1025" s="18" t="s">
        <v>26</v>
      </c>
      <c r="E1025" s="18" t="s">
        <v>19</v>
      </c>
      <c r="F1025" s="42">
        <f t="shared" ca="1" si="15"/>
        <v>16066</v>
      </c>
      <c r="G1025" s="27">
        <v>6.7</v>
      </c>
      <c r="H1025" s="45">
        <v>144.66</v>
      </c>
      <c r="I1025" s="45">
        <v>653.35</v>
      </c>
      <c r="J1025" s="25">
        <v>84</v>
      </c>
      <c r="K1025" s="45">
        <v>497.47</v>
      </c>
      <c r="L1025" s="45">
        <v>155.88</v>
      </c>
      <c r="M1025" s="18" t="s">
        <v>48</v>
      </c>
      <c r="N1025" s="45">
        <v>38.43</v>
      </c>
      <c r="O10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25" s="45">
        <f>Table1[[#This Row],[Lifetime Gross (M USD)]]-Table1[[#This Row],[Budget (M USD)]]</f>
        <v>508.69000000000005</v>
      </c>
      <c r="Q1025" s="2" t="s">
        <v>13</v>
      </c>
    </row>
    <row r="1026" spans="1:17" x14ac:dyDescent="0.3">
      <c r="A1026" s="32" t="s">
        <v>821</v>
      </c>
      <c r="B1026" s="22" t="s">
        <v>1936</v>
      </c>
      <c r="C1026" s="18" t="s">
        <v>3138</v>
      </c>
      <c r="D1026" s="18" t="s">
        <v>1937</v>
      </c>
      <c r="E1026" s="18" t="s">
        <v>9</v>
      </c>
      <c r="F1026" s="42">
        <f t="shared" ca="1" si="15"/>
        <v>31669</v>
      </c>
      <c r="G1026" s="27">
        <v>6.7</v>
      </c>
      <c r="H1026" s="45">
        <v>16.440000000000001</v>
      </c>
      <c r="I1026" s="45">
        <v>469.4</v>
      </c>
      <c r="J1026" s="25">
        <v>51</v>
      </c>
      <c r="K1026" s="45">
        <v>259.12</v>
      </c>
      <c r="L1026" s="45">
        <v>210.28</v>
      </c>
      <c r="M1026" s="18" t="s">
        <v>55</v>
      </c>
      <c r="N1026" s="45">
        <v>5.56</v>
      </c>
      <c r="O10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26" s="45">
        <f>Table1[[#This Row],[Lifetime Gross (M USD)]]-Table1[[#This Row],[Budget (M USD)]]</f>
        <v>452.96</v>
      </c>
      <c r="Q1026" s="2" t="s">
        <v>10</v>
      </c>
    </row>
    <row r="1027" spans="1:17" x14ac:dyDescent="0.3">
      <c r="A1027" s="18" t="s">
        <v>840</v>
      </c>
      <c r="B1027" s="22" t="s">
        <v>2576</v>
      </c>
      <c r="C1027" s="18" t="s">
        <v>4024</v>
      </c>
      <c r="D1027" s="18" t="s">
        <v>26</v>
      </c>
      <c r="E1027" s="18" t="s">
        <v>9</v>
      </c>
      <c r="F1027" s="42">
        <f t="shared" ref="F1027:F1090" ca="1" si="16">RANDBETWEEN(DATE(1920,1,1),DATE(2015,12,31))</f>
        <v>13030</v>
      </c>
      <c r="G1027" s="27">
        <v>6.4</v>
      </c>
      <c r="H1027" s="45">
        <v>236.36</v>
      </c>
      <c r="I1027" s="45">
        <v>684.47</v>
      </c>
      <c r="J1027" s="25">
        <v>40</v>
      </c>
      <c r="K1027" s="45">
        <v>390.33</v>
      </c>
      <c r="L1027" s="45">
        <v>294.14</v>
      </c>
      <c r="M1027" s="18" t="s">
        <v>44</v>
      </c>
      <c r="N1027" s="45">
        <v>71.67</v>
      </c>
      <c r="O10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27" s="45">
        <f>Table1[[#This Row],[Lifetime Gross (M USD)]]-Table1[[#This Row],[Budget (M USD)]]</f>
        <v>448.11</v>
      </c>
      <c r="Q1027" s="2" t="s">
        <v>10</v>
      </c>
    </row>
    <row r="1028" spans="1:17" x14ac:dyDescent="0.3">
      <c r="A1028" s="32" t="s">
        <v>878</v>
      </c>
      <c r="B1028" s="22" t="s">
        <v>2506</v>
      </c>
      <c r="C1028" s="18" t="s">
        <v>3892</v>
      </c>
      <c r="D1028" s="18" t="s">
        <v>26</v>
      </c>
      <c r="E1028" s="18" t="s">
        <v>9</v>
      </c>
      <c r="F1028" s="42">
        <f t="shared" ca="1" si="16"/>
        <v>18381</v>
      </c>
      <c r="G1028" s="27">
        <v>5.0999999999999996</v>
      </c>
      <c r="H1028" s="45">
        <v>291.8</v>
      </c>
      <c r="I1028" s="45">
        <v>739.87</v>
      </c>
      <c r="J1028" s="25">
        <v>36</v>
      </c>
      <c r="K1028" s="45">
        <v>467.34</v>
      </c>
      <c r="L1028" s="45">
        <v>272.52999999999997</v>
      </c>
      <c r="M1028" s="18" t="s">
        <v>46</v>
      </c>
      <c r="N1028" s="45">
        <v>144.74</v>
      </c>
      <c r="O10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028" s="45">
        <f>Table1[[#This Row],[Lifetime Gross (M USD)]]-Table1[[#This Row],[Budget (M USD)]]</f>
        <v>448.07</v>
      </c>
      <c r="Q1028" s="2" t="s">
        <v>32</v>
      </c>
    </row>
    <row r="1029" spans="1:17" x14ac:dyDescent="0.3">
      <c r="A1029" s="18" t="s">
        <v>928</v>
      </c>
      <c r="B1029" s="22" t="s">
        <v>2288</v>
      </c>
      <c r="C1029" s="18" t="s">
        <v>4219</v>
      </c>
      <c r="D1029" s="18" t="s">
        <v>26</v>
      </c>
      <c r="E1029" s="18" t="s">
        <v>9</v>
      </c>
      <c r="F1029" s="42">
        <f t="shared" ca="1" si="16"/>
        <v>31272</v>
      </c>
      <c r="G1029" s="27">
        <v>5.6</v>
      </c>
      <c r="H1029" s="45">
        <v>254.76</v>
      </c>
      <c r="I1029" s="45">
        <v>699.15</v>
      </c>
      <c r="J1029" s="25">
        <v>94</v>
      </c>
      <c r="K1029" s="45">
        <v>419.01</v>
      </c>
      <c r="L1029" s="45">
        <v>280.14</v>
      </c>
      <c r="M1029" s="18" t="s">
        <v>48</v>
      </c>
      <c r="N1029" s="45">
        <v>94.67</v>
      </c>
      <c r="O10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29" s="45">
        <f>Table1[[#This Row],[Lifetime Gross (M USD)]]-Table1[[#This Row],[Budget (M USD)]]</f>
        <v>444.39</v>
      </c>
      <c r="Q1029" s="2" t="s">
        <v>8</v>
      </c>
    </row>
    <row r="1030" spans="1:17" x14ac:dyDescent="0.3">
      <c r="A1030" s="32" t="s">
        <v>939</v>
      </c>
      <c r="B1030" s="22" t="s">
        <v>2364</v>
      </c>
      <c r="C1030" s="18" t="s">
        <v>4200</v>
      </c>
      <c r="D1030" s="18" t="s">
        <v>26</v>
      </c>
      <c r="E1030" s="18" t="s">
        <v>9</v>
      </c>
      <c r="F1030" s="42">
        <f t="shared" ca="1" si="16"/>
        <v>18484</v>
      </c>
      <c r="G1030" s="27">
        <v>6.9</v>
      </c>
      <c r="H1030" s="45">
        <v>54.02</v>
      </c>
      <c r="I1030" s="45">
        <v>481.88</v>
      </c>
      <c r="J1030" s="25">
        <v>25</v>
      </c>
      <c r="K1030" s="45">
        <v>339.25</v>
      </c>
      <c r="L1030" s="45">
        <v>142.63</v>
      </c>
      <c r="M1030" s="18" t="s">
        <v>55</v>
      </c>
      <c r="N1030" s="45">
        <v>10.220000000000001</v>
      </c>
      <c r="O10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0" s="45">
        <f>Table1[[#This Row],[Lifetime Gross (M USD)]]-Table1[[#This Row],[Budget (M USD)]]</f>
        <v>427.86</v>
      </c>
      <c r="Q1030" s="2" t="s">
        <v>28</v>
      </c>
    </row>
    <row r="1031" spans="1:17" x14ac:dyDescent="0.3">
      <c r="A1031" s="18" t="s">
        <v>962</v>
      </c>
      <c r="B1031" s="22" t="s">
        <v>2574</v>
      </c>
      <c r="C1031" s="18" t="s">
        <v>4021</v>
      </c>
      <c r="D1031" s="18" t="s">
        <v>26</v>
      </c>
      <c r="E1031" s="18" t="s">
        <v>9</v>
      </c>
      <c r="F1031" s="42">
        <f t="shared" ca="1" si="16"/>
        <v>12761</v>
      </c>
      <c r="G1031" s="27">
        <v>6.8</v>
      </c>
      <c r="H1031" s="45">
        <v>5.9</v>
      </c>
      <c r="I1031" s="45">
        <v>384.86</v>
      </c>
      <c r="J1031" s="25">
        <v>44</v>
      </c>
      <c r="K1031" s="45">
        <v>200.16</v>
      </c>
      <c r="L1031" s="45">
        <v>184.7</v>
      </c>
      <c r="M1031" s="18" t="s">
        <v>55</v>
      </c>
      <c r="N1031" s="45">
        <v>2.59</v>
      </c>
      <c r="O10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1" s="45">
        <f>Table1[[#This Row],[Lifetime Gross (M USD)]]-Table1[[#This Row],[Budget (M USD)]]</f>
        <v>378.96000000000004</v>
      </c>
      <c r="Q1031" s="2" t="s">
        <v>8</v>
      </c>
    </row>
    <row r="1032" spans="1:17" x14ac:dyDescent="0.3">
      <c r="A1032" s="32" t="s">
        <v>60</v>
      </c>
      <c r="B1032" s="22" t="s">
        <v>2436</v>
      </c>
      <c r="C1032" s="18" t="s">
        <v>3954</v>
      </c>
      <c r="D1032" s="18" t="s">
        <v>26</v>
      </c>
      <c r="E1032" s="18" t="s">
        <v>21</v>
      </c>
      <c r="F1032" s="42">
        <f t="shared" ca="1" si="16"/>
        <v>23824</v>
      </c>
      <c r="G1032" s="27">
        <v>5.5</v>
      </c>
      <c r="H1032" s="45">
        <v>54.06</v>
      </c>
      <c r="I1032" s="45">
        <v>429.56</v>
      </c>
      <c r="J1032" s="25">
        <v>40</v>
      </c>
      <c r="K1032" s="45">
        <v>217.55</v>
      </c>
      <c r="L1032" s="45">
        <v>212.01</v>
      </c>
      <c r="M1032" s="18" t="s">
        <v>50</v>
      </c>
      <c r="N1032" s="45">
        <v>25.34</v>
      </c>
      <c r="O10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2" s="45">
        <f>Table1[[#This Row],[Lifetime Gross (M USD)]]-Table1[[#This Row],[Budget (M USD)]]</f>
        <v>375.5</v>
      </c>
      <c r="Q1032" s="2" t="s">
        <v>32</v>
      </c>
    </row>
    <row r="1033" spans="1:17" x14ac:dyDescent="0.3">
      <c r="A1033" s="18" t="s">
        <v>1041</v>
      </c>
      <c r="B1033" s="22" t="s">
        <v>2718</v>
      </c>
      <c r="C1033" s="18" t="s">
        <v>4274</v>
      </c>
      <c r="D1033" s="18" t="s">
        <v>26</v>
      </c>
      <c r="E1033" s="18" t="s">
        <v>9</v>
      </c>
      <c r="F1033" s="42">
        <f t="shared" ca="1" si="16"/>
        <v>20386</v>
      </c>
      <c r="G1033" s="27">
        <v>5.9</v>
      </c>
      <c r="H1033" s="45">
        <v>11.57</v>
      </c>
      <c r="I1033" s="45">
        <v>378.29</v>
      </c>
      <c r="J1033" s="25">
        <v>93</v>
      </c>
      <c r="K1033" s="45">
        <v>250.2</v>
      </c>
      <c r="L1033" s="45">
        <v>128.09</v>
      </c>
      <c r="M1033" s="18" t="s">
        <v>50</v>
      </c>
      <c r="N1033" s="45">
        <v>4.0999999999999996</v>
      </c>
      <c r="O10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3" s="45">
        <f>Table1[[#This Row],[Lifetime Gross (M USD)]]-Table1[[#This Row],[Budget (M USD)]]</f>
        <v>366.72</v>
      </c>
      <c r="Q1033" s="2" t="s">
        <v>17</v>
      </c>
    </row>
    <row r="1034" spans="1:17" x14ac:dyDescent="0.3">
      <c r="A1034" s="32" t="s">
        <v>994</v>
      </c>
      <c r="B1034" s="22" t="s">
        <v>2807</v>
      </c>
      <c r="C1034" s="18" t="s">
        <v>4448</v>
      </c>
      <c r="D1034" s="18" t="s">
        <v>26</v>
      </c>
      <c r="E1034" s="18" t="s">
        <v>9</v>
      </c>
      <c r="F1034" s="42">
        <f t="shared" ca="1" si="16"/>
        <v>17603</v>
      </c>
      <c r="G1034" s="27">
        <v>6.8</v>
      </c>
      <c r="H1034" s="45">
        <v>77.55</v>
      </c>
      <c r="I1034" s="45">
        <v>438.34</v>
      </c>
      <c r="J1034" s="25">
        <v>26</v>
      </c>
      <c r="K1034" s="45">
        <v>281.64999999999998</v>
      </c>
      <c r="L1034" s="45">
        <v>156.69</v>
      </c>
      <c r="M1034" s="18" t="s">
        <v>46</v>
      </c>
      <c r="N1034" s="45">
        <v>20.41</v>
      </c>
      <c r="O10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4" s="45">
        <f>Table1[[#This Row],[Lifetime Gross (M USD)]]-Table1[[#This Row],[Budget (M USD)]]</f>
        <v>360.78999999999996</v>
      </c>
      <c r="Q1034" s="2" t="s">
        <v>13</v>
      </c>
    </row>
    <row r="1035" spans="1:17" x14ac:dyDescent="0.3">
      <c r="A1035" s="18" t="s">
        <v>1121</v>
      </c>
      <c r="B1035" s="22" t="s">
        <v>2565</v>
      </c>
      <c r="C1035" s="18" t="s">
        <v>3998</v>
      </c>
      <c r="D1035" s="18" t="s">
        <v>26</v>
      </c>
      <c r="E1035" s="18" t="s">
        <v>9</v>
      </c>
      <c r="F1035" s="42">
        <f t="shared" ca="1" si="16"/>
        <v>11512</v>
      </c>
      <c r="G1035" s="27">
        <v>7.4</v>
      </c>
      <c r="H1035" s="45">
        <v>30.38</v>
      </c>
      <c r="I1035" s="45">
        <v>388.31</v>
      </c>
      <c r="J1035" s="25">
        <v>51</v>
      </c>
      <c r="K1035" s="45">
        <v>299.8</v>
      </c>
      <c r="L1035" s="45">
        <v>88.51</v>
      </c>
      <c r="M1035" s="18" t="s">
        <v>50</v>
      </c>
      <c r="N1035" s="45">
        <v>10.65</v>
      </c>
      <c r="O10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5" s="45">
        <f>Table1[[#This Row],[Lifetime Gross (M USD)]]-Table1[[#This Row],[Budget (M USD)]]</f>
        <v>357.93</v>
      </c>
      <c r="Q1035" s="2" t="s">
        <v>13</v>
      </c>
    </row>
    <row r="1036" spans="1:17" x14ac:dyDescent="0.3">
      <c r="A1036" s="32" t="s">
        <v>1130</v>
      </c>
      <c r="B1036" s="22" t="s">
        <v>2301</v>
      </c>
      <c r="C1036" s="18" t="s">
        <v>3585</v>
      </c>
      <c r="D1036" s="18" t="s">
        <v>26</v>
      </c>
      <c r="E1036" s="18" t="s">
        <v>9</v>
      </c>
      <c r="F1036" s="42">
        <f t="shared" ca="1" si="16"/>
        <v>18837</v>
      </c>
      <c r="G1036" s="27">
        <v>6.6</v>
      </c>
      <c r="H1036" s="45">
        <v>161.59</v>
      </c>
      <c r="I1036" s="45">
        <v>504.82</v>
      </c>
      <c r="J1036" s="25">
        <v>74</v>
      </c>
      <c r="K1036" s="45">
        <v>263.05</v>
      </c>
      <c r="L1036" s="45">
        <v>241.77</v>
      </c>
      <c r="M1036" s="18" t="s">
        <v>44</v>
      </c>
      <c r="N1036" s="45">
        <v>24.92</v>
      </c>
      <c r="O10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6" s="45">
        <f>Table1[[#This Row],[Lifetime Gross (M USD)]]-Table1[[#This Row],[Budget (M USD)]]</f>
        <v>343.23</v>
      </c>
      <c r="Q1036" s="2" t="s">
        <v>22</v>
      </c>
    </row>
    <row r="1037" spans="1:17" x14ac:dyDescent="0.3">
      <c r="A1037" s="18" t="s">
        <v>1162</v>
      </c>
      <c r="B1037" s="22" t="s">
        <v>2586</v>
      </c>
      <c r="C1037" s="18" t="s">
        <v>4043</v>
      </c>
      <c r="D1037" s="18" t="s">
        <v>26</v>
      </c>
      <c r="E1037" s="18" t="s">
        <v>9</v>
      </c>
      <c r="F1037" s="42">
        <f t="shared" ca="1" si="16"/>
        <v>9791</v>
      </c>
      <c r="G1037" s="27">
        <v>4.5999999999999996</v>
      </c>
      <c r="H1037" s="45">
        <v>27.42</v>
      </c>
      <c r="I1037" s="45">
        <v>359.85</v>
      </c>
      <c r="J1037" s="25">
        <v>74</v>
      </c>
      <c r="K1037" s="45">
        <v>197.97</v>
      </c>
      <c r="L1037" s="45">
        <v>161.88</v>
      </c>
      <c r="M1037" s="18" t="s">
        <v>50</v>
      </c>
      <c r="N1037" s="45">
        <v>8.36</v>
      </c>
      <c r="O10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7" s="45">
        <f>Table1[[#This Row],[Lifetime Gross (M USD)]]-Table1[[#This Row],[Budget (M USD)]]</f>
        <v>332.43</v>
      </c>
      <c r="Q1037" s="2" t="s">
        <v>32</v>
      </c>
    </row>
    <row r="1038" spans="1:17" x14ac:dyDescent="0.3">
      <c r="A1038" s="32" t="s">
        <v>1178</v>
      </c>
      <c r="B1038" s="22" t="s">
        <v>2606</v>
      </c>
      <c r="C1038" s="18" t="s">
        <v>4076</v>
      </c>
      <c r="D1038" s="18" t="s">
        <v>26</v>
      </c>
      <c r="E1038" s="18" t="s">
        <v>9</v>
      </c>
      <c r="F1038" s="42">
        <f t="shared" ca="1" si="16"/>
        <v>8504</v>
      </c>
      <c r="G1038" s="27">
        <v>5.5</v>
      </c>
      <c r="H1038" s="45">
        <v>101.8</v>
      </c>
      <c r="I1038" s="45">
        <v>422.55</v>
      </c>
      <c r="J1038" s="25">
        <v>32</v>
      </c>
      <c r="K1038" s="45">
        <v>275.86</v>
      </c>
      <c r="L1038" s="45">
        <v>146.69</v>
      </c>
      <c r="M1038" s="18" t="s">
        <v>50</v>
      </c>
      <c r="N1038" s="45">
        <v>11.08</v>
      </c>
      <c r="O10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8" s="45">
        <f>Table1[[#This Row],[Lifetime Gross (M USD)]]-Table1[[#This Row],[Budget (M USD)]]</f>
        <v>320.75</v>
      </c>
      <c r="Q1038" s="2" t="s">
        <v>28</v>
      </c>
    </row>
    <row r="1039" spans="1:17" x14ac:dyDescent="0.3">
      <c r="A1039" s="18" t="s">
        <v>1209</v>
      </c>
      <c r="B1039" s="22" t="s">
        <v>2137</v>
      </c>
      <c r="C1039" s="18" t="s">
        <v>4387</v>
      </c>
      <c r="D1039" s="18" t="s">
        <v>26</v>
      </c>
      <c r="E1039" s="18" t="s">
        <v>9</v>
      </c>
      <c r="F1039" s="42">
        <f t="shared" ca="1" si="16"/>
        <v>9550</v>
      </c>
      <c r="G1039" s="27">
        <v>7.6</v>
      </c>
      <c r="H1039" s="45">
        <v>127.32</v>
      </c>
      <c r="I1039" s="45">
        <v>435.29</v>
      </c>
      <c r="J1039" s="25">
        <v>97</v>
      </c>
      <c r="K1039" s="45">
        <v>267.91000000000003</v>
      </c>
      <c r="L1039" s="45">
        <v>167.38</v>
      </c>
      <c r="M1039" s="18" t="s">
        <v>44</v>
      </c>
      <c r="N1039" s="45">
        <v>58.17</v>
      </c>
      <c r="O10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39" s="45">
        <f>Table1[[#This Row],[Lifetime Gross (M USD)]]-Table1[[#This Row],[Budget (M USD)]]</f>
        <v>307.97000000000003</v>
      </c>
      <c r="Q1039" s="2" t="s">
        <v>17</v>
      </c>
    </row>
    <row r="1040" spans="1:17" x14ac:dyDescent="0.3">
      <c r="A1040" s="32" t="s">
        <v>1238</v>
      </c>
      <c r="B1040" s="22" t="s">
        <v>2318</v>
      </c>
      <c r="C1040" s="18" t="s">
        <v>3603</v>
      </c>
      <c r="D1040" s="18" t="s">
        <v>26</v>
      </c>
      <c r="E1040" s="18" t="s">
        <v>9</v>
      </c>
      <c r="F1040" s="42">
        <f t="shared" ca="1" si="16"/>
        <v>28141</v>
      </c>
      <c r="G1040" s="27">
        <v>6.6</v>
      </c>
      <c r="H1040" s="45">
        <v>90.44</v>
      </c>
      <c r="I1040" s="45">
        <v>374.16</v>
      </c>
      <c r="J1040" s="25">
        <v>52</v>
      </c>
      <c r="K1040" s="45">
        <v>293.04000000000002</v>
      </c>
      <c r="L1040" s="45">
        <v>81.12</v>
      </c>
      <c r="M1040" s="18" t="s">
        <v>50</v>
      </c>
      <c r="N1040" s="45">
        <v>10.01</v>
      </c>
      <c r="O10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0" s="45">
        <f>Table1[[#This Row],[Lifetime Gross (M USD)]]-Table1[[#This Row],[Budget (M USD)]]</f>
        <v>283.72000000000003</v>
      </c>
      <c r="Q1040" s="2" t="s">
        <v>17</v>
      </c>
    </row>
    <row r="1041" spans="1:17" x14ac:dyDescent="0.3">
      <c r="A1041" s="18" t="s">
        <v>1357</v>
      </c>
      <c r="B1041" s="22" t="s">
        <v>2113</v>
      </c>
      <c r="C1041" s="18" t="s">
        <v>4580</v>
      </c>
      <c r="D1041" s="18" t="s">
        <v>26</v>
      </c>
      <c r="E1041" s="18" t="s">
        <v>9</v>
      </c>
      <c r="F1041" s="42">
        <f t="shared" ca="1" si="16"/>
        <v>27430</v>
      </c>
      <c r="G1041" s="27">
        <v>7.7</v>
      </c>
      <c r="H1041" s="45">
        <v>201.46</v>
      </c>
      <c r="I1041" s="45">
        <v>481.29</v>
      </c>
      <c r="J1041" s="25">
        <v>54</v>
      </c>
      <c r="K1041" s="45">
        <v>287.51</v>
      </c>
      <c r="L1041" s="45">
        <v>193.78</v>
      </c>
      <c r="M1041" s="18" t="s">
        <v>44</v>
      </c>
      <c r="N1041" s="45">
        <v>87.32</v>
      </c>
      <c r="O10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1" s="45">
        <f>Table1[[#This Row],[Lifetime Gross (M USD)]]-Table1[[#This Row],[Budget (M USD)]]</f>
        <v>279.83000000000004</v>
      </c>
      <c r="Q1041" s="2" t="s">
        <v>8</v>
      </c>
    </row>
    <row r="1042" spans="1:17" x14ac:dyDescent="0.3">
      <c r="A1042" s="32" t="s">
        <v>1368</v>
      </c>
      <c r="B1042" s="22" t="s">
        <v>2266</v>
      </c>
      <c r="C1042" s="18" t="s">
        <v>3531</v>
      </c>
      <c r="D1042" s="18" t="s">
        <v>26</v>
      </c>
      <c r="E1042" s="18" t="s">
        <v>9</v>
      </c>
      <c r="F1042" s="42">
        <f t="shared" ca="1" si="16"/>
        <v>24479</v>
      </c>
      <c r="G1042" s="27">
        <v>6.5</v>
      </c>
      <c r="H1042" s="45">
        <v>169.58</v>
      </c>
      <c r="I1042" s="45">
        <v>449.14</v>
      </c>
      <c r="J1042" s="25">
        <v>89</v>
      </c>
      <c r="K1042" s="45">
        <v>317</v>
      </c>
      <c r="L1042" s="45">
        <v>132.13999999999999</v>
      </c>
      <c r="M1042" s="18" t="s">
        <v>54</v>
      </c>
      <c r="N1042" s="45">
        <v>69.510000000000005</v>
      </c>
      <c r="O10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2" s="45">
        <f>Table1[[#This Row],[Lifetime Gross (M USD)]]-Table1[[#This Row],[Budget (M USD)]]</f>
        <v>279.55999999999995</v>
      </c>
      <c r="Q1042" s="2" t="s">
        <v>17</v>
      </c>
    </row>
    <row r="1043" spans="1:17" x14ac:dyDescent="0.3">
      <c r="A1043" s="18" t="s">
        <v>1370</v>
      </c>
      <c r="B1043" s="22" t="s">
        <v>2479</v>
      </c>
      <c r="C1043" s="18" t="s">
        <v>4354</v>
      </c>
      <c r="D1043" s="18" t="s">
        <v>26</v>
      </c>
      <c r="E1043" s="18" t="s">
        <v>27</v>
      </c>
      <c r="F1043" s="42">
        <f t="shared" ca="1" si="16"/>
        <v>37419</v>
      </c>
      <c r="G1043" s="27">
        <v>6.3</v>
      </c>
      <c r="H1043" s="45">
        <v>238.98</v>
      </c>
      <c r="I1043" s="45">
        <v>515.08000000000004</v>
      </c>
      <c r="J1043" s="25">
        <v>79</v>
      </c>
      <c r="K1043" s="45">
        <v>358.16</v>
      </c>
      <c r="L1043" s="45">
        <v>156.91999999999999</v>
      </c>
      <c r="M1043" s="18" t="s">
        <v>55</v>
      </c>
      <c r="N1043" s="45">
        <v>56.63</v>
      </c>
      <c r="O10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3" s="45">
        <f>Table1[[#This Row],[Lifetime Gross (M USD)]]-Table1[[#This Row],[Budget (M USD)]]</f>
        <v>276.10000000000002</v>
      </c>
      <c r="Q1043" s="2" t="s">
        <v>8</v>
      </c>
    </row>
    <row r="1044" spans="1:17" x14ac:dyDescent="0.3">
      <c r="A1044" s="32" t="s">
        <v>659</v>
      </c>
      <c r="B1044" s="22" t="s">
        <v>3033</v>
      </c>
      <c r="C1044" s="18" t="s">
        <v>4965</v>
      </c>
      <c r="D1044" s="18" t="s">
        <v>16</v>
      </c>
      <c r="E1044" s="18" t="s">
        <v>12</v>
      </c>
      <c r="F1044" s="42">
        <f t="shared" ca="1" si="16"/>
        <v>31756</v>
      </c>
      <c r="G1044" s="27">
        <v>7.7</v>
      </c>
      <c r="H1044" s="45">
        <v>143.31</v>
      </c>
      <c r="I1044" s="45">
        <v>417.53</v>
      </c>
      <c r="J1044" s="25">
        <v>58</v>
      </c>
      <c r="K1044" s="45">
        <v>225.66</v>
      </c>
      <c r="L1044" s="45">
        <v>191.87</v>
      </c>
      <c r="M1044" s="18" t="s">
        <v>46</v>
      </c>
      <c r="N1044" s="45">
        <v>61.9</v>
      </c>
      <c r="O10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4" s="45">
        <f>Table1[[#This Row],[Lifetime Gross (M USD)]]-Table1[[#This Row],[Budget (M USD)]]</f>
        <v>274.21999999999997</v>
      </c>
      <c r="Q1044" s="2" t="s">
        <v>32</v>
      </c>
    </row>
    <row r="1045" spans="1:17" x14ac:dyDescent="0.3">
      <c r="A1045" s="18" t="s">
        <v>1378</v>
      </c>
      <c r="B1045" s="22" t="s">
        <v>2180</v>
      </c>
      <c r="C1045" s="18" t="s">
        <v>4593</v>
      </c>
      <c r="D1045" s="18" t="s">
        <v>26</v>
      </c>
      <c r="E1045" s="18" t="s">
        <v>2075</v>
      </c>
      <c r="F1045" s="42">
        <f t="shared" ca="1" si="16"/>
        <v>21276</v>
      </c>
      <c r="G1045" s="27">
        <v>7.9</v>
      </c>
      <c r="H1045" s="45">
        <v>256.76</v>
      </c>
      <c r="I1045" s="45">
        <v>530.84</v>
      </c>
      <c r="J1045" s="25">
        <v>21</v>
      </c>
      <c r="K1045" s="45">
        <v>412.87</v>
      </c>
      <c r="L1045" s="45">
        <v>117.97</v>
      </c>
      <c r="M1045" s="18" t="s">
        <v>46</v>
      </c>
      <c r="N1045" s="45">
        <v>68.13</v>
      </c>
      <c r="O10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5" s="45">
        <f>Table1[[#This Row],[Lifetime Gross (M USD)]]-Table1[[#This Row],[Budget (M USD)]]</f>
        <v>274.08000000000004</v>
      </c>
      <c r="Q1045" s="2" t="s">
        <v>22</v>
      </c>
    </row>
    <row r="1046" spans="1:17" x14ac:dyDescent="0.3">
      <c r="A1046" s="32" t="s">
        <v>1385</v>
      </c>
      <c r="B1046" s="22" t="s">
        <v>2801</v>
      </c>
      <c r="C1046" s="18" t="s">
        <v>4431</v>
      </c>
      <c r="D1046" s="18" t="s">
        <v>18</v>
      </c>
      <c r="E1046" s="18" t="s">
        <v>27</v>
      </c>
      <c r="F1046" s="42">
        <f t="shared" ca="1" si="16"/>
        <v>10183</v>
      </c>
      <c r="G1046" s="27">
        <v>7.8</v>
      </c>
      <c r="H1046" s="45">
        <v>137.99</v>
      </c>
      <c r="I1046" s="45">
        <v>398.62</v>
      </c>
      <c r="J1046" s="25">
        <v>65</v>
      </c>
      <c r="K1046" s="45">
        <v>244.78</v>
      </c>
      <c r="L1046" s="45">
        <v>153.84</v>
      </c>
      <c r="M1046" s="18" t="s">
        <v>44</v>
      </c>
      <c r="N1046" s="45">
        <v>29.31</v>
      </c>
      <c r="O10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6" s="45">
        <f>Table1[[#This Row],[Lifetime Gross (M USD)]]-Table1[[#This Row],[Budget (M USD)]]</f>
        <v>260.63</v>
      </c>
      <c r="Q1046" s="2" t="s">
        <v>28</v>
      </c>
    </row>
    <row r="1047" spans="1:17" x14ac:dyDescent="0.3">
      <c r="A1047" s="18" t="s">
        <v>1431</v>
      </c>
      <c r="B1047" s="22" t="s">
        <v>2002</v>
      </c>
      <c r="C1047" s="18" t="s">
        <v>3278</v>
      </c>
      <c r="D1047" s="18" t="s">
        <v>26</v>
      </c>
      <c r="E1047" s="18" t="s">
        <v>9</v>
      </c>
      <c r="F1047" s="42">
        <f t="shared" ca="1" si="16"/>
        <v>35940</v>
      </c>
      <c r="G1047" s="27">
        <v>5.4</v>
      </c>
      <c r="H1047" s="45">
        <v>183.28</v>
      </c>
      <c r="I1047" s="45">
        <v>443.02</v>
      </c>
      <c r="J1047" s="25">
        <v>80</v>
      </c>
      <c r="K1047" s="45">
        <v>326.83999999999997</v>
      </c>
      <c r="L1047" s="45">
        <v>116.18</v>
      </c>
      <c r="M1047" s="18" t="s">
        <v>46</v>
      </c>
      <c r="N1047" s="45">
        <v>86.72</v>
      </c>
      <c r="O10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7" s="45">
        <f>Table1[[#This Row],[Lifetime Gross (M USD)]]-Table1[[#This Row],[Budget (M USD)]]</f>
        <v>259.74</v>
      </c>
      <c r="Q1047" s="2" t="s">
        <v>17</v>
      </c>
    </row>
    <row r="1048" spans="1:17" x14ac:dyDescent="0.3">
      <c r="A1048" s="32" t="s">
        <v>1435</v>
      </c>
      <c r="B1048" s="22" t="s">
        <v>2193</v>
      </c>
      <c r="C1048" s="18" t="s">
        <v>4165</v>
      </c>
      <c r="D1048" s="18" t="s">
        <v>26</v>
      </c>
      <c r="E1048" s="18" t="s">
        <v>9</v>
      </c>
      <c r="F1048" s="42">
        <f t="shared" ca="1" si="16"/>
        <v>37986</v>
      </c>
      <c r="G1048" s="27">
        <v>6.6</v>
      </c>
      <c r="H1048" s="45">
        <v>8.91</v>
      </c>
      <c r="I1048" s="45">
        <v>264.52</v>
      </c>
      <c r="J1048" s="25">
        <v>64</v>
      </c>
      <c r="K1048" s="45">
        <v>186.21</v>
      </c>
      <c r="L1048" s="45">
        <v>78.31</v>
      </c>
      <c r="M1048" s="18" t="s">
        <v>46</v>
      </c>
      <c r="N1048" s="45">
        <v>3.68</v>
      </c>
      <c r="O10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8" s="45">
        <f>Table1[[#This Row],[Lifetime Gross (M USD)]]-Table1[[#This Row],[Budget (M USD)]]</f>
        <v>255.60999999999999</v>
      </c>
      <c r="Q1048" s="2" t="s">
        <v>28</v>
      </c>
    </row>
    <row r="1049" spans="1:17" x14ac:dyDescent="0.3">
      <c r="A1049" s="18" t="s">
        <v>1439</v>
      </c>
      <c r="B1049" s="22" t="s">
        <v>2908</v>
      </c>
      <c r="C1049" s="18" t="s">
        <v>4670</v>
      </c>
      <c r="D1049" s="18" t="s">
        <v>26</v>
      </c>
      <c r="E1049" s="18" t="s">
        <v>1875</v>
      </c>
      <c r="F1049" s="42">
        <f t="shared" ca="1" si="16"/>
        <v>15161</v>
      </c>
      <c r="G1049" s="27">
        <v>7.4</v>
      </c>
      <c r="H1049" s="45">
        <v>279.94</v>
      </c>
      <c r="I1049" s="45">
        <v>515.84</v>
      </c>
      <c r="J1049" s="25">
        <v>52</v>
      </c>
      <c r="K1049" s="45">
        <v>342.93</v>
      </c>
      <c r="L1049" s="45">
        <v>172.91</v>
      </c>
      <c r="M1049" s="18" t="s">
        <v>48</v>
      </c>
      <c r="N1049" s="45">
        <v>139.55000000000001</v>
      </c>
      <c r="O10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49" s="45">
        <f>Table1[[#This Row],[Lifetime Gross (M USD)]]-Table1[[#This Row],[Budget (M USD)]]</f>
        <v>235.90000000000003</v>
      </c>
      <c r="Q1049" s="2" t="s">
        <v>17</v>
      </c>
    </row>
    <row r="1050" spans="1:17" x14ac:dyDescent="0.3">
      <c r="A1050" s="32" t="s">
        <v>1462</v>
      </c>
      <c r="B1050" s="22" t="s">
        <v>1961</v>
      </c>
      <c r="C1050" s="18" t="s">
        <v>4669</v>
      </c>
      <c r="D1050" s="18" t="s">
        <v>26</v>
      </c>
      <c r="E1050" s="18" t="s">
        <v>9</v>
      </c>
      <c r="F1050" s="42">
        <f t="shared" ca="1" si="16"/>
        <v>29717</v>
      </c>
      <c r="G1050" s="27">
        <v>6.1</v>
      </c>
      <c r="H1050" s="45">
        <v>28.12</v>
      </c>
      <c r="I1050" s="45">
        <v>255.64</v>
      </c>
      <c r="J1050" s="25">
        <v>88</v>
      </c>
      <c r="K1050" s="45">
        <v>176.17</v>
      </c>
      <c r="L1050" s="45">
        <v>79.47</v>
      </c>
      <c r="M1050" s="18" t="s">
        <v>48</v>
      </c>
      <c r="N1050" s="45">
        <v>9.59</v>
      </c>
      <c r="O10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0" s="45">
        <f>Table1[[#This Row],[Lifetime Gross (M USD)]]-Table1[[#This Row],[Budget (M USD)]]</f>
        <v>227.51999999999998</v>
      </c>
      <c r="Q1050" s="2" t="s">
        <v>8</v>
      </c>
    </row>
    <row r="1051" spans="1:17" x14ac:dyDescent="0.3">
      <c r="A1051" s="18" t="s">
        <v>1468</v>
      </c>
      <c r="B1051" s="22" t="s">
        <v>2094</v>
      </c>
      <c r="C1051" s="18" t="s">
        <v>4931</v>
      </c>
      <c r="D1051" s="18" t="s">
        <v>26</v>
      </c>
      <c r="E1051" s="18" t="s">
        <v>9</v>
      </c>
      <c r="F1051" s="42">
        <f t="shared" ca="1" si="16"/>
        <v>9253</v>
      </c>
      <c r="G1051" s="27">
        <v>4.5999999999999996</v>
      </c>
      <c r="H1051" s="45">
        <v>47.13</v>
      </c>
      <c r="I1051" s="45">
        <v>268.38</v>
      </c>
      <c r="J1051" s="25">
        <v>99</v>
      </c>
      <c r="K1051" s="45">
        <v>178.22</v>
      </c>
      <c r="L1051" s="45">
        <v>90.16</v>
      </c>
      <c r="M1051" s="18" t="s">
        <v>54</v>
      </c>
      <c r="N1051" s="45">
        <v>13.96</v>
      </c>
      <c r="O10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1" s="45">
        <f>Table1[[#This Row],[Lifetime Gross (M USD)]]-Table1[[#This Row],[Budget (M USD)]]</f>
        <v>221.25</v>
      </c>
      <c r="Q1051" s="2" t="s">
        <v>20</v>
      </c>
    </row>
    <row r="1052" spans="1:17" x14ac:dyDescent="0.3">
      <c r="A1052" s="32" t="s">
        <v>1479</v>
      </c>
      <c r="B1052" s="22" t="s">
        <v>2044</v>
      </c>
      <c r="C1052" s="18" t="s">
        <v>4555</v>
      </c>
      <c r="D1052" s="18" t="s">
        <v>26</v>
      </c>
      <c r="E1052" s="18" t="s">
        <v>9</v>
      </c>
      <c r="F1052" s="42">
        <f t="shared" ca="1" si="16"/>
        <v>21399</v>
      </c>
      <c r="G1052" s="27">
        <v>6.9</v>
      </c>
      <c r="H1052" s="45">
        <v>191.61</v>
      </c>
      <c r="I1052" s="45">
        <v>405.19</v>
      </c>
      <c r="J1052" s="25">
        <v>96</v>
      </c>
      <c r="K1052" s="45">
        <v>278.18</v>
      </c>
      <c r="L1052" s="45">
        <v>127.01</v>
      </c>
      <c r="M1052" s="18" t="s">
        <v>55</v>
      </c>
      <c r="N1052" s="45">
        <v>55.02</v>
      </c>
      <c r="O10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2" s="45">
        <f>Table1[[#This Row],[Lifetime Gross (M USD)]]-Table1[[#This Row],[Budget (M USD)]]</f>
        <v>213.57999999999998</v>
      </c>
      <c r="Q1052" s="2" t="s">
        <v>28</v>
      </c>
    </row>
    <row r="1053" spans="1:17" x14ac:dyDescent="0.3">
      <c r="A1053" s="18" t="s">
        <v>1528</v>
      </c>
      <c r="B1053" s="22" t="s">
        <v>2922</v>
      </c>
      <c r="C1053" s="18" t="s">
        <v>4704</v>
      </c>
      <c r="D1053" s="18" t="s">
        <v>26</v>
      </c>
      <c r="E1053" s="18" t="s">
        <v>9</v>
      </c>
      <c r="F1053" s="42">
        <f t="shared" ca="1" si="16"/>
        <v>39971</v>
      </c>
      <c r="G1053" s="27">
        <v>7.1</v>
      </c>
      <c r="H1053" s="45">
        <v>177.59</v>
      </c>
      <c r="I1053" s="45">
        <v>378.05</v>
      </c>
      <c r="J1053" s="25">
        <v>70</v>
      </c>
      <c r="K1053" s="45">
        <v>259.29000000000002</v>
      </c>
      <c r="L1053" s="45">
        <v>118.76</v>
      </c>
      <c r="M1053" s="18" t="s">
        <v>48</v>
      </c>
      <c r="N1053" s="45">
        <v>47.38</v>
      </c>
      <c r="O10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3" s="45">
        <f>Table1[[#This Row],[Lifetime Gross (M USD)]]-Table1[[#This Row],[Budget (M USD)]]</f>
        <v>200.46</v>
      </c>
      <c r="Q1053" s="2" t="s">
        <v>8</v>
      </c>
    </row>
    <row r="1054" spans="1:17" x14ac:dyDescent="0.3">
      <c r="A1054" s="32" t="s">
        <v>1044</v>
      </c>
      <c r="B1054" s="22" t="s">
        <v>2370</v>
      </c>
      <c r="C1054" s="18" t="s">
        <v>3685</v>
      </c>
      <c r="D1054" s="18" t="s">
        <v>26</v>
      </c>
      <c r="E1054" s="18" t="s">
        <v>9</v>
      </c>
      <c r="F1054" s="42">
        <f t="shared" ca="1" si="16"/>
        <v>20609</v>
      </c>
      <c r="G1054" s="27">
        <v>6.3</v>
      </c>
      <c r="H1054" s="45">
        <v>291.20999999999998</v>
      </c>
      <c r="I1054" s="45">
        <v>479.8</v>
      </c>
      <c r="J1054" s="25">
        <v>88</v>
      </c>
      <c r="K1054" s="45">
        <v>360.9</v>
      </c>
      <c r="L1054" s="45">
        <v>118.9</v>
      </c>
      <c r="M1054" s="18" t="s">
        <v>48</v>
      </c>
      <c r="N1054" s="45">
        <v>117.68</v>
      </c>
      <c r="O10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4" s="45">
        <f>Table1[[#This Row],[Lifetime Gross (M USD)]]-Table1[[#This Row],[Budget (M USD)]]</f>
        <v>188.59000000000003</v>
      </c>
      <c r="Q1054" s="2" t="s">
        <v>25</v>
      </c>
    </row>
    <row r="1055" spans="1:17" x14ac:dyDescent="0.3">
      <c r="A1055" s="18" t="s">
        <v>1550</v>
      </c>
      <c r="B1055" s="22" t="s">
        <v>2200</v>
      </c>
      <c r="C1055" s="18" t="s">
        <v>4422</v>
      </c>
      <c r="D1055" s="18" t="s">
        <v>26</v>
      </c>
      <c r="E1055" s="18" t="s">
        <v>19</v>
      </c>
      <c r="F1055" s="42">
        <f t="shared" ca="1" si="16"/>
        <v>32839</v>
      </c>
      <c r="G1055" s="27">
        <v>5.2</v>
      </c>
      <c r="H1055" s="45">
        <v>55.06</v>
      </c>
      <c r="I1055" s="45">
        <v>236.09</v>
      </c>
      <c r="J1055" s="25">
        <v>76</v>
      </c>
      <c r="K1055" s="45">
        <v>154.25</v>
      </c>
      <c r="L1055" s="45">
        <v>81.84</v>
      </c>
      <c r="M1055" s="18" t="s">
        <v>50</v>
      </c>
      <c r="N1055" s="45">
        <v>27.24</v>
      </c>
      <c r="O10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5" s="45">
        <f>Table1[[#This Row],[Lifetime Gross (M USD)]]-Table1[[#This Row],[Budget (M USD)]]</f>
        <v>181.03</v>
      </c>
      <c r="Q1055" s="2" t="s">
        <v>22</v>
      </c>
    </row>
    <row r="1056" spans="1:17" x14ac:dyDescent="0.3">
      <c r="A1056" s="32" t="s">
        <v>1567</v>
      </c>
      <c r="B1056" s="22" t="s">
        <v>1947</v>
      </c>
      <c r="C1056" s="18" t="s">
        <v>4734</v>
      </c>
      <c r="D1056" s="18" t="s">
        <v>26</v>
      </c>
      <c r="E1056" s="18" t="s">
        <v>9</v>
      </c>
      <c r="F1056" s="42">
        <f t="shared" ca="1" si="16"/>
        <v>8881</v>
      </c>
      <c r="G1056" s="27">
        <v>6.6</v>
      </c>
      <c r="H1056" s="45">
        <v>31.27</v>
      </c>
      <c r="I1056" s="45">
        <v>207.6</v>
      </c>
      <c r="J1056" s="25">
        <v>70</v>
      </c>
      <c r="K1056" s="45">
        <v>148.37</v>
      </c>
      <c r="L1056" s="45">
        <v>59.23</v>
      </c>
      <c r="M1056" s="18" t="s">
        <v>55</v>
      </c>
      <c r="N1056" s="45">
        <v>13.74</v>
      </c>
      <c r="O10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6" s="45">
        <f>Table1[[#This Row],[Lifetime Gross (M USD)]]-Table1[[#This Row],[Budget (M USD)]]</f>
        <v>176.32999999999998</v>
      </c>
      <c r="Q1056" s="2" t="s">
        <v>20</v>
      </c>
    </row>
    <row r="1057" spans="1:17" x14ac:dyDescent="0.3">
      <c r="A1057" s="18" t="s">
        <v>1580</v>
      </c>
      <c r="B1057" s="22" t="s">
        <v>2495</v>
      </c>
      <c r="C1057" s="18" t="s">
        <v>3877</v>
      </c>
      <c r="D1057" s="18" t="s">
        <v>26</v>
      </c>
      <c r="E1057" s="18" t="s">
        <v>19</v>
      </c>
      <c r="F1057" s="42">
        <f t="shared" ca="1" si="16"/>
        <v>32155</v>
      </c>
      <c r="G1057" s="27">
        <v>6.6</v>
      </c>
      <c r="H1057" s="45">
        <v>34.35</v>
      </c>
      <c r="I1057" s="45">
        <v>209.5</v>
      </c>
      <c r="J1057" s="25">
        <v>66</v>
      </c>
      <c r="K1057" s="45">
        <v>152.18</v>
      </c>
      <c r="L1057" s="45">
        <v>57.32</v>
      </c>
      <c r="M1057" s="18" t="s">
        <v>50</v>
      </c>
      <c r="N1057" s="45">
        <v>12.57</v>
      </c>
      <c r="O10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7" s="45">
        <f>Table1[[#This Row],[Lifetime Gross (M USD)]]-Table1[[#This Row],[Budget (M USD)]]</f>
        <v>175.15</v>
      </c>
      <c r="Q1057" s="2" t="s">
        <v>28</v>
      </c>
    </row>
    <row r="1058" spans="1:17" x14ac:dyDescent="0.3">
      <c r="A1058" s="32" t="s">
        <v>1598</v>
      </c>
      <c r="B1058" s="22" t="s">
        <v>2423</v>
      </c>
      <c r="C1058" s="18" t="s">
        <v>3761</v>
      </c>
      <c r="D1058" s="18" t="s">
        <v>26</v>
      </c>
      <c r="E1058" s="18" t="s">
        <v>9</v>
      </c>
      <c r="F1058" s="42">
        <f t="shared" ca="1" si="16"/>
        <v>9371</v>
      </c>
      <c r="G1058" s="27">
        <v>7.8</v>
      </c>
      <c r="H1058" s="45">
        <v>124.96</v>
      </c>
      <c r="I1058" s="45">
        <v>294.79000000000002</v>
      </c>
      <c r="J1058" s="25">
        <v>25</v>
      </c>
      <c r="K1058" s="45">
        <v>148.29</v>
      </c>
      <c r="L1058" s="45">
        <v>146.5</v>
      </c>
      <c r="M1058" s="18" t="s">
        <v>48</v>
      </c>
      <c r="N1058" s="45">
        <v>24.73</v>
      </c>
      <c r="O10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8" s="45">
        <f>Table1[[#This Row],[Lifetime Gross (M USD)]]-Table1[[#This Row],[Budget (M USD)]]</f>
        <v>169.83000000000004</v>
      </c>
      <c r="Q1058" s="2" t="s">
        <v>32</v>
      </c>
    </row>
    <row r="1059" spans="1:17" x14ac:dyDescent="0.3">
      <c r="A1059" s="18" t="s">
        <v>1645</v>
      </c>
      <c r="B1059" s="22" t="s">
        <v>2260</v>
      </c>
      <c r="C1059" s="18" t="s">
        <v>3691</v>
      </c>
      <c r="D1059" s="18" t="s">
        <v>26</v>
      </c>
      <c r="E1059" s="18" t="s">
        <v>1843</v>
      </c>
      <c r="F1059" s="42">
        <f t="shared" ca="1" si="16"/>
        <v>11139</v>
      </c>
      <c r="G1059" s="27">
        <v>6.5</v>
      </c>
      <c r="H1059" s="45">
        <v>154.31</v>
      </c>
      <c r="I1059" s="45">
        <v>322.17</v>
      </c>
      <c r="J1059" s="25">
        <v>93</v>
      </c>
      <c r="K1059" s="45">
        <v>244.01</v>
      </c>
      <c r="L1059" s="45">
        <v>78.16</v>
      </c>
      <c r="M1059" s="18" t="s">
        <v>48</v>
      </c>
      <c r="N1059" s="45">
        <v>50.57</v>
      </c>
      <c r="O10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59" s="45">
        <f>Table1[[#This Row],[Lifetime Gross (M USD)]]-Table1[[#This Row],[Budget (M USD)]]</f>
        <v>167.86</v>
      </c>
      <c r="Q1059" s="2" t="s">
        <v>17</v>
      </c>
    </row>
    <row r="1060" spans="1:17" x14ac:dyDescent="0.3">
      <c r="A1060" s="32" t="s">
        <v>1695</v>
      </c>
      <c r="B1060" s="22" t="s">
        <v>2593</v>
      </c>
      <c r="C1060" s="18" t="s">
        <v>4316</v>
      </c>
      <c r="D1060" s="18" t="s">
        <v>26</v>
      </c>
      <c r="E1060" s="18" t="s">
        <v>9</v>
      </c>
      <c r="F1060" s="42">
        <f t="shared" ca="1" si="16"/>
        <v>25050</v>
      </c>
      <c r="G1060" s="27">
        <v>7</v>
      </c>
      <c r="H1060" s="45">
        <v>279.02999999999997</v>
      </c>
      <c r="I1060" s="45">
        <v>436.57</v>
      </c>
      <c r="J1060" s="25">
        <v>96</v>
      </c>
      <c r="K1060" s="45">
        <v>250.01</v>
      </c>
      <c r="L1060" s="45">
        <v>186.56</v>
      </c>
      <c r="M1060" s="18" t="s">
        <v>54</v>
      </c>
      <c r="N1060" s="45">
        <v>80.349999999999994</v>
      </c>
      <c r="O10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0" s="45">
        <f>Table1[[#This Row],[Lifetime Gross (M USD)]]-Table1[[#This Row],[Budget (M USD)]]</f>
        <v>157.54000000000002</v>
      </c>
      <c r="Q1060" s="2" t="s">
        <v>32</v>
      </c>
    </row>
    <row r="1061" spans="1:17" x14ac:dyDescent="0.3">
      <c r="A1061" s="18" t="s">
        <v>1702</v>
      </c>
      <c r="B1061" s="22" t="s">
        <v>2652</v>
      </c>
      <c r="C1061" s="18" t="s">
        <v>4971</v>
      </c>
      <c r="D1061" s="18" t="s">
        <v>26</v>
      </c>
      <c r="E1061" s="18" t="s">
        <v>9</v>
      </c>
      <c r="F1061" s="42">
        <f t="shared" ca="1" si="16"/>
        <v>19606</v>
      </c>
      <c r="G1061" s="27">
        <v>5.8</v>
      </c>
      <c r="H1061" s="45">
        <v>239.97</v>
      </c>
      <c r="I1061" s="45">
        <v>396.56</v>
      </c>
      <c r="J1061" s="25">
        <v>51</v>
      </c>
      <c r="K1061" s="45">
        <v>224.59</v>
      </c>
      <c r="L1061" s="45">
        <v>171.97</v>
      </c>
      <c r="M1061" s="18" t="s">
        <v>48</v>
      </c>
      <c r="N1061" s="45">
        <v>86.39</v>
      </c>
      <c r="O10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1" s="45">
        <f>Table1[[#This Row],[Lifetime Gross (M USD)]]-Table1[[#This Row],[Budget (M USD)]]</f>
        <v>156.59</v>
      </c>
      <c r="Q1061" s="2" t="s">
        <v>32</v>
      </c>
    </row>
    <row r="1062" spans="1:17" x14ac:dyDescent="0.3">
      <c r="A1062" s="32" t="s">
        <v>1597</v>
      </c>
      <c r="B1062" s="22" t="s">
        <v>3032</v>
      </c>
      <c r="C1062" s="18" t="s">
        <v>4959</v>
      </c>
      <c r="D1062" s="18" t="s">
        <v>26</v>
      </c>
      <c r="E1062" s="18" t="s">
        <v>9</v>
      </c>
      <c r="F1062" s="42">
        <f t="shared" ca="1" si="16"/>
        <v>17879</v>
      </c>
      <c r="G1062" s="27">
        <v>6.4</v>
      </c>
      <c r="H1062" s="45">
        <v>11.36</v>
      </c>
      <c r="I1062" s="45">
        <v>166.93</v>
      </c>
      <c r="J1062" s="25">
        <v>97</v>
      </c>
      <c r="K1062" s="45">
        <v>113.04</v>
      </c>
      <c r="L1062" s="45">
        <v>53.89</v>
      </c>
      <c r="M1062" s="18" t="s">
        <v>50</v>
      </c>
      <c r="N1062" s="45">
        <v>2.4700000000000002</v>
      </c>
      <c r="O10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2" s="45">
        <f>Table1[[#This Row],[Lifetime Gross (M USD)]]-Table1[[#This Row],[Budget (M USD)]]</f>
        <v>155.57</v>
      </c>
      <c r="Q1062" s="2" t="s">
        <v>17</v>
      </c>
    </row>
    <row r="1063" spans="1:17" x14ac:dyDescent="0.3">
      <c r="A1063" s="18" t="s">
        <v>263</v>
      </c>
      <c r="B1063" s="22" t="s">
        <v>2374</v>
      </c>
      <c r="C1063" s="18" t="s">
        <v>3928</v>
      </c>
      <c r="D1063" s="18" t="s">
        <v>26</v>
      </c>
      <c r="E1063" s="18" t="s">
        <v>9</v>
      </c>
      <c r="F1063" s="42">
        <f t="shared" ca="1" si="16"/>
        <v>9728</v>
      </c>
      <c r="G1063" s="27">
        <v>6.2</v>
      </c>
      <c r="H1063" s="45">
        <v>5.46</v>
      </c>
      <c r="I1063" s="45">
        <v>160.11000000000001</v>
      </c>
      <c r="J1063" s="25">
        <v>66</v>
      </c>
      <c r="K1063" s="45">
        <v>109.52</v>
      </c>
      <c r="L1063" s="45">
        <v>50.59</v>
      </c>
      <c r="M1063" s="18" t="s">
        <v>48</v>
      </c>
      <c r="N1063" s="45">
        <v>1.42</v>
      </c>
      <c r="O10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3" s="45">
        <f>Table1[[#This Row],[Lifetime Gross (M USD)]]-Table1[[#This Row],[Budget (M USD)]]</f>
        <v>154.65</v>
      </c>
      <c r="Q1063" s="2" t="s">
        <v>32</v>
      </c>
    </row>
    <row r="1064" spans="1:17" x14ac:dyDescent="0.3">
      <c r="A1064" s="32" t="s">
        <v>1798</v>
      </c>
      <c r="B1064" s="22" t="s">
        <v>2074</v>
      </c>
      <c r="C1064" s="18" t="s">
        <v>3285</v>
      </c>
      <c r="D1064" s="18" t="s">
        <v>26</v>
      </c>
      <c r="E1064" s="18" t="s">
        <v>2075</v>
      </c>
      <c r="F1064" s="42">
        <f t="shared" ca="1" si="16"/>
        <v>22824</v>
      </c>
      <c r="G1064" s="27">
        <v>7.2</v>
      </c>
      <c r="H1064" s="45">
        <v>151.46</v>
      </c>
      <c r="I1064" s="45">
        <v>288.24</v>
      </c>
      <c r="J1064" s="25">
        <v>72</v>
      </c>
      <c r="K1064" s="45">
        <v>205.98</v>
      </c>
      <c r="L1064" s="45">
        <v>82.26</v>
      </c>
      <c r="M1064" s="18" t="s">
        <v>44</v>
      </c>
      <c r="N1064" s="45">
        <v>53.32</v>
      </c>
      <c r="O10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4" s="45">
        <f>Table1[[#This Row],[Lifetime Gross (M USD)]]-Table1[[#This Row],[Budget (M USD)]]</f>
        <v>136.78</v>
      </c>
      <c r="Q1064" s="2" t="s">
        <v>20</v>
      </c>
    </row>
    <row r="1065" spans="1:17" x14ac:dyDescent="0.3">
      <c r="A1065" s="18" t="s">
        <v>1806</v>
      </c>
      <c r="B1065" s="22" t="s">
        <v>2303</v>
      </c>
      <c r="C1065" s="18" t="s">
        <v>3587</v>
      </c>
      <c r="D1065" s="18" t="s">
        <v>26</v>
      </c>
      <c r="E1065" s="18" t="s">
        <v>9</v>
      </c>
      <c r="F1065" s="42">
        <f t="shared" ca="1" si="16"/>
        <v>37551</v>
      </c>
      <c r="G1065" s="27">
        <v>5.5</v>
      </c>
      <c r="H1065" s="45">
        <v>126.34</v>
      </c>
      <c r="I1065" s="45">
        <v>258.12</v>
      </c>
      <c r="J1065" s="25">
        <v>76</v>
      </c>
      <c r="K1065" s="45">
        <v>153.85</v>
      </c>
      <c r="L1065" s="45">
        <v>104.27</v>
      </c>
      <c r="M1065" s="18" t="s">
        <v>54</v>
      </c>
      <c r="N1065" s="45">
        <v>25.32</v>
      </c>
      <c r="O10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5" s="45">
        <f>Table1[[#This Row],[Lifetime Gross (M USD)]]-Table1[[#This Row],[Budget (M USD)]]</f>
        <v>131.78</v>
      </c>
      <c r="Q1065" s="2" t="s">
        <v>32</v>
      </c>
    </row>
    <row r="1066" spans="1:17" x14ac:dyDescent="0.3">
      <c r="A1066" s="32" t="s">
        <v>1811</v>
      </c>
      <c r="B1066" s="22" t="s">
        <v>2530</v>
      </c>
      <c r="C1066" s="18" t="s">
        <v>3945</v>
      </c>
      <c r="D1066" s="18" t="s">
        <v>26</v>
      </c>
      <c r="E1066" s="18" t="s">
        <v>9</v>
      </c>
      <c r="F1066" s="42">
        <f t="shared" ca="1" si="16"/>
        <v>26974</v>
      </c>
      <c r="G1066" s="27">
        <v>6.9</v>
      </c>
      <c r="H1066" s="45">
        <v>119.94</v>
      </c>
      <c r="I1066" s="45">
        <v>245.94</v>
      </c>
      <c r="J1066" s="25">
        <v>79</v>
      </c>
      <c r="K1066" s="45">
        <v>154.65</v>
      </c>
      <c r="L1066" s="45">
        <v>91.29</v>
      </c>
      <c r="M1066" s="18" t="s">
        <v>55</v>
      </c>
      <c r="N1066" s="45">
        <v>29.5</v>
      </c>
      <c r="O10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6" s="45">
        <f>Table1[[#This Row],[Lifetime Gross (M USD)]]-Table1[[#This Row],[Budget (M USD)]]</f>
        <v>126</v>
      </c>
      <c r="Q1066" s="2" t="s">
        <v>22</v>
      </c>
    </row>
    <row r="1067" spans="1:17" x14ac:dyDescent="0.3">
      <c r="A1067" s="18" t="s">
        <v>1813</v>
      </c>
      <c r="B1067" s="22" t="s">
        <v>1945</v>
      </c>
      <c r="C1067" s="18" t="s">
        <v>3365</v>
      </c>
      <c r="D1067" s="18" t="s">
        <v>26</v>
      </c>
      <c r="E1067" s="18" t="s">
        <v>19</v>
      </c>
      <c r="F1067" s="42">
        <f t="shared" ca="1" si="16"/>
        <v>22506</v>
      </c>
      <c r="G1067" s="27">
        <v>6.8</v>
      </c>
      <c r="H1067" s="45">
        <v>7.76</v>
      </c>
      <c r="I1067" s="45">
        <v>128.47</v>
      </c>
      <c r="J1067" s="25">
        <v>96</v>
      </c>
      <c r="K1067" s="45">
        <v>89.62</v>
      </c>
      <c r="L1067" s="45">
        <v>38.85</v>
      </c>
      <c r="M1067" s="18" t="s">
        <v>48</v>
      </c>
      <c r="N1067" s="45">
        <v>3.21</v>
      </c>
      <c r="O10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7" s="45">
        <f>Table1[[#This Row],[Lifetime Gross (M USD)]]-Table1[[#This Row],[Budget (M USD)]]</f>
        <v>120.71</v>
      </c>
      <c r="Q1067" s="2" t="s">
        <v>32</v>
      </c>
    </row>
    <row r="1068" spans="1:17" x14ac:dyDescent="0.3">
      <c r="A1068" s="32" t="s">
        <v>88</v>
      </c>
      <c r="B1068" s="22" t="s">
        <v>2015</v>
      </c>
      <c r="C1068" s="18" t="s">
        <v>3221</v>
      </c>
      <c r="D1068" s="18" t="s">
        <v>26</v>
      </c>
      <c r="E1068" s="18" t="s">
        <v>9</v>
      </c>
      <c r="F1068" s="42">
        <f t="shared" ca="1" si="16"/>
        <v>35593</v>
      </c>
      <c r="G1068" s="27">
        <v>2.2000000000000002</v>
      </c>
      <c r="H1068" s="45">
        <v>292.75</v>
      </c>
      <c r="I1068" s="45">
        <v>413</v>
      </c>
      <c r="J1068" s="25">
        <v>55</v>
      </c>
      <c r="K1068" s="45">
        <v>297.63</v>
      </c>
      <c r="L1068" s="45">
        <v>115.37</v>
      </c>
      <c r="M1068" s="18" t="s">
        <v>46</v>
      </c>
      <c r="N1068" s="45">
        <v>127.87</v>
      </c>
      <c r="O10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8" s="45">
        <f>Table1[[#This Row],[Lifetime Gross (M USD)]]-Table1[[#This Row],[Budget (M USD)]]</f>
        <v>120.25</v>
      </c>
      <c r="Q1068" s="2" t="s">
        <v>28</v>
      </c>
    </row>
    <row r="1069" spans="1:17" x14ac:dyDescent="0.3">
      <c r="A1069" s="18" t="s">
        <v>110</v>
      </c>
      <c r="B1069" s="22" t="s">
        <v>3046</v>
      </c>
      <c r="C1069" s="18" t="s">
        <v>5002</v>
      </c>
      <c r="D1069" s="18" t="s">
        <v>2912</v>
      </c>
      <c r="E1069" s="18" t="s">
        <v>2913</v>
      </c>
      <c r="F1069" s="42">
        <f t="shared" ca="1" si="16"/>
        <v>32702</v>
      </c>
      <c r="G1069" s="27">
        <v>7.1</v>
      </c>
      <c r="H1069" s="45">
        <v>4.95</v>
      </c>
      <c r="I1069" s="45">
        <v>119.78</v>
      </c>
      <c r="J1069" s="25">
        <v>93</v>
      </c>
      <c r="K1069" s="45">
        <v>88.39</v>
      </c>
      <c r="L1069" s="45">
        <v>31.39</v>
      </c>
      <c r="M1069" s="18" t="s">
        <v>50</v>
      </c>
      <c r="N1069" s="45">
        <v>0.73</v>
      </c>
      <c r="O10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69" s="45">
        <f>Table1[[#This Row],[Lifetime Gross (M USD)]]-Table1[[#This Row],[Budget (M USD)]]</f>
        <v>114.83</v>
      </c>
      <c r="Q1069" s="2" t="s">
        <v>17</v>
      </c>
    </row>
    <row r="1070" spans="1:17" x14ac:dyDescent="0.3">
      <c r="A1070" s="32" t="s">
        <v>116</v>
      </c>
      <c r="B1070" s="22" t="s">
        <v>2716</v>
      </c>
      <c r="C1070" s="18" t="s">
        <v>4271</v>
      </c>
      <c r="D1070" s="18" t="s">
        <v>26</v>
      </c>
      <c r="E1070" s="18" t="s">
        <v>9</v>
      </c>
      <c r="F1070" s="42">
        <f t="shared" ca="1" si="16"/>
        <v>34331</v>
      </c>
      <c r="G1070" s="27">
        <v>4.0999999999999996</v>
      </c>
      <c r="H1070" s="45">
        <v>111.95</v>
      </c>
      <c r="I1070" s="45">
        <v>221.34</v>
      </c>
      <c r="J1070" s="25">
        <v>82</v>
      </c>
      <c r="K1070" s="45">
        <v>117.71</v>
      </c>
      <c r="L1070" s="45">
        <v>103.63</v>
      </c>
      <c r="M1070" s="18" t="s">
        <v>48</v>
      </c>
      <c r="N1070" s="45">
        <v>45.29</v>
      </c>
      <c r="O10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0" s="45">
        <f>Table1[[#This Row],[Lifetime Gross (M USD)]]-Table1[[#This Row],[Budget (M USD)]]</f>
        <v>109.39</v>
      </c>
      <c r="Q1070" s="2" t="s">
        <v>17</v>
      </c>
    </row>
    <row r="1071" spans="1:17" x14ac:dyDescent="0.3">
      <c r="A1071" s="18" t="s">
        <v>121</v>
      </c>
      <c r="B1071" s="22" t="s">
        <v>2942</v>
      </c>
      <c r="C1071" s="18" t="s">
        <v>4753</v>
      </c>
      <c r="D1071" s="18" t="s">
        <v>26</v>
      </c>
      <c r="E1071" s="18" t="s">
        <v>9</v>
      </c>
      <c r="F1071" s="42">
        <f t="shared" ca="1" si="16"/>
        <v>35300</v>
      </c>
      <c r="G1071" s="27">
        <v>6.8</v>
      </c>
      <c r="H1071" s="45">
        <v>190.51</v>
      </c>
      <c r="I1071" s="45">
        <v>296.13</v>
      </c>
      <c r="J1071" s="25">
        <v>96</v>
      </c>
      <c r="K1071" s="45">
        <v>214.27</v>
      </c>
      <c r="L1071" s="45">
        <v>81.86</v>
      </c>
      <c r="M1071" s="18" t="s">
        <v>50</v>
      </c>
      <c r="N1071" s="45">
        <v>34.5</v>
      </c>
      <c r="O10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1" s="45">
        <f>Table1[[#This Row],[Lifetime Gross (M USD)]]-Table1[[#This Row],[Budget (M USD)]]</f>
        <v>105.62</v>
      </c>
      <c r="Q1071" s="2" t="s">
        <v>10</v>
      </c>
    </row>
    <row r="1072" spans="1:17" x14ac:dyDescent="0.3">
      <c r="A1072" s="32" t="s">
        <v>123</v>
      </c>
      <c r="B1072" s="22" t="s">
        <v>1908</v>
      </c>
      <c r="C1072" s="18" t="s">
        <v>3110</v>
      </c>
      <c r="D1072" s="18" t="s">
        <v>26</v>
      </c>
      <c r="E1072" s="18" t="s">
        <v>9</v>
      </c>
      <c r="F1072" s="42">
        <f t="shared" ca="1" si="16"/>
        <v>29454</v>
      </c>
      <c r="G1072" s="27">
        <v>7.4</v>
      </c>
      <c r="H1072" s="45">
        <v>221.94</v>
      </c>
      <c r="I1072" s="45">
        <v>303.44</v>
      </c>
      <c r="J1072" s="25">
        <v>93</v>
      </c>
      <c r="K1072" s="45">
        <v>183.38</v>
      </c>
      <c r="L1072" s="45">
        <v>120.06</v>
      </c>
      <c r="M1072" s="18" t="s">
        <v>54</v>
      </c>
      <c r="N1072" s="45">
        <v>100.65</v>
      </c>
      <c r="O10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2" s="45">
        <f>Table1[[#This Row],[Lifetime Gross (M USD)]]-Table1[[#This Row],[Budget (M USD)]]</f>
        <v>81.5</v>
      </c>
      <c r="Q1072" s="2" t="s">
        <v>32</v>
      </c>
    </row>
    <row r="1073" spans="1:17" x14ac:dyDescent="0.3">
      <c r="A1073" s="18" t="s">
        <v>139</v>
      </c>
      <c r="B1073" s="22" t="s">
        <v>2402</v>
      </c>
      <c r="C1073" s="18" t="s">
        <v>4622</v>
      </c>
      <c r="D1073" s="18" t="s">
        <v>26</v>
      </c>
      <c r="E1073" s="18" t="s">
        <v>27</v>
      </c>
      <c r="F1073" s="42">
        <f t="shared" ca="1" si="16"/>
        <v>33596</v>
      </c>
      <c r="G1073" s="27">
        <v>6</v>
      </c>
      <c r="H1073" s="45">
        <v>8.2100000000000009</v>
      </c>
      <c r="I1073" s="45">
        <v>75.17</v>
      </c>
      <c r="J1073" s="25">
        <v>40</v>
      </c>
      <c r="K1073" s="45">
        <v>54.57</v>
      </c>
      <c r="L1073" s="45">
        <v>20.6</v>
      </c>
      <c r="M1073" s="18" t="s">
        <v>44</v>
      </c>
      <c r="N1073" s="45">
        <v>1.08</v>
      </c>
      <c r="O10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3" s="45">
        <f>Table1[[#This Row],[Lifetime Gross (M USD)]]-Table1[[#This Row],[Budget (M USD)]]</f>
        <v>66.960000000000008</v>
      </c>
      <c r="Q1073" s="2" t="s">
        <v>13</v>
      </c>
    </row>
    <row r="1074" spans="1:17" x14ac:dyDescent="0.3">
      <c r="A1074" s="32" t="s">
        <v>144</v>
      </c>
      <c r="B1074" s="22" t="s">
        <v>2053</v>
      </c>
      <c r="C1074" s="18" t="s">
        <v>4381</v>
      </c>
      <c r="D1074" s="18" t="s">
        <v>26</v>
      </c>
      <c r="E1074" s="18" t="s">
        <v>9</v>
      </c>
      <c r="F1074" s="42">
        <f t="shared" ca="1" si="16"/>
        <v>33256</v>
      </c>
      <c r="G1074" s="27">
        <v>8.1999999999999993</v>
      </c>
      <c r="H1074" s="45">
        <v>49.4</v>
      </c>
      <c r="I1074" s="45">
        <v>107.56</v>
      </c>
      <c r="J1074" s="25">
        <v>67</v>
      </c>
      <c r="K1074" s="45">
        <v>61.58</v>
      </c>
      <c r="L1074" s="45">
        <v>45.98</v>
      </c>
      <c r="M1074" s="18" t="s">
        <v>54</v>
      </c>
      <c r="N1074" s="45">
        <v>23.83</v>
      </c>
      <c r="O10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4" s="45">
        <f>Table1[[#This Row],[Lifetime Gross (M USD)]]-Table1[[#This Row],[Budget (M USD)]]</f>
        <v>58.160000000000004</v>
      </c>
      <c r="Q1074" s="2" t="s">
        <v>25</v>
      </c>
    </row>
    <row r="1075" spans="1:17" x14ac:dyDescent="0.3">
      <c r="A1075" s="18" t="s">
        <v>146</v>
      </c>
      <c r="B1075" s="22" t="s">
        <v>2900</v>
      </c>
      <c r="C1075" s="18" t="s">
        <v>4646</v>
      </c>
      <c r="D1075" s="18" t="s">
        <v>26</v>
      </c>
      <c r="E1075" s="18" t="s">
        <v>9</v>
      </c>
      <c r="F1075" s="42">
        <f t="shared" ca="1" si="16"/>
        <v>40384</v>
      </c>
      <c r="G1075" s="27">
        <v>6.5</v>
      </c>
      <c r="H1075" s="45">
        <v>130.82</v>
      </c>
      <c r="I1075" s="45">
        <v>183.48</v>
      </c>
      <c r="J1075" s="25">
        <v>54</v>
      </c>
      <c r="K1075" s="45">
        <v>142.27000000000001</v>
      </c>
      <c r="L1075" s="45">
        <v>41.21</v>
      </c>
      <c r="M1075" s="18" t="s">
        <v>44</v>
      </c>
      <c r="N1075" s="45">
        <v>62.39</v>
      </c>
      <c r="O10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5" s="45">
        <f>Table1[[#This Row],[Lifetime Gross (M USD)]]-Table1[[#This Row],[Budget (M USD)]]</f>
        <v>52.66</v>
      </c>
      <c r="Q1075" s="2" t="s">
        <v>8</v>
      </c>
    </row>
    <row r="1076" spans="1:17" x14ac:dyDescent="0.3">
      <c r="A1076" s="32" t="s">
        <v>178</v>
      </c>
      <c r="B1076" s="22" t="s">
        <v>1992</v>
      </c>
      <c r="C1076" s="18" t="s">
        <v>3374</v>
      </c>
      <c r="D1076" s="18" t="s">
        <v>26</v>
      </c>
      <c r="E1076" s="18" t="s">
        <v>9</v>
      </c>
      <c r="F1076" s="42">
        <f t="shared" ca="1" si="16"/>
        <v>40305</v>
      </c>
      <c r="G1076" s="27">
        <v>6.5</v>
      </c>
      <c r="H1076" s="45">
        <v>24.54</v>
      </c>
      <c r="I1076" s="45">
        <v>69.16</v>
      </c>
      <c r="J1076" s="25">
        <v>36</v>
      </c>
      <c r="K1076" s="45">
        <v>35.020000000000003</v>
      </c>
      <c r="L1076" s="45">
        <v>34.14</v>
      </c>
      <c r="M1076" s="18" t="s">
        <v>48</v>
      </c>
      <c r="N1076" s="45">
        <v>3.29</v>
      </c>
      <c r="O10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6" s="45">
        <f>Table1[[#This Row],[Lifetime Gross (M USD)]]-Table1[[#This Row],[Budget (M USD)]]</f>
        <v>44.62</v>
      </c>
      <c r="Q1076" s="2" t="s">
        <v>32</v>
      </c>
    </row>
    <row r="1077" spans="1:17" x14ac:dyDescent="0.3">
      <c r="A1077" s="18" t="s">
        <v>209</v>
      </c>
      <c r="B1077" s="22" t="s">
        <v>2216</v>
      </c>
      <c r="C1077" s="18" t="s">
        <v>4801</v>
      </c>
      <c r="D1077" s="18" t="s">
        <v>26</v>
      </c>
      <c r="E1077" s="18" t="s">
        <v>9</v>
      </c>
      <c r="F1077" s="42">
        <f t="shared" ca="1" si="16"/>
        <v>16750</v>
      </c>
      <c r="G1077" s="27">
        <v>8</v>
      </c>
      <c r="H1077" s="45">
        <v>107.58</v>
      </c>
      <c r="I1077" s="45">
        <v>142.72999999999999</v>
      </c>
      <c r="J1077" s="25">
        <v>82</v>
      </c>
      <c r="K1077" s="45">
        <v>100.37</v>
      </c>
      <c r="L1077" s="45">
        <v>42.36</v>
      </c>
      <c r="M1077" s="18" t="s">
        <v>50</v>
      </c>
      <c r="N1077" s="45">
        <v>45.43</v>
      </c>
      <c r="O10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7" s="45">
        <f>Table1[[#This Row],[Lifetime Gross (M USD)]]-Table1[[#This Row],[Budget (M USD)]]</f>
        <v>35.149999999999991</v>
      </c>
      <c r="Q1077" s="2" t="s">
        <v>20</v>
      </c>
    </row>
    <row r="1078" spans="1:17" x14ac:dyDescent="0.3">
      <c r="A1078" s="32" t="s">
        <v>210</v>
      </c>
      <c r="B1078" s="22" t="s">
        <v>2378</v>
      </c>
      <c r="C1078" s="18" t="s">
        <v>3694</v>
      </c>
      <c r="D1078" s="18" t="s">
        <v>2379</v>
      </c>
      <c r="E1078" s="18" t="s">
        <v>19</v>
      </c>
      <c r="F1078" s="42">
        <f t="shared" ca="1" si="16"/>
        <v>27373</v>
      </c>
      <c r="G1078" s="27">
        <v>6.4</v>
      </c>
      <c r="H1078" s="45">
        <v>132.16</v>
      </c>
      <c r="I1078" s="45">
        <v>153.79</v>
      </c>
      <c r="J1078" s="25">
        <v>63</v>
      </c>
      <c r="K1078" s="45">
        <v>93.08</v>
      </c>
      <c r="L1078" s="45">
        <v>60.71</v>
      </c>
      <c r="M1078" s="18" t="s">
        <v>55</v>
      </c>
      <c r="N1078" s="45">
        <v>22.9</v>
      </c>
      <c r="O10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8" s="45">
        <f>Table1[[#This Row],[Lifetime Gross (M USD)]]-Table1[[#This Row],[Budget (M USD)]]</f>
        <v>21.629999999999995</v>
      </c>
      <c r="Q1078" s="2" t="s">
        <v>13</v>
      </c>
    </row>
    <row r="1079" spans="1:17" x14ac:dyDescent="0.3">
      <c r="A1079" s="18" t="s">
        <v>219</v>
      </c>
      <c r="B1079" s="22" t="s">
        <v>2118</v>
      </c>
      <c r="C1079" s="18" t="s">
        <v>3342</v>
      </c>
      <c r="D1079" s="18" t="s">
        <v>26</v>
      </c>
      <c r="E1079" s="18" t="s">
        <v>19</v>
      </c>
      <c r="F1079" s="42">
        <f t="shared" ca="1" si="16"/>
        <v>38546</v>
      </c>
      <c r="G1079" s="27">
        <v>6</v>
      </c>
      <c r="H1079" s="45">
        <v>31</v>
      </c>
      <c r="I1079" s="45">
        <v>49.67</v>
      </c>
      <c r="J1079" s="25">
        <v>97</v>
      </c>
      <c r="K1079" s="45">
        <v>32.33</v>
      </c>
      <c r="L1079" s="45">
        <v>17.34</v>
      </c>
      <c r="M1079" s="18" t="s">
        <v>55</v>
      </c>
      <c r="N1079" s="45">
        <v>13.55</v>
      </c>
      <c r="O10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79" s="45">
        <f>Table1[[#This Row],[Lifetime Gross (M USD)]]-Table1[[#This Row],[Budget (M USD)]]</f>
        <v>18.670000000000002</v>
      </c>
      <c r="Q1079" s="2" t="s">
        <v>22</v>
      </c>
    </row>
    <row r="1080" spans="1:17" x14ac:dyDescent="0.3">
      <c r="A1080" s="32" t="s">
        <v>261</v>
      </c>
      <c r="B1080" s="22" t="s">
        <v>2629</v>
      </c>
      <c r="C1080" s="18" t="s">
        <v>4477</v>
      </c>
      <c r="D1080" s="18" t="s">
        <v>26</v>
      </c>
      <c r="E1080" s="18" t="s">
        <v>9</v>
      </c>
      <c r="F1080" s="42">
        <f t="shared" ca="1" si="16"/>
        <v>35933</v>
      </c>
      <c r="G1080" s="27">
        <v>7.3</v>
      </c>
      <c r="H1080" s="45">
        <v>167.68</v>
      </c>
      <c r="I1080" s="45">
        <v>186.06</v>
      </c>
      <c r="J1080" s="25">
        <v>65</v>
      </c>
      <c r="K1080" s="45">
        <v>123.58</v>
      </c>
      <c r="L1080" s="45">
        <v>62.48</v>
      </c>
      <c r="M1080" s="18" t="s">
        <v>55</v>
      </c>
      <c r="N1080" s="45">
        <v>60.86</v>
      </c>
      <c r="O10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0" s="45">
        <f>Table1[[#This Row],[Lifetime Gross (M USD)]]-Table1[[#This Row],[Budget (M USD)]]</f>
        <v>18.379999999999995</v>
      </c>
      <c r="Q1080" s="2" t="s">
        <v>10</v>
      </c>
    </row>
    <row r="1081" spans="1:17" x14ac:dyDescent="0.3">
      <c r="A1081" s="18" t="s">
        <v>302</v>
      </c>
      <c r="B1081" s="22" t="s">
        <v>2086</v>
      </c>
      <c r="C1081" s="18" t="s">
        <v>3318</v>
      </c>
      <c r="D1081" s="18" t="s">
        <v>26</v>
      </c>
      <c r="E1081" s="18" t="s">
        <v>9</v>
      </c>
      <c r="F1081" s="42">
        <f t="shared" ca="1" si="16"/>
        <v>36180</v>
      </c>
      <c r="G1081" s="27">
        <v>8</v>
      </c>
      <c r="H1081" s="45">
        <v>279.7</v>
      </c>
      <c r="I1081" s="45">
        <v>294.31</v>
      </c>
      <c r="J1081" s="25">
        <v>54</v>
      </c>
      <c r="K1081" s="45">
        <v>192.77</v>
      </c>
      <c r="L1081" s="45">
        <v>101.54</v>
      </c>
      <c r="M1081" s="18" t="s">
        <v>50</v>
      </c>
      <c r="N1081" s="45">
        <v>83.71</v>
      </c>
      <c r="O10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1" s="45">
        <f>Table1[[#This Row],[Lifetime Gross (M USD)]]-Table1[[#This Row],[Budget (M USD)]]</f>
        <v>14.610000000000014</v>
      </c>
      <c r="Q1081" s="2" t="s">
        <v>13</v>
      </c>
    </row>
    <row r="1082" spans="1:17" x14ac:dyDescent="0.3">
      <c r="A1082" s="32" t="s">
        <v>320</v>
      </c>
      <c r="B1082" s="22" t="s">
        <v>1976</v>
      </c>
      <c r="C1082" s="18" t="s">
        <v>4164</v>
      </c>
      <c r="D1082" s="18" t="s">
        <v>26</v>
      </c>
      <c r="E1082" s="18" t="s">
        <v>9</v>
      </c>
      <c r="F1082" s="42">
        <f t="shared" ca="1" si="16"/>
        <v>24670</v>
      </c>
      <c r="G1082" s="27">
        <v>6.7</v>
      </c>
      <c r="H1082" s="45">
        <v>185.18</v>
      </c>
      <c r="I1082" s="45">
        <v>197.02</v>
      </c>
      <c r="J1082" s="25">
        <v>98</v>
      </c>
      <c r="K1082" s="45">
        <v>132.56</v>
      </c>
      <c r="L1082" s="45">
        <v>64.459999999999994</v>
      </c>
      <c r="M1082" s="18" t="s">
        <v>48</v>
      </c>
      <c r="N1082" s="45">
        <v>43.61</v>
      </c>
      <c r="O10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2" s="45">
        <f>Table1[[#This Row],[Lifetime Gross (M USD)]]-Table1[[#This Row],[Budget (M USD)]]</f>
        <v>11.840000000000003</v>
      </c>
      <c r="Q1082" s="2" t="s">
        <v>22</v>
      </c>
    </row>
    <row r="1083" spans="1:17" x14ac:dyDescent="0.3">
      <c r="A1083" s="18" t="s">
        <v>326</v>
      </c>
      <c r="B1083" s="22" t="s">
        <v>2508</v>
      </c>
      <c r="C1083" s="18" t="s">
        <v>3896</v>
      </c>
      <c r="D1083" s="18" t="s">
        <v>26</v>
      </c>
      <c r="E1083" s="18" t="s">
        <v>9</v>
      </c>
      <c r="F1083" s="42">
        <f t="shared" ca="1" si="16"/>
        <v>11970</v>
      </c>
      <c r="G1083" s="27">
        <v>5.9</v>
      </c>
      <c r="H1083" s="45">
        <v>188.39</v>
      </c>
      <c r="I1083" s="45">
        <v>197.9</v>
      </c>
      <c r="J1083" s="25">
        <v>57</v>
      </c>
      <c r="K1083" s="45">
        <v>110.81</v>
      </c>
      <c r="L1083" s="45">
        <v>87.09</v>
      </c>
      <c r="M1083" s="18" t="s">
        <v>50</v>
      </c>
      <c r="N1083" s="45">
        <v>85.88</v>
      </c>
      <c r="O10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3" s="45">
        <f>Table1[[#This Row],[Lifetime Gross (M USD)]]-Table1[[#This Row],[Budget (M USD)]]</f>
        <v>9.5100000000000193</v>
      </c>
      <c r="Q1083" s="2" t="s">
        <v>32</v>
      </c>
    </row>
    <row r="1084" spans="1:17" x14ac:dyDescent="0.3">
      <c r="A1084" s="32" t="s">
        <v>330</v>
      </c>
      <c r="B1084" s="22" t="s">
        <v>1944</v>
      </c>
      <c r="C1084" s="18" t="s">
        <v>4307</v>
      </c>
      <c r="D1084" s="18" t="s">
        <v>26</v>
      </c>
      <c r="E1084" s="18" t="s">
        <v>9</v>
      </c>
      <c r="F1084" s="42">
        <f t="shared" ca="1" si="16"/>
        <v>42066</v>
      </c>
      <c r="G1084" s="27">
        <v>7.5</v>
      </c>
      <c r="H1084" s="45">
        <v>195.92</v>
      </c>
      <c r="I1084" s="45">
        <v>189.9</v>
      </c>
      <c r="J1084" s="25">
        <v>93</v>
      </c>
      <c r="K1084" s="45">
        <v>135.83000000000001</v>
      </c>
      <c r="L1084" s="45">
        <v>54.07</v>
      </c>
      <c r="M1084" s="18" t="s">
        <v>48</v>
      </c>
      <c r="N1084" s="45">
        <v>37.17</v>
      </c>
      <c r="O10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4" s="45">
        <f>Table1[[#This Row],[Lifetime Gross (M USD)]]-Table1[[#This Row],[Budget (M USD)]]</f>
        <v>-6.0199999999999818</v>
      </c>
      <c r="Q1084" s="2" t="s">
        <v>8</v>
      </c>
    </row>
    <row r="1085" spans="1:17" x14ac:dyDescent="0.3">
      <c r="A1085" s="18" t="s">
        <v>344</v>
      </c>
      <c r="B1085" s="22" t="s">
        <v>1906</v>
      </c>
      <c r="C1085" s="18" t="s">
        <v>3366</v>
      </c>
      <c r="D1085" s="18" t="s">
        <v>26</v>
      </c>
      <c r="E1085" s="18" t="s">
        <v>9</v>
      </c>
      <c r="F1085" s="42">
        <f t="shared" ca="1" si="16"/>
        <v>12749</v>
      </c>
      <c r="G1085" s="27">
        <v>5</v>
      </c>
      <c r="H1085" s="45">
        <v>158.38</v>
      </c>
      <c r="I1085" s="45">
        <v>150.5</v>
      </c>
      <c r="J1085" s="25">
        <v>79</v>
      </c>
      <c r="K1085" s="45">
        <v>98.13</v>
      </c>
      <c r="L1085" s="45">
        <v>52.37</v>
      </c>
      <c r="M1085" s="18" t="s">
        <v>44</v>
      </c>
      <c r="N1085" s="45">
        <v>18.850000000000001</v>
      </c>
      <c r="O10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5" s="45">
        <f>Table1[[#This Row],[Lifetime Gross (M USD)]]-Table1[[#This Row],[Budget (M USD)]]</f>
        <v>-7.8799999999999955</v>
      </c>
      <c r="Q1085" s="2" t="s">
        <v>32</v>
      </c>
    </row>
    <row r="1086" spans="1:17" x14ac:dyDescent="0.3">
      <c r="A1086" s="32" t="s">
        <v>345</v>
      </c>
      <c r="B1086" s="22" t="s">
        <v>2417</v>
      </c>
      <c r="C1086" s="18" t="s">
        <v>4835</v>
      </c>
      <c r="D1086" s="18" t="s">
        <v>26</v>
      </c>
      <c r="E1086" s="18" t="s">
        <v>9</v>
      </c>
      <c r="F1086" s="42">
        <f t="shared" ca="1" si="16"/>
        <v>18530</v>
      </c>
      <c r="G1086" s="27">
        <v>6.6</v>
      </c>
      <c r="H1086" s="45">
        <v>278.95999999999998</v>
      </c>
      <c r="I1086" s="45">
        <v>250.26</v>
      </c>
      <c r="J1086" s="25">
        <v>67</v>
      </c>
      <c r="K1086" s="45">
        <v>137.94999999999999</v>
      </c>
      <c r="L1086" s="45">
        <v>112.31</v>
      </c>
      <c r="M1086" s="18" t="s">
        <v>50</v>
      </c>
      <c r="N1086" s="45">
        <v>104.65</v>
      </c>
      <c r="O10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6" s="45">
        <f>Table1[[#This Row],[Lifetime Gross (M USD)]]-Table1[[#This Row],[Budget (M USD)]]</f>
        <v>-28.699999999999989</v>
      </c>
      <c r="Q1086" s="2" t="s">
        <v>25</v>
      </c>
    </row>
    <row r="1087" spans="1:17" x14ac:dyDescent="0.3">
      <c r="A1087" s="18" t="s">
        <v>358</v>
      </c>
      <c r="B1087" s="22" t="s">
        <v>1885</v>
      </c>
      <c r="C1087" s="18" t="s">
        <v>4443</v>
      </c>
      <c r="D1087" s="18" t="s">
        <v>26</v>
      </c>
      <c r="E1087" s="18" t="s">
        <v>9</v>
      </c>
      <c r="F1087" s="42">
        <f t="shared" ca="1" si="16"/>
        <v>13303</v>
      </c>
      <c r="G1087" s="27">
        <v>6.7</v>
      </c>
      <c r="H1087" s="45">
        <v>202.62</v>
      </c>
      <c r="I1087" s="45">
        <v>170.41</v>
      </c>
      <c r="J1087" s="25">
        <v>64</v>
      </c>
      <c r="K1087" s="45">
        <v>113.47</v>
      </c>
      <c r="L1087" s="45">
        <v>56.94</v>
      </c>
      <c r="M1087" s="18" t="s">
        <v>50</v>
      </c>
      <c r="N1087" s="45">
        <v>25.74</v>
      </c>
      <c r="O10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7" s="45">
        <f>Table1[[#This Row],[Lifetime Gross (M USD)]]-Table1[[#This Row],[Budget (M USD)]]</f>
        <v>-32.210000000000008</v>
      </c>
      <c r="Q1087" s="2" t="s">
        <v>32</v>
      </c>
    </row>
    <row r="1088" spans="1:17" x14ac:dyDescent="0.3">
      <c r="A1088" s="32" t="s">
        <v>445</v>
      </c>
      <c r="B1088" s="22" t="s">
        <v>2185</v>
      </c>
      <c r="C1088" s="18" t="s">
        <v>3427</v>
      </c>
      <c r="D1088" s="18" t="s">
        <v>26</v>
      </c>
      <c r="E1088" s="18" t="s">
        <v>1843</v>
      </c>
      <c r="F1088" s="42">
        <f t="shared" ca="1" si="16"/>
        <v>39009</v>
      </c>
      <c r="G1088" s="27">
        <v>4.8</v>
      </c>
      <c r="H1088" s="45">
        <v>162.63999999999999</v>
      </c>
      <c r="I1088" s="45">
        <v>127.83</v>
      </c>
      <c r="J1088" s="25">
        <v>28</v>
      </c>
      <c r="K1088" s="45">
        <v>84.68</v>
      </c>
      <c r="L1088" s="45">
        <v>43.15</v>
      </c>
      <c r="M1088" s="18" t="s">
        <v>50</v>
      </c>
      <c r="N1088" s="45">
        <v>53.44</v>
      </c>
      <c r="O10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8" s="45">
        <f>Table1[[#This Row],[Lifetime Gross (M USD)]]-Table1[[#This Row],[Budget (M USD)]]</f>
        <v>-34.809999999999988</v>
      </c>
      <c r="Q1088" s="2" t="s">
        <v>25</v>
      </c>
    </row>
    <row r="1089" spans="1:17" x14ac:dyDescent="0.3">
      <c r="A1089" s="18" t="s">
        <v>537</v>
      </c>
      <c r="B1089" s="22" t="s">
        <v>2620</v>
      </c>
      <c r="C1089" s="18" t="s">
        <v>4103</v>
      </c>
      <c r="D1089" s="18" t="s">
        <v>2621</v>
      </c>
      <c r="E1089" s="18" t="s">
        <v>2622</v>
      </c>
      <c r="F1089" s="42">
        <f t="shared" ca="1" si="16"/>
        <v>34774</v>
      </c>
      <c r="G1089" s="27">
        <v>7.1</v>
      </c>
      <c r="H1089" s="45">
        <v>268.83999999999997</v>
      </c>
      <c r="I1089" s="45">
        <v>219.24</v>
      </c>
      <c r="J1089" s="25">
        <v>30</v>
      </c>
      <c r="K1089" s="45">
        <v>115.31</v>
      </c>
      <c r="L1089" s="45">
        <v>103.93</v>
      </c>
      <c r="M1089" s="18" t="s">
        <v>50</v>
      </c>
      <c r="N1089" s="45">
        <v>42.68</v>
      </c>
      <c r="O10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89" s="45">
        <f>Table1[[#This Row],[Lifetime Gross (M USD)]]-Table1[[#This Row],[Budget (M USD)]]</f>
        <v>-49.599999999999966</v>
      </c>
      <c r="Q1089" s="2" t="s">
        <v>25</v>
      </c>
    </row>
    <row r="1090" spans="1:17" x14ac:dyDescent="0.3">
      <c r="A1090" s="32" t="s">
        <v>555</v>
      </c>
      <c r="B1090" s="22" t="s">
        <v>1973</v>
      </c>
      <c r="C1090" s="18" t="s">
        <v>3176</v>
      </c>
      <c r="D1090" s="18" t="s">
        <v>26</v>
      </c>
      <c r="E1090" s="18" t="s">
        <v>9</v>
      </c>
      <c r="F1090" s="42">
        <f t="shared" ca="1" si="16"/>
        <v>7841</v>
      </c>
      <c r="G1090" s="27">
        <v>6.4</v>
      </c>
      <c r="H1090" s="45">
        <v>152.38</v>
      </c>
      <c r="I1090" s="45">
        <v>90.75</v>
      </c>
      <c r="J1090" s="25">
        <v>65</v>
      </c>
      <c r="K1090" s="45">
        <v>48.09</v>
      </c>
      <c r="L1090" s="45">
        <v>42.66</v>
      </c>
      <c r="M1090" s="18" t="s">
        <v>44</v>
      </c>
      <c r="N1090" s="45">
        <v>42.89</v>
      </c>
      <c r="O10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0" s="45">
        <f>Table1[[#This Row],[Lifetime Gross (M USD)]]-Table1[[#This Row],[Budget (M USD)]]</f>
        <v>-61.629999999999995</v>
      </c>
      <c r="Q1090" s="2" t="s">
        <v>28</v>
      </c>
    </row>
    <row r="1091" spans="1:17" x14ac:dyDescent="0.3">
      <c r="A1091" s="18" t="s">
        <v>561</v>
      </c>
      <c r="B1091" s="22" t="s">
        <v>1920</v>
      </c>
      <c r="C1091" s="18" t="s">
        <v>3844</v>
      </c>
      <c r="D1091" s="18" t="s">
        <v>26</v>
      </c>
      <c r="E1091" s="18" t="s">
        <v>9</v>
      </c>
      <c r="F1091" s="42">
        <f t="shared" ref="F1091:F1154" ca="1" si="17">RANDBETWEEN(DATE(1920,1,1),DATE(2015,12,31))</f>
        <v>19950</v>
      </c>
      <c r="G1091" s="27">
        <v>7.5</v>
      </c>
      <c r="H1091" s="45">
        <v>255.85</v>
      </c>
      <c r="I1091" s="45">
        <v>189.5</v>
      </c>
      <c r="J1091" s="25">
        <v>85</v>
      </c>
      <c r="K1091" s="45">
        <v>136.03</v>
      </c>
      <c r="L1091" s="45">
        <v>53.47</v>
      </c>
      <c r="M1091" s="18" t="s">
        <v>44</v>
      </c>
      <c r="N1091" s="45">
        <v>116.96</v>
      </c>
      <c r="O10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1" s="45">
        <f>Table1[[#This Row],[Lifetime Gross (M USD)]]-Table1[[#This Row],[Budget (M USD)]]</f>
        <v>-66.349999999999994</v>
      </c>
      <c r="Q1091" s="2" t="s">
        <v>32</v>
      </c>
    </row>
    <row r="1092" spans="1:17" x14ac:dyDescent="0.3">
      <c r="A1092" s="32" t="s">
        <v>587</v>
      </c>
      <c r="B1092" s="22" t="s">
        <v>2475</v>
      </c>
      <c r="C1092" s="18" t="s">
        <v>3846</v>
      </c>
      <c r="D1092" s="18" t="s">
        <v>26</v>
      </c>
      <c r="E1092" s="18" t="s">
        <v>9</v>
      </c>
      <c r="F1092" s="42">
        <f t="shared" ca="1" si="17"/>
        <v>7802</v>
      </c>
      <c r="G1092" s="27">
        <v>7</v>
      </c>
      <c r="H1092" s="45">
        <v>214.49</v>
      </c>
      <c r="I1092" s="45">
        <v>137.33000000000001</v>
      </c>
      <c r="J1092" s="25">
        <v>73</v>
      </c>
      <c r="K1092" s="45">
        <v>76.88</v>
      </c>
      <c r="L1092" s="45">
        <v>60.45</v>
      </c>
      <c r="M1092" s="18" t="s">
        <v>50</v>
      </c>
      <c r="N1092" s="45">
        <v>22.1</v>
      </c>
      <c r="O10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2" s="45">
        <f>Table1[[#This Row],[Lifetime Gross (M USD)]]-Table1[[#This Row],[Budget (M USD)]]</f>
        <v>-77.16</v>
      </c>
      <c r="Q1092" s="2" t="s">
        <v>10</v>
      </c>
    </row>
    <row r="1093" spans="1:17" x14ac:dyDescent="0.3">
      <c r="A1093" s="18" t="s">
        <v>548</v>
      </c>
      <c r="B1093" s="22" t="s">
        <v>2643</v>
      </c>
      <c r="C1093" s="18" t="s">
        <v>4141</v>
      </c>
      <c r="D1093" s="18" t="s">
        <v>26</v>
      </c>
      <c r="E1093" s="18" t="s">
        <v>9</v>
      </c>
      <c r="F1093" s="42">
        <f t="shared" ca="1" si="17"/>
        <v>29575</v>
      </c>
      <c r="G1093" s="27">
        <v>7.3</v>
      </c>
      <c r="H1093" s="45">
        <v>186.23</v>
      </c>
      <c r="I1093" s="45">
        <v>98.87</v>
      </c>
      <c r="J1093" s="25">
        <v>25</v>
      </c>
      <c r="K1093" s="45">
        <v>53.54</v>
      </c>
      <c r="L1093" s="45">
        <v>45.33</v>
      </c>
      <c r="M1093" s="18" t="s">
        <v>44</v>
      </c>
      <c r="N1093" s="45">
        <v>83.13</v>
      </c>
      <c r="O10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3" s="45">
        <f>Table1[[#This Row],[Lifetime Gross (M USD)]]-Table1[[#This Row],[Budget (M USD)]]</f>
        <v>-87.359999999999985</v>
      </c>
      <c r="Q1093" s="2" t="s">
        <v>20</v>
      </c>
    </row>
    <row r="1094" spans="1:17" x14ac:dyDescent="0.3">
      <c r="A1094" s="32" t="s">
        <v>647</v>
      </c>
      <c r="B1094" s="22" t="s">
        <v>2953</v>
      </c>
      <c r="C1094" s="18" t="s">
        <v>4789</v>
      </c>
      <c r="D1094" s="18" t="s">
        <v>26</v>
      </c>
      <c r="E1094" s="18" t="s">
        <v>9</v>
      </c>
      <c r="F1094" s="42">
        <f t="shared" ca="1" si="17"/>
        <v>14253</v>
      </c>
      <c r="G1094" s="27">
        <v>7.2</v>
      </c>
      <c r="H1094" s="45">
        <v>162.97999999999999</v>
      </c>
      <c r="I1094" s="45">
        <v>73.02</v>
      </c>
      <c r="J1094" s="25">
        <v>44</v>
      </c>
      <c r="K1094" s="45">
        <v>46.28</v>
      </c>
      <c r="L1094" s="45">
        <v>26.74</v>
      </c>
      <c r="M1094" s="18" t="s">
        <v>50</v>
      </c>
      <c r="N1094" s="45">
        <v>20.45</v>
      </c>
      <c r="O10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4" s="45">
        <f>Table1[[#This Row],[Lifetime Gross (M USD)]]-Table1[[#This Row],[Budget (M USD)]]</f>
        <v>-89.96</v>
      </c>
      <c r="Q1094" s="2" t="s">
        <v>17</v>
      </c>
    </row>
    <row r="1095" spans="1:17" x14ac:dyDescent="0.3">
      <c r="A1095" s="18" t="s">
        <v>653</v>
      </c>
      <c r="B1095" s="22" t="s">
        <v>1887</v>
      </c>
      <c r="C1095" s="18" t="s">
        <v>3871</v>
      </c>
      <c r="D1095" s="18" t="s">
        <v>26</v>
      </c>
      <c r="E1095" s="18" t="s">
        <v>21</v>
      </c>
      <c r="F1095" s="42">
        <f t="shared" ca="1" si="17"/>
        <v>10562</v>
      </c>
      <c r="G1095" s="27">
        <v>5.5</v>
      </c>
      <c r="H1095" s="45">
        <v>217.94</v>
      </c>
      <c r="I1095" s="45">
        <v>126.18</v>
      </c>
      <c r="J1095" s="25">
        <v>48</v>
      </c>
      <c r="K1095" s="45">
        <v>89.61</v>
      </c>
      <c r="L1095" s="45">
        <v>36.57</v>
      </c>
      <c r="M1095" s="18" t="s">
        <v>54</v>
      </c>
      <c r="N1095" s="45">
        <v>68.22</v>
      </c>
      <c r="O10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5" s="45">
        <f>Table1[[#This Row],[Lifetime Gross (M USD)]]-Table1[[#This Row],[Budget (M USD)]]</f>
        <v>-91.759999999999991</v>
      </c>
      <c r="Q1095" s="2" t="s">
        <v>17</v>
      </c>
    </row>
    <row r="1096" spans="1:17" x14ac:dyDescent="0.3">
      <c r="A1096" s="32" t="s">
        <v>658</v>
      </c>
      <c r="B1096" s="22" t="s">
        <v>2893</v>
      </c>
      <c r="C1096" s="18" t="s">
        <v>4635</v>
      </c>
      <c r="D1096" s="18" t="s">
        <v>26</v>
      </c>
      <c r="E1096" s="18" t="s">
        <v>9</v>
      </c>
      <c r="F1096" s="42">
        <f t="shared" ca="1" si="17"/>
        <v>19112</v>
      </c>
      <c r="G1096" s="27">
        <v>7</v>
      </c>
      <c r="H1096" s="45">
        <v>265.25</v>
      </c>
      <c r="I1096" s="45">
        <v>172.31</v>
      </c>
      <c r="J1096" s="25">
        <v>20</v>
      </c>
      <c r="K1096" s="45">
        <v>126.51</v>
      </c>
      <c r="L1096" s="45">
        <v>45.8</v>
      </c>
      <c r="M1096" s="18" t="s">
        <v>50</v>
      </c>
      <c r="N1096" s="45">
        <v>117.23</v>
      </c>
      <c r="O10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6" s="45">
        <f>Table1[[#This Row],[Lifetime Gross (M USD)]]-Table1[[#This Row],[Budget (M USD)]]</f>
        <v>-92.94</v>
      </c>
      <c r="Q1096" s="2" t="s">
        <v>17</v>
      </c>
    </row>
    <row r="1097" spans="1:17" x14ac:dyDescent="0.3">
      <c r="A1097" s="18" t="s">
        <v>680</v>
      </c>
      <c r="B1097" s="22" t="s">
        <v>3044</v>
      </c>
      <c r="C1097" s="18" t="s">
        <v>4992</v>
      </c>
      <c r="D1097" s="18" t="s">
        <v>26</v>
      </c>
      <c r="E1097" s="18" t="s">
        <v>9</v>
      </c>
      <c r="F1097" s="42">
        <f t="shared" ca="1" si="17"/>
        <v>17212</v>
      </c>
      <c r="G1097" s="27">
        <v>6.3</v>
      </c>
      <c r="H1097" s="45">
        <v>215.86</v>
      </c>
      <c r="I1097" s="45">
        <v>119.15</v>
      </c>
      <c r="J1097" s="25">
        <v>52</v>
      </c>
      <c r="K1097" s="45">
        <v>95.04</v>
      </c>
      <c r="L1097" s="45">
        <v>24.11</v>
      </c>
      <c r="M1097" s="18" t="s">
        <v>46</v>
      </c>
      <c r="N1097" s="45">
        <v>71.510000000000005</v>
      </c>
      <c r="O10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7" s="45">
        <f>Table1[[#This Row],[Lifetime Gross (M USD)]]-Table1[[#This Row],[Budget (M USD)]]</f>
        <v>-96.710000000000008</v>
      </c>
      <c r="Q1097" s="2" t="s">
        <v>10</v>
      </c>
    </row>
    <row r="1098" spans="1:17" x14ac:dyDescent="0.3">
      <c r="A1098" s="32" t="s">
        <v>696</v>
      </c>
      <c r="B1098" s="22" t="s">
        <v>2018</v>
      </c>
      <c r="C1098" s="18" t="s">
        <v>3263</v>
      </c>
      <c r="D1098" s="18" t="s">
        <v>26</v>
      </c>
      <c r="E1098" s="18" t="s">
        <v>1843</v>
      </c>
      <c r="F1098" s="42">
        <f t="shared" ca="1" si="17"/>
        <v>16867</v>
      </c>
      <c r="G1098" s="27">
        <v>5.5</v>
      </c>
      <c r="H1098" s="45">
        <v>156.97</v>
      </c>
      <c r="I1098" s="45">
        <v>48.36</v>
      </c>
      <c r="J1098" s="25">
        <v>40</v>
      </c>
      <c r="K1098" s="45">
        <v>38.68</v>
      </c>
      <c r="L1098" s="45">
        <v>9.68</v>
      </c>
      <c r="M1098" s="18" t="s">
        <v>44</v>
      </c>
      <c r="N1098" s="45">
        <v>57.7</v>
      </c>
      <c r="O10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8" s="45">
        <f>Table1[[#This Row],[Lifetime Gross (M USD)]]-Table1[[#This Row],[Budget (M USD)]]</f>
        <v>-108.61</v>
      </c>
      <c r="Q1098" s="2" t="s">
        <v>20</v>
      </c>
    </row>
    <row r="1099" spans="1:17" x14ac:dyDescent="0.3">
      <c r="A1099" s="18" t="s">
        <v>704</v>
      </c>
      <c r="B1099" s="22" t="s">
        <v>2644</v>
      </c>
      <c r="C1099" s="18" t="s">
        <v>4142</v>
      </c>
      <c r="D1099" s="18" t="s">
        <v>26</v>
      </c>
      <c r="E1099" s="18" t="s">
        <v>9</v>
      </c>
      <c r="F1099" s="42">
        <f t="shared" ca="1" si="17"/>
        <v>28318</v>
      </c>
      <c r="G1099" s="27">
        <v>6</v>
      </c>
      <c r="H1099" s="45">
        <v>236.12</v>
      </c>
      <c r="I1099" s="45">
        <v>111.34</v>
      </c>
      <c r="J1099" s="25">
        <v>68</v>
      </c>
      <c r="K1099" s="45">
        <v>63.76</v>
      </c>
      <c r="L1099" s="45">
        <v>47.58</v>
      </c>
      <c r="M1099" s="18" t="s">
        <v>46</v>
      </c>
      <c r="N1099" s="45">
        <v>80.099999999999994</v>
      </c>
      <c r="O10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099" s="45">
        <f>Table1[[#This Row],[Lifetime Gross (M USD)]]-Table1[[#This Row],[Budget (M USD)]]</f>
        <v>-124.78</v>
      </c>
      <c r="Q1099" s="2" t="s">
        <v>8</v>
      </c>
    </row>
    <row r="1100" spans="1:17" x14ac:dyDescent="0.3">
      <c r="A1100" s="32" t="s">
        <v>705</v>
      </c>
      <c r="B1100" s="22" t="s">
        <v>2833</v>
      </c>
      <c r="C1100" s="18" t="s">
        <v>4503</v>
      </c>
      <c r="D1100" s="18" t="s">
        <v>26</v>
      </c>
      <c r="E1100" s="18" t="s">
        <v>9</v>
      </c>
      <c r="F1100" s="42">
        <f t="shared" ca="1" si="17"/>
        <v>20024</v>
      </c>
      <c r="G1100" s="27">
        <v>6.2</v>
      </c>
      <c r="H1100" s="45">
        <v>205.67</v>
      </c>
      <c r="I1100" s="45">
        <v>62.77</v>
      </c>
      <c r="J1100" s="25">
        <v>37</v>
      </c>
      <c r="K1100" s="45">
        <v>47.2</v>
      </c>
      <c r="L1100" s="45">
        <v>15.57</v>
      </c>
      <c r="M1100" s="18" t="s">
        <v>46</v>
      </c>
      <c r="N1100" s="45">
        <v>69.98</v>
      </c>
      <c r="O11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0" s="45">
        <f>Table1[[#This Row],[Lifetime Gross (M USD)]]-Table1[[#This Row],[Budget (M USD)]]</f>
        <v>-142.89999999999998</v>
      </c>
      <c r="Q1100" s="2" t="s">
        <v>20</v>
      </c>
    </row>
    <row r="1101" spans="1:17" x14ac:dyDescent="0.3">
      <c r="A1101" s="18" t="s">
        <v>716</v>
      </c>
      <c r="B1101" s="22" t="s">
        <v>2444</v>
      </c>
      <c r="C1101" s="18" t="s">
        <v>3946</v>
      </c>
      <c r="D1101" s="18" t="s">
        <v>26</v>
      </c>
      <c r="E1101" s="18" t="s">
        <v>1843</v>
      </c>
      <c r="F1101" s="42">
        <f t="shared" ca="1" si="17"/>
        <v>11550</v>
      </c>
      <c r="G1101" s="27">
        <v>7.4</v>
      </c>
      <c r="H1101" s="45">
        <v>171.3</v>
      </c>
      <c r="I1101" s="45">
        <v>28.2</v>
      </c>
      <c r="J1101" s="25">
        <v>98</v>
      </c>
      <c r="K1101" s="45">
        <v>14.92</v>
      </c>
      <c r="L1101" s="45">
        <v>13.28</v>
      </c>
      <c r="M1101" s="18" t="s">
        <v>55</v>
      </c>
      <c r="N1101" s="45">
        <v>43.59</v>
      </c>
      <c r="O11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1" s="45">
        <f>Table1[[#This Row],[Lifetime Gross (M USD)]]-Table1[[#This Row],[Budget (M USD)]]</f>
        <v>-143.10000000000002</v>
      </c>
      <c r="Q1101" s="2" t="s">
        <v>22</v>
      </c>
    </row>
    <row r="1102" spans="1:17" x14ac:dyDescent="0.3">
      <c r="A1102" s="32" t="s">
        <v>726</v>
      </c>
      <c r="B1102" s="22" t="s">
        <v>2059</v>
      </c>
      <c r="C1102" s="18" t="s">
        <v>4554</v>
      </c>
      <c r="D1102" s="18" t="s">
        <v>26</v>
      </c>
      <c r="E1102" s="18" t="s">
        <v>9</v>
      </c>
      <c r="F1102" s="42">
        <f t="shared" ca="1" si="17"/>
        <v>29520</v>
      </c>
      <c r="G1102" s="27">
        <v>7.3</v>
      </c>
      <c r="H1102" s="45">
        <v>268.85000000000002</v>
      </c>
      <c r="I1102" s="45">
        <v>116.76</v>
      </c>
      <c r="J1102" s="25">
        <v>64</v>
      </c>
      <c r="K1102" s="45">
        <v>84.39</v>
      </c>
      <c r="L1102" s="45">
        <v>32.369999999999997</v>
      </c>
      <c r="M1102" s="18" t="s">
        <v>50</v>
      </c>
      <c r="N1102" s="45">
        <v>92.77</v>
      </c>
      <c r="O11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2" s="45">
        <f>Table1[[#This Row],[Lifetime Gross (M USD)]]-Table1[[#This Row],[Budget (M USD)]]</f>
        <v>-152.09000000000003</v>
      </c>
      <c r="Q1102" s="2" t="s">
        <v>13</v>
      </c>
    </row>
    <row r="1103" spans="1:17" x14ac:dyDescent="0.3">
      <c r="A1103" s="18" t="s">
        <v>728</v>
      </c>
      <c r="B1103" s="22" t="s">
        <v>2011</v>
      </c>
      <c r="C1103" s="18" t="s">
        <v>4909</v>
      </c>
      <c r="D1103" s="18" t="s">
        <v>26</v>
      </c>
      <c r="E1103" s="18" t="s">
        <v>9</v>
      </c>
      <c r="F1103" s="42">
        <f t="shared" ca="1" si="17"/>
        <v>16683</v>
      </c>
      <c r="G1103" s="27">
        <v>3.5</v>
      </c>
      <c r="H1103" s="45">
        <v>265.38</v>
      </c>
      <c r="I1103" s="45">
        <v>96.25</v>
      </c>
      <c r="J1103" s="25">
        <v>46</v>
      </c>
      <c r="K1103" s="45">
        <v>67.650000000000006</v>
      </c>
      <c r="L1103" s="45">
        <v>28.6</v>
      </c>
      <c r="M1103" s="18" t="s">
        <v>44</v>
      </c>
      <c r="N1103" s="45">
        <v>52.25</v>
      </c>
      <c r="O11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3" s="45">
        <f>Table1[[#This Row],[Lifetime Gross (M USD)]]-Table1[[#This Row],[Budget (M USD)]]</f>
        <v>-169.13</v>
      </c>
      <c r="Q1103" s="2" t="s">
        <v>28</v>
      </c>
    </row>
    <row r="1104" spans="1:17" x14ac:dyDescent="0.3">
      <c r="A1104" s="32" t="s">
        <v>730</v>
      </c>
      <c r="B1104" s="22" t="s">
        <v>2250</v>
      </c>
      <c r="C1104" s="18" t="s">
        <v>4072</v>
      </c>
      <c r="D1104" s="18" t="s">
        <v>26</v>
      </c>
      <c r="E1104" s="18" t="s">
        <v>19</v>
      </c>
      <c r="F1104" s="42">
        <f t="shared" ca="1" si="17"/>
        <v>10468</v>
      </c>
      <c r="G1104" s="27">
        <v>4.2</v>
      </c>
      <c r="H1104" s="45">
        <v>220.7</v>
      </c>
      <c r="I1104" s="45">
        <v>51.4</v>
      </c>
      <c r="J1104" s="25">
        <v>35</v>
      </c>
      <c r="K1104" s="45">
        <v>33.24</v>
      </c>
      <c r="L1104" s="45">
        <v>18.16</v>
      </c>
      <c r="M1104" s="18" t="s">
        <v>44</v>
      </c>
      <c r="N1104" s="45">
        <v>86.64</v>
      </c>
      <c r="O11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4" s="45">
        <f>Table1[[#This Row],[Lifetime Gross (M USD)]]-Table1[[#This Row],[Budget (M USD)]]</f>
        <v>-169.29999999999998</v>
      </c>
      <c r="Q1104" s="2" t="s">
        <v>32</v>
      </c>
    </row>
    <row r="1105" spans="1:17" x14ac:dyDescent="0.3">
      <c r="A1105" s="18" t="s">
        <v>748</v>
      </c>
      <c r="B1105" s="22" t="s">
        <v>2580</v>
      </c>
      <c r="C1105" s="18" t="s">
        <v>4033</v>
      </c>
      <c r="D1105" s="18" t="s">
        <v>26</v>
      </c>
      <c r="E1105" s="18" t="s">
        <v>19</v>
      </c>
      <c r="F1105" s="42">
        <f t="shared" ca="1" si="17"/>
        <v>29860</v>
      </c>
      <c r="G1105" s="27">
        <v>6.9</v>
      </c>
      <c r="H1105" s="45">
        <v>193.45</v>
      </c>
      <c r="I1105" s="45">
        <v>20.7</v>
      </c>
      <c r="J1105" s="25">
        <v>84</v>
      </c>
      <c r="K1105" s="45">
        <v>15.3</v>
      </c>
      <c r="L1105" s="45">
        <v>5.4</v>
      </c>
      <c r="M1105" s="18" t="s">
        <v>44</v>
      </c>
      <c r="N1105" s="45">
        <v>38.39</v>
      </c>
      <c r="O11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5" s="45">
        <f>Table1[[#This Row],[Lifetime Gross (M USD)]]-Table1[[#This Row],[Budget (M USD)]]</f>
        <v>-172.75</v>
      </c>
      <c r="Q1105" s="2" t="s">
        <v>32</v>
      </c>
    </row>
    <row r="1106" spans="1:17" x14ac:dyDescent="0.3">
      <c r="A1106" s="32" t="s">
        <v>773</v>
      </c>
      <c r="B1106" s="22" t="s">
        <v>2796</v>
      </c>
      <c r="C1106" s="18" t="s">
        <v>4420</v>
      </c>
      <c r="D1106" s="18" t="s">
        <v>26</v>
      </c>
      <c r="E1106" s="18" t="s">
        <v>15</v>
      </c>
      <c r="F1106" s="42">
        <f t="shared" ca="1" si="17"/>
        <v>7347</v>
      </c>
      <c r="G1106" s="27">
        <v>3.3</v>
      </c>
      <c r="H1106" s="45">
        <v>255.3</v>
      </c>
      <c r="I1106" s="45">
        <v>64.78</v>
      </c>
      <c r="J1106" s="25">
        <v>84</v>
      </c>
      <c r="K1106" s="45">
        <v>32.630000000000003</v>
      </c>
      <c r="L1106" s="45">
        <v>32.15</v>
      </c>
      <c r="M1106" s="18" t="s">
        <v>54</v>
      </c>
      <c r="N1106" s="45">
        <v>113.23</v>
      </c>
      <c r="O11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6" s="45">
        <f>Table1[[#This Row],[Lifetime Gross (M USD)]]-Table1[[#This Row],[Budget (M USD)]]</f>
        <v>-190.52</v>
      </c>
      <c r="Q1106" s="2" t="s">
        <v>8</v>
      </c>
    </row>
    <row r="1107" spans="1:17" x14ac:dyDescent="0.3">
      <c r="A1107" s="18" t="s">
        <v>784</v>
      </c>
      <c r="B1107" s="22" t="s">
        <v>2642</v>
      </c>
      <c r="C1107" s="18" t="s">
        <v>4140</v>
      </c>
      <c r="D1107" s="18" t="s">
        <v>26</v>
      </c>
      <c r="E1107" s="18" t="s">
        <v>19</v>
      </c>
      <c r="F1107" s="42">
        <f t="shared" ca="1" si="17"/>
        <v>13758</v>
      </c>
      <c r="G1107" s="27">
        <v>7.1</v>
      </c>
      <c r="H1107" s="45">
        <v>274.52</v>
      </c>
      <c r="I1107" s="45">
        <v>62.97</v>
      </c>
      <c r="J1107" s="25">
        <v>23</v>
      </c>
      <c r="K1107" s="45">
        <v>33.82</v>
      </c>
      <c r="L1107" s="45">
        <v>29.15</v>
      </c>
      <c r="M1107" s="18" t="s">
        <v>50</v>
      </c>
      <c r="N1107" s="45">
        <v>100.37</v>
      </c>
      <c r="O11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7" s="45">
        <f>Table1[[#This Row],[Lifetime Gross (M USD)]]-Table1[[#This Row],[Budget (M USD)]]</f>
        <v>-211.54999999999998</v>
      </c>
      <c r="Q1107" s="2" t="s">
        <v>28</v>
      </c>
    </row>
    <row r="1108" spans="1:17" x14ac:dyDescent="0.3">
      <c r="A1108" s="32" t="s">
        <v>797</v>
      </c>
      <c r="B1108" s="22" t="s">
        <v>2286</v>
      </c>
      <c r="C1108" s="18" t="s">
        <v>3562</v>
      </c>
      <c r="D1108" s="18" t="s">
        <v>26</v>
      </c>
      <c r="E1108" s="18" t="s">
        <v>9</v>
      </c>
      <c r="F1108" s="42">
        <f t="shared" ca="1" si="17"/>
        <v>32987</v>
      </c>
      <c r="G1108" s="27">
        <v>7.2</v>
      </c>
      <c r="H1108" s="45">
        <v>256.87</v>
      </c>
      <c r="I1108" s="45">
        <v>32.75</v>
      </c>
      <c r="J1108" s="25">
        <v>56</v>
      </c>
      <c r="K1108" s="45">
        <v>22.23</v>
      </c>
      <c r="L1108" s="45">
        <v>10.52</v>
      </c>
      <c r="M1108" s="18" t="s">
        <v>55</v>
      </c>
      <c r="N1108" s="45">
        <v>112.98</v>
      </c>
      <c r="O11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8" s="45">
        <f>Table1[[#This Row],[Lifetime Gross (M USD)]]-Table1[[#This Row],[Budget (M USD)]]</f>
        <v>-224.12</v>
      </c>
      <c r="Q1108" s="2" t="s">
        <v>32</v>
      </c>
    </row>
    <row r="1109" spans="1:17" x14ac:dyDescent="0.3">
      <c r="A1109" s="18" t="s">
        <v>805</v>
      </c>
      <c r="B1109" s="22" t="s">
        <v>2577</v>
      </c>
      <c r="C1109" s="18" t="s">
        <v>4025</v>
      </c>
      <c r="D1109" s="18" t="s">
        <v>26</v>
      </c>
      <c r="E1109" s="18" t="s">
        <v>9</v>
      </c>
      <c r="F1109" s="42">
        <f t="shared" ca="1" si="17"/>
        <v>41549</v>
      </c>
      <c r="G1109" s="27">
        <v>7.6</v>
      </c>
      <c r="H1109" s="45">
        <v>291.97000000000003</v>
      </c>
      <c r="I1109" s="45">
        <v>12.53</v>
      </c>
      <c r="J1109" s="25">
        <v>76</v>
      </c>
      <c r="K1109" s="45">
        <v>8.52</v>
      </c>
      <c r="L1109" s="45">
        <v>4.01</v>
      </c>
      <c r="M1109" s="18" t="s">
        <v>54</v>
      </c>
      <c r="N1109" s="45">
        <v>133.16999999999999</v>
      </c>
      <c r="O11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09" s="45">
        <f>Table1[[#This Row],[Lifetime Gross (M USD)]]-Table1[[#This Row],[Budget (M USD)]]</f>
        <v>-279.44000000000005</v>
      </c>
      <c r="Q1109" s="2" t="s">
        <v>8</v>
      </c>
    </row>
    <row r="1110" spans="1:17" x14ac:dyDescent="0.3">
      <c r="A1110" s="32" t="s">
        <v>818</v>
      </c>
      <c r="B1110" s="22" t="s">
        <v>1855</v>
      </c>
      <c r="C1110" s="18" t="s">
        <v>3061</v>
      </c>
      <c r="D1110" s="18" t="s">
        <v>26</v>
      </c>
      <c r="E1110" s="18" t="s">
        <v>9</v>
      </c>
      <c r="F1110" s="42">
        <f t="shared" ca="1" si="17"/>
        <v>18203</v>
      </c>
      <c r="G1110" s="27">
        <v>4.4000000000000004</v>
      </c>
      <c r="H1110" s="45">
        <v>85.1</v>
      </c>
      <c r="I1110" s="45">
        <v>1063.05</v>
      </c>
      <c r="J1110" s="25">
        <v>38</v>
      </c>
      <c r="K1110" s="45">
        <v>658.61</v>
      </c>
      <c r="L1110" s="45">
        <v>404.44</v>
      </c>
      <c r="M1110" s="18" t="s">
        <v>54</v>
      </c>
      <c r="N1110" s="45">
        <v>22.9</v>
      </c>
      <c r="O11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110" s="45">
        <f>Table1[[#This Row],[Lifetime Gross (M USD)]]-Table1[[#This Row],[Budget (M USD)]]</f>
        <v>977.94999999999993</v>
      </c>
      <c r="Q1110" s="2" t="s">
        <v>25</v>
      </c>
    </row>
    <row r="1111" spans="1:17" x14ac:dyDescent="0.3">
      <c r="A1111" s="18" t="s">
        <v>849</v>
      </c>
      <c r="B1111" s="22" t="s">
        <v>1990</v>
      </c>
      <c r="C1111" s="18" t="s">
        <v>3926</v>
      </c>
      <c r="D1111" s="18" t="s">
        <v>26</v>
      </c>
      <c r="E1111" s="18" t="s">
        <v>21</v>
      </c>
      <c r="F1111" s="42">
        <f t="shared" ca="1" si="17"/>
        <v>16508</v>
      </c>
      <c r="G1111" s="27">
        <v>8</v>
      </c>
      <c r="H1111" s="45">
        <v>185.86</v>
      </c>
      <c r="I1111" s="45">
        <v>1023.06</v>
      </c>
      <c r="J1111" s="25">
        <v>28</v>
      </c>
      <c r="K1111" s="45">
        <v>514.09</v>
      </c>
      <c r="L1111" s="45">
        <v>508.97</v>
      </c>
      <c r="M1111" s="18" t="s">
        <v>44</v>
      </c>
      <c r="N1111" s="45">
        <v>33.28</v>
      </c>
      <c r="O11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111" s="45">
        <f>Table1[[#This Row],[Lifetime Gross (M USD)]]-Table1[[#This Row],[Budget (M USD)]]</f>
        <v>837.19999999999993</v>
      </c>
      <c r="Q1111" s="2" t="s">
        <v>17</v>
      </c>
    </row>
    <row r="1112" spans="1:17" x14ac:dyDescent="0.3">
      <c r="A1112" s="32" t="s">
        <v>851</v>
      </c>
      <c r="B1112" s="22" t="s">
        <v>2863</v>
      </c>
      <c r="C1112" s="18" t="s">
        <v>4573</v>
      </c>
      <c r="D1112" s="18" t="s">
        <v>26</v>
      </c>
      <c r="E1112" s="18" t="s">
        <v>19</v>
      </c>
      <c r="F1112" s="42">
        <f t="shared" ca="1" si="17"/>
        <v>12293</v>
      </c>
      <c r="G1112" s="27">
        <v>4.2</v>
      </c>
      <c r="H1112" s="45">
        <v>174</v>
      </c>
      <c r="I1112" s="45">
        <v>998</v>
      </c>
      <c r="J1112" s="25">
        <v>47</v>
      </c>
      <c r="K1112" s="45">
        <v>788.66</v>
      </c>
      <c r="L1112" s="45">
        <v>209.34</v>
      </c>
      <c r="M1112" s="18" t="s">
        <v>48</v>
      </c>
      <c r="N1112" s="45">
        <v>44.52</v>
      </c>
      <c r="O11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112" s="45">
        <f>Table1[[#This Row],[Lifetime Gross (M USD)]]-Table1[[#This Row],[Budget (M USD)]]</f>
        <v>824</v>
      </c>
      <c r="Q1112" s="2" t="s">
        <v>20</v>
      </c>
    </row>
    <row r="1113" spans="1:17" x14ac:dyDescent="0.3">
      <c r="A1113" s="18" t="s">
        <v>924</v>
      </c>
      <c r="B1113" s="22" t="s">
        <v>2921</v>
      </c>
      <c r="C1113" s="18" t="s">
        <v>4702</v>
      </c>
      <c r="D1113" s="18" t="s">
        <v>26</v>
      </c>
      <c r="E1113" s="18" t="s">
        <v>19</v>
      </c>
      <c r="F1113" s="42">
        <f t="shared" ca="1" si="17"/>
        <v>35293</v>
      </c>
      <c r="G1113" s="27">
        <v>7.7</v>
      </c>
      <c r="H1113" s="45">
        <v>67.28</v>
      </c>
      <c r="I1113" s="45">
        <v>787.15</v>
      </c>
      <c r="J1113" s="25">
        <v>24</v>
      </c>
      <c r="K1113" s="45">
        <v>468.13</v>
      </c>
      <c r="L1113" s="45">
        <v>319.02</v>
      </c>
      <c r="M1113" s="18" t="s">
        <v>50</v>
      </c>
      <c r="N1113" s="45">
        <v>30.99</v>
      </c>
      <c r="O11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113" s="45">
        <f>Table1[[#This Row],[Lifetime Gross (M USD)]]-Table1[[#This Row],[Budget (M USD)]]</f>
        <v>719.87</v>
      </c>
      <c r="Q1113" s="2" t="s">
        <v>8</v>
      </c>
    </row>
    <row r="1114" spans="1:17" x14ac:dyDescent="0.3">
      <c r="A1114" s="32" t="s">
        <v>936</v>
      </c>
      <c r="B1114" s="22" t="s">
        <v>2341</v>
      </c>
      <c r="C1114" s="18" t="s">
        <v>3645</v>
      </c>
      <c r="D1114" s="18" t="s">
        <v>26</v>
      </c>
      <c r="E1114" s="18" t="s">
        <v>9</v>
      </c>
      <c r="F1114" s="42">
        <f t="shared" ca="1" si="17"/>
        <v>36730</v>
      </c>
      <c r="G1114" s="27">
        <v>6.6</v>
      </c>
      <c r="H1114" s="45">
        <v>254.02</v>
      </c>
      <c r="I1114" s="45">
        <v>956.14</v>
      </c>
      <c r="J1114" s="25">
        <v>60</v>
      </c>
      <c r="K1114" s="45">
        <v>504.03</v>
      </c>
      <c r="L1114" s="45">
        <v>452.11</v>
      </c>
      <c r="M1114" s="18" t="s">
        <v>55</v>
      </c>
      <c r="N1114" s="45">
        <v>79.08</v>
      </c>
      <c r="O11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114" s="45">
        <f>Table1[[#This Row],[Lifetime Gross (M USD)]]-Table1[[#This Row],[Budget (M USD)]]</f>
        <v>702.12</v>
      </c>
      <c r="Q1114" s="2" t="s">
        <v>8</v>
      </c>
    </row>
    <row r="1115" spans="1:17" x14ac:dyDescent="0.3">
      <c r="A1115" s="18" t="s">
        <v>956</v>
      </c>
      <c r="B1115" s="22" t="s">
        <v>2051</v>
      </c>
      <c r="C1115" s="18" t="s">
        <v>4002</v>
      </c>
      <c r="D1115" s="18" t="s">
        <v>26</v>
      </c>
      <c r="E1115" s="18" t="s">
        <v>9</v>
      </c>
      <c r="F1115" s="42">
        <f t="shared" ca="1" si="17"/>
        <v>16501</v>
      </c>
      <c r="G1115" s="27">
        <v>7.4</v>
      </c>
      <c r="H1115" s="45">
        <v>93.02</v>
      </c>
      <c r="I1115" s="45">
        <v>758.99</v>
      </c>
      <c r="J1115" s="25">
        <v>22</v>
      </c>
      <c r="K1115" s="45">
        <v>559.79</v>
      </c>
      <c r="L1115" s="45">
        <v>199.2</v>
      </c>
      <c r="M1115" s="18" t="s">
        <v>50</v>
      </c>
      <c r="N1115" s="45">
        <v>9.6199999999999992</v>
      </c>
      <c r="O11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115" s="45">
        <f>Table1[[#This Row],[Lifetime Gross (M USD)]]-Table1[[#This Row],[Budget (M USD)]]</f>
        <v>665.97</v>
      </c>
      <c r="Q1115" s="2" t="s">
        <v>17</v>
      </c>
    </row>
    <row r="1116" spans="1:17" x14ac:dyDescent="0.3">
      <c r="A1116" s="32" t="s">
        <v>985</v>
      </c>
      <c r="B1116" s="22" t="s">
        <v>2709</v>
      </c>
      <c r="C1116" s="18" t="s">
        <v>4257</v>
      </c>
      <c r="D1116" s="18" t="s">
        <v>26</v>
      </c>
      <c r="E1116" s="18" t="s">
        <v>9</v>
      </c>
      <c r="F1116" s="42">
        <f t="shared" ca="1" si="17"/>
        <v>10666</v>
      </c>
      <c r="G1116" s="27">
        <v>7.9</v>
      </c>
      <c r="H1116" s="45">
        <v>50.2</v>
      </c>
      <c r="I1116" s="45">
        <v>703.12</v>
      </c>
      <c r="J1116" s="25">
        <v>89</v>
      </c>
      <c r="K1116" s="45">
        <v>532.53</v>
      </c>
      <c r="L1116" s="45">
        <v>170.59</v>
      </c>
      <c r="M1116" s="18" t="s">
        <v>44</v>
      </c>
      <c r="N1116" s="45">
        <v>23.22</v>
      </c>
      <c r="O11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116" s="45">
        <f>Table1[[#This Row],[Lifetime Gross (M USD)]]-Table1[[#This Row],[Budget (M USD)]]</f>
        <v>652.91999999999996</v>
      </c>
      <c r="Q1116" s="2" t="s">
        <v>32</v>
      </c>
    </row>
    <row r="1117" spans="1:17" x14ac:dyDescent="0.3">
      <c r="A1117" s="18" t="s">
        <v>991</v>
      </c>
      <c r="B1117" s="22" t="s">
        <v>2575</v>
      </c>
      <c r="C1117" s="18" t="s">
        <v>4023</v>
      </c>
      <c r="D1117" s="18" t="s">
        <v>26</v>
      </c>
      <c r="E1117" s="18" t="s">
        <v>9</v>
      </c>
      <c r="F1117" s="42">
        <f t="shared" ca="1" si="17"/>
        <v>9609</v>
      </c>
      <c r="G1117" s="27">
        <v>6.2</v>
      </c>
      <c r="H1117" s="45">
        <v>77.05</v>
      </c>
      <c r="I1117" s="45">
        <v>711.76</v>
      </c>
      <c r="J1117" s="25">
        <v>31</v>
      </c>
      <c r="K1117" s="45">
        <v>550.64</v>
      </c>
      <c r="L1117" s="45">
        <v>161.12</v>
      </c>
      <c r="M1117" s="18" t="s">
        <v>54</v>
      </c>
      <c r="N1117" s="45">
        <v>32.6</v>
      </c>
      <c r="O11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117" s="45">
        <f>Table1[[#This Row],[Lifetime Gross (M USD)]]-Table1[[#This Row],[Budget (M USD)]]</f>
        <v>634.71</v>
      </c>
      <c r="Q1117" s="2" t="s">
        <v>13</v>
      </c>
    </row>
    <row r="1118" spans="1:17" x14ac:dyDescent="0.3">
      <c r="A1118" s="32" t="s">
        <v>1008</v>
      </c>
      <c r="B1118" s="22" t="s">
        <v>2203</v>
      </c>
      <c r="C1118" s="18" t="s">
        <v>3729</v>
      </c>
      <c r="D1118" s="18" t="s">
        <v>26</v>
      </c>
      <c r="E1118" s="18" t="s">
        <v>21</v>
      </c>
      <c r="F1118" s="42">
        <f t="shared" ca="1" si="17"/>
        <v>39323</v>
      </c>
      <c r="G1118" s="27">
        <v>7.5</v>
      </c>
      <c r="H1118" s="45">
        <v>100.67</v>
      </c>
      <c r="I1118" s="45">
        <v>731.45</v>
      </c>
      <c r="J1118" s="25">
        <v>89</v>
      </c>
      <c r="K1118" s="45">
        <v>506.24</v>
      </c>
      <c r="L1118" s="45">
        <v>225.21</v>
      </c>
      <c r="M1118" s="18" t="s">
        <v>48</v>
      </c>
      <c r="N1118" s="45">
        <v>15.64</v>
      </c>
      <c r="O11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118" s="45">
        <f>Table1[[#This Row],[Lifetime Gross (M USD)]]-Table1[[#This Row],[Budget (M USD)]]</f>
        <v>630.78000000000009</v>
      </c>
      <c r="Q1118" s="2" t="s">
        <v>20</v>
      </c>
    </row>
    <row r="1119" spans="1:17" x14ac:dyDescent="0.3">
      <c r="A1119" s="18" t="s">
        <v>1072</v>
      </c>
      <c r="B1119" s="22" t="s">
        <v>2332</v>
      </c>
      <c r="C1119" s="18" t="s">
        <v>3874</v>
      </c>
      <c r="D1119" s="18" t="s">
        <v>26</v>
      </c>
      <c r="E1119" s="18" t="s">
        <v>27</v>
      </c>
      <c r="F1119" s="42">
        <f t="shared" ca="1" si="17"/>
        <v>24685</v>
      </c>
      <c r="G1119" s="27">
        <v>5.5</v>
      </c>
      <c r="H1119" s="45">
        <v>188.47</v>
      </c>
      <c r="I1119" s="45">
        <v>787.99</v>
      </c>
      <c r="J1119" s="25">
        <v>44</v>
      </c>
      <c r="K1119" s="45">
        <v>404.87</v>
      </c>
      <c r="L1119" s="45">
        <v>383.12</v>
      </c>
      <c r="M1119" s="18" t="s">
        <v>55</v>
      </c>
      <c r="N1119" s="45">
        <v>68.08</v>
      </c>
      <c r="O11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119" s="45">
        <f>Table1[[#This Row],[Lifetime Gross (M USD)]]-Table1[[#This Row],[Budget (M USD)]]</f>
        <v>599.52</v>
      </c>
      <c r="Q1119" s="2" t="s">
        <v>32</v>
      </c>
    </row>
    <row r="1120" spans="1:17" x14ac:dyDescent="0.3">
      <c r="A1120" s="32" t="s">
        <v>1094</v>
      </c>
      <c r="B1120" s="22" t="s">
        <v>2116</v>
      </c>
      <c r="C1120" s="18" t="s">
        <v>4556</v>
      </c>
      <c r="D1120" s="18" t="s">
        <v>26</v>
      </c>
      <c r="E1120" s="18" t="s">
        <v>9</v>
      </c>
      <c r="F1120" s="42">
        <f t="shared" ca="1" si="17"/>
        <v>41608</v>
      </c>
      <c r="G1120" s="27">
        <v>6.8</v>
      </c>
      <c r="H1120" s="45">
        <v>232.08</v>
      </c>
      <c r="I1120" s="45">
        <v>830.89</v>
      </c>
      <c r="J1120" s="25">
        <v>40</v>
      </c>
      <c r="K1120" s="45">
        <v>638.82000000000005</v>
      </c>
      <c r="L1120" s="45">
        <v>192.07</v>
      </c>
      <c r="M1120" s="18" t="s">
        <v>50</v>
      </c>
      <c r="N1120" s="45">
        <v>48.01</v>
      </c>
      <c r="O11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120" s="45">
        <f>Table1[[#This Row],[Lifetime Gross (M USD)]]-Table1[[#This Row],[Budget (M USD)]]</f>
        <v>598.80999999999995</v>
      </c>
      <c r="Q1120" s="2" t="s">
        <v>10</v>
      </c>
    </row>
    <row r="1121" spans="1:17" x14ac:dyDescent="0.3">
      <c r="A1121" s="18" t="s">
        <v>1179</v>
      </c>
      <c r="B1121" s="22" t="s">
        <v>2042</v>
      </c>
      <c r="C1121" s="18" t="s">
        <v>3248</v>
      </c>
      <c r="D1121" s="18" t="s">
        <v>26</v>
      </c>
      <c r="E1121" s="18" t="s">
        <v>9</v>
      </c>
      <c r="F1121" s="42">
        <f t="shared" ca="1" si="17"/>
        <v>39215</v>
      </c>
      <c r="G1121" s="27">
        <v>6.5</v>
      </c>
      <c r="H1121" s="45">
        <v>43.98</v>
      </c>
      <c r="I1121" s="45">
        <v>641.75</v>
      </c>
      <c r="J1121" s="25">
        <v>37</v>
      </c>
      <c r="K1121" s="45">
        <v>364.84</v>
      </c>
      <c r="L1121" s="45">
        <v>276.91000000000003</v>
      </c>
      <c r="M1121" s="18" t="s">
        <v>48</v>
      </c>
      <c r="N1121" s="45">
        <v>4.84</v>
      </c>
      <c r="O11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21" s="45">
        <f>Table1[[#This Row],[Lifetime Gross (M USD)]]-Table1[[#This Row],[Budget (M USD)]]</f>
        <v>597.77</v>
      </c>
      <c r="Q1121" s="2" t="s">
        <v>32</v>
      </c>
    </row>
    <row r="1122" spans="1:17" x14ac:dyDescent="0.3">
      <c r="A1122" s="32" t="s">
        <v>1195</v>
      </c>
      <c r="B1122" s="22" t="s">
        <v>2841</v>
      </c>
      <c r="C1122" s="18" t="s">
        <v>4518</v>
      </c>
      <c r="D1122" s="18" t="s">
        <v>26</v>
      </c>
      <c r="E1122" s="18" t="s">
        <v>9</v>
      </c>
      <c r="F1122" s="42">
        <f t="shared" ca="1" si="17"/>
        <v>26072</v>
      </c>
      <c r="G1122" s="27">
        <v>6.8</v>
      </c>
      <c r="H1122" s="45">
        <v>41.33</v>
      </c>
      <c r="I1122" s="45">
        <v>597.5</v>
      </c>
      <c r="J1122" s="25">
        <v>94</v>
      </c>
      <c r="K1122" s="45">
        <v>384.94</v>
      </c>
      <c r="L1122" s="45">
        <v>212.56</v>
      </c>
      <c r="M1122" s="18" t="s">
        <v>44</v>
      </c>
      <c r="N1122" s="45">
        <v>18.62</v>
      </c>
      <c r="O11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22" s="45">
        <f>Table1[[#This Row],[Lifetime Gross (M USD)]]-Table1[[#This Row],[Budget (M USD)]]</f>
        <v>556.16999999999996</v>
      </c>
      <c r="Q1122" s="2" t="s">
        <v>28</v>
      </c>
    </row>
    <row r="1123" spans="1:17" x14ac:dyDescent="0.3">
      <c r="A1123" s="18" t="s">
        <v>1205</v>
      </c>
      <c r="B1123" s="22" t="s">
        <v>2060</v>
      </c>
      <c r="C1123" s="18" t="s">
        <v>4776</v>
      </c>
      <c r="D1123" s="18" t="s">
        <v>26</v>
      </c>
      <c r="E1123" s="18" t="s">
        <v>9</v>
      </c>
      <c r="F1123" s="42">
        <f t="shared" ca="1" si="17"/>
        <v>22155</v>
      </c>
      <c r="G1123" s="27">
        <v>6.4</v>
      </c>
      <c r="H1123" s="45">
        <v>193.08</v>
      </c>
      <c r="I1123" s="45">
        <v>743.6</v>
      </c>
      <c r="J1123" s="25">
        <v>51</v>
      </c>
      <c r="K1123" s="45">
        <v>539.15</v>
      </c>
      <c r="L1123" s="45">
        <v>204.45</v>
      </c>
      <c r="M1123" s="18" t="s">
        <v>44</v>
      </c>
      <c r="N1123" s="45">
        <v>57.01</v>
      </c>
      <c r="O11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123" s="45">
        <f>Table1[[#This Row],[Lifetime Gross (M USD)]]-Table1[[#This Row],[Budget (M USD)]]</f>
        <v>550.52</v>
      </c>
      <c r="Q1123" s="2" t="s">
        <v>25</v>
      </c>
    </row>
    <row r="1124" spans="1:17" x14ac:dyDescent="0.3">
      <c r="A1124" s="32" t="s">
        <v>981</v>
      </c>
      <c r="B1124" s="22" t="s">
        <v>2386</v>
      </c>
      <c r="C1124" s="18" t="s">
        <v>4331</v>
      </c>
      <c r="D1124" s="18" t="s">
        <v>26</v>
      </c>
      <c r="E1124" s="18" t="s">
        <v>19</v>
      </c>
      <c r="F1124" s="42">
        <f t="shared" ca="1" si="17"/>
        <v>31649</v>
      </c>
      <c r="G1124" s="27">
        <v>7.3</v>
      </c>
      <c r="H1124" s="45">
        <v>115.34</v>
      </c>
      <c r="I1124" s="45">
        <v>661.54</v>
      </c>
      <c r="J1124" s="25">
        <v>75</v>
      </c>
      <c r="K1124" s="45">
        <v>510.93</v>
      </c>
      <c r="L1124" s="45">
        <v>150.61000000000001</v>
      </c>
      <c r="M1124" s="18" t="s">
        <v>54</v>
      </c>
      <c r="N1124" s="45">
        <v>45.42</v>
      </c>
      <c r="O11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24" s="45">
        <f>Table1[[#This Row],[Lifetime Gross (M USD)]]-Table1[[#This Row],[Budget (M USD)]]</f>
        <v>546.19999999999993</v>
      </c>
      <c r="Q1124" s="2" t="s">
        <v>28</v>
      </c>
    </row>
    <row r="1125" spans="1:17" x14ac:dyDescent="0.3">
      <c r="A1125" s="18" t="s">
        <v>1230</v>
      </c>
      <c r="B1125" s="22" t="s">
        <v>1909</v>
      </c>
      <c r="C1125" s="18" t="s">
        <v>4903</v>
      </c>
      <c r="D1125" s="18" t="s">
        <v>26</v>
      </c>
      <c r="E1125" s="18" t="s">
        <v>9</v>
      </c>
      <c r="F1125" s="42">
        <f t="shared" ca="1" si="17"/>
        <v>9960</v>
      </c>
      <c r="G1125" s="27">
        <v>5.0999999999999996</v>
      </c>
      <c r="H1125" s="45">
        <v>242.96</v>
      </c>
      <c r="I1125" s="45">
        <v>786.86</v>
      </c>
      <c r="J1125" s="25">
        <v>66</v>
      </c>
      <c r="K1125" s="45">
        <v>477.8</v>
      </c>
      <c r="L1125" s="45">
        <v>309.06</v>
      </c>
      <c r="M1125" s="18" t="s">
        <v>54</v>
      </c>
      <c r="N1125" s="45">
        <v>104.48</v>
      </c>
      <c r="O11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125" s="45">
        <f>Table1[[#This Row],[Lifetime Gross (M USD)]]-Table1[[#This Row],[Budget (M USD)]]</f>
        <v>543.9</v>
      </c>
      <c r="Q1125" s="2" t="s">
        <v>8</v>
      </c>
    </row>
    <row r="1126" spans="1:17" x14ac:dyDescent="0.3">
      <c r="A1126" s="32" t="s">
        <v>1273</v>
      </c>
      <c r="B1126" s="22" t="s">
        <v>2850</v>
      </c>
      <c r="C1126" s="18" t="s">
        <v>4539</v>
      </c>
      <c r="D1126" s="18" t="s">
        <v>26</v>
      </c>
      <c r="E1126" s="18" t="s">
        <v>9</v>
      </c>
      <c r="F1126" s="42">
        <f t="shared" ca="1" si="17"/>
        <v>14509</v>
      </c>
      <c r="G1126" s="27">
        <v>7</v>
      </c>
      <c r="H1126" s="45">
        <v>148.22</v>
      </c>
      <c r="I1126" s="45">
        <v>682.86</v>
      </c>
      <c r="J1126" s="25">
        <v>84</v>
      </c>
      <c r="K1126" s="45">
        <v>474.15</v>
      </c>
      <c r="L1126" s="45">
        <v>208.71</v>
      </c>
      <c r="M1126" s="18" t="s">
        <v>54</v>
      </c>
      <c r="N1126" s="45">
        <v>47.51</v>
      </c>
      <c r="O11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26" s="45">
        <f>Table1[[#This Row],[Lifetime Gross (M USD)]]-Table1[[#This Row],[Budget (M USD)]]</f>
        <v>534.64</v>
      </c>
      <c r="Q1126" s="2" t="s">
        <v>17</v>
      </c>
    </row>
    <row r="1127" spans="1:17" x14ac:dyDescent="0.3">
      <c r="A1127" s="18" t="s">
        <v>1038</v>
      </c>
      <c r="B1127" s="22" t="s">
        <v>2842</v>
      </c>
      <c r="C1127" s="18" t="s">
        <v>4519</v>
      </c>
      <c r="D1127" s="18" t="s">
        <v>26</v>
      </c>
      <c r="E1127" s="18" t="s">
        <v>9</v>
      </c>
      <c r="F1127" s="42">
        <f t="shared" ca="1" si="17"/>
        <v>23611</v>
      </c>
      <c r="G1127" s="27">
        <v>6.1</v>
      </c>
      <c r="H1127" s="45">
        <v>195.41</v>
      </c>
      <c r="I1127" s="45">
        <v>710.98</v>
      </c>
      <c r="J1127" s="25">
        <v>93</v>
      </c>
      <c r="K1127" s="45">
        <v>530.16999999999996</v>
      </c>
      <c r="L1127" s="45">
        <v>180.81</v>
      </c>
      <c r="M1127" s="18" t="s">
        <v>50</v>
      </c>
      <c r="N1127" s="45">
        <v>66.17</v>
      </c>
      <c r="O11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127" s="45">
        <f>Table1[[#This Row],[Lifetime Gross (M USD)]]-Table1[[#This Row],[Budget (M USD)]]</f>
        <v>515.57000000000005</v>
      </c>
      <c r="Q1127" s="2" t="s">
        <v>13</v>
      </c>
    </row>
    <row r="1128" spans="1:17" x14ac:dyDescent="0.3">
      <c r="A1128" s="32" t="s">
        <v>1296</v>
      </c>
      <c r="B1128" s="22" t="s">
        <v>2128</v>
      </c>
      <c r="C1128" s="18" t="s">
        <v>3408</v>
      </c>
      <c r="D1128" s="18" t="s">
        <v>26</v>
      </c>
      <c r="E1128" s="18" t="s">
        <v>9</v>
      </c>
      <c r="F1128" s="42">
        <f t="shared" ca="1" si="17"/>
        <v>17557</v>
      </c>
      <c r="G1128" s="27">
        <v>5.5</v>
      </c>
      <c r="H1128" s="45">
        <v>28.18</v>
      </c>
      <c r="I1128" s="45">
        <v>542.14</v>
      </c>
      <c r="J1128" s="25">
        <v>57</v>
      </c>
      <c r="K1128" s="45">
        <v>291.45</v>
      </c>
      <c r="L1128" s="45">
        <v>250.69</v>
      </c>
      <c r="M1128" s="18" t="s">
        <v>54</v>
      </c>
      <c r="N1128" s="45">
        <v>13.24</v>
      </c>
      <c r="O11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28" s="45">
        <f>Table1[[#This Row],[Lifetime Gross (M USD)]]-Table1[[#This Row],[Budget (M USD)]]</f>
        <v>513.96</v>
      </c>
      <c r="Q1128" s="2" t="s">
        <v>25</v>
      </c>
    </row>
    <row r="1129" spans="1:17" x14ac:dyDescent="0.3">
      <c r="A1129" s="18" t="s">
        <v>1305</v>
      </c>
      <c r="B1129" s="22" t="s">
        <v>2409</v>
      </c>
      <c r="C1129" s="18" t="s">
        <v>4418</v>
      </c>
      <c r="D1129" s="18" t="s">
        <v>26</v>
      </c>
      <c r="E1129" s="18" t="s">
        <v>9</v>
      </c>
      <c r="F1129" s="42">
        <f t="shared" ca="1" si="17"/>
        <v>33369</v>
      </c>
      <c r="G1129" s="27">
        <v>5.0999999999999996</v>
      </c>
      <c r="H1129" s="45">
        <v>95.88</v>
      </c>
      <c r="I1129" s="45">
        <v>557.37</v>
      </c>
      <c r="J1129" s="25">
        <v>48</v>
      </c>
      <c r="K1129" s="45">
        <v>318.79000000000002</v>
      </c>
      <c r="L1129" s="45">
        <v>238.58</v>
      </c>
      <c r="M1129" s="18" t="s">
        <v>48</v>
      </c>
      <c r="N1129" s="45">
        <v>15.03</v>
      </c>
      <c r="O11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29" s="45">
        <f>Table1[[#This Row],[Lifetime Gross (M USD)]]-Table1[[#This Row],[Budget (M USD)]]</f>
        <v>461.49</v>
      </c>
      <c r="Q1129" s="2" t="s">
        <v>20</v>
      </c>
    </row>
    <row r="1130" spans="1:17" x14ac:dyDescent="0.3">
      <c r="A1130" s="32" t="s">
        <v>1306</v>
      </c>
      <c r="B1130" s="22" t="s">
        <v>2197</v>
      </c>
      <c r="C1130" s="18" t="s">
        <v>3441</v>
      </c>
      <c r="D1130" s="18" t="s">
        <v>26</v>
      </c>
      <c r="E1130" s="18" t="s">
        <v>9</v>
      </c>
      <c r="F1130" s="42">
        <f t="shared" ca="1" si="17"/>
        <v>35668</v>
      </c>
      <c r="G1130" s="27">
        <v>6.7</v>
      </c>
      <c r="H1130" s="45">
        <v>31.54</v>
      </c>
      <c r="I1130" s="45">
        <v>487.57</v>
      </c>
      <c r="J1130" s="25">
        <v>46</v>
      </c>
      <c r="K1130" s="45">
        <v>326.33</v>
      </c>
      <c r="L1130" s="45">
        <v>161.24</v>
      </c>
      <c r="M1130" s="18" t="s">
        <v>46</v>
      </c>
      <c r="N1130" s="45">
        <v>10.6</v>
      </c>
      <c r="O11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0" s="45">
        <f>Table1[[#This Row],[Lifetime Gross (M USD)]]-Table1[[#This Row],[Budget (M USD)]]</f>
        <v>456.03</v>
      </c>
      <c r="Q1130" s="2" t="s">
        <v>17</v>
      </c>
    </row>
    <row r="1131" spans="1:17" x14ac:dyDescent="0.3">
      <c r="A1131" s="18" t="s">
        <v>1316</v>
      </c>
      <c r="B1131" s="22" t="s">
        <v>2068</v>
      </c>
      <c r="C1131" s="18" t="s">
        <v>3964</v>
      </c>
      <c r="D1131" s="18" t="s">
        <v>26</v>
      </c>
      <c r="E1131" s="18" t="s">
        <v>9</v>
      </c>
      <c r="F1131" s="42">
        <f t="shared" ca="1" si="17"/>
        <v>12432</v>
      </c>
      <c r="G1131" s="27">
        <v>5.6</v>
      </c>
      <c r="H1131" s="45">
        <v>52.54</v>
      </c>
      <c r="I1131" s="45">
        <v>504.1</v>
      </c>
      <c r="J1131" s="25">
        <v>64</v>
      </c>
      <c r="K1131" s="45">
        <v>284.12</v>
      </c>
      <c r="L1131" s="45">
        <v>219.98</v>
      </c>
      <c r="M1131" s="18" t="s">
        <v>55</v>
      </c>
      <c r="N1131" s="45">
        <v>23.76</v>
      </c>
      <c r="O11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1" s="45">
        <f>Table1[[#This Row],[Lifetime Gross (M USD)]]-Table1[[#This Row],[Budget (M USD)]]</f>
        <v>451.56</v>
      </c>
      <c r="Q1131" s="2" t="s">
        <v>28</v>
      </c>
    </row>
    <row r="1132" spans="1:17" x14ac:dyDescent="0.3">
      <c r="A1132" s="32" t="s">
        <v>1319</v>
      </c>
      <c r="B1132" s="22" t="s">
        <v>2066</v>
      </c>
      <c r="C1132" s="18" t="s">
        <v>3275</v>
      </c>
      <c r="D1132" s="18" t="s">
        <v>26</v>
      </c>
      <c r="E1132" s="18" t="s">
        <v>9</v>
      </c>
      <c r="F1132" s="42">
        <f t="shared" ca="1" si="17"/>
        <v>14798</v>
      </c>
      <c r="G1132" s="27">
        <v>6</v>
      </c>
      <c r="H1132" s="45">
        <v>53.39</v>
      </c>
      <c r="I1132" s="45">
        <v>495.73</v>
      </c>
      <c r="J1132" s="25">
        <v>57</v>
      </c>
      <c r="K1132" s="45">
        <v>383.31</v>
      </c>
      <c r="L1132" s="45">
        <v>112.42</v>
      </c>
      <c r="M1132" s="18" t="s">
        <v>54</v>
      </c>
      <c r="N1132" s="45">
        <v>24.35</v>
      </c>
      <c r="O11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2" s="45">
        <f>Table1[[#This Row],[Lifetime Gross (M USD)]]-Table1[[#This Row],[Budget (M USD)]]</f>
        <v>442.34000000000003</v>
      </c>
      <c r="Q1132" s="2" t="s">
        <v>25</v>
      </c>
    </row>
    <row r="1133" spans="1:17" x14ac:dyDescent="0.3">
      <c r="A1133" s="18" t="s">
        <v>1338</v>
      </c>
      <c r="B1133" s="22" t="s">
        <v>1857</v>
      </c>
      <c r="C1133" s="18" t="s">
        <v>3456</v>
      </c>
      <c r="D1133" s="18" t="s">
        <v>26</v>
      </c>
      <c r="E1133" s="18" t="s">
        <v>9</v>
      </c>
      <c r="F1133" s="42">
        <f t="shared" ca="1" si="17"/>
        <v>25842</v>
      </c>
      <c r="G1133" s="27">
        <v>6.9</v>
      </c>
      <c r="H1133" s="45">
        <v>175.67</v>
      </c>
      <c r="I1133" s="45">
        <v>609.47</v>
      </c>
      <c r="J1133" s="25">
        <v>29</v>
      </c>
      <c r="K1133" s="45">
        <v>350.72</v>
      </c>
      <c r="L1133" s="45">
        <v>258.75</v>
      </c>
      <c r="M1133" s="18" t="s">
        <v>48</v>
      </c>
      <c r="N1133" s="45">
        <v>75.819999999999993</v>
      </c>
      <c r="O11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3" s="45">
        <f>Table1[[#This Row],[Lifetime Gross (M USD)]]-Table1[[#This Row],[Budget (M USD)]]</f>
        <v>433.80000000000007</v>
      </c>
      <c r="Q1133" s="2" t="s">
        <v>22</v>
      </c>
    </row>
    <row r="1134" spans="1:17" x14ac:dyDescent="0.3">
      <c r="A1134" s="32" t="s">
        <v>1364</v>
      </c>
      <c r="B1134" s="22" t="s">
        <v>3035</v>
      </c>
      <c r="C1134" s="18" t="s">
        <v>4970</v>
      </c>
      <c r="D1134" s="18" t="s">
        <v>26</v>
      </c>
      <c r="E1134" s="18" t="s">
        <v>9</v>
      </c>
      <c r="F1134" s="42">
        <f t="shared" ca="1" si="17"/>
        <v>34625</v>
      </c>
      <c r="G1134" s="27">
        <v>7.7</v>
      </c>
      <c r="H1134" s="45">
        <v>54.31</v>
      </c>
      <c r="I1134" s="45">
        <v>479.96</v>
      </c>
      <c r="J1134" s="25">
        <v>24</v>
      </c>
      <c r="K1134" s="45">
        <v>279.88</v>
      </c>
      <c r="L1134" s="45">
        <v>200.08</v>
      </c>
      <c r="M1134" s="18" t="s">
        <v>44</v>
      </c>
      <c r="N1134" s="45">
        <v>10.58</v>
      </c>
      <c r="O11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4" s="45">
        <f>Table1[[#This Row],[Lifetime Gross (M USD)]]-Table1[[#This Row],[Budget (M USD)]]</f>
        <v>425.65</v>
      </c>
      <c r="Q1134" s="2" t="s">
        <v>28</v>
      </c>
    </row>
    <row r="1135" spans="1:17" x14ac:dyDescent="0.3">
      <c r="A1135" s="18" t="s">
        <v>795</v>
      </c>
      <c r="B1135" s="22" t="s">
        <v>3027</v>
      </c>
      <c r="C1135" s="18" t="s">
        <v>4952</v>
      </c>
      <c r="D1135" s="18" t="s">
        <v>26</v>
      </c>
      <c r="E1135" s="18" t="s">
        <v>9</v>
      </c>
      <c r="F1135" s="42">
        <f t="shared" ca="1" si="17"/>
        <v>37258</v>
      </c>
      <c r="G1135" s="27">
        <v>6.2</v>
      </c>
      <c r="H1135" s="45">
        <v>111.82</v>
      </c>
      <c r="I1135" s="45">
        <v>506.27</v>
      </c>
      <c r="J1135" s="25">
        <v>89</v>
      </c>
      <c r="K1135" s="45">
        <v>350.77</v>
      </c>
      <c r="L1135" s="45">
        <v>155.5</v>
      </c>
      <c r="M1135" s="18" t="s">
        <v>44</v>
      </c>
      <c r="N1135" s="45">
        <v>21.18</v>
      </c>
      <c r="O11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5" s="45">
        <f>Table1[[#This Row],[Lifetime Gross (M USD)]]-Table1[[#This Row],[Budget (M USD)]]</f>
        <v>394.45</v>
      </c>
      <c r="Q1135" s="2" t="s">
        <v>10</v>
      </c>
    </row>
    <row r="1136" spans="1:17" x14ac:dyDescent="0.3">
      <c r="A1136" s="32" t="s">
        <v>676</v>
      </c>
      <c r="B1136" s="22" t="s">
        <v>1864</v>
      </c>
      <c r="C1136" s="18" t="s">
        <v>3070</v>
      </c>
      <c r="D1136" s="18" t="s">
        <v>26</v>
      </c>
      <c r="E1136" s="18" t="s">
        <v>9</v>
      </c>
      <c r="F1136" s="42">
        <f t="shared" ca="1" si="17"/>
        <v>19601</v>
      </c>
      <c r="G1136" s="27">
        <v>6.6</v>
      </c>
      <c r="H1136" s="45">
        <v>186.96</v>
      </c>
      <c r="I1136" s="45">
        <v>576.89</v>
      </c>
      <c r="J1136" s="25">
        <v>89</v>
      </c>
      <c r="K1136" s="45">
        <v>441.97</v>
      </c>
      <c r="L1136" s="45">
        <v>134.91999999999999</v>
      </c>
      <c r="M1136" s="18" t="s">
        <v>44</v>
      </c>
      <c r="N1136" s="45">
        <v>46.6</v>
      </c>
      <c r="O11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6" s="45">
        <f>Table1[[#This Row],[Lifetime Gross (M USD)]]-Table1[[#This Row],[Budget (M USD)]]</f>
        <v>389.92999999999995</v>
      </c>
      <c r="Q1136" s="2" t="s">
        <v>17</v>
      </c>
    </row>
    <row r="1137" spans="1:17" x14ac:dyDescent="0.3">
      <c r="A1137" s="18" t="s">
        <v>1443</v>
      </c>
      <c r="B1137" s="22" t="s">
        <v>2794</v>
      </c>
      <c r="C1137" s="18" t="s">
        <v>4416</v>
      </c>
      <c r="D1137" s="18" t="s">
        <v>26</v>
      </c>
      <c r="E1137" s="18" t="s">
        <v>9</v>
      </c>
      <c r="F1137" s="42">
        <f t="shared" ca="1" si="17"/>
        <v>31569</v>
      </c>
      <c r="G1137" s="27">
        <v>7.2</v>
      </c>
      <c r="H1137" s="45">
        <v>15.52</v>
      </c>
      <c r="I1137" s="45">
        <v>402.9</v>
      </c>
      <c r="J1137" s="25">
        <v>29</v>
      </c>
      <c r="K1137" s="45">
        <v>315.25</v>
      </c>
      <c r="L1137" s="45">
        <v>87.65</v>
      </c>
      <c r="M1137" s="18" t="s">
        <v>46</v>
      </c>
      <c r="N1137" s="45">
        <v>6.83</v>
      </c>
      <c r="O11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7" s="45">
        <f>Table1[[#This Row],[Lifetime Gross (M USD)]]-Table1[[#This Row],[Budget (M USD)]]</f>
        <v>387.38</v>
      </c>
      <c r="Q1137" s="2" t="s">
        <v>25</v>
      </c>
    </row>
    <row r="1138" spans="1:17" x14ac:dyDescent="0.3">
      <c r="A1138" s="32" t="s">
        <v>1450</v>
      </c>
      <c r="B1138" s="22" t="s">
        <v>2993</v>
      </c>
      <c r="C1138" s="18" t="s">
        <v>4874</v>
      </c>
      <c r="D1138" s="18" t="s">
        <v>30</v>
      </c>
      <c r="E1138" s="18" t="s">
        <v>15</v>
      </c>
      <c r="F1138" s="42">
        <f t="shared" ca="1" si="17"/>
        <v>12645</v>
      </c>
      <c r="G1138" s="27">
        <v>6</v>
      </c>
      <c r="H1138" s="45">
        <v>297.44</v>
      </c>
      <c r="I1138" s="45">
        <v>654.83000000000004</v>
      </c>
      <c r="J1138" s="25">
        <v>25</v>
      </c>
      <c r="K1138" s="45">
        <v>413.22</v>
      </c>
      <c r="L1138" s="45">
        <v>241.61</v>
      </c>
      <c r="M1138" s="18" t="s">
        <v>48</v>
      </c>
      <c r="N1138" s="45">
        <v>126.64</v>
      </c>
      <c r="O11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8" s="45">
        <f>Table1[[#This Row],[Lifetime Gross (M USD)]]-Table1[[#This Row],[Budget (M USD)]]</f>
        <v>357.39000000000004</v>
      </c>
      <c r="Q1138" s="2" t="s">
        <v>8</v>
      </c>
    </row>
    <row r="1139" spans="1:17" x14ac:dyDescent="0.3">
      <c r="A1139" s="18" t="s">
        <v>72</v>
      </c>
      <c r="B1139" s="22" t="s">
        <v>1998</v>
      </c>
      <c r="C1139" s="18" t="s">
        <v>3201</v>
      </c>
      <c r="D1139" s="18" t="s">
        <v>26</v>
      </c>
      <c r="E1139" s="18" t="s">
        <v>9</v>
      </c>
      <c r="F1139" s="42">
        <f t="shared" ca="1" si="17"/>
        <v>37805</v>
      </c>
      <c r="G1139" s="27">
        <v>5.9</v>
      </c>
      <c r="H1139" s="45">
        <v>60.8</v>
      </c>
      <c r="I1139" s="45">
        <v>400.91</v>
      </c>
      <c r="J1139" s="25">
        <v>41</v>
      </c>
      <c r="K1139" s="45">
        <v>226.67</v>
      </c>
      <c r="L1139" s="45">
        <v>174.24</v>
      </c>
      <c r="M1139" s="18" t="s">
        <v>50</v>
      </c>
      <c r="N1139" s="45">
        <v>23.19</v>
      </c>
      <c r="O11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39" s="45">
        <f>Table1[[#This Row],[Lifetime Gross (M USD)]]-Table1[[#This Row],[Budget (M USD)]]</f>
        <v>340.11</v>
      </c>
      <c r="Q1139" s="2" t="s">
        <v>20</v>
      </c>
    </row>
    <row r="1140" spans="1:17" x14ac:dyDescent="0.3">
      <c r="A1140" s="32" t="s">
        <v>1569</v>
      </c>
      <c r="B1140" s="22" t="s">
        <v>2367</v>
      </c>
      <c r="C1140" s="18" t="s">
        <v>3680</v>
      </c>
      <c r="D1140" s="18" t="s">
        <v>26</v>
      </c>
      <c r="E1140" s="18" t="s">
        <v>9</v>
      </c>
      <c r="F1140" s="42">
        <f t="shared" ca="1" si="17"/>
        <v>38664</v>
      </c>
      <c r="G1140" s="27">
        <v>4.7</v>
      </c>
      <c r="H1140" s="45">
        <v>21.16</v>
      </c>
      <c r="I1140" s="45">
        <v>360.48</v>
      </c>
      <c r="J1140" s="25">
        <v>27</v>
      </c>
      <c r="K1140" s="45">
        <v>263.70999999999998</v>
      </c>
      <c r="L1140" s="45">
        <v>96.77</v>
      </c>
      <c r="M1140" s="18" t="s">
        <v>46</v>
      </c>
      <c r="N1140" s="45">
        <v>7.43</v>
      </c>
      <c r="O11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0" s="45">
        <f>Table1[[#This Row],[Lifetime Gross (M USD)]]-Table1[[#This Row],[Budget (M USD)]]</f>
        <v>339.32</v>
      </c>
      <c r="Q1140" s="2" t="s">
        <v>10</v>
      </c>
    </row>
    <row r="1141" spans="1:17" x14ac:dyDescent="0.3">
      <c r="A1141" s="18" t="s">
        <v>1584</v>
      </c>
      <c r="B1141" s="22" t="s">
        <v>1931</v>
      </c>
      <c r="C1141" s="18" t="s">
        <v>3146</v>
      </c>
      <c r="D1141" s="18" t="s">
        <v>26</v>
      </c>
      <c r="E1141" s="18" t="s">
        <v>21</v>
      </c>
      <c r="F1141" s="42">
        <f t="shared" ca="1" si="17"/>
        <v>19796</v>
      </c>
      <c r="G1141" s="27">
        <v>5.6</v>
      </c>
      <c r="H1141" s="45">
        <v>252.98</v>
      </c>
      <c r="I1141" s="45">
        <v>576.41</v>
      </c>
      <c r="J1141" s="25">
        <v>31</v>
      </c>
      <c r="K1141" s="45">
        <v>357.98</v>
      </c>
      <c r="L1141" s="45">
        <v>218.43</v>
      </c>
      <c r="M1141" s="18" t="s">
        <v>55</v>
      </c>
      <c r="N1141" s="45">
        <v>122.61</v>
      </c>
      <c r="O11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1" s="45">
        <f>Table1[[#This Row],[Lifetime Gross (M USD)]]-Table1[[#This Row],[Budget (M USD)]]</f>
        <v>323.42999999999995</v>
      </c>
      <c r="Q1141" s="2" t="s">
        <v>28</v>
      </c>
    </row>
    <row r="1142" spans="1:17" x14ac:dyDescent="0.3">
      <c r="A1142" s="32" t="s">
        <v>1602</v>
      </c>
      <c r="B1142" s="22" t="s">
        <v>2115</v>
      </c>
      <c r="C1142" s="18" t="s">
        <v>3339</v>
      </c>
      <c r="D1142" s="18" t="s">
        <v>26</v>
      </c>
      <c r="E1142" s="18" t="s">
        <v>9</v>
      </c>
      <c r="F1142" s="42">
        <f t="shared" ca="1" si="17"/>
        <v>37341</v>
      </c>
      <c r="G1142" s="27">
        <v>7.9</v>
      </c>
      <c r="H1142" s="45">
        <v>122.32</v>
      </c>
      <c r="I1142" s="45">
        <v>422.84</v>
      </c>
      <c r="J1142" s="25">
        <v>83</v>
      </c>
      <c r="K1142" s="45">
        <v>244.8</v>
      </c>
      <c r="L1142" s="45">
        <v>178.04</v>
      </c>
      <c r="M1142" s="18" t="s">
        <v>55</v>
      </c>
      <c r="N1142" s="45">
        <v>46.59</v>
      </c>
      <c r="O11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2" s="45">
        <f>Table1[[#This Row],[Lifetime Gross (M USD)]]-Table1[[#This Row],[Budget (M USD)]]</f>
        <v>300.52</v>
      </c>
      <c r="Q1142" s="2" t="s">
        <v>32</v>
      </c>
    </row>
    <row r="1143" spans="1:17" x14ac:dyDescent="0.3">
      <c r="A1143" s="18" t="s">
        <v>1616</v>
      </c>
      <c r="B1143" s="22" t="s">
        <v>1924</v>
      </c>
      <c r="C1143" s="18" t="s">
        <v>3126</v>
      </c>
      <c r="D1143" s="18" t="s">
        <v>26</v>
      </c>
      <c r="E1143" s="18" t="s">
        <v>9</v>
      </c>
      <c r="F1143" s="42">
        <f t="shared" ca="1" si="17"/>
        <v>32554</v>
      </c>
      <c r="G1143" s="27">
        <v>6.7</v>
      </c>
      <c r="H1143" s="45">
        <v>216.4</v>
      </c>
      <c r="I1143" s="45">
        <v>481.76</v>
      </c>
      <c r="J1143" s="25">
        <v>46</v>
      </c>
      <c r="K1143" s="45">
        <v>249.06</v>
      </c>
      <c r="L1143" s="45">
        <v>232.7</v>
      </c>
      <c r="M1143" s="18" t="s">
        <v>44</v>
      </c>
      <c r="N1143" s="45">
        <v>30.68</v>
      </c>
      <c r="O11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3" s="45">
        <f>Table1[[#This Row],[Lifetime Gross (M USD)]]-Table1[[#This Row],[Budget (M USD)]]</f>
        <v>265.36</v>
      </c>
      <c r="Q1143" s="2" t="s">
        <v>32</v>
      </c>
    </row>
    <row r="1144" spans="1:17" x14ac:dyDescent="0.3">
      <c r="A1144" s="32" t="s">
        <v>1618</v>
      </c>
      <c r="B1144" s="22" t="s">
        <v>2658</v>
      </c>
      <c r="C1144" s="18" t="s">
        <v>4168</v>
      </c>
      <c r="D1144" s="18" t="s">
        <v>26</v>
      </c>
      <c r="E1144" s="18" t="s">
        <v>9</v>
      </c>
      <c r="F1144" s="42">
        <f t="shared" ca="1" si="17"/>
        <v>19773</v>
      </c>
      <c r="G1144" s="27">
        <v>3</v>
      </c>
      <c r="H1144" s="45">
        <v>189.57</v>
      </c>
      <c r="I1144" s="45">
        <v>442.71</v>
      </c>
      <c r="J1144" s="25">
        <v>85</v>
      </c>
      <c r="K1144" s="45">
        <v>282.57</v>
      </c>
      <c r="L1144" s="45">
        <v>160.13999999999999</v>
      </c>
      <c r="M1144" s="18" t="s">
        <v>55</v>
      </c>
      <c r="N1144" s="45">
        <v>24.13</v>
      </c>
      <c r="O11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4" s="45">
        <f>Table1[[#This Row],[Lifetime Gross (M USD)]]-Table1[[#This Row],[Budget (M USD)]]</f>
        <v>253.14</v>
      </c>
      <c r="Q1144" s="2" t="s">
        <v>25</v>
      </c>
    </row>
    <row r="1145" spans="1:17" x14ac:dyDescent="0.3">
      <c r="A1145" s="18" t="s">
        <v>1621</v>
      </c>
      <c r="B1145" s="22" t="s">
        <v>2220</v>
      </c>
      <c r="C1145" s="18" t="s">
        <v>3471</v>
      </c>
      <c r="D1145" s="18" t="s">
        <v>26</v>
      </c>
      <c r="E1145" s="18" t="s">
        <v>21</v>
      </c>
      <c r="F1145" s="42">
        <f t="shared" ca="1" si="17"/>
        <v>14751</v>
      </c>
      <c r="G1145" s="27">
        <v>4.0999999999999996</v>
      </c>
      <c r="H1145" s="45">
        <v>211.96</v>
      </c>
      <c r="I1145" s="45">
        <v>432.14</v>
      </c>
      <c r="J1145" s="25">
        <v>30</v>
      </c>
      <c r="K1145" s="45">
        <v>250.77</v>
      </c>
      <c r="L1145" s="45">
        <v>181.37</v>
      </c>
      <c r="M1145" s="18" t="s">
        <v>48</v>
      </c>
      <c r="N1145" s="45">
        <v>78.7</v>
      </c>
      <c r="O11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5" s="45">
        <f>Table1[[#This Row],[Lifetime Gross (M USD)]]-Table1[[#This Row],[Budget (M USD)]]</f>
        <v>220.17999999999998</v>
      </c>
      <c r="Q1145" s="2" t="s">
        <v>28</v>
      </c>
    </row>
    <row r="1146" spans="1:17" x14ac:dyDescent="0.3">
      <c r="A1146" s="32" t="s">
        <v>1217</v>
      </c>
      <c r="B1146" s="22" t="s">
        <v>2243</v>
      </c>
      <c r="C1146" s="18" t="s">
        <v>4549</v>
      </c>
      <c r="D1146" s="18" t="s">
        <v>26</v>
      </c>
      <c r="E1146" s="18" t="s">
        <v>9</v>
      </c>
      <c r="F1146" s="42">
        <f t="shared" ca="1" si="17"/>
        <v>41610</v>
      </c>
      <c r="G1146" s="27">
        <v>7</v>
      </c>
      <c r="H1146" s="45">
        <v>70.430000000000007</v>
      </c>
      <c r="I1146" s="45">
        <v>284.13</v>
      </c>
      <c r="J1146" s="25">
        <v>93</v>
      </c>
      <c r="K1146" s="45">
        <v>143.62</v>
      </c>
      <c r="L1146" s="45">
        <v>140.51</v>
      </c>
      <c r="M1146" s="18" t="s">
        <v>48</v>
      </c>
      <c r="N1146" s="45">
        <v>9.01</v>
      </c>
      <c r="O11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6" s="45">
        <f>Table1[[#This Row],[Lifetime Gross (M USD)]]-Table1[[#This Row],[Budget (M USD)]]</f>
        <v>213.7</v>
      </c>
      <c r="Q1146" s="2" t="s">
        <v>25</v>
      </c>
    </row>
    <row r="1147" spans="1:17" x14ac:dyDescent="0.3">
      <c r="A1147" s="18" t="s">
        <v>1630</v>
      </c>
      <c r="B1147" s="22" t="s">
        <v>2193</v>
      </c>
      <c r="C1147" s="18" t="s">
        <v>3798</v>
      </c>
      <c r="D1147" s="18" t="s">
        <v>26</v>
      </c>
      <c r="E1147" s="18" t="s">
        <v>9</v>
      </c>
      <c r="F1147" s="42">
        <f t="shared" ca="1" si="17"/>
        <v>30766</v>
      </c>
      <c r="G1147" s="27">
        <v>7.3</v>
      </c>
      <c r="H1147" s="45">
        <v>128.71</v>
      </c>
      <c r="I1147" s="45">
        <v>340.51</v>
      </c>
      <c r="J1147" s="25">
        <v>25</v>
      </c>
      <c r="K1147" s="45">
        <v>200.44</v>
      </c>
      <c r="L1147" s="45">
        <v>140.07</v>
      </c>
      <c r="M1147" s="18" t="s">
        <v>44</v>
      </c>
      <c r="N1147" s="45">
        <v>59.91</v>
      </c>
      <c r="O11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7" s="45">
        <f>Table1[[#This Row],[Lifetime Gross (M USD)]]-Table1[[#This Row],[Budget (M USD)]]</f>
        <v>211.79999999999998</v>
      </c>
      <c r="Q1147" s="2" t="s">
        <v>25</v>
      </c>
    </row>
    <row r="1148" spans="1:17" x14ac:dyDescent="0.3">
      <c r="A1148" s="32" t="s">
        <v>1633</v>
      </c>
      <c r="B1148" s="22" t="s">
        <v>2517</v>
      </c>
      <c r="C1148" s="18" t="s">
        <v>3912</v>
      </c>
      <c r="D1148" s="18" t="s">
        <v>26</v>
      </c>
      <c r="E1148" s="18" t="s">
        <v>9</v>
      </c>
      <c r="F1148" s="42">
        <f t="shared" ca="1" si="17"/>
        <v>33842</v>
      </c>
      <c r="G1148" s="27">
        <v>5.9</v>
      </c>
      <c r="H1148" s="45">
        <v>93.13</v>
      </c>
      <c r="I1148" s="45">
        <v>304.33</v>
      </c>
      <c r="J1148" s="25">
        <v>21</v>
      </c>
      <c r="K1148" s="45">
        <v>180.87</v>
      </c>
      <c r="L1148" s="45">
        <v>123.46</v>
      </c>
      <c r="M1148" s="18" t="s">
        <v>48</v>
      </c>
      <c r="N1148" s="45">
        <v>15.57</v>
      </c>
      <c r="O11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8" s="45">
        <f>Table1[[#This Row],[Lifetime Gross (M USD)]]-Table1[[#This Row],[Budget (M USD)]]</f>
        <v>211.2</v>
      </c>
      <c r="Q1148" s="2" t="s">
        <v>8</v>
      </c>
    </row>
    <row r="1149" spans="1:17" x14ac:dyDescent="0.3">
      <c r="A1149" s="18" t="s">
        <v>1669</v>
      </c>
      <c r="B1149" s="22" t="s">
        <v>2768</v>
      </c>
      <c r="C1149" s="18" t="s">
        <v>4356</v>
      </c>
      <c r="D1149" s="18" t="s">
        <v>26</v>
      </c>
      <c r="E1149" s="18" t="s">
        <v>21</v>
      </c>
      <c r="F1149" s="42">
        <f t="shared" ca="1" si="17"/>
        <v>37478</v>
      </c>
      <c r="G1149" s="27">
        <v>5.0999999999999996</v>
      </c>
      <c r="H1149" s="45">
        <v>154.1</v>
      </c>
      <c r="I1149" s="45">
        <v>351.87</v>
      </c>
      <c r="J1149" s="25">
        <v>66</v>
      </c>
      <c r="K1149" s="45">
        <v>264.61</v>
      </c>
      <c r="L1149" s="45">
        <v>87.26</v>
      </c>
      <c r="M1149" s="18" t="s">
        <v>54</v>
      </c>
      <c r="N1149" s="45">
        <v>44.8</v>
      </c>
      <c r="O11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49" s="45">
        <f>Table1[[#This Row],[Lifetime Gross (M USD)]]-Table1[[#This Row],[Budget (M USD)]]</f>
        <v>197.77</v>
      </c>
      <c r="Q1149" s="2" t="s">
        <v>8</v>
      </c>
    </row>
    <row r="1150" spans="1:17" x14ac:dyDescent="0.3">
      <c r="A1150" s="32" t="s">
        <v>1688</v>
      </c>
      <c r="B1150" s="22" t="s">
        <v>1950</v>
      </c>
      <c r="C1150" s="18" t="s">
        <v>3153</v>
      </c>
      <c r="D1150" s="18" t="s">
        <v>26</v>
      </c>
      <c r="E1150" s="18" t="s">
        <v>9</v>
      </c>
      <c r="F1150" s="42">
        <f t="shared" ca="1" si="17"/>
        <v>29837</v>
      </c>
      <c r="G1150" s="27">
        <v>5.8</v>
      </c>
      <c r="H1150" s="45">
        <v>275.51</v>
      </c>
      <c r="I1150" s="45">
        <v>466.74</v>
      </c>
      <c r="J1150" s="25">
        <v>53</v>
      </c>
      <c r="K1150" s="45">
        <v>273.45</v>
      </c>
      <c r="L1150" s="45">
        <v>193.29</v>
      </c>
      <c r="M1150" s="18" t="s">
        <v>44</v>
      </c>
      <c r="N1150" s="45">
        <v>78.87</v>
      </c>
      <c r="O11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0" s="45">
        <f>Table1[[#This Row],[Lifetime Gross (M USD)]]-Table1[[#This Row],[Budget (M USD)]]</f>
        <v>191.23000000000002</v>
      </c>
      <c r="Q1150" s="2" t="s">
        <v>32</v>
      </c>
    </row>
    <row r="1151" spans="1:17" x14ac:dyDescent="0.3">
      <c r="A1151" s="18" t="s">
        <v>1690</v>
      </c>
      <c r="B1151" s="22" t="s">
        <v>2095</v>
      </c>
      <c r="C1151" s="18" t="s">
        <v>3916</v>
      </c>
      <c r="D1151" s="18" t="s">
        <v>26</v>
      </c>
      <c r="E1151" s="18" t="s">
        <v>9</v>
      </c>
      <c r="F1151" s="42">
        <f t="shared" ca="1" si="17"/>
        <v>10745</v>
      </c>
      <c r="G1151" s="27">
        <v>5.3</v>
      </c>
      <c r="H1151" s="45">
        <v>163.66999999999999</v>
      </c>
      <c r="I1151" s="45">
        <v>345.1</v>
      </c>
      <c r="J1151" s="25">
        <v>67</v>
      </c>
      <c r="K1151" s="45">
        <v>239.43</v>
      </c>
      <c r="L1151" s="45">
        <v>105.67</v>
      </c>
      <c r="M1151" s="18" t="s">
        <v>48</v>
      </c>
      <c r="N1151" s="45">
        <v>56.39</v>
      </c>
      <c r="O11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1" s="45">
        <f>Table1[[#This Row],[Lifetime Gross (M USD)]]-Table1[[#This Row],[Budget (M USD)]]</f>
        <v>181.43000000000004</v>
      </c>
      <c r="Q1151" s="2" t="s">
        <v>13</v>
      </c>
    </row>
    <row r="1152" spans="1:17" x14ac:dyDescent="0.3">
      <c r="A1152" s="32" t="s">
        <v>1745</v>
      </c>
      <c r="B1152" s="22" t="s">
        <v>1848</v>
      </c>
      <c r="C1152" s="18" t="s">
        <v>3236</v>
      </c>
      <c r="D1152" s="18" t="s">
        <v>26</v>
      </c>
      <c r="E1152" s="18" t="s">
        <v>9</v>
      </c>
      <c r="F1152" s="42">
        <f t="shared" ca="1" si="17"/>
        <v>25608</v>
      </c>
      <c r="G1152" s="27">
        <v>7.1</v>
      </c>
      <c r="H1152" s="45">
        <v>29.57</v>
      </c>
      <c r="I1152" s="45">
        <v>209.53</v>
      </c>
      <c r="J1152" s="25">
        <v>93</v>
      </c>
      <c r="K1152" s="45">
        <v>118.75</v>
      </c>
      <c r="L1152" s="45">
        <v>90.78</v>
      </c>
      <c r="M1152" s="18" t="s">
        <v>50</v>
      </c>
      <c r="N1152" s="45">
        <v>10.88</v>
      </c>
      <c r="O11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2" s="45">
        <f>Table1[[#This Row],[Lifetime Gross (M USD)]]-Table1[[#This Row],[Budget (M USD)]]</f>
        <v>179.96</v>
      </c>
      <c r="Q1152" s="2" t="s">
        <v>22</v>
      </c>
    </row>
    <row r="1153" spans="1:17" x14ac:dyDescent="0.3">
      <c r="A1153" s="18" t="s">
        <v>1767</v>
      </c>
      <c r="B1153" s="22" t="s">
        <v>2299</v>
      </c>
      <c r="C1153" s="18" t="s">
        <v>3705</v>
      </c>
      <c r="D1153" s="18" t="s">
        <v>26</v>
      </c>
      <c r="E1153" s="18" t="s">
        <v>9</v>
      </c>
      <c r="F1153" s="42">
        <f t="shared" ca="1" si="17"/>
        <v>24930</v>
      </c>
      <c r="G1153" s="27">
        <v>7.3</v>
      </c>
      <c r="H1153" s="45">
        <v>28.12</v>
      </c>
      <c r="I1153" s="45">
        <v>190.7</v>
      </c>
      <c r="J1153" s="25">
        <v>35</v>
      </c>
      <c r="K1153" s="45">
        <v>121.11</v>
      </c>
      <c r="L1153" s="45">
        <v>69.59</v>
      </c>
      <c r="M1153" s="18" t="s">
        <v>44</v>
      </c>
      <c r="N1153" s="45">
        <v>10.95</v>
      </c>
      <c r="O11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3" s="45">
        <f>Table1[[#This Row],[Lifetime Gross (M USD)]]-Table1[[#This Row],[Budget (M USD)]]</f>
        <v>162.57999999999998</v>
      </c>
      <c r="Q1153" s="2" t="s">
        <v>28</v>
      </c>
    </row>
    <row r="1154" spans="1:17" x14ac:dyDescent="0.3">
      <c r="A1154" s="32" t="s">
        <v>1269</v>
      </c>
      <c r="B1154" s="22" t="s">
        <v>2228</v>
      </c>
      <c r="C1154" s="18" t="s">
        <v>3480</v>
      </c>
      <c r="D1154" s="18" t="s">
        <v>26</v>
      </c>
      <c r="E1154" s="18" t="s">
        <v>9</v>
      </c>
      <c r="F1154" s="42">
        <f t="shared" ca="1" si="17"/>
        <v>12469</v>
      </c>
      <c r="G1154" s="27">
        <v>7.3</v>
      </c>
      <c r="H1154" s="45">
        <v>172.99</v>
      </c>
      <c r="I1154" s="45">
        <v>328.22</v>
      </c>
      <c r="J1154" s="25">
        <v>44</v>
      </c>
      <c r="K1154" s="45">
        <v>235.8</v>
      </c>
      <c r="L1154" s="45">
        <v>92.42</v>
      </c>
      <c r="M1154" s="18" t="s">
        <v>55</v>
      </c>
      <c r="N1154" s="45">
        <v>49.24</v>
      </c>
      <c r="O11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4" s="45">
        <f>Table1[[#This Row],[Lifetime Gross (M USD)]]-Table1[[#This Row],[Budget (M USD)]]</f>
        <v>155.23000000000002</v>
      </c>
      <c r="Q1154" s="2" t="s">
        <v>32</v>
      </c>
    </row>
    <row r="1155" spans="1:17" x14ac:dyDescent="0.3">
      <c r="A1155" s="18" t="s">
        <v>1778</v>
      </c>
      <c r="B1155" s="22" t="s">
        <v>2700</v>
      </c>
      <c r="C1155" s="18" t="s">
        <v>4247</v>
      </c>
      <c r="D1155" s="18" t="s">
        <v>18</v>
      </c>
      <c r="E1155" s="18" t="s">
        <v>27</v>
      </c>
      <c r="F1155" s="42">
        <f t="shared" ref="F1155:F1218" ca="1" si="18">RANDBETWEEN(DATE(1920,1,1),DATE(2015,12,31))</f>
        <v>18883</v>
      </c>
      <c r="G1155" s="27">
        <v>5.8</v>
      </c>
      <c r="H1155" s="45">
        <v>37.590000000000003</v>
      </c>
      <c r="I1155" s="45">
        <v>169.7</v>
      </c>
      <c r="J1155" s="25">
        <v>44</v>
      </c>
      <c r="K1155" s="45">
        <v>114.6</v>
      </c>
      <c r="L1155" s="45">
        <v>55.1</v>
      </c>
      <c r="M1155" s="18" t="s">
        <v>44</v>
      </c>
      <c r="N1155" s="45">
        <v>9.98</v>
      </c>
      <c r="O11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5" s="45">
        <f>Table1[[#This Row],[Lifetime Gross (M USD)]]-Table1[[#This Row],[Budget (M USD)]]</f>
        <v>132.10999999999999</v>
      </c>
      <c r="Q1155" s="2" t="s">
        <v>32</v>
      </c>
    </row>
    <row r="1156" spans="1:17" x14ac:dyDescent="0.3">
      <c r="A1156" s="32" t="s">
        <v>1799</v>
      </c>
      <c r="B1156" s="22" t="s">
        <v>2262</v>
      </c>
      <c r="C1156" s="18" t="s">
        <v>3526</v>
      </c>
      <c r="D1156" s="18" t="s">
        <v>26</v>
      </c>
      <c r="E1156" s="18" t="s">
        <v>9</v>
      </c>
      <c r="F1156" s="42">
        <f t="shared" ca="1" si="18"/>
        <v>11361</v>
      </c>
      <c r="G1156" s="27">
        <v>4.8</v>
      </c>
      <c r="H1156" s="45">
        <v>51.02</v>
      </c>
      <c r="I1156" s="45">
        <v>178.94</v>
      </c>
      <c r="J1156" s="25">
        <v>70</v>
      </c>
      <c r="K1156" s="45">
        <v>92.15</v>
      </c>
      <c r="L1156" s="45">
        <v>86.79</v>
      </c>
      <c r="M1156" s="18" t="s">
        <v>46</v>
      </c>
      <c r="N1156" s="45">
        <v>5.88</v>
      </c>
      <c r="O11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6" s="45">
        <f>Table1[[#This Row],[Lifetime Gross (M USD)]]-Table1[[#This Row],[Budget (M USD)]]</f>
        <v>127.91999999999999</v>
      </c>
      <c r="Q1156" s="2" t="s">
        <v>25</v>
      </c>
    </row>
    <row r="1157" spans="1:17" x14ac:dyDescent="0.3">
      <c r="A1157" s="18" t="s">
        <v>1835</v>
      </c>
      <c r="B1157" s="22" t="s">
        <v>3009</v>
      </c>
      <c r="C1157" s="18" t="s">
        <v>4911</v>
      </c>
      <c r="D1157" s="18" t="s">
        <v>26</v>
      </c>
      <c r="E1157" s="18" t="s">
        <v>9</v>
      </c>
      <c r="F1157" s="42">
        <f t="shared" ca="1" si="18"/>
        <v>20837</v>
      </c>
      <c r="G1157" s="27">
        <v>6.9</v>
      </c>
      <c r="H1157" s="45">
        <v>54.82</v>
      </c>
      <c r="I1157" s="45">
        <v>173.06</v>
      </c>
      <c r="J1157" s="25">
        <v>39</v>
      </c>
      <c r="K1157" s="45">
        <v>127.51</v>
      </c>
      <c r="L1157" s="45">
        <v>45.55</v>
      </c>
      <c r="M1157" s="18" t="s">
        <v>46</v>
      </c>
      <c r="N1157" s="45">
        <v>5.74</v>
      </c>
      <c r="O11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7" s="45">
        <f>Table1[[#This Row],[Lifetime Gross (M USD)]]-Table1[[#This Row],[Budget (M USD)]]</f>
        <v>118.24000000000001</v>
      </c>
      <c r="Q1157" s="2" t="s">
        <v>25</v>
      </c>
    </row>
    <row r="1158" spans="1:17" x14ac:dyDescent="0.3">
      <c r="A1158" s="32" t="s">
        <v>87</v>
      </c>
      <c r="B1158" s="22" t="s">
        <v>2110</v>
      </c>
      <c r="C1158" s="18" t="s">
        <v>4047</v>
      </c>
      <c r="D1158" s="18" t="s">
        <v>26</v>
      </c>
      <c r="E1158" s="18" t="s">
        <v>9</v>
      </c>
      <c r="F1158" s="42">
        <f t="shared" ca="1" si="18"/>
        <v>19274</v>
      </c>
      <c r="G1158" s="27">
        <v>4.2</v>
      </c>
      <c r="H1158" s="45">
        <v>127.68</v>
      </c>
      <c r="I1158" s="45">
        <v>245.83</v>
      </c>
      <c r="J1158" s="25">
        <v>79</v>
      </c>
      <c r="K1158" s="45">
        <v>139.55000000000001</v>
      </c>
      <c r="L1158" s="45">
        <v>106.28</v>
      </c>
      <c r="M1158" s="18" t="s">
        <v>54</v>
      </c>
      <c r="N1158" s="45">
        <v>59.42</v>
      </c>
      <c r="O11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8" s="45">
        <f>Table1[[#This Row],[Lifetime Gross (M USD)]]-Table1[[#This Row],[Budget (M USD)]]</f>
        <v>118.15</v>
      </c>
      <c r="Q1158" s="2" t="s">
        <v>10</v>
      </c>
    </row>
    <row r="1159" spans="1:17" x14ac:dyDescent="0.3">
      <c r="A1159" s="18" t="s">
        <v>97</v>
      </c>
      <c r="B1159" s="22" t="s">
        <v>2837</v>
      </c>
      <c r="C1159" s="18" t="s">
        <v>4511</v>
      </c>
      <c r="D1159" s="18" t="s">
        <v>26</v>
      </c>
      <c r="E1159" s="18" t="s">
        <v>9</v>
      </c>
      <c r="F1159" s="42">
        <f t="shared" ca="1" si="18"/>
        <v>29523</v>
      </c>
      <c r="G1159" s="27">
        <v>2.7</v>
      </c>
      <c r="H1159" s="45">
        <v>251.95</v>
      </c>
      <c r="I1159" s="45">
        <v>369</v>
      </c>
      <c r="J1159" s="25">
        <v>21</v>
      </c>
      <c r="K1159" s="45">
        <v>233.35</v>
      </c>
      <c r="L1159" s="45">
        <v>135.65</v>
      </c>
      <c r="M1159" s="18" t="s">
        <v>54</v>
      </c>
      <c r="N1159" s="45">
        <v>54.94</v>
      </c>
      <c r="O11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59" s="45">
        <f>Table1[[#This Row],[Lifetime Gross (M USD)]]-Table1[[#This Row],[Budget (M USD)]]</f>
        <v>117.05000000000001</v>
      </c>
      <c r="Q1159" s="2" t="s">
        <v>28</v>
      </c>
    </row>
    <row r="1160" spans="1:17" x14ac:dyDescent="0.3">
      <c r="A1160" s="32" t="s">
        <v>108</v>
      </c>
      <c r="B1160" s="22" t="s">
        <v>2737</v>
      </c>
      <c r="C1160" s="18" t="s">
        <v>4760</v>
      </c>
      <c r="D1160" s="18" t="s">
        <v>26</v>
      </c>
      <c r="E1160" s="18" t="s">
        <v>19</v>
      </c>
      <c r="F1160" s="42">
        <f t="shared" ca="1" si="18"/>
        <v>34486</v>
      </c>
      <c r="G1160" s="27">
        <v>6.7</v>
      </c>
      <c r="H1160" s="45">
        <v>21.74</v>
      </c>
      <c r="I1160" s="45">
        <v>136.32</v>
      </c>
      <c r="J1160" s="25">
        <v>24</v>
      </c>
      <c r="K1160" s="45">
        <v>84.28</v>
      </c>
      <c r="L1160" s="45">
        <v>52.04</v>
      </c>
      <c r="M1160" s="18" t="s">
        <v>48</v>
      </c>
      <c r="N1160" s="45">
        <v>6.49</v>
      </c>
      <c r="O11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0" s="45">
        <f>Table1[[#This Row],[Lifetime Gross (M USD)]]-Table1[[#This Row],[Budget (M USD)]]</f>
        <v>114.58</v>
      </c>
      <c r="Q1160" s="2" t="s">
        <v>10</v>
      </c>
    </row>
    <row r="1161" spans="1:17" x14ac:dyDescent="0.3">
      <c r="A1161" s="18" t="s">
        <v>174</v>
      </c>
      <c r="B1161" s="22" t="s">
        <v>2838</v>
      </c>
      <c r="C1161" s="18" t="s">
        <v>4514</v>
      </c>
      <c r="D1161" s="18" t="s">
        <v>26</v>
      </c>
      <c r="E1161" s="18" t="s">
        <v>19</v>
      </c>
      <c r="F1161" s="42">
        <f t="shared" ca="1" si="18"/>
        <v>29510</v>
      </c>
      <c r="G1161" s="27">
        <v>7.4</v>
      </c>
      <c r="H1161" s="45">
        <v>103.14</v>
      </c>
      <c r="I1161" s="45">
        <v>217.39</v>
      </c>
      <c r="J1161" s="25">
        <v>67</v>
      </c>
      <c r="K1161" s="45">
        <v>120.17</v>
      </c>
      <c r="L1161" s="45">
        <v>97.22</v>
      </c>
      <c r="M1161" s="18" t="s">
        <v>55</v>
      </c>
      <c r="N1161" s="45">
        <v>25.38</v>
      </c>
      <c r="O11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1" s="45">
        <f>Table1[[#This Row],[Lifetime Gross (M USD)]]-Table1[[#This Row],[Budget (M USD)]]</f>
        <v>114.24999999999999</v>
      </c>
      <c r="Q1161" s="2" t="s">
        <v>22</v>
      </c>
    </row>
    <row r="1162" spans="1:17" x14ac:dyDescent="0.3">
      <c r="A1162" s="32" t="s">
        <v>177</v>
      </c>
      <c r="B1162" s="22" t="s">
        <v>2013</v>
      </c>
      <c r="C1162" s="18" t="s">
        <v>4414</v>
      </c>
      <c r="D1162" s="18" t="s">
        <v>26</v>
      </c>
      <c r="E1162" s="18" t="s">
        <v>19</v>
      </c>
      <c r="F1162" s="42">
        <f t="shared" ca="1" si="18"/>
        <v>37302</v>
      </c>
      <c r="G1162" s="27">
        <v>6.9</v>
      </c>
      <c r="H1162" s="45">
        <v>120.99</v>
      </c>
      <c r="I1162" s="45">
        <v>232.94</v>
      </c>
      <c r="J1162" s="25">
        <v>84</v>
      </c>
      <c r="K1162" s="45">
        <v>176.23</v>
      </c>
      <c r="L1162" s="45">
        <v>56.71</v>
      </c>
      <c r="M1162" s="18" t="s">
        <v>48</v>
      </c>
      <c r="N1162" s="45">
        <v>47.15</v>
      </c>
      <c r="O11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2" s="45">
        <f>Table1[[#This Row],[Lifetime Gross (M USD)]]-Table1[[#This Row],[Budget (M USD)]]</f>
        <v>111.95</v>
      </c>
      <c r="Q1162" s="2" t="s">
        <v>13</v>
      </c>
    </row>
    <row r="1163" spans="1:17" x14ac:dyDescent="0.3">
      <c r="A1163" s="18" t="s">
        <v>182</v>
      </c>
      <c r="B1163" s="22" t="s">
        <v>2187</v>
      </c>
      <c r="C1163" s="18" t="s">
        <v>3921</v>
      </c>
      <c r="D1163" s="18" t="s">
        <v>26</v>
      </c>
      <c r="E1163" s="18" t="s">
        <v>9</v>
      </c>
      <c r="F1163" s="42">
        <f t="shared" ca="1" si="18"/>
        <v>13258</v>
      </c>
      <c r="G1163" s="27">
        <v>5.9</v>
      </c>
      <c r="H1163" s="45">
        <v>118.39</v>
      </c>
      <c r="I1163" s="45">
        <v>226.15</v>
      </c>
      <c r="J1163" s="25">
        <v>54</v>
      </c>
      <c r="K1163" s="45">
        <v>117.84</v>
      </c>
      <c r="L1163" s="45">
        <v>108.31</v>
      </c>
      <c r="M1163" s="18" t="s">
        <v>46</v>
      </c>
      <c r="N1163" s="45">
        <v>41.06</v>
      </c>
      <c r="O11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3" s="45">
        <f>Table1[[#This Row],[Lifetime Gross (M USD)]]-Table1[[#This Row],[Budget (M USD)]]</f>
        <v>107.76</v>
      </c>
      <c r="Q1163" s="2" t="s">
        <v>28</v>
      </c>
    </row>
    <row r="1164" spans="1:17" x14ac:dyDescent="0.3">
      <c r="A1164" s="32" t="s">
        <v>191</v>
      </c>
      <c r="B1164" s="22" t="s">
        <v>1914</v>
      </c>
      <c r="C1164" s="18" t="s">
        <v>4193</v>
      </c>
      <c r="D1164" s="18" t="s">
        <v>26</v>
      </c>
      <c r="E1164" s="18" t="s">
        <v>9</v>
      </c>
      <c r="F1164" s="42">
        <f t="shared" ca="1" si="18"/>
        <v>18518</v>
      </c>
      <c r="G1164" s="27">
        <v>5.6</v>
      </c>
      <c r="H1164" s="45">
        <v>67.12</v>
      </c>
      <c r="I1164" s="45">
        <v>172.88</v>
      </c>
      <c r="J1164" s="25">
        <v>23</v>
      </c>
      <c r="K1164" s="45">
        <v>110.97</v>
      </c>
      <c r="L1164" s="45">
        <v>61.91</v>
      </c>
      <c r="M1164" s="18" t="s">
        <v>46</v>
      </c>
      <c r="N1164" s="45">
        <v>8.67</v>
      </c>
      <c r="O11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4" s="45">
        <f>Table1[[#This Row],[Lifetime Gross (M USD)]]-Table1[[#This Row],[Budget (M USD)]]</f>
        <v>105.75999999999999</v>
      </c>
      <c r="Q1164" s="2" t="s">
        <v>13</v>
      </c>
    </row>
    <row r="1165" spans="1:17" x14ac:dyDescent="0.3">
      <c r="A1165" s="18" t="s">
        <v>242</v>
      </c>
      <c r="B1165" s="22" t="s">
        <v>2239</v>
      </c>
      <c r="C1165" s="18" t="s">
        <v>3493</v>
      </c>
      <c r="D1165" s="18" t="s">
        <v>26</v>
      </c>
      <c r="E1165" s="18" t="s">
        <v>19</v>
      </c>
      <c r="F1165" s="42">
        <f t="shared" ca="1" si="18"/>
        <v>7537</v>
      </c>
      <c r="G1165" s="27">
        <v>7.3</v>
      </c>
      <c r="H1165" s="45">
        <v>141.57</v>
      </c>
      <c r="I1165" s="45">
        <v>245.56</v>
      </c>
      <c r="J1165" s="25">
        <v>48</v>
      </c>
      <c r="K1165" s="45">
        <v>180.38</v>
      </c>
      <c r="L1165" s="45">
        <v>65.180000000000007</v>
      </c>
      <c r="M1165" s="18" t="s">
        <v>44</v>
      </c>
      <c r="N1165" s="45">
        <v>28.95</v>
      </c>
      <c r="O11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5" s="45">
        <f>Table1[[#This Row],[Lifetime Gross (M USD)]]-Table1[[#This Row],[Budget (M USD)]]</f>
        <v>103.99000000000001</v>
      </c>
      <c r="Q1165" s="2" t="s">
        <v>13</v>
      </c>
    </row>
    <row r="1166" spans="1:17" x14ac:dyDescent="0.3">
      <c r="A1166" s="32" t="s">
        <v>267</v>
      </c>
      <c r="B1166" s="22" t="s">
        <v>2388</v>
      </c>
      <c r="C1166" s="18" t="s">
        <v>3710</v>
      </c>
      <c r="D1166" s="18" t="s">
        <v>26</v>
      </c>
      <c r="E1166" s="18" t="s">
        <v>1875</v>
      </c>
      <c r="F1166" s="42">
        <f t="shared" ca="1" si="18"/>
        <v>27201</v>
      </c>
      <c r="G1166" s="27">
        <v>6.4</v>
      </c>
      <c r="H1166" s="45">
        <v>183.66</v>
      </c>
      <c r="I1166" s="45">
        <v>286.98</v>
      </c>
      <c r="J1166" s="25">
        <v>56</v>
      </c>
      <c r="K1166" s="45">
        <v>166.71</v>
      </c>
      <c r="L1166" s="45">
        <v>120.27</v>
      </c>
      <c r="M1166" s="18" t="s">
        <v>55</v>
      </c>
      <c r="N1166" s="45">
        <v>30.2</v>
      </c>
      <c r="O11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6" s="45">
        <f>Table1[[#This Row],[Lifetime Gross (M USD)]]-Table1[[#This Row],[Budget (M USD)]]</f>
        <v>103.32000000000002</v>
      </c>
      <c r="Q1166" s="2" t="s">
        <v>17</v>
      </c>
    </row>
    <row r="1167" spans="1:17" x14ac:dyDescent="0.3">
      <c r="A1167" s="18" t="s">
        <v>283</v>
      </c>
      <c r="B1167" s="22" t="s">
        <v>1859</v>
      </c>
      <c r="C1167" s="18" t="s">
        <v>3876</v>
      </c>
      <c r="D1167" s="18" t="s">
        <v>14</v>
      </c>
      <c r="E1167" s="18" t="s">
        <v>21</v>
      </c>
      <c r="F1167" s="42">
        <f t="shared" ca="1" si="18"/>
        <v>35534</v>
      </c>
      <c r="G1167" s="27">
        <v>8.5</v>
      </c>
      <c r="H1167" s="45">
        <v>124.19</v>
      </c>
      <c r="I1167" s="45">
        <v>226.04</v>
      </c>
      <c r="J1167" s="25">
        <v>87</v>
      </c>
      <c r="K1167" s="45">
        <v>132.26</v>
      </c>
      <c r="L1167" s="45">
        <v>93.78</v>
      </c>
      <c r="M1167" s="18" t="s">
        <v>46</v>
      </c>
      <c r="N1167" s="45">
        <v>42.97</v>
      </c>
      <c r="O11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7" s="45">
        <f>Table1[[#This Row],[Lifetime Gross (M USD)]]-Table1[[#This Row],[Budget (M USD)]]</f>
        <v>101.85</v>
      </c>
      <c r="Q1167" s="2" t="s">
        <v>22</v>
      </c>
    </row>
    <row r="1168" spans="1:17" x14ac:dyDescent="0.3">
      <c r="A1168" s="32" t="s">
        <v>403</v>
      </c>
      <c r="B1168" s="22" t="s">
        <v>2896</v>
      </c>
      <c r="C1168" s="18" t="s">
        <v>4642</v>
      </c>
      <c r="D1168" s="18" t="s">
        <v>26</v>
      </c>
      <c r="E1168" s="18" t="s">
        <v>9</v>
      </c>
      <c r="F1168" s="42">
        <f t="shared" ca="1" si="18"/>
        <v>40193</v>
      </c>
      <c r="G1168" s="27">
        <v>6.1</v>
      </c>
      <c r="H1168" s="45">
        <v>93.5</v>
      </c>
      <c r="I1168" s="45">
        <v>192.09</v>
      </c>
      <c r="J1168" s="25">
        <v>25</v>
      </c>
      <c r="K1168" s="45">
        <v>143.96</v>
      </c>
      <c r="L1168" s="45">
        <v>48.13</v>
      </c>
      <c r="M1168" s="18" t="s">
        <v>48</v>
      </c>
      <c r="N1168" s="45">
        <v>17.920000000000002</v>
      </c>
      <c r="O11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8" s="45">
        <f>Table1[[#This Row],[Lifetime Gross (M USD)]]-Table1[[#This Row],[Budget (M USD)]]</f>
        <v>98.59</v>
      </c>
      <c r="Q1168" s="2" t="s">
        <v>17</v>
      </c>
    </row>
    <row r="1169" spans="1:17" x14ac:dyDescent="0.3">
      <c r="A1169" s="18" t="s">
        <v>423</v>
      </c>
      <c r="B1169" s="22" t="s">
        <v>2417</v>
      </c>
      <c r="C1169" s="18" t="s">
        <v>3754</v>
      </c>
      <c r="D1169" s="18" t="s">
        <v>26</v>
      </c>
      <c r="E1169" s="18" t="s">
        <v>9</v>
      </c>
      <c r="F1169" s="42">
        <f t="shared" ca="1" si="18"/>
        <v>37283</v>
      </c>
      <c r="G1169" s="27">
        <v>6.2</v>
      </c>
      <c r="H1169" s="45">
        <v>4.28</v>
      </c>
      <c r="I1169" s="45">
        <v>95.8</v>
      </c>
      <c r="J1169" s="25">
        <v>34</v>
      </c>
      <c r="K1169" s="45">
        <v>70.13</v>
      </c>
      <c r="L1169" s="45">
        <v>25.67</v>
      </c>
      <c r="M1169" s="18" t="s">
        <v>50</v>
      </c>
      <c r="N1169" s="45">
        <v>0.55000000000000004</v>
      </c>
      <c r="O11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69" s="45">
        <f>Table1[[#This Row],[Lifetime Gross (M USD)]]-Table1[[#This Row],[Budget (M USD)]]</f>
        <v>91.52</v>
      </c>
      <c r="Q1169" s="2" t="s">
        <v>22</v>
      </c>
    </row>
    <row r="1170" spans="1:17" x14ac:dyDescent="0.3">
      <c r="A1170" s="32" t="s">
        <v>428</v>
      </c>
      <c r="B1170" s="22" t="s">
        <v>2344</v>
      </c>
      <c r="C1170" s="18" t="s">
        <v>3649</v>
      </c>
      <c r="D1170" s="18" t="s">
        <v>26</v>
      </c>
      <c r="E1170" s="18" t="s">
        <v>9</v>
      </c>
      <c r="F1170" s="42">
        <f t="shared" ca="1" si="18"/>
        <v>20959</v>
      </c>
      <c r="G1170" s="27">
        <v>6.8</v>
      </c>
      <c r="H1170" s="45">
        <v>268.64999999999998</v>
      </c>
      <c r="I1170" s="45">
        <v>360.02</v>
      </c>
      <c r="J1170" s="25">
        <v>22</v>
      </c>
      <c r="K1170" s="45">
        <v>181.4</v>
      </c>
      <c r="L1170" s="45">
        <v>178.62</v>
      </c>
      <c r="M1170" s="18" t="s">
        <v>54</v>
      </c>
      <c r="N1170" s="45">
        <v>57.94</v>
      </c>
      <c r="O11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0" s="45">
        <f>Table1[[#This Row],[Lifetime Gross (M USD)]]-Table1[[#This Row],[Budget (M USD)]]</f>
        <v>91.37</v>
      </c>
      <c r="Q1170" s="2" t="s">
        <v>17</v>
      </c>
    </row>
    <row r="1171" spans="1:17" x14ac:dyDescent="0.3">
      <c r="A1171" s="18" t="s">
        <v>449</v>
      </c>
      <c r="B1171" s="22" t="s">
        <v>2068</v>
      </c>
      <c r="C1171" s="18" t="s">
        <v>3567</v>
      </c>
      <c r="D1171" s="18" t="s">
        <v>26</v>
      </c>
      <c r="E1171" s="18" t="s">
        <v>9</v>
      </c>
      <c r="F1171" s="42">
        <f t="shared" ca="1" si="18"/>
        <v>17836</v>
      </c>
      <c r="G1171" s="27">
        <v>6.4</v>
      </c>
      <c r="H1171" s="45">
        <v>98.91</v>
      </c>
      <c r="I1171" s="45">
        <v>188.02</v>
      </c>
      <c r="J1171" s="25">
        <v>78</v>
      </c>
      <c r="K1171" s="45">
        <v>118.37</v>
      </c>
      <c r="L1171" s="45">
        <v>69.650000000000006</v>
      </c>
      <c r="M1171" s="18" t="s">
        <v>46</v>
      </c>
      <c r="N1171" s="45">
        <v>40.9</v>
      </c>
      <c r="O11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1" s="45">
        <f>Table1[[#This Row],[Lifetime Gross (M USD)]]-Table1[[#This Row],[Budget (M USD)]]</f>
        <v>89.110000000000014</v>
      </c>
      <c r="Q1171" s="2" t="s">
        <v>10</v>
      </c>
    </row>
    <row r="1172" spans="1:17" x14ac:dyDescent="0.3">
      <c r="A1172" s="32" t="s">
        <v>462</v>
      </c>
      <c r="B1172" s="22" t="s">
        <v>2254</v>
      </c>
      <c r="C1172" s="18" t="s">
        <v>3514</v>
      </c>
      <c r="D1172" s="18" t="s">
        <v>26</v>
      </c>
      <c r="E1172" s="18" t="s">
        <v>1843</v>
      </c>
      <c r="F1172" s="42">
        <f t="shared" ca="1" si="18"/>
        <v>30536</v>
      </c>
      <c r="G1172" s="27">
        <v>6.8</v>
      </c>
      <c r="H1172" s="45">
        <v>231.68</v>
      </c>
      <c r="I1172" s="45">
        <v>318.75</v>
      </c>
      <c r="J1172" s="25">
        <v>36</v>
      </c>
      <c r="K1172" s="45">
        <v>222.57</v>
      </c>
      <c r="L1172" s="45">
        <v>96.18</v>
      </c>
      <c r="M1172" s="18" t="s">
        <v>44</v>
      </c>
      <c r="N1172" s="45">
        <v>96.97</v>
      </c>
      <c r="O11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2" s="45">
        <f>Table1[[#This Row],[Lifetime Gross (M USD)]]-Table1[[#This Row],[Budget (M USD)]]</f>
        <v>87.07</v>
      </c>
      <c r="Q1172" s="2" t="s">
        <v>28</v>
      </c>
    </row>
    <row r="1173" spans="1:17" x14ac:dyDescent="0.3">
      <c r="A1173" s="18" t="s">
        <v>517</v>
      </c>
      <c r="B1173" s="22" t="s">
        <v>2813</v>
      </c>
      <c r="C1173" s="18" t="s">
        <v>4461</v>
      </c>
      <c r="D1173" s="18" t="s">
        <v>26</v>
      </c>
      <c r="E1173" s="18" t="s">
        <v>9</v>
      </c>
      <c r="F1173" s="42">
        <f t="shared" ca="1" si="18"/>
        <v>20397</v>
      </c>
      <c r="G1173" s="27">
        <v>7.6</v>
      </c>
      <c r="H1173" s="45">
        <v>186.26</v>
      </c>
      <c r="I1173" s="45">
        <v>271.45999999999998</v>
      </c>
      <c r="J1173" s="25">
        <v>47</v>
      </c>
      <c r="K1173" s="45">
        <v>175.78</v>
      </c>
      <c r="L1173" s="45">
        <v>95.68</v>
      </c>
      <c r="M1173" s="18" t="s">
        <v>55</v>
      </c>
      <c r="N1173" s="45">
        <v>71.69</v>
      </c>
      <c r="O11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3" s="45">
        <f>Table1[[#This Row],[Lifetime Gross (M USD)]]-Table1[[#This Row],[Budget (M USD)]]</f>
        <v>85.199999999999989</v>
      </c>
      <c r="Q1173" s="2" t="s">
        <v>10</v>
      </c>
    </row>
    <row r="1174" spans="1:17" x14ac:dyDescent="0.3">
      <c r="A1174" s="32" t="s">
        <v>553</v>
      </c>
      <c r="B1174" s="22" t="s">
        <v>2199</v>
      </c>
      <c r="C1174" s="18" t="s">
        <v>3444</v>
      </c>
      <c r="D1174" s="18" t="s">
        <v>23</v>
      </c>
      <c r="E1174" s="18" t="s">
        <v>9</v>
      </c>
      <c r="F1174" s="42">
        <f t="shared" ca="1" si="18"/>
        <v>28342</v>
      </c>
      <c r="G1174" s="27">
        <v>7.1</v>
      </c>
      <c r="H1174" s="45">
        <v>171.97</v>
      </c>
      <c r="I1174" s="45">
        <v>253.34</v>
      </c>
      <c r="J1174" s="25">
        <v>55</v>
      </c>
      <c r="K1174" s="45">
        <v>148.24</v>
      </c>
      <c r="L1174" s="45">
        <v>105.1</v>
      </c>
      <c r="M1174" s="18" t="s">
        <v>44</v>
      </c>
      <c r="N1174" s="45">
        <v>37.479999999999997</v>
      </c>
      <c r="O11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4" s="45">
        <f>Table1[[#This Row],[Lifetime Gross (M USD)]]-Table1[[#This Row],[Budget (M USD)]]</f>
        <v>81.37</v>
      </c>
      <c r="Q1174" s="2" t="s">
        <v>17</v>
      </c>
    </row>
    <row r="1175" spans="1:17" x14ac:dyDescent="0.3">
      <c r="A1175" s="18" t="s">
        <v>618</v>
      </c>
      <c r="B1175" s="22" t="s">
        <v>2783</v>
      </c>
      <c r="C1175" s="18" t="s">
        <v>4394</v>
      </c>
      <c r="D1175" s="18" t="s">
        <v>26</v>
      </c>
      <c r="E1175" s="18" t="s">
        <v>9</v>
      </c>
      <c r="F1175" s="42">
        <f t="shared" ca="1" si="18"/>
        <v>27264</v>
      </c>
      <c r="G1175" s="27">
        <v>4.5</v>
      </c>
      <c r="H1175" s="45">
        <v>57.62</v>
      </c>
      <c r="I1175" s="45">
        <v>137.97</v>
      </c>
      <c r="J1175" s="25">
        <v>34</v>
      </c>
      <c r="K1175" s="45">
        <v>78.77</v>
      </c>
      <c r="L1175" s="45">
        <v>59.2</v>
      </c>
      <c r="M1175" s="18" t="s">
        <v>44</v>
      </c>
      <c r="N1175" s="45">
        <v>15.33</v>
      </c>
      <c r="O11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5" s="45">
        <f>Table1[[#This Row],[Lifetime Gross (M USD)]]-Table1[[#This Row],[Budget (M USD)]]</f>
        <v>80.349999999999994</v>
      </c>
      <c r="Q1175" s="2" t="s">
        <v>32</v>
      </c>
    </row>
    <row r="1176" spans="1:17" x14ac:dyDescent="0.3">
      <c r="A1176" s="32" t="s">
        <v>625</v>
      </c>
      <c r="B1176" s="22" t="s">
        <v>2671</v>
      </c>
      <c r="C1176" s="18" t="s">
        <v>4195</v>
      </c>
      <c r="D1176" s="18" t="s">
        <v>26</v>
      </c>
      <c r="E1176" s="18" t="s">
        <v>9</v>
      </c>
      <c r="F1176" s="42">
        <f t="shared" ca="1" si="18"/>
        <v>13201</v>
      </c>
      <c r="G1176" s="27">
        <v>6.6</v>
      </c>
      <c r="H1176" s="45">
        <v>253.95</v>
      </c>
      <c r="I1176" s="45">
        <v>329.88</v>
      </c>
      <c r="J1176" s="25">
        <v>43</v>
      </c>
      <c r="K1176" s="45">
        <v>244.03</v>
      </c>
      <c r="L1176" s="45">
        <v>85.85</v>
      </c>
      <c r="M1176" s="18" t="s">
        <v>55</v>
      </c>
      <c r="N1176" s="45">
        <v>78.319999999999993</v>
      </c>
      <c r="O11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6" s="45">
        <f>Table1[[#This Row],[Lifetime Gross (M USD)]]-Table1[[#This Row],[Budget (M USD)]]</f>
        <v>75.930000000000007</v>
      </c>
      <c r="Q1176" s="2" t="s">
        <v>17</v>
      </c>
    </row>
    <row r="1177" spans="1:17" x14ac:dyDescent="0.3">
      <c r="A1177" s="18" t="s">
        <v>382</v>
      </c>
      <c r="B1177" s="22" t="s">
        <v>2189</v>
      </c>
      <c r="C1177" s="18" t="s">
        <v>4695</v>
      </c>
      <c r="D1177" s="18" t="s">
        <v>26</v>
      </c>
      <c r="E1177" s="18" t="s">
        <v>9</v>
      </c>
      <c r="F1177" s="42">
        <f t="shared" ca="1" si="18"/>
        <v>15378</v>
      </c>
      <c r="G1177" s="27">
        <v>7.6</v>
      </c>
      <c r="H1177" s="45">
        <v>150.22999999999999</v>
      </c>
      <c r="I1177" s="45">
        <v>223.61</v>
      </c>
      <c r="J1177" s="25">
        <v>70</v>
      </c>
      <c r="K1177" s="45">
        <v>117.37</v>
      </c>
      <c r="L1177" s="45">
        <v>106.24</v>
      </c>
      <c r="M1177" s="18" t="s">
        <v>46</v>
      </c>
      <c r="N1177" s="45">
        <v>36.380000000000003</v>
      </c>
      <c r="O11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7" s="45">
        <f>Table1[[#This Row],[Lifetime Gross (M USD)]]-Table1[[#This Row],[Budget (M USD)]]</f>
        <v>73.380000000000024</v>
      </c>
      <c r="Q1177" s="2" t="s">
        <v>28</v>
      </c>
    </row>
    <row r="1178" spans="1:17" x14ac:dyDescent="0.3">
      <c r="A1178" s="32" t="s">
        <v>667</v>
      </c>
      <c r="B1178" s="22" t="s">
        <v>2348</v>
      </c>
      <c r="C1178" s="18" t="s">
        <v>3654</v>
      </c>
      <c r="D1178" s="18" t="s">
        <v>26</v>
      </c>
      <c r="E1178" s="18" t="s">
        <v>9</v>
      </c>
      <c r="F1178" s="42">
        <f t="shared" ca="1" si="18"/>
        <v>27153</v>
      </c>
      <c r="G1178" s="27">
        <v>2.8</v>
      </c>
      <c r="H1178" s="45">
        <v>104.7</v>
      </c>
      <c r="I1178" s="45">
        <v>173.91</v>
      </c>
      <c r="J1178" s="25">
        <v>56</v>
      </c>
      <c r="K1178" s="45">
        <v>107.6</v>
      </c>
      <c r="L1178" s="45">
        <v>66.31</v>
      </c>
      <c r="M1178" s="18" t="s">
        <v>46</v>
      </c>
      <c r="N1178" s="45">
        <v>47.95</v>
      </c>
      <c r="O11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8" s="45">
        <f>Table1[[#This Row],[Lifetime Gross (M USD)]]-Table1[[#This Row],[Budget (M USD)]]</f>
        <v>69.209999999999994</v>
      </c>
      <c r="Q1178" s="2" t="s">
        <v>25</v>
      </c>
    </row>
    <row r="1179" spans="1:17" x14ac:dyDescent="0.3">
      <c r="A1179" s="18" t="s">
        <v>671</v>
      </c>
      <c r="B1179" s="22" t="s">
        <v>2019</v>
      </c>
      <c r="C1179" s="18" t="s">
        <v>3625</v>
      </c>
      <c r="D1179" s="18" t="s">
        <v>26</v>
      </c>
      <c r="E1179" s="18" t="s">
        <v>9</v>
      </c>
      <c r="F1179" s="42">
        <f t="shared" ca="1" si="18"/>
        <v>23880</v>
      </c>
      <c r="G1179" s="27">
        <v>8.5</v>
      </c>
      <c r="H1179" s="45">
        <v>11.87</v>
      </c>
      <c r="I1179" s="45">
        <v>73.63</v>
      </c>
      <c r="J1179" s="25">
        <v>50</v>
      </c>
      <c r="K1179" s="45">
        <v>44.49</v>
      </c>
      <c r="L1179" s="45">
        <v>29.14</v>
      </c>
      <c r="M1179" s="18" t="s">
        <v>44</v>
      </c>
      <c r="N1179" s="45">
        <v>5.5</v>
      </c>
      <c r="O11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79" s="45">
        <f>Table1[[#This Row],[Lifetime Gross (M USD)]]-Table1[[#This Row],[Budget (M USD)]]</f>
        <v>61.76</v>
      </c>
      <c r="Q1179" s="2" t="s">
        <v>10</v>
      </c>
    </row>
    <row r="1180" spans="1:17" x14ac:dyDescent="0.3">
      <c r="A1180" s="32" t="s">
        <v>682</v>
      </c>
      <c r="B1180" s="22" t="s">
        <v>2971</v>
      </c>
      <c r="C1180" s="18" t="s">
        <v>4824</v>
      </c>
      <c r="D1180" s="18" t="s">
        <v>26</v>
      </c>
      <c r="E1180" s="18" t="s">
        <v>9</v>
      </c>
      <c r="F1180" s="42">
        <f t="shared" ca="1" si="18"/>
        <v>41937</v>
      </c>
      <c r="G1180" s="27">
        <v>6.4</v>
      </c>
      <c r="H1180" s="45">
        <v>47.45</v>
      </c>
      <c r="I1180" s="45">
        <v>87.7</v>
      </c>
      <c r="J1180" s="25">
        <v>98</v>
      </c>
      <c r="K1180" s="45">
        <v>63.27</v>
      </c>
      <c r="L1180" s="45">
        <v>24.43</v>
      </c>
      <c r="M1180" s="18" t="s">
        <v>46</v>
      </c>
      <c r="N1180" s="45">
        <v>14.24</v>
      </c>
      <c r="O11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0" s="45">
        <f>Table1[[#This Row],[Lifetime Gross (M USD)]]-Table1[[#This Row],[Budget (M USD)]]</f>
        <v>40.25</v>
      </c>
      <c r="Q1180" s="2" t="s">
        <v>28</v>
      </c>
    </row>
    <row r="1181" spans="1:17" x14ac:dyDescent="0.3">
      <c r="A1181" s="18" t="s">
        <v>687</v>
      </c>
      <c r="B1181" s="22" t="s">
        <v>2545</v>
      </c>
      <c r="C1181" s="18" t="s">
        <v>4637</v>
      </c>
      <c r="D1181" s="18" t="s">
        <v>26</v>
      </c>
      <c r="E1181" s="18" t="s">
        <v>9</v>
      </c>
      <c r="F1181" s="42">
        <f t="shared" ca="1" si="18"/>
        <v>32233</v>
      </c>
      <c r="G1181" s="27">
        <v>2.1</v>
      </c>
      <c r="H1181" s="45">
        <v>104.49</v>
      </c>
      <c r="I1181" s="45">
        <v>140.13</v>
      </c>
      <c r="J1181" s="25">
        <v>45</v>
      </c>
      <c r="K1181" s="45">
        <v>70.349999999999994</v>
      </c>
      <c r="L1181" s="45">
        <v>69.78</v>
      </c>
      <c r="M1181" s="18" t="s">
        <v>48</v>
      </c>
      <c r="N1181" s="45">
        <v>50.67</v>
      </c>
      <c r="O11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1" s="45">
        <f>Table1[[#This Row],[Lifetime Gross (M USD)]]-Table1[[#This Row],[Budget (M USD)]]</f>
        <v>35.64</v>
      </c>
      <c r="Q1181" s="2" t="s">
        <v>10</v>
      </c>
    </row>
    <row r="1182" spans="1:17" x14ac:dyDescent="0.3">
      <c r="A1182" s="32" t="s">
        <v>693</v>
      </c>
      <c r="B1182" s="22" t="s">
        <v>2296</v>
      </c>
      <c r="C1182" s="18" t="s">
        <v>4225</v>
      </c>
      <c r="D1182" s="18" t="s">
        <v>26</v>
      </c>
      <c r="E1182" s="18" t="s">
        <v>9</v>
      </c>
      <c r="F1182" s="42">
        <f t="shared" ca="1" si="18"/>
        <v>10604</v>
      </c>
      <c r="G1182" s="27">
        <v>6.5</v>
      </c>
      <c r="H1182" s="45">
        <v>45.97</v>
      </c>
      <c r="I1182" s="45">
        <v>76.260000000000005</v>
      </c>
      <c r="J1182" s="25">
        <v>40</v>
      </c>
      <c r="K1182" s="45">
        <v>39.369999999999997</v>
      </c>
      <c r="L1182" s="45">
        <v>36.89</v>
      </c>
      <c r="M1182" s="18" t="s">
        <v>46</v>
      </c>
      <c r="N1182" s="45">
        <v>5.79</v>
      </c>
      <c r="O11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2" s="45">
        <f>Table1[[#This Row],[Lifetime Gross (M USD)]]-Table1[[#This Row],[Budget (M USD)]]</f>
        <v>30.290000000000006</v>
      </c>
      <c r="Q1182" s="2" t="s">
        <v>25</v>
      </c>
    </row>
    <row r="1183" spans="1:17" x14ac:dyDescent="0.3">
      <c r="A1183" s="18" t="s">
        <v>188</v>
      </c>
      <c r="B1183" s="22" t="s">
        <v>2786</v>
      </c>
      <c r="C1183" s="18" t="s">
        <v>4400</v>
      </c>
      <c r="D1183" s="18" t="s">
        <v>26</v>
      </c>
      <c r="E1183" s="18" t="s">
        <v>9</v>
      </c>
      <c r="F1183" s="42">
        <f t="shared" ca="1" si="18"/>
        <v>17797</v>
      </c>
      <c r="G1183" s="27">
        <v>6.4</v>
      </c>
      <c r="H1183" s="45">
        <v>122.48</v>
      </c>
      <c r="I1183" s="45">
        <v>147.93</v>
      </c>
      <c r="J1183" s="25">
        <v>38</v>
      </c>
      <c r="K1183" s="45">
        <v>117.45</v>
      </c>
      <c r="L1183" s="45">
        <v>30.48</v>
      </c>
      <c r="M1183" s="18" t="s">
        <v>54</v>
      </c>
      <c r="N1183" s="45">
        <v>44.38</v>
      </c>
      <c r="O11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3" s="45">
        <f>Table1[[#This Row],[Lifetime Gross (M USD)]]-Table1[[#This Row],[Budget (M USD)]]</f>
        <v>25.450000000000003</v>
      </c>
      <c r="Q1183" s="2" t="s">
        <v>25</v>
      </c>
    </row>
    <row r="1184" spans="1:17" x14ac:dyDescent="0.3">
      <c r="A1184" s="32" t="s">
        <v>761</v>
      </c>
      <c r="B1184" s="22" t="s">
        <v>2201</v>
      </c>
      <c r="C1184" s="18" t="s">
        <v>3700</v>
      </c>
      <c r="D1184" s="18" t="s">
        <v>26</v>
      </c>
      <c r="E1184" s="18" t="s">
        <v>9</v>
      </c>
      <c r="F1184" s="42">
        <f t="shared" ca="1" si="18"/>
        <v>35859</v>
      </c>
      <c r="G1184" s="27">
        <v>7.1</v>
      </c>
      <c r="H1184" s="45">
        <v>55.05</v>
      </c>
      <c r="I1184" s="45">
        <v>75.040000000000006</v>
      </c>
      <c r="J1184" s="25">
        <v>28</v>
      </c>
      <c r="K1184" s="45">
        <v>56.67</v>
      </c>
      <c r="L1184" s="45">
        <v>18.37</v>
      </c>
      <c r="M1184" s="18" t="s">
        <v>54</v>
      </c>
      <c r="N1184" s="45">
        <v>6.66</v>
      </c>
      <c r="O11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4" s="45">
        <f>Table1[[#This Row],[Lifetime Gross (M USD)]]-Table1[[#This Row],[Budget (M USD)]]</f>
        <v>19.990000000000009</v>
      </c>
      <c r="Q1184" s="2" t="s">
        <v>13</v>
      </c>
    </row>
    <row r="1185" spans="1:17" x14ac:dyDescent="0.3">
      <c r="A1185" s="18" t="s">
        <v>766</v>
      </c>
      <c r="B1185" s="22" t="s">
        <v>2284</v>
      </c>
      <c r="C1185" s="18" t="s">
        <v>3560</v>
      </c>
      <c r="D1185" s="18" t="s">
        <v>26</v>
      </c>
      <c r="E1185" s="18" t="s">
        <v>21</v>
      </c>
      <c r="F1185" s="42">
        <f t="shared" ca="1" si="18"/>
        <v>35936</v>
      </c>
      <c r="G1185" s="27">
        <v>5.6</v>
      </c>
      <c r="H1185" s="45">
        <v>222.3</v>
      </c>
      <c r="I1185" s="45">
        <v>231.46</v>
      </c>
      <c r="J1185" s="25">
        <v>34</v>
      </c>
      <c r="K1185" s="45">
        <v>116.36</v>
      </c>
      <c r="L1185" s="45">
        <v>115.1</v>
      </c>
      <c r="M1185" s="18" t="s">
        <v>50</v>
      </c>
      <c r="N1185" s="45">
        <v>90.43</v>
      </c>
      <c r="O11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5" s="45">
        <f>Table1[[#This Row],[Lifetime Gross (M USD)]]-Table1[[#This Row],[Budget (M USD)]]</f>
        <v>9.1599999999999966</v>
      </c>
      <c r="Q1185" s="2" t="s">
        <v>13</v>
      </c>
    </row>
    <row r="1186" spans="1:17" x14ac:dyDescent="0.3">
      <c r="A1186" s="32" t="s">
        <v>810</v>
      </c>
      <c r="B1186" s="22" t="s">
        <v>2284</v>
      </c>
      <c r="C1186" s="18" t="s">
        <v>3560</v>
      </c>
      <c r="D1186" s="18" t="s">
        <v>26</v>
      </c>
      <c r="E1186" s="18" t="s">
        <v>21</v>
      </c>
      <c r="F1186" s="42">
        <f t="shared" ca="1" si="18"/>
        <v>22275</v>
      </c>
      <c r="G1186" s="27">
        <v>5.6</v>
      </c>
      <c r="H1186" s="45">
        <v>53.76</v>
      </c>
      <c r="I1186" s="45">
        <v>61.24</v>
      </c>
      <c r="J1186" s="25">
        <v>82</v>
      </c>
      <c r="K1186" s="45">
        <v>36.659999999999997</v>
      </c>
      <c r="L1186" s="45">
        <v>24.58</v>
      </c>
      <c r="M1186" s="18" t="s">
        <v>54</v>
      </c>
      <c r="N1186" s="45">
        <v>16.63</v>
      </c>
      <c r="O11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6" s="45">
        <f>Table1[[#This Row],[Lifetime Gross (M USD)]]-Table1[[#This Row],[Budget (M USD)]]</f>
        <v>7.480000000000004</v>
      </c>
      <c r="Q1186" s="2" t="s">
        <v>20</v>
      </c>
    </row>
    <row r="1187" spans="1:17" x14ac:dyDescent="0.3">
      <c r="A1187" s="18" t="s">
        <v>835</v>
      </c>
      <c r="B1187" s="22" t="s">
        <v>2163</v>
      </c>
      <c r="C1187" s="18" t="s">
        <v>3453</v>
      </c>
      <c r="D1187" s="18" t="s">
        <v>26</v>
      </c>
      <c r="E1187" s="18" t="s">
        <v>9</v>
      </c>
      <c r="F1187" s="42">
        <f t="shared" ca="1" si="18"/>
        <v>34983</v>
      </c>
      <c r="G1187" s="27">
        <v>5.9</v>
      </c>
      <c r="H1187" s="45">
        <v>245.13</v>
      </c>
      <c r="I1187" s="45">
        <v>238.96</v>
      </c>
      <c r="J1187" s="25">
        <v>47</v>
      </c>
      <c r="K1187" s="45">
        <v>188.17</v>
      </c>
      <c r="L1187" s="45">
        <v>50.79</v>
      </c>
      <c r="M1187" s="18" t="s">
        <v>48</v>
      </c>
      <c r="N1187" s="45">
        <v>29.44</v>
      </c>
      <c r="O11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7" s="45">
        <f>Table1[[#This Row],[Lifetime Gross (M USD)]]-Table1[[#This Row],[Budget (M USD)]]</f>
        <v>-6.1699999999999875</v>
      </c>
      <c r="Q1187" s="2" t="s">
        <v>17</v>
      </c>
    </row>
    <row r="1188" spans="1:17" x14ac:dyDescent="0.3">
      <c r="A1188" s="32" t="s">
        <v>876</v>
      </c>
      <c r="B1188" s="22" t="s">
        <v>1877</v>
      </c>
      <c r="C1188" s="18" t="s">
        <v>3081</v>
      </c>
      <c r="D1188" s="18" t="s">
        <v>1878</v>
      </c>
      <c r="E1188" s="18" t="s">
        <v>1879</v>
      </c>
      <c r="F1188" s="42">
        <f t="shared" ca="1" si="18"/>
        <v>12176</v>
      </c>
      <c r="G1188" s="27">
        <v>7.3</v>
      </c>
      <c r="H1188" s="45">
        <v>273.36</v>
      </c>
      <c r="I1188" s="45">
        <v>263.36</v>
      </c>
      <c r="J1188" s="25">
        <v>26</v>
      </c>
      <c r="K1188" s="45">
        <v>191.12</v>
      </c>
      <c r="L1188" s="45">
        <v>72.239999999999995</v>
      </c>
      <c r="M1188" s="18" t="s">
        <v>50</v>
      </c>
      <c r="N1188" s="45">
        <v>82.1</v>
      </c>
      <c r="O11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8" s="45">
        <f>Table1[[#This Row],[Lifetime Gross (M USD)]]-Table1[[#This Row],[Budget (M USD)]]</f>
        <v>-10</v>
      </c>
      <c r="Q1188" s="2" t="s">
        <v>20</v>
      </c>
    </row>
    <row r="1189" spans="1:17" x14ac:dyDescent="0.3">
      <c r="A1189" s="18" t="s">
        <v>927</v>
      </c>
      <c r="B1189" s="22" t="s">
        <v>2730</v>
      </c>
      <c r="C1189" s="18" t="s">
        <v>4293</v>
      </c>
      <c r="D1189" s="18" t="s">
        <v>26</v>
      </c>
      <c r="E1189" s="18" t="s">
        <v>9</v>
      </c>
      <c r="F1189" s="42">
        <f t="shared" ca="1" si="18"/>
        <v>39135</v>
      </c>
      <c r="G1189" s="27">
        <v>6.4</v>
      </c>
      <c r="H1189" s="45">
        <v>256.12</v>
      </c>
      <c r="I1189" s="45">
        <v>233.87</v>
      </c>
      <c r="J1189" s="25">
        <v>96</v>
      </c>
      <c r="K1189" s="45">
        <v>127.7</v>
      </c>
      <c r="L1189" s="45">
        <v>106.17</v>
      </c>
      <c r="M1189" s="18" t="s">
        <v>46</v>
      </c>
      <c r="N1189" s="45">
        <v>44.41</v>
      </c>
      <c r="O11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89" s="45">
        <f>Table1[[#This Row],[Lifetime Gross (M USD)]]-Table1[[#This Row],[Budget (M USD)]]</f>
        <v>-22.25</v>
      </c>
      <c r="Q1189" s="2" t="s">
        <v>17</v>
      </c>
    </row>
    <row r="1190" spans="1:17" x14ac:dyDescent="0.3">
      <c r="A1190" s="32" t="s">
        <v>949</v>
      </c>
      <c r="B1190" s="22" t="s">
        <v>2331</v>
      </c>
      <c r="C1190" s="18" t="s">
        <v>4780</v>
      </c>
      <c r="D1190" s="18" t="s">
        <v>26</v>
      </c>
      <c r="E1190" s="18" t="s">
        <v>19</v>
      </c>
      <c r="F1190" s="42">
        <f t="shared" ca="1" si="18"/>
        <v>33671</v>
      </c>
      <c r="G1190" s="27">
        <v>6.7</v>
      </c>
      <c r="H1190" s="45">
        <v>195.65</v>
      </c>
      <c r="I1190" s="45">
        <v>170.26</v>
      </c>
      <c r="J1190" s="25">
        <v>51</v>
      </c>
      <c r="K1190" s="45">
        <v>96.7</v>
      </c>
      <c r="L1190" s="45">
        <v>73.56</v>
      </c>
      <c r="M1190" s="18" t="s">
        <v>46</v>
      </c>
      <c r="N1190" s="45">
        <v>38.92</v>
      </c>
      <c r="O11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0" s="45">
        <f>Table1[[#This Row],[Lifetime Gross (M USD)]]-Table1[[#This Row],[Budget (M USD)]]</f>
        <v>-25.390000000000015</v>
      </c>
      <c r="Q1190" s="2" t="s">
        <v>22</v>
      </c>
    </row>
    <row r="1191" spans="1:17" x14ac:dyDescent="0.3">
      <c r="A1191" s="18" t="s">
        <v>988</v>
      </c>
      <c r="B1191" s="22" t="s">
        <v>2101</v>
      </c>
      <c r="C1191" s="18" t="s">
        <v>4808</v>
      </c>
      <c r="D1191" s="18" t="s">
        <v>26</v>
      </c>
      <c r="E1191" s="18" t="s">
        <v>9</v>
      </c>
      <c r="F1191" s="42">
        <f t="shared" ca="1" si="18"/>
        <v>37248</v>
      </c>
      <c r="G1191" s="27">
        <v>6.9</v>
      </c>
      <c r="H1191" s="45">
        <v>197.65</v>
      </c>
      <c r="I1191" s="45">
        <v>166.44</v>
      </c>
      <c r="J1191" s="25">
        <v>34</v>
      </c>
      <c r="K1191" s="45">
        <v>130.58000000000001</v>
      </c>
      <c r="L1191" s="45">
        <v>35.86</v>
      </c>
      <c r="M1191" s="18" t="s">
        <v>46</v>
      </c>
      <c r="N1191" s="45">
        <v>43.18</v>
      </c>
      <c r="O11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1" s="45">
        <f>Table1[[#This Row],[Lifetime Gross (M USD)]]-Table1[[#This Row],[Budget (M USD)]]</f>
        <v>-31.210000000000008</v>
      </c>
      <c r="Q1191" s="2" t="s">
        <v>32</v>
      </c>
    </row>
    <row r="1192" spans="1:17" x14ac:dyDescent="0.3">
      <c r="A1192" s="32" t="s">
        <v>1001</v>
      </c>
      <c r="B1192" s="22" t="s">
        <v>2249</v>
      </c>
      <c r="C1192" s="18" t="s">
        <v>3522</v>
      </c>
      <c r="D1192" s="18" t="s">
        <v>26</v>
      </c>
      <c r="E1192" s="18" t="s">
        <v>9</v>
      </c>
      <c r="F1192" s="42">
        <f t="shared" ca="1" si="18"/>
        <v>37873</v>
      </c>
      <c r="G1192" s="27">
        <v>6.2</v>
      </c>
      <c r="H1192" s="45">
        <v>104.29</v>
      </c>
      <c r="I1192" s="45">
        <v>49.88</v>
      </c>
      <c r="J1192" s="25">
        <v>61</v>
      </c>
      <c r="K1192" s="45">
        <v>35.57</v>
      </c>
      <c r="L1192" s="45">
        <v>14.31</v>
      </c>
      <c r="M1192" s="18" t="s">
        <v>55</v>
      </c>
      <c r="N1192" s="45">
        <v>49.39</v>
      </c>
      <c r="O11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2" s="45">
        <f>Table1[[#This Row],[Lifetime Gross (M USD)]]-Table1[[#This Row],[Budget (M USD)]]</f>
        <v>-54.410000000000004</v>
      </c>
      <c r="Q1192" s="2" t="s">
        <v>10</v>
      </c>
    </row>
    <row r="1193" spans="1:17" x14ac:dyDescent="0.3">
      <c r="A1193" s="18" t="s">
        <v>1013</v>
      </c>
      <c r="B1193" s="22" t="s">
        <v>2360</v>
      </c>
      <c r="C1193" s="18" t="s">
        <v>4925</v>
      </c>
      <c r="D1193" s="18" t="s">
        <v>26</v>
      </c>
      <c r="E1193" s="18" t="s">
        <v>9</v>
      </c>
      <c r="F1193" s="42">
        <f t="shared" ca="1" si="18"/>
        <v>25204</v>
      </c>
      <c r="G1193" s="27">
        <v>7.3</v>
      </c>
      <c r="H1193" s="45">
        <v>285.06</v>
      </c>
      <c r="I1193" s="45">
        <v>218.34</v>
      </c>
      <c r="J1193" s="25">
        <v>71</v>
      </c>
      <c r="K1193" s="45">
        <v>136.63999999999999</v>
      </c>
      <c r="L1193" s="45">
        <v>81.7</v>
      </c>
      <c r="M1193" s="18" t="s">
        <v>50</v>
      </c>
      <c r="N1193" s="45">
        <v>60.35</v>
      </c>
      <c r="O11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3" s="45">
        <f>Table1[[#This Row],[Lifetime Gross (M USD)]]-Table1[[#This Row],[Budget (M USD)]]</f>
        <v>-66.72</v>
      </c>
      <c r="Q1193" s="2" t="s">
        <v>20</v>
      </c>
    </row>
    <row r="1194" spans="1:17" x14ac:dyDescent="0.3">
      <c r="A1194" s="32" t="s">
        <v>1026</v>
      </c>
      <c r="B1194" s="22" t="s">
        <v>2211</v>
      </c>
      <c r="C1194" s="18" t="s">
        <v>3630</v>
      </c>
      <c r="D1194" s="18" t="s">
        <v>26</v>
      </c>
      <c r="E1194" s="18" t="s">
        <v>1875</v>
      </c>
      <c r="F1194" s="42">
        <f t="shared" ca="1" si="18"/>
        <v>41861</v>
      </c>
      <c r="G1194" s="27">
        <v>6.6</v>
      </c>
      <c r="H1194" s="45">
        <v>187.07</v>
      </c>
      <c r="I1194" s="45">
        <v>84.15</v>
      </c>
      <c r="J1194" s="25">
        <v>24</v>
      </c>
      <c r="K1194" s="45">
        <v>49.4</v>
      </c>
      <c r="L1194" s="45">
        <v>34.75</v>
      </c>
      <c r="M1194" s="18" t="s">
        <v>44</v>
      </c>
      <c r="N1194" s="45">
        <v>78.11</v>
      </c>
      <c r="O11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4" s="45">
        <f>Table1[[#This Row],[Lifetime Gross (M USD)]]-Table1[[#This Row],[Budget (M USD)]]</f>
        <v>-102.91999999999999</v>
      </c>
      <c r="Q1194" s="2" t="s">
        <v>10</v>
      </c>
    </row>
    <row r="1195" spans="1:17" x14ac:dyDescent="0.3">
      <c r="A1195" s="18" t="s">
        <v>1051</v>
      </c>
      <c r="B1195" s="22" t="s">
        <v>2400</v>
      </c>
      <c r="C1195" s="18" t="s">
        <v>4643</v>
      </c>
      <c r="D1195" s="18" t="s">
        <v>26</v>
      </c>
      <c r="E1195" s="18" t="s">
        <v>9</v>
      </c>
      <c r="F1195" s="42">
        <f t="shared" ca="1" si="18"/>
        <v>13653</v>
      </c>
      <c r="G1195" s="27">
        <v>6.8</v>
      </c>
      <c r="H1195" s="45">
        <v>144.96</v>
      </c>
      <c r="I1195" s="45">
        <v>41.67</v>
      </c>
      <c r="J1195" s="25">
        <v>60</v>
      </c>
      <c r="K1195" s="45">
        <v>31.97</v>
      </c>
      <c r="L1195" s="45">
        <v>9.6999999999999993</v>
      </c>
      <c r="M1195" s="18" t="s">
        <v>46</v>
      </c>
      <c r="N1195" s="45">
        <v>41.58</v>
      </c>
      <c r="O11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5" s="45">
        <f>Table1[[#This Row],[Lifetime Gross (M USD)]]-Table1[[#This Row],[Budget (M USD)]]</f>
        <v>-103.29</v>
      </c>
      <c r="Q1195" s="2" t="s">
        <v>13</v>
      </c>
    </row>
    <row r="1196" spans="1:17" x14ac:dyDescent="0.3">
      <c r="A1196" s="32" t="s">
        <v>1086</v>
      </c>
      <c r="B1196" s="22" t="s">
        <v>2157</v>
      </c>
      <c r="C1196" s="18" t="s">
        <v>3389</v>
      </c>
      <c r="D1196" s="18" t="s">
        <v>26</v>
      </c>
      <c r="E1196" s="18" t="s">
        <v>27</v>
      </c>
      <c r="F1196" s="42">
        <f t="shared" ca="1" si="18"/>
        <v>10444</v>
      </c>
      <c r="G1196" s="27">
        <v>6.7</v>
      </c>
      <c r="H1196" s="45">
        <v>254.87</v>
      </c>
      <c r="I1196" s="45">
        <v>150.83000000000001</v>
      </c>
      <c r="J1196" s="25">
        <v>89</v>
      </c>
      <c r="K1196" s="45">
        <v>119.93</v>
      </c>
      <c r="L1196" s="45">
        <v>30.9</v>
      </c>
      <c r="M1196" s="18" t="s">
        <v>46</v>
      </c>
      <c r="N1196" s="45">
        <v>124.35</v>
      </c>
      <c r="O11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6" s="45">
        <f>Table1[[#This Row],[Lifetime Gross (M USD)]]-Table1[[#This Row],[Budget (M USD)]]</f>
        <v>-104.03999999999999</v>
      </c>
      <c r="Q1196" s="2" t="s">
        <v>22</v>
      </c>
    </row>
    <row r="1197" spans="1:17" x14ac:dyDescent="0.3">
      <c r="A1197" s="18" t="s">
        <v>1103</v>
      </c>
      <c r="B1197" s="22" t="s">
        <v>2769</v>
      </c>
      <c r="C1197" s="18" t="s">
        <v>4361</v>
      </c>
      <c r="D1197" s="18" t="s">
        <v>18</v>
      </c>
      <c r="E1197" s="18" t="s">
        <v>27</v>
      </c>
      <c r="F1197" s="42">
        <f t="shared" ca="1" si="18"/>
        <v>24965</v>
      </c>
      <c r="G1197" s="27">
        <v>7.3</v>
      </c>
      <c r="H1197" s="45">
        <v>277.94</v>
      </c>
      <c r="I1197" s="45">
        <v>162.65</v>
      </c>
      <c r="J1197" s="25">
        <v>79</v>
      </c>
      <c r="K1197" s="45">
        <v>105.31</v>
      </c>
      <c r="L1197" s="45">
        <v>57.34</v>
      </c>
      <c r="M1197" s="18" t="s">
        <v>50</v>
      </c>
      <c r="N1197" s="45">
        <v>39.49</v>
      </c>
      <c r="O11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7" s="45">
        <f>Table1[[#This Row],[Lifetime Gross (M USD)]]-Table1[[#This Row],[Budget (M USD)]]</f>
        <v>-115.28999999999999</v>
      </c>
      <c r="Q1197" s="2" t="s">
        <v>20</v>
      </c>
    </row>
    <row r="1198" spans="1:17" x14ac:dyDescent="0.3">
      <c r="A1198" s="32" t="s">
        <v>1138</v>
      </c>
      <c r="B1198" s="22" t="s">
        <v>1942</v>
      </c>
      <c r="C1198" s="18" t="s">
        <v>3442</v>
      </c>
      <c r="D1198" s="18" t="s">
        <v>26</v>
      </c>
      <c r="E1198" s="18" t="s">
        <v>19</v>
      </c>
      <c r="F1198" s="42">
        <f t="shared" ca="1" si="18"/>
        <v>8025</v>
      </c>
      <c r="G1198" s="27">
        <v>8</v>
      </c>
      <c r="H1198" s="45">
        <v>210.07</v>
      </c>
      <c r="I1198" s="45">
        <v>91.38</v>
      </c>
      <c r="J1198" s="25">
        <v>26</v>
      </c>
      <c r="K1198" s="45">
        <v>48.95</v>
      </c>
      <c r="L1198" s="45">
        <v>42.43</v>
      </c>
      <c r="M1198" s="18" t="s">
        <v>55</v>
      </c>
      <c r="N1198" s="45">
        <v>94.74</v>
      </c>
      <c r="O11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8" s="45">
        <f>Table1[[#This Row],[Lifetime Gross (M USD)]]-Table1[[#This Row],[Budget (M USD)]]</f>
        <v>-118.69</v>
      </c>
      <c r="Q1198" s="2" t="s">
        <v>28</v>
      </c>
    </row>
    <row r="1199" spans="1:17" x14ac:dyDescent="0.3">
      <c r="A1199" s="18" t="s">
        <v>810</v>
      </c>
      <c r="B1199" s="22" t="s">
        <v>2057</v>
      </c>
      <c r="C1199" s="18" t="s">
        <v>3265</v>
      </c>
      <c r="D1199" s="18" t="s">
        <v>26</v>
      </c>
      <c r="E1199" s="18" t="s">
        <v>9</v>
      </c>
      <c r="F1199" s="42">
        <f t="shared" ca="1" si="18"/>
        <v>31722</v>
      </c>
      <c r="G1199" s="27">
        <v>5.6</v>
      </c>
      <c r="H1199" s="45">
        <v>194.71</v>
      </c>
      <c r="I1199" s="45">
        <v>73.989999999999995</v>
      </c>
      <c r="J1199" s="25">
        <v>79</v>
      </c>
      <c r="K1199" s="45">
        <v>52.03</v>
      </c>
      <c r="L1199" s="45">
        <v>21.96</v>
      </c>
      <c r="M1199" s="18" t="s">
        <v>46</v>
      </c>
      <c r="N1199" s="45">
        <v>79.48</v>
      </c>
      <c r="O11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199" s="45">
        <f>Table1[[#This Row],[Lifetime Gross (M USD)]]-Table1[[#This Row],[Budget (M USD)]]</f>
        <v>-120.72000000000001</v>
      </c>
      <c r="Q1199" s="2" t="s">
        <v>20</v>
      </c>
    </row>
    <row r="1200" spans="1:17" x14ac:dyDescent="0.3">
      <c r="A1200" s="32" t="s">
        <v>1148</v>
      </c>
      <c r="B1200" s="22" t="s">
        <v>2275</v>
      </c>
      <c r="C1200" s="18" t="s">
        <v>3545</v>
      </c>
      <c r="D1200" s="18" t="s">
        <v>26</v>
      </c>
      <c r="E1200" s="18" t="s">
        <v>9</v>
      </c>
      <c r="F1200" s="42">
        <f t="shared" ca="1" si="18"/>
        <v>13390</v>
      </c>
      <c r="G1200" s="27">
        <v>5.6</v>
      </c>
      <c r="H1200" s="45">
        <v>209.26</v>
      </c>
      <c r="I1200" s="45">
        <v>76.48</v>
      </c>
      <c r="J1200" s="25">
        <v>75</v>
      </c>
      <c r="K1200" s="45">
        <v>53.96</v>
      </c>
      <c r="L1200" s="45">
        <v>22.52</v>
      </c>
      <c r="M1200" s="18" t="s">
        <v>48</v>
      </c>
      <c r="N1200" s="45">
        <v>27.39</v>
      </c>
      <c r="O12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0" s="45">
        <f>Table1[[#This Row],[Lifetime Gross (M USD)]]-Table1[[#This Row],[Budget (M USD)]]</f>
        <v>-132.77999999999997</v>
      </c>
      <c r="Q1200" s="2" t="s">
        <v>8</v>
      </c>
    </row>
    <row r="1201" spans="1:17" x14ac:dyDescent="0.3">
      <c r="A1201" s="18" t="s">
        <v>1167</v>
      </c>
      <c r="B1201" s="22" t="s">
        <v>2704</v>
      </c>
      <c r="C1201" s="18" t="s">
        <v>4251</v>
      </c>
      <c r="D1201" s="18" t="s">
        <v>26</v>
      </c>
      <c r="E1201" s="18" t="s">
        <v>9</v>
      </c>
      <c r="F1201" s="42">
        <f t="shared" ca="1" si="18"/>
        <v>25683</v>
      </c>
      <c r="G1201" s="27">
        <v>5.7</v>
      </c>
      <c r="H1201" s="45">
        <v>257.07</v>
      </c>
      <c r="I1201" s="45">
        <v>114.8</v>
      </c>
      <c r="J1201" s="25">
        <v>31</v>
      </c>
      <c r="K1201" s="45">
        <v>73.69</v>
      </c>
      <c r="L1201" s="45">
        <v>41.11</v>
      </c>
      <c r="M1201" s="18" t="s">
        <v>54</v>
      </c>
      <c r="N1201" s="45">
        <v>81.48</v>
      </c>
      <c r="O12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1" s="45">
        <f>Table1[[#This Row],[Lifetime Gross (M USD)]]-Table1[[#This Row],[Budget (M USD)]]</f>
        <v>-142.26999999999998</v>
      </c>
      <c r="Q1201" s="2" t="s">
        <v>22</v>
      </c>
    </row>
    <row r="1202" spans="1:17" x14ac:dyDescent="0.3">
      <c r="A1202" s="32" t="s">
        <v>1191</v>
      </c>
      <c r="B1202" s="22" t="s">
        <v>2081</v>
      </c>
      <c r="C1202" s="18" t="s">
        <v>4039</v>
      </c>
      <c r="D1202" s="18" t="s">
        <v>26</v>
      </c>
      <c r="E1202" s="18" t="s">
        <v>9</v>
      </c>
      <c r="F1202" s="42">
        <f t="shared" ca="1" si="18"/>
        <v>20945</v>
      </c>
      <c r="G1202" s="27">
        <v>5</v>
      </c>
      <c r="H1202" s="45">
        <v>166.55</v>
      </c>
      <c r="I1202" s="45">
        <v>11.68</v>
      </c>
      <c r="J1202" s="25">
        <v>88</v>
      </c>
      <c r="K1202" s="45">
        <v>8.74</v>
      </c>
      <c r="L1202" s="45">
        <v>2.94</v>
      </c>
      <c r="M1202" s="18" t="s">
        <v>48</v>
      </c>
      <c r="N1202" s="45">
        <v>30.11</v>
      </c>
      <c r="O12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2" s="45">
        <f>Table1[[#This Row],[Lifetime Gross (M USD)]]-Table1[[#This Row],[Budget (M USD)]]</f>
        <v>-154.87</v>
      </c>
      <c r="Q1202" s="2" t="s">
        <v>8</v>
      </c>
    </row>
    <row r="1203" spans="1:17" x14ac:dyDescent="0.3">
      <c r="A1203" s="18" t="s">
        <v>1212</v>
      </c>
      <c r="B1203" s="22" t="s">
        <v>2338</v>
      </c>
      <c r="C1203" s="18" t="s">
        <v>3640</v>
      </c>
      <c r="D1203" s="18" t="s">
        <v>26</v>
      </c>
      <c r="E1203" s="18" t="s">
        <v>9</v>
      </c>
      <c r="F1203" s="42">
        <f t="shared" ca="1" si="18"/>
        <v>19537</v>
      </c>
      <c r="G1203" s="27">
        <v>6.9</v>
      </c>
      <c r="H1203" s="45">
        <v>258.77</v>
      </c>
      <c r="I1203" s="45">
        <v>103.89</v>
      </c>
      <c r="J1203" s="25">
        <v>26</v>
      </c>
      <c r="K1203" s="45">
        <v>77.680000000000007</v>
      </c>
      <c r="L1203" s="45">
        <v>26.21</v>
      </c>
      <c r="M1203" s="18" t="s">
        <v>50</v>
      </c>
      <c r="N1203" s="45">
        <v>82.25</v>
      </c>
      <c r="O12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3" s="45">
        <f>Table1[[#This Row],[Lifetime Gross (M USD)]]-Table1[[#This Row],[Budget (M USD)]]</f>
        <v>-154.88</v>
      </c>
      <c r="Q1203" s="2" t="s">
        <v>20</v>
      </c>
    </row>
    <row r="1204" spans="1:17" x14ac:dyDescent="0.3">
      <c r="A1204" s="32" t="s">
        <v>1255</v>
      </c>
      <c r="B1204" s="22" t="s">
        <v>1935</v>
      </c>
      <c r="C1204" s="18" t="s">
        <v>3137</v>
      </c>
      <c r="D1204" s="18" t="s">
        <v>26</v>
      </c>
      <c r="E1204" s="18" t="s">
        <v>9</v>
      </c>
      <c r="F1204" s="42">
        <f t="shared" ca="1" si="18"/>
        <v>31444</v>
      </c>
      <c r="G1204" s="27">
        <v>6.4</v>
      </c>
      <c r="H1204" s="45">
        <v>288.56</v>
      </c>
      <c r="I1204" s="45">
        <v>105.95</v>
      </c>
      <c r="J1204" s="25">
        <v>88</v>
      </c>
      <c r="K1204" s="45">
        <v>67.72</v>
      </c>
      <c r="L1204" s="45">
        <v>38.229999999999997</v>
      </c>
      <c r="M1204" s="18" t="s">
        <v>54</v>
      </c>
      <c r="N1204" s="45">
        <v>140.56</v>
      </c>
      <c r="O12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4" s="45">
        <f>Table1[[#This Row],[Lifetime Gross (M USD)]]-Table1[[#This Row],[Budget (M USD)]]</f>
        <v>-182.61</v>
      </c>
      <c r="Q1204" s="2" t="s">
        <v>17</v>
      </c>
    </row>
    <row r="1205" spans="1:17" x14ac:dyDescent="0.3">
      <c r="A1205" s="18" t="s">
        <v>1262</v>
      </c>
      <c r="B1205" s="22" t="s">
        <v>1942</v>
      </c>
      <c r="C1205" s="18" t="s">
        <v>3442</v>
      </c>
      <c r="D1205" s="18" t="s">
        <v>26</v>
      </c>
      <c r="E1205" s="18" t="s">
        <v>19</v>
      </c>
      <c r="F1205" s="42">
        <f t="shared" ca="1" si="18"/>
        <v>18466</v>
      </c>
      <c r="G1205" s="27">
        <v>8</v>
      </c>
      <c r="H1205" s="45">
        <v>268.83</v>
      </c>
      <c r="I1205" s="45">
        <v>84.99</v>
      </c>
      <c r="J1205" s="25">
        <v>57</v>
      </c>
      <c r="K1205" s="45">
        <v>56.04</v>
      </c>
      <c r="L1205" s="45">
        <v>28.95</v>
      </c>
      <c r="M1205" s="18" t="s">
        <v>46</v>
      </c>
      <c r="N1205" s="45">
        <v>89.46</v>
      </c>
      <c r="O12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5" s="45">
        <f>Table1[[#This Row],[Lifetime Gross (M USD)]]-Table1[[#This Row],[Budget (M USD)]]</f>
        <v>-183.83999999999997</v>
      </c>
      <c r="Q1205" s="2" t="s">
        <v>13</v>
      </c>
    </row>
    <row r="1206" spans="1:17" x14ac:dyDescent="0.3">
      <c r="A1206" s="32" t="s">
        <v>1276</v>
      </c>
      <c r="B1206" s="22" t="s">
        <v>2158</v>
      </c>
      <c r="C1206" s="18" t="s">
        <v>3390</v>
      </c>
      <c r="D1206" s="18" t="s">
        <v>26</v>
      </c>
      <c r="E1206" s="18" t="s">
        <v>9</v>
      </c>
      <c r="F1206" s="42">
        <f t="shared" ca="1" si="18"/>
        <v>36648</v>
      </c>
      <c r="G1206" s="27">
        <v>6.9</v>
      </c>
      <c r="H1206" s="45">
        <v>298.35000000000002</v>
      </c>
      <c r="I1206" s="45">
        <v>99.27</v>
      </c>
      <c r="J1206" s="25">
        <v>32</v>
      </c>
      <c r="K1206" s="45">
        <v>69.209999999999994</v>
      </c>
      <c r="L1206" s="45">
        <v>30.06</v>
      </c>
      <c r="M1206" s="18" t="s">
        <v>48</v>
      </c>
      <c r="N1206" s="45">
        <v>124.25</v>
      </c>
      <c r="O12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6" s="45">
        <f>Table1[[#This Row],[Lifetime Gross (M USD)]]-Table1[[#This Row],[Budget (M USD)]]</f>
        <v>-199.08000000000004</v>
      </c>
      <c r="Q1206" s="2" t="s">
        <v>25</v>
      </c>
    </row>
    <row r="1207" spans="1:17" x14ac:dyDescent="0.3">
      <c r="A1207" s="18" t="s">
        <v>1307</v>
      </c>
      <c r="B1207" s="22" t="s">
        <v>2010</v>
      </c>
      <c r="C1207" s="18" t="s">
        <v>3216</v>
      </c>
      <c r="D1207" s="18" t="s">
        <v>26</v>
      </c>
      <c r="E1207" s="18" t="s">
        <v>9</v>
      </c>
      <c r="F1207" s="42">
        <f t="shared" ca="1" si="18"/>
        <v>16407</v>
      </c>
      <c r="G1207" s="27">
        <v>6.6</v>
      </c>
      <c r="H1207" s="45">
        <v>263.42</v>
      </c>
      <c r="I1207" s="45">
        <v>35.32</v>
      </c>
      <c r="J1207" s="25">
        <v>57</v>
      </c>
      <c r="K1207" s="45">
        <v>27.51</v>
      </c>
      <c r="L1207" s="45">
        <v>7.81</v>
      </c>
      <c r="M1207" s="18" t="s">
        <v>55</v>
      </c>
      <c r="N1207" s="45">
        <v>34.659999999999997</v>
      </c>
      <c r="O12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7" s="45">
        <f>Table1[[#This Row],[Lifetime Gross (M USD)]]-Table1[[#This Row],[Budget (M USD)]]</f>
        <v>-228.10000000000002</v>
      </c>
      <c r="Q1207" s="2" t="s">
        <v>22</v>
      </c>
    </row>
    <row r="1208" spans="1:17" x14ac:dyDescent="0.3">
      <c r="A1208" s="32" t="s">
        <v>1340</v>
      </c>
      <c r="B1208" s="22" t="s">
        <v>2835</v>
      </c>
      <c r="C1208" s="18" t="s">
        <v>4509</v>
      </c>
      <c r="D1208" s="18" t="s">
        <v>26</v>
      </c>
      <c r="E1208" s="18" t="s">
        <v>9</v>
      </c>
      <c r="F1208" s="42">
        <f t="shared" ca="1" si="18"/>
        <v>17593</v>
      </c>
      <c r="G1208" s="27">
        <v>6.3</v>
      </c>
      <c r="H1208" s="45">
        <v>279.24</v>
      </c>
      <c r="I1208" s="45">
        <v>28.35</v>
      </c>
      <c r="J1208" s="25">
        <v>33</v>
      </c>
      <c r="K1208" s="45">
        <v>14.87</v>
      </c>
      <c r="L1208" s="45">
        <v>13.48</v>
      </c>
      <c r="M1208" s="18" t="s">
        <v>44</v>
      </c>
      <c r="N1208" s="45">
        <v>61.17</v>
      </c>
      <c r="O12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8" s="45">
        <f>Table1[[#This Row],[Lifetime Gross (M USD)]]-Table1[[#This Row],[Budget (M USD)]]</f>
        <v>-250.89000000000001</v>
      </c>
      <c r="Q1208" s="2" t="s">
        <v>10</v>
      </c>
    </row>
    <row r="1209" spans="1:17" x14ac:dyDescent="0.3">
      <c r="A1209" s="18" t="s">
        <v>1371</v>
      </c>
      <c r="B1209" s="22" t="s">
        <v>2422</v>
      </c>
      <c r="C1209" s="18" t="s">
        <v>3760</v>
      </c>
      <c r="D1209" s="18" t="s">
        <v>26</v>
      </c>
      <c r="E1209" s="18" t="s">
        <v>9</v>
      </c>
      <c r="F1209" s="42">
        <f t="shared" ca="1" si="18"/>
        <v>29184</v>
      </c>
      <c r="G1209" s="27">
        <v>3.1</v>
      </c>
      <c r="H1209" s="45">
        <v>279.91000000000003</v>
      </c>
      <c r="I1209" s="45">
        <v>26.66</v>
      </c>
      <c r="J1209" s="25">
        <v>74</v>
      </c>
      <c r="K1209" s="45">
        <v>15.6</v>
      </c>
      <c r="L1209" s="45">
        <v>11.06</v>
      </c>
      <c r="M1209" s="18" t="s">
        <v>46</v>
      </c>
      <c r="N1209" s="45">
        <v>125.91</v>
      </c>
      <c r="O12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09" s="45">
        <f>Table1[[#This Row],[Lifetime Gross (M USD)]]-Table1[[#This Row],[Budget (M USD)]]</f>
        <v>-253.25000000000003</v>
      </c>
      <c r="Q1209" s="2" t="s">
        <v>10</v>
      </c>
    </row>
    <row r="1210" spans="1:17" x14ac:dyDescent="0.3">
      <c r="A1210" s="32" t="s">
        <v>1373</v>
      </c>
      <c r="B1210" s="22" t="s">
        <v>2334</v>
      </c>
      <c r="C1210" s="18" t="s">
        <v>3635</v>
      </c>
      <c r="D1210" s="18" t="s">
        <v>26</v>
      </c>
      <c r="E1210" s="18" t="s">
        <v>27</v>
      </c>
      <c r="F1210" s="42">
        <f t="shared" ca="1" si="18"/>
        <v>11855</v>
      </c>
      <c r="G1210" s="27">
        <v>6.3</v>
      </c>
      <c r="H1210" s="45">
        <v>169.73</v>
      </c>
      <c r="I1210" s="45">
        <v>1134.57</v>
      </c>
      <c r="J1210" s="25">
        <v>93</v>
      </c>
      <c r="K1210" s="45">
        <v>788.61</v>
      </c>
      <c r="L1210" s="45">
        <v>345.96</v>
      </c>
      <c r="M1210" s="18" t="s">
        <v>54</v>
      </c>
      <c r="N1210" s="45">
        <v>21.53</v>
      </c>
      <c r="O12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10" s="45">
        <f>Table1[[#This Row],[Lifetime Gross (M USD)]]-Table1[[#This Row],[Budget (M USD)]]</f>
        <v>964.83999999999992</v>
      </c>
      <c r="Q1210" s="2" t="s">
        <v>25</v>
      </c>
    </row>
    <row r="1211" spans="1:17" x14ac:dyDescent="0.3">
      <c r="A1211" s="18" t="s">
        <v>1408</v>
      </c>
      <c r="B1211" s="22" t="s">
        <v>1932</v>
      </c>
      <c r="C1211" s="18" t="s">
        <v>3134</v>
      </c>
      <c r="D1211" s="18" t="s">
        <v>26</v>
      </c>
      <c r="E1211" s="18" t="s">
        <v>9</v>
      </c>
      <c r="F1211" s="42">
        <f t="shared" ca="1" si="18"/>
        <v>26130</v>
      </c>
      <c r="G1211" s="27">
        <v>4.7</v>
      </c>
      <c r="H1211" s="45">
        <v>14.25</v>
      </c>
      <c r="I1211" s="45">
        <v>865.28</v>
      </c>
      <c r="J1211" s="25">
        <v>87</v>
      </c>
      <c r="K1211" s="45">
        <v>579.91</v>
      </c>
      <c r="L1211" s="45">
        <v>285.37</v>
      </c>
      <c r="M1211" s="18" t="s">
        <v>44</v>
      </c>
      <c r="N1211" s="45">
        <v>6.73</v>
      </c>
      <c r="O12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11" s="45">
        <f>Table1[[#This Row],[Lifetime Gross (M USD)]]-Table1[[#This Row],[Budget (M USD)]]</f>
        <v>851.03</v>
      </c>
      <c r="Q1211" s="2" t="s">
        <v>20</v>
      </c>
    </row>
    <row r="1212" spans="1:17" x14ac:dyDescent="0.3">
      <c r="A1212" s="32" t="s">
        <v>1414</v>
      </c>
      <c r="B1212" s="22" t="s">
        <v>2127</v>
      </c>
      <c r="C1212" s="18" t="s">
        <v>3353</v>
      </c>
      <c r="D1212" s="18" t="s">
        <v>26</v>
      </c>
      <c r="E1212" s="18" t="s">
        <v>9</v>
      </c>
      <c r="F1212" s="42">
        <f t="shared" ca="1" si="18"/>
        <v>23734</v>
      </c>
      <c r="G1212" s="27">
        <v>7.3</v>
      </c>
      <c r="H1212" s="45">
        <v>149.46</v>
      </c>
      <c r="I1212" s="45">
        <v>994.43</v>
      </c>
      <c r="J1212" s="25">
        <v>69</v>
      </c>
      <c r="K1212" s="45">
        <v>670.65</v>
      </c>
      <c r="L1212" s="45">
        <v>323.77999999999997</v>
      </c>
      <c r="M1212" s="18" t="s">
        <v>44</v>
      </c>
      <c r="N1212" s="45">
        <v>22.08</v>
      </c>
      <c r="O12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212" s="45">
        <f>Table1[[#This Row],[Lifetime Gross (M USD)]]-Table1[[#This Row],[Budget (M USD)]]</f>
        <v>844.96999999999991</v>
      </c>
      <c r="Q1212" s="2" t="s">
        <v>17</v>
      </c>
    </row>
    <row r="1213" spans="1:17" x14ac:dyDescent="0.3">
      <c r="A1213" s="18" t="s">
        <v>1415</v>
      </c>
      <c r="B1213" s="22" t="s">
        <v>2092</v>
      </c>
      <c r="C1213" s="18" t="s">
        <v>3307</v>
      </c>
      <c r="D1213" s="18" t="s">
        <v>26</v>
      </c>
      <c r="E1213" s="18" t="s">
        <v>9</v>
      </c>
      <c r="F1213" s="42">
        <f t="shared" ca="1" si="18"/>
        <v>34242</v>
      </c>
      <c r="G1213" s="27">
        <v>7.7</v>
      </c>
      <c r="H1213" s="45">
        <v>32.14</v>
      </c>
      <c r="I1213" s="45">
        <v>821.62</v>
      </c>
      <c r="J1213" s="25">
        <v>53</v>
      </c>
      <c r="K1213" s="45">
        <v>453.71</v>
      </c>
      <c r="L1213" s="45">
        <v>367.91</v>
      </c>
      <c r="M1213" s="18" t="s">
        <v>48</v>
      </c>
      <c r="N1213" s="45">
        <v>7.11</v>
      </c>
      <c r="O12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213" s="45">
        <f>Table1[[#This Row],[Lifetime Gross (M USD)]]-Table1[[#This Row],[Budget (M USD)]]</f>
        <v>789.48</v>
      </c>
      <c r="Q1213" s="2" t="s">
        <v>13</v>
      </c>
    </row>
    <row r="1214" spans="1:17" x14ac:dyDescent="0.3">
      <c r="A1214" s="32" t="s">
        <v>1456</v>
      </c>
      <c r="B1214" s="22" t="s">
        <v>2770</v>
      </c>
      <c r="C1214" s="18" t="s">
        <v>4363</v>
      </c>
      <c r="D1214" s="18" t="s">
        <v>26</v>
      </c>
      <c r="E1214" s="18" t="s">
        <v>9</v>
      </c>
      <c r="F1214" s="42">
        <f t="shared" ca="1" si="18"/>
        <v>34233</v>
      </c>
      <c r="G1214" s="27">
        <v>7.5</v>
      </c>
      <c r="H1214" s="45">
        <v>202.5</v>
      </c>
      <c r="I1214" s="45">
        <v>983.39</v>
      </c>
      <c r="J1214" s="25">
        <v>24</v>
      </c>
      <c r="K1214" s="45">
        <v>514.04999999999995</v>
      </c>
      <c r="L1214" s="45">
        <v>469.34</v>
      </c>
      <c r="M1214" s="18" t="s">
        <v>48</v>
      </c>
      <c r="N1214" s="45">
        <v>50.42</v>
      </c>
      <c r="O12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214" s="45">
        <f>Table1[[#This Row],[Lifetime Gross (M USD)]]-Table1[[#This Row],[Budget (M USD)]]</f>
        <v>780.89</v>
      </c>
      <c r="Q1214" s="2" t="s">
        <v>20</v>
      </c>
    </row>
    <row r="1215" spans="1:17" x14ac:dyDescent="0.3">
      <c r="A1215" s="18" t="s">
        <v>1457</v>
      </c>
      <c r="B1215" s="22" t="s">
        <v>1857</v>
      </c>
      <c r="C1215" s="18" t="s">
        <v>4113</v>
      </c>
      <c r="D1215" s="18" t="s">
        <v>26</v>
      </c>
      <c r="E1215" s="18" t="s">
        <v>9</v>
      </c>
      <c r="F1215" s="42">
        <f t="shared" ca="1" si="18"/>
        <v>9914</v>
      </c>
      <c r="G1215" s="27">
        <v>7.8</v>
      </c>
      <c r="H1215" s="45">
        <v>66.56</v>
      </c>
      <c r="I1215" s="45">
        <v>797.47</v>
      </c>
      <c r="J1215" s="25">
        <v>52</v>
      </c>
      <c r="K1215" s="45">
        <v>583.66</v>
      </c>
      <c r="L1215" s="45">
        <v>213.81</v>
      </c>
      <c r="M1215" s="18" t="s">
        <v>55</v>
      </c>
      <c r="N1215" s="45">
        <v>25.58</v>
      </c>
      <c r="O12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215" s="45">
        <f>Table1[[#This Row],[Lifetime Gross (M USD)]]-Table1[[#This Row],[Budget (M USD)]]</f>
        <v>730.91000000000008</v>
      </c>
      <c r="Q1215" s="2" t="s">
        <v>10</v>
      </c>
    </row>
    <row r="1216" spans="1:17" x14ac:dyDescent="0.3">
      <c r="A1216" s="32" t="s">
        <v>1461</v>
      </c>
      <c r="B1216" s="22" t="s">
        <v>2969</v>
      </c>
      <c r="C1216" s="18" t="s">
        <v>4822</v>
      </c>
      <c r="D1216" s="18" t="s">
        <v>26</v>
      </c>
      <c r="E1216" s="18" t="s">
        <v>9</v>
      </c>
      <c r="F1216" s="42">
        <f t="shared" ca="1" si="18"/>
        <v>17510</v>
      </c>
      <c r="G1216" s="27">
        <v>7.1</v>
      </c>
      <c r="H1216" s="45">
        <v>194.35</v>
      </c>
      <c r="I1216" s="45">
        <v>783.93</v>
      </c>
      <c r="J1216" s="25">
        <v>52</v>
      </c>
      <c r="K1216" s="45">
        <v>558.80999999999995</v>
      </c>
      <c r="L1216" s="45">
        <v>225.12</v>
      </c>
      <c r="M1216" s="18" t="s">
        <v>46</v>
      </c>
      <c r="N1216" s="45">
        <v>52.53</v>
      </c>
      <c r="O12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216" s="45">
        <f>Table1[[#This Row],[Lifetime Gross (M USD)]]-Table1[[#This Row],[Budget (M USD)]]</f>
        <v>589.57999999999993</v>
      </c>
      <c r="Q1216" s="2" t="s">
        <v>8</v>
      </c>
    </row>
    <row r="1217" spans="1:17" x14ac:dyDescent="0.3">
      <c r="A1217" s="18" t="s">
        <v>1504</v>
      </c>
      <c r="B1217" s="22" t="s">
        <v>2153</v>
      </c>
      <c r="C1217" s="18" t="s">
        <v>3384</v>
      </c>
      <c r="D1217" s="18" t="s">
        <v>26</v>
      </c>
      <c r="E1217" s="18" t="s">
        <v>9</v>
      </c>
      <c r="F1217" s="42">
        <f t="shared" ca="1" si="18"/>
        <v>17051</v>
      </c>
      <c r="G1217" s="27">
        <v>6.2</v>
      </c>
      <c r="H1217" s="45">
        <v>282.27999999999997</v>
      </c>
      <c r="I1217" s="45">
        <v>794.02</v>
      </c>
      <c r="J1217" s="25">
        <v>87</v>
      </c>
      <c r="K1217" s="45">
        <v>478.42</v>
      </c>
      <c r="L1217" s="45">
        <v>315.60000000000002</v>
      </c>
      <c r="M1217" s="18" t="s">
        <v>55</v>
      </c>
      <c r="N1217" s="45">
        <v>31.17</v>
      </c>
      <c r="O12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17" s="45">
        <f>Table1[[#This Row],[Lifetime Gross (M USD)]]-Table1[[#This Row],[Budget (M USD)]]</f>
        <v>511.74</v>
      </c>
      <c r="Q1217" s="2" t="s">
        <v>20</v>
      </c>
    </row>
    <row r="1218" spans="1:17" x14ac:dyDescent="0.3">
      <c r="A1218" s="32" t="s">
        <v>1551</v>
      </c>
      <c r="B1218" s="22" t="s">
        <v>3003</v>
      </c>
      <c r="C1218" s="18" t="s">
        <v>4893</v>
      </c>
      <c r="D1218" s="18" t="s">
        <v>26</v>
      </c>
      <c r="E1218" s="18" t="s">
        <v>9</v>
      </c>
      <c r="F1218" s="42">
        <f t="shared" ca="1" si="18"/>
        <v>11004</v>
      </c>
      <c r="G1218" s="27">
        <v>6.2</v>
      </c>
      <c r="H1218" s="45">
        <v>227.97</v>
      </c>
      <c r="I1218" s="45">
        <v>710.5</v>
      </c>
      <c r="J1218" s="25">
        <v>70</v>
      </c>
      <c r="K1218" s="45">
        <v>464.48</v>
      </c>
      <c r="L1218" s="45">
        <v>246.02</v>
      </c>
      <c r="M1218" s="18" t="s">
        <v>55</v>
      </c>
      <c r="N1218" s="45">
        <v>112.55</v>
      </c>
      <c r="O12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218" s="45">
        <f>Table1[[#This Row],[Lifetime Gross (M USD)]]-Table1[[#This Row],[Budget (M USD)]]</f>
        <v>482.53</v>
      </c>
      <c r="Q1218" s="2" t="s">
        <v>32</v>
      </c>
    </row>
    <row r="1219" spans="1:17" x14ac:dyDescent="0.3">
      <c r="A1219" s="18" t="s">
        <v>1590</v>
      </c>
      <c r="B1219" s="22" t="s">
        <v>2824</v>
      </c>
      <c r="C1219" s="18" t="s">
        <v>4489</v>
      </c>
      <c r="D1219" s="18" t="s">
        <v>2553</v>
      </c>
      <c r="E1219" s="18" t="s">
        <v>1879</v>
      </c>
      <c r="F1219" s="42">
        <f t="shared" ref="F1219:F1282" ca="1" si="19">RANDBETWEEN(DATE(1920,1,1),DATE(2015,12,31))</f>
        <v>29013</v>
      </c>
      <c r="G1219" s="27">
        <v>7.1</v>
      </c>
      <c r="H1219" s="45">
        <v>11</v>
      </c>
      <c r="I1219" s="45">
        <v>492.23</v>
      </c>
      <c r="J1219" s="25">
        <v>85</v>
      </c>
      <c r="K1219" s="45">
        <v>252.81</v>
      </c>
      <c r="L1219" s="45">
        <v>239.42</v>
      </c>
      <c r="M1219" s="18" t="s">
        <v>48</v>
      </c>
      <c r="N1219" s="45">
        <v>4.6500000000000004</v>
      </c>
      <c r="O12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19" s="45">
        <f>Table1[[#This Row],[Lifetime Gross (M USD)]]-Table1[[#This Row],[Budget (M USD)]]</f>
        <v>481.23</v>
      </c>
      <c r="Q1219" s="2" t="s">
        <v>28</v>
      </c>
    </row>
    <row r="1220" spans="1:17" x14ac:dyDescent="0.3">
      <c r="A1220" s="32" t="s">
        <v>1599</v>
      </c>
      <c r="B1220" s="22" t="s">
        <v>2181</v>
      </c>
      <c r="C1220" s="18" t="s">
        <v>3431</v>
      </c>
      <c r="D1220" s="18" t="s">
        <v>26</v>
      </c>
      <c r="E1220" s="18" t="s">
        <v>9</v>
      </c>
      <c r="F1220" s="42">
        <f t="shared" ca="1" si="19"/>
        <v>39036</v>
      </c>
      <c r="G1220" s="27">
        <v>5.2</v>
      </c>
      <c r="H1220" s="45">
        <v>107.55</v>
      </c>
      <c r="I1220" s="45">
        <v>559.4</v>
      </c>
      <c r="J1220" s="25">
        <v>21</v>
      </c>
      <c r="K1220" s="45">
        <v>363.82</v>
      </c>
      <c r="L1220" s="45">
        <v>195.58</v>
      </c>
      <c r="M1220" s="18" t="s">
        <v>46</v>
      </c>
      <c r="N1220" s="45">
        <v>35.049999999999997</v>
      </c>
      <c r="O12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0" s="45">
        <f>Table1[[#This Row],[Lifetime Gross (M USD)]]-Table1[[#This Row],[Budget (M USD)]]</f>
        <v>451.84999999999997</v>
      </c>
      <c r="Q1220" s="2" t="s">
        <v>10</v>
      </c>
    </row>
    <row r="1221" spans="1:17" x14ac:dyDescent="0.3">
      <c r="A1221" s="18" t="s">
        <v>1606</v>
      </c>
      <c r="B1221" s="22" t="s">
        <v>2044</v>
      </c>
      <c r="C1221" s="18" t="s">
        <v>4238</v>
      </c>
      <c r="D1221" s="18" t="s">
        <v>26</v>
      </c>
      <c r="E1221" s="18" t="s">
        <v>9</v>
      </c>
      <c r="F1221" s="42">
        <f t="shared" ca="1" si="19"/>
        <v>38281</v>
      </c>
      <c r="G1221" s="27">
        <v>7.1</v>
      </c>
      <c r="H1221" s="45">
        <v>152.83000000000001</v>
      </c>
      <c r="I1221" s="45">
        <v>536.30999999999995</v>
      </c>
      <c r="J1221" s="25">
        <v>38</v>
      </c>
      <c r="K1221" s="45">
        <v>402.32</v>
      </c>
      <c r="L1221" s="45">
        <v>133.99</v>
      </c>
      <c r="M1221" s="18" t="s">
        <v>50</v>
      </c>
      <c r="N1221" s="45">
        <v>53.49</v>
      </c>
      <c r="O12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1" s="45">
        <f>Table1[[#This Row],[Lifetime Gross (M USD)]]-Table1[[#This Row],[Budget (M USD)]]</f>
        <v>383.4799999999999</v>
      </c>
      <c r="Q1221" s="2" t="s">
        <v>20</v>
      </c>
    </row>
    <row r="1222" spans="1:17" x14ac:dyDescent="0.3">
      <c r="A1222" s="32" t="s">
        <v>1608</v>
      </c>
      <c r="B1222" s="22" t="s">
        <v>2628</v>
      </c>
      <c r="C1222" s="18" t="s">
        <v>4118</v>
      </c>
      <c r="D1222" s="18" t="s">
        <v>26</v>
      </c>
      <c r="E1222" s="18" t="s">
        <v>21</v>
      </c>
      <c r="F1222" s="42">
        <f t="shared" ca="1" si="19"/>
        <v>39137</v>
      </c>
      <c r="G1222" s="27">
        <v>3.8</v>
      </c>
      <c r="H1222" s="45">
        <v>134.52000000000001</v>
      </c>
      <c r="I1222" s="45">
        <v>503.69</v>
      </c>
      <c r="J1222" s="25">
        <v>60</v>
      </c>
      <c r="K1222" s="45">
        <v>377.36</v>
      </c>
      <c r="L1222" s="45">
        <v>126.33</v>
      </c>
      <c r="M1222" s="18" t="s">
        <v>55</v>
      </c>
      <c r="N1222" s="45">
        <v>65.06</v>
      </c>
      <c r="O12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2" s="45">
        <f>Table1[[#This Row],[Lifetime Gross (M USD)]]-Table1[[#This Row],[Budget (M USD)]]</f>
        <v>369.16999999999996</v>
      </c>
      <c r="Q1222" s="2" t="s">
        <v>13</v>
      </c>
    </row>
    <row r="1223" spans="1:17" x14ac:dyDescent="0.3">
      <c r="A1223" s="18" t="s">
        <v>1612</v>
      </c>
      <c r="B1223" s="22" t="s">
        <v>2102</v>
      </c>
      <c r="C1223" s="18" t="s">
        <v>3321</v>
      </c>
      <c r="D1223" s="18" t="s">
        <v>26</v>
      </c>
      <c r="E1223" s="18" t="s">
        <v>9</v>
      </c>
      <c r="F1223" s="42">
        <f t="shared" ca="1" si="19"/>
        <v>22965</v>
      </c>
      <c r="G1223" s="27">
        <v>5.0999999999999996</v>
      </c>
      <c r="H1223" s="45">
        <v>87.49</v>
      </c>
      <c r="I1223" s="45">
        <v>456.03</v>
      </c>
      <c r="J1223" s="25">
        <v>84</v>
      </c>
      <c r="K1223" s="45">
        <v>283.17</v>
      </c>
      <c r="L1223" s="45">
        <v>172.86</v>
      </c>
      <c r="M1223" s="18" t="s">
        <v>44</v>
      </c>
      <c r="N1223" s="45">
        <v>23.58</v>
      </c>
      <c r="O12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3" s="45">
        <f>Table1[[#This Row],[Lifetime Gross (M USD)]]-Table1[[#This Row],[Budget (M USD)]]</f>
        <v>368.53999999999996</v>
      </c>
      <c r="Q1223" s="2" t="s">
        <v>22</v>
      </c>
    </row>
    <row r="1224" spans="1:17" x14ac:dyDescent="0.3">
      <c r="A1224" s="32" t="s">
        <v>1617</v>
      </c>
      <c r="B1224" s="22" t="s">
        <v>2767</v>
      </c>
      <c r="C1224" s="18" t="s">
        <v>4353</v>
      </c>
      <c r="D1224" s="18" t="s">
        <v>26</v>
      </c>
      <c r="E1224" s="18" t="s">
        <v>9</v>
      </c>
      <c r="F1224" s="42">
        <f t="shared" ca="1" si="19"/>
        <v>27546</v>
      </c>
      <c r="G1224" s="27">
        <v>2.2999999999999998</v>
      </c>
      <c r="H1224" s="45">
        <v>88.5</v>
      </c>
      <c r="I1224" s="45">
        <v>446.41</v>
      </c>
      <c r="J1224" s="25">
        <v>30</v>
      </c>
      <c r="K1224" s="45">
        <v>301.3</v>
      </c>
      <c r="L1224" s="45">
        <v>145.11000000000001</v>
      </c>
      <c r="M1224" s="18" t="s">
        <v>44</v>
      </c>
      <c r="N1224" s="45">
        <v>25.92</v>
      </c>
      <c r="O12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4" s="45">
        <f>Table1[[#This Row],[Lifetime Gross (M USD)]]-Table1[[#This Row],[Budget (M USD)]]</f>
        <v>357.91</v>
      </c>
      <c r="Q1224" s="2" t="s">
        <v>8</v>
      </c>
    </row>
    <row r="1225" spans="1:17" x14ac:dyDescent="0.3">
      <c r="A1225" s="18" t="s">
        <v>1658</v>
      </c>
      <c r="B1225" s="22" t="s">
        <v>1916</v>
      </c>
      <c r="C1225" s="18" t="s">
        <v>3118</v>
      </c>
      <c r="D1225" s="18" t="s">
        <v>26</v>
      </c>
      <c r="E1225" s="18" t="s">
        <v>9</v>
      </c>
      <c r="F1225" s="42">
        <f t="shared" ca="1" si="19"/>
        <v>9795</v>
      </c>
      <c r="G1225" s="27">
        <v>6.9</v>
      </c>
      <c r="H1225" s="45">
        <v>110.42</v>
      </c>
      <c r="I1225" s="45">
        <v>455.27</v>
      </c>
      <c r="J1225" s="25">
        <v>32</v>
      </c>
      <c r="K1225" s="45">
        <v>313.35000000000002</v>
      </c>
      <c r="L1225" s="45">
        <v>141.91999999999999</v>
      </c>
      <c r="M1225" s="18" t="s">
        <v>54</v>
      </c>
      <c r="N1225" s="45">
        <v>29.16</v>
      </c>
      <c r="O12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5" s="45">
        <f>Table1[[#This Row],[Lifetime Gross (M USD)]]-Table1[[#This Row],[Budget (M USD)]]</f>
        <v>344.84999999999997</v>
      </c>
      <c r="Q1225" s="2" t="s">
        <v>17</v>
      </c>
    </row>
    <row r="1226" spans="1:17" x14ac:dyDescent="0.3">
      <c r="A1226" s="32" t="s">
        <v>1670</v>
      </c>
      <c r="B1226" s="22" t="s">
        <v>2752</v>
      </c>
      <c r="C1226" s="18" t="s">
        <v>4326</v>
      </c>
      <c r="D1226" s="18" t="s">
        <v>26</v>
      </c>
      <c r="E1226" s="18" t="s">
        <v>9</v>
      </c>
      <c r="F1226" s="42">
        <f t="shared" ca="1" si="19"/>
        <v>9495</v>
      </c>
      <c r="G1226" s="27">
        <v>7.1</v>
      </c>
      <c r="H1226" s="45">
        <v>22.66</v>
      </c>
      <c r="I1226" s="45">
        <v>355.82</v>
      </c>
      <c r="J1226" s="25">
        <v>37</v>
      </c>
      <c r="K1226" s="45">
        <v>270.02999999999997</v>
      </c>
      <c r="L1226" s="45">
        <v>85.79</v>
      </c>
      <c r="M1226" s="18" t="s">
        <v>55</v>
      </c>
      <c r="N1226" s="45">
        <v>6.59</v>
      </c>
      <c r="O12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6" s="45">
        <f>Table1[[#This Row],[Lifetime Gross (M USD)]]-Table1[[#This Row],[Budget (M USD)]]</f>
        <v>333.15999999999997</v>
      </c>
      <c r="Q1226" s="2" t="s">
        <v>28</v>
      </c>
    </row>
    <row r="1227" spans="1:17" x14ac:dyDescent="0.3">
      <c r="A1227" s="18" t="s">
        <v>594</v>
      </c>
      <c r="B1227" s="22" t="s">
        <v>2235</v>
      </c>
      <c r="C1227" s="18" t="s">
        <v>3488</v>
      </c>
      <c r="D1227" s="18" t="s">
        <v>26</v>
      </c>
      <c r="E1227" s="18" t="s">
        <v>9</v>
      </c>
      <c r="F1227" s="42">
        <f t="shared" ca="1" si="19"/>
        <v>34145</v>
      </c>
      <c r="G1227" s="27">
        <v>6.8</v>
      </c>
      <c r="H1227" s="45">
        <v>37</v>
      </c>
      <c r="I1227" s="45">
        <v>356.34</v>
      </c>
      <c r="J1227" s="25">
        <v>87</v>
      </c>
      <c r="K1227" s="45">
        <v>274.57</v>
      </c>
      <c r="L1227" s="45">
        <v>81.77</v>
      </c>
      <c r="M1227" s="18" t="s">
        <v>55</v>
      </c>
      <c r="N1227" s="45">
        <v>7.19</v>
      </c>
      <c r="O12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7" s="45">
        <f>Table1[[#This Row],[Lifetime Gross (M USD)]]-Table1[[#This Row],[Budget (M USD)]]</f>
        <v>319.33999999999997</v>
      </c>
      <c r="Q1227" s="2" t="s">
        <v>25</v>
      </c>
    </row>
    <row r="1228" spans="1:17" x14ac:dyDescent="0.3">
      <c r="A1228" s="32" t="s">
        <v>1676</v>
      </c>
      <c r="B1228" s="22" t="s">
        <v>2781</v>
      </c>
      <c r="C1228" s="18" t="s">
        <v>4390</v>
      </c>
      <c r="D1228" s="18" t="s">
        <v>26</v>
      </c>
      <c r="E1228" s="18" t="s">
        <v>9</v>
      </c>
      <c r="F1228" s="42">
        <f t="shared" ca="1" si="19"/>
        <v>31909</v>
      </c>
      <c r="G1228" s="27">
        <v>6.4</v>
      </c>
      <c r="H1228" s="45">
        <v>24.81</v>
      </c>
      <c r="I1228" s="45">
        <v>330.53</v>
      </c>
      <c r="J1228" s="25">
        <v>49</v>
      </c>
      <c r="K1228" s="45">
        <v>195.76</v>
      </c>
      <c r="L1228" s="45">
        <v>134.77000000000001</v>
      </c>
      <c r="M1228" s="18" t="s">
        <v>44</v>
      </c>
      <c r="N1228" s="45">
        <v>7.88</v>
      </c>
      <c r="O12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8" s="45">
        <f>Table1[[#This Row],[Lifetime Gross (M USD)]]-Table1[[#This Row],[Budget (M USD)]]</f>
        <v>305.71999999999997</v>
      </c>
      <c r="Q1228" s="2" t="s">
        <v>25</v>
      </c>
    </row>
    <row r="1229" spans="1:17" x14ac:dyDescent="0.3">
      <c r="A1229" s="18" t="s">
        <v>1700</v>
      </c>
      <c r="B1229" s="22" t="s">
        <v>2544</v>
      </c>
      <c r="C1229" s="18" t="s">
        <v>3968</v>
      </c>
      <c r="D1229" s="18" t="s">
        <v>26</v>
      </c>
      <c r="E1229" s="18" t="s">
        <v>9</v>
      </c>
      <c r="F1229" s="42">
        <f t="shared" ca="1" si="19"/>
        <v>24313</v>
      </c>
      <c r="G1229" s="27">
        <v>5.9</v>
      </c>
      <c r="H1229" s="45">
        <v>132.91999999999999</v>
      </c>
      <c r="I1229" s="45">
        <v>432.47</v>
      </c>
      <c r="J1229" s="25">
        <v>26</v>
      </c>
      <c r="K1229" s="45">
        <v>248.25</v>
      </c>
      <c r="L1229" s="45">
        <v>184.22</v>
      </c>
      <c r="M1229" s="18" t="s">
        <v>50</v>
      </c>
      <c r="N1229" s="45">
        <v>61.44</v>
      </c>
      <c r="O12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29" s="45">
        <f>Table1[[#This Row],[Lifetime Gross (M USD)]]-Table1[[#This Row],[Budget (M USD)]]</f>
        <v>299.55000000000007</v>
      </c>
      <c r="Q1229" s="2" t="s">
        <v>8</v>
      </c>
    </row>
    <row r="1230" spans="1:17" x14ac:dyDescent="0.3">
      <c r="A1230" s="32" t="s">
        <v>1704</v>
      </c>
      <c r="B1230" s="22" t="s">
        <v>2638</v>
      </c>
      <c r="C1230" s="18" t="s">
        <v>4135</v>
      </c>
      <c r="D1230" s="18" t="s">
        <v>26</v>
      </c>
      <c r="E1230" s="18" t="s">
        <v>9</v>
      </c>
      <c r="F1230" s="42">
        <f t="shared" ca="1" si="19"/>
        <v>20323</v>
      </c>
      <c r="G1230" s="27">
        <v>5.4</v>
      </c>
      <c r="H1230" s="45">
        <v>84.39</v>
      </c>
      <c r="I1230" s="45">
        <v>378.48</v>
      </c>
      <c r="J1230" s="25">
        <v>66</v>
      </c>
      <c r="K1230" s="45">
        <v>248.39</v>
      </c>
      <c r="L1230" s="45">
        <v>130.09</v>
      </c>
      <c r="M1230" s="18" t="s">
        <v>55</v>
      </c>
      <c r="N1230" s="45">
        <v>10.73</v>
      </c>
      <c r="O12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0" s="45">
        <f>Table1[[#This Row],[Lifetime Gross (M USD)]]-Table1[[#This Row],[Budget (M USD)]]</f>
        <v>294.09000000000003</v>
      </c>
      <c r="Q1230" s="2" t="s">
        <v>25</v>
      </c>
    </row>
    <row r="1231" spans="1:17" x14ac:dyDescent="0.3">
      <c r="A1231" s="18" t="s">
        <v>1711</v>
      </c>
      <c r="B1231" s="22" t="s">
        <v>2139</v>
      </c>
      <c r="C1231" s="18" t="s">
        <v>3369</v>
      </c>
      <c r="D1231" s="18" t="s">
        <v>26</v>
      </c>
      <c r="E1231" s="18" t="s">
        <v>9</v>
      </c>
      <c r="F1231" s="42">
        <f t="shared" ca="1" si="19"/>
        <v>24651</v>
      </c>
      <c r="G1231" s="27">
        <v>7.2</v>
      </c>
      <c r="H1231" s="45">
        <v>101.95</v>
      </c>
      <c r="I1231" s="45">
        <v>376.77</v>
      </c>
      <c r="J1231" s="25">
        <v>98</v>
      </c>
      <c r="K1231" s="45">
        <v>205.27</v>
      </c>
      <c r="L1231" s="45">
        <v>171.5</v>
      </c>
      <c r="M1231" s="18" t="s">
        <v>46</v>
      </c>
      <c r="N1231" s="45">
        <v>42.61</v>
      </c>
      <c r="O12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1" s="45">
        <f>Table1[[#This Row],[Lifetime Gross (M USD)]]-Table1[[#This Row],[Budget (M USD)]]</f>
        <v>274.82</v>
      </c>
      <c r="Q1231" s="2" t="s">
        <v>32</v>
      </c>
    </row>
    <row r="1232" spans="1:17" x14ac:dyDescent="0.3">
      <c r="A1232" s="32" t="s">
        <v>1752</v>
      </c>
      <c r="B1232" s="22" t="s">
        <v>2738</v>
      </c>
      <c r="C1232" s="18" t="s">
        <v>4305</v>
      </c>
      <c r="D1232" s="18" t="s">
        <v>26</v>
      </c>
      <c r="E1232" s="18" t="s">
        <v>9</v>
      </c>
      <c r="F1232" s="42">
        <f t="shared" ca="1" si="19"/>
        <v>22689</v>
      </c>
      <c r="G1232" s="27">
        <v>5.7</v>
      </c>
      <c r="H1232" s="45">
        <v>128.32</v>
      </c>
      <c r="I1232" s="45">
        <v>399.58</v>
      </c>
      <c r="J1232" s="25">
        <v>60</v>
      </c>
      <c r="K1232" s="45">
        <v>305.3</v>
      </c>
      <c r="L1232" s="45">
        <v>94.28</v>
      </c>
      <c r="M1232" s="18" t="s">
        <v>48</v>
      </c>
      <c r="N1232" s="45">
        <v>49.08</v>
      </c>
      <c r="O12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2" s="45">
        <f>Table1[[#This Row],[Lifetime Gross (M USD)]]-Table1[[#This Row],[Budget (M USD)]]</f>
        <v>271.26</v>
      </c>
      <c r="Q1232" s="2" t="s">
        <v>17</v>
      </c>
    </row>
    <row r="1233" spans="1:17" x14ac:dyDescent="0.3">
      <c r="A1233" s="18" t="s">
        <v>126</v>
      </c>
      <c r="B1233" s="22" t="s">
        <v>2598</v>
      </c>
      <c r="C1233" s="18" t="s">
        <v>4061</v>
      </c>
      <c r="D1233" s="18" t="s">
        <v>26</v>
      </c>
      <c r="E1233" s="18" t="s">
        <v>9</v>
      </c>
      <c r="F1233" s="42">
        <f t="shared" ca="1" si="19"/>
        <v>18832</v>
      </c>
      <c r="G1233" s="27">
        <v>5.9</v>
      </c>
      <c r="H1233" s="45">
        <v>182.86</v>
      </c>
      <c r="I1233" s="45">
        <v>450.79</v>
      </c>
      <c r="J1233" s="25">
        <v>85</v>
      </c>
      <c r="K1233" s="45">
        <v>352.32</v>
      </c>
      <c r="L1233" s="45">
        <v>98.47</v>
      </c>
      <c r="M1233" s="18" t="s">
        <v>50</v>
      </c>
      <c r="N1233" s="45">
        <v>32.380000000000003</v>
      </c>
      <c r="O12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3" s="45">
        <f>Table1[[#This Row],[Lifetime Gross (M USD)]]-Table1[[#This Row],[Budget (M USD)]]</f>
        <v>267.93</v>
      </c>
      <c r="Q1233" s="2" t="s">
        <v>25</v>
      </c>
    </row>
    <row r="1234" spans="1:17" x14ac:dyDescent="0.3">
      <c r="A1234" s="32" t="s">
        <v>1787</v>
      </c>
      <c r="B1234" s="22" t="s">
        <v>2380</v>
      </c>
      <c r="C1234" s="18" t="s">
        <v>3764</v>
      </c>
      <c r="D1234" s="18" t="s">
        <v>26</v>
      </c>
      <c r="E1234" s="18" t="s">
        <v>1982</v>
      </c>
      <c r="F1234" s="42">
        <f t="shared" ca="1" si="19"/>
        <v>13941</v>
      </c>
      <c r="G1234" s="27">
        <v>7.9</v>
      </c>
      <c r="H1234" s="45">
        <v>285.54000000000002</v>
      </c>
      <c r="I1234" s="45">
        <v>547.76</v>
      </c>
      <c r="J1234" s="25">
        <v>71</v>
      </c>
      <c r="K1234" s="45">
        <v>372.06</v>
      </c>
      <c r="L1234" s="45">
        <v>175.7</v>
      </c>
      <c r="M1234" s="18" t="s">
        <v>44</v>
      </c>
      <c r="N1234" s="45">
        <v>33.950000000000003</v>
      </c>
      <c r="O12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4" s="45">
        <f>Table1[[#This Row],[Lifetime Gross (M USD)]]-Table1[[#This Row],[Budget (M USD)]]</f>
        <v>262.21999999999997</v>
      </c>
      <c r="Q1234" s="2" t="s">
        <v>22</v>
      </c>
    </row>
    <row r="1235" spans="1:17" x14ac:dyDescent="0.3">
      <c r="A1235" s="18" t="s">
        <v>1261</v>
      </c>
      <c r="B1235" s="22" t="s">
        <v>3014</v>
      </c>
      <c r="C1235" s="18" t="s">
        <v>4929</v>
      </c>
      <c r="D1235" s="18" t="s">
        <v>26</v>
      </c>
      <c r="E1235" s="18" t="s">
        <v>9</v>
      </c>
      <c r="F1235" s="42">
        <f t="shared" ca="1" si="19"/>
        <v>18152</v>
      </c>
      <c r="G1235" s="27">
        <v>6.3</v>
      </c>
      <c r="H1235" s="45">
        <v>78.239999999999995</v>
      </c>
      <c r="I1235" s="45">
        <v>337.78</v>
      </c>
      <c r="J1235" s="25">
        <v>43</v>
      </c>
      <c r="K1235" s="45">
        <v>218.96</v>
      </c>
      <c r="L1235" s="45">
        <v>118.82</v>
      </c>
      <c r="M1235" s="18" t="s">
        <v>48</v>
      </c>
      <c r="N1235" s="45">
        <v>36.86</v>
      </c>
      <c r="O12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5" s="45">
        <f>Table1[[#This Row],[Lifetime Gross (M USD)]]-Table1[[#This Row],[Budget (M USD)]]</f>
        <v>259.53999999999996</v>
      </c>
      <c r="Q1235" s="2" t="s">
        <v>17</v>
      </c>
    </row>
    <row r="1236" spans="1:17" x14ac:dyDescent="0.3">
      <c r="A1236" s="32" t="s">
        <v>1802</v>
      </c>
      <c r="B1236" s="22" t="s">
        <v>2046</v>
      </c>
      <c r="C1236" s="18" t="s">
        <v>3253</v>
      </c>
      <c r="D1236" s="18" t="s">
        <v>26</v>
      </c>
      <c r="E1236" s="18" t="s">
        <v>9</v>
      </c>
      <c r="F1236" s="42">
        <f t="shared" ca="1" si="19"/>
        <v>32466</v>
      </c>
      <c r="G1236" s="27">
        <v>6.5</v>
      </c>
      <c r="H1236" s="45">
        <v>116.38</v>
      </c>
      <c r="I1236" s="45">
        <v>353.02</v>
      </c>
      <c r="J1236" s="25">
        <v>45</v>
      </c>
      <c r="K1236" s="45">
        <v>267.23</v>
      </c>
      <c r="L1236" s="45">
        <v>85.79</v>
      </c>
      <c r="M1236" s="18" t="s">
        <v>46</v>
      </c>
      <c r="N1236" s="45">
        <v>56.27</v>
      </c>
      <c r="O12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6" s="45">
        <f>Table1[[#This Row],[Lifetime Gross (M USD)]]-Table1[[#This Row],[Budget (M USD)]]</f>
        <v>236.64</v>
      </c>
      <c r="Q1236" s="2" t="s">
        <v>8</v>
      </c>
    </row>
    <row r="1237" spans="1:17" x14ac:dyDescent="0.3">
      <c r="A1237" s="18" t="s">
        <v>1807</v>
      </c>
      <c r="B1237" s="22" t="s">
        <v>2017</v>
      </c>
      <c r="C1237" s="18" t="s">
        <v>3942</v>
      </c>
      <c r="D1237" s="18" t="s">
        <v>26</v>
      </c>
      <c r="E1237" s="18" t="s">
        <v>9</v>
      </c>
      <c r="F1237" s="42">
        <f t="shared" ca="1" si="19"/>
        <v>34523</v>
      </c>
      <c r="G1237" s="27">
        <v>7.1</v>
      </c>
      <c r="H1237" s="45">
        <v>110.62</v>
      </c>
      <c r="I1237" s="45">
        <v>340.82</v>
      </c>
      <c r="J1237" s="25">
        <v>22</v>
      </c>
      <c r="K1237" s="45">
        <v>231.23</v>
      </c>
      <c r="L1237" s="45">
        <v>109.59</v>
      </c>
      <c r="M1237" s="18" t="s">
        <v>44</v>
      </c>
      <c r="N1237" s="45">
        <v>49.15</v>
      </c>
      <c r="O12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7" s="45">
        <f>Table1[[#This Row],[Lifetime Gross (M USD)]]-Table1[[#This Row],[Budget (M USD)]]</f>
        <v>230.2</v>
      </c>
      <c r="Q1237" s="2" t="s">
        <v>8</v>
      </c>
    </row>
    <row r="1238" spans="1:17" x14ac:dyDescent="0.3">
      <c r="A1238" s="32" t="s">
        <v>58</v>
      </c>
      <c r="B1238" s="22" t="s">
        <v>2608</v>
      </c>
      <c r="C1238" s="18" t="s">
        <v>4079</v>
      </c>
      <c r="D1238" s="18" t="s">
        <v>26</v>
      </c>
      <c r="E1238" s="18" t="s">
        <v>19</v>
      </c>
      <c r="F1238" s="42">
        <f t="shared" ca="1" si="19"/>
        <v>19719</v>
      </c>
      <c r="G1238" s="27">
        <v>6.9</v>
      </c>
      <c r="H1238" s="45">
        <v>200.6</v>
      </c>
      <c r="I1238" s="45">
        <v>425.98</v>
      </c>
      <c r="J1238" s="25">
        <v>27</v>
      </c>
      <c r="K1238" s="45">
        <v>258.75</v>
      </c>
      <c r="L1238" s="45">
        <v>167.23</v>
      </c>
      <c r="M1238" s="18" t="s">
        <v>55</v>
      </c>
      <c r="N1238" s="45">
        <v>80.010000000000005</v>
      </c>
      <c r="O12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8" s="45">
        <f>Table1[[#This Row],[Lifetime Gross (M USD)]]-Table1[[#This Row],[Budget (M USD)]]</f>
        <v>225.38000000000002</v>
      </c>
      <c r="Q1238" s="2" t="s">
        <v>20</v>
      </c>
    </row>
    <row r="1239" spans="1:17" x14ac:dyDescent="0.3">
      <c r="A1239" s="18" t="s">
        <v>100</v>
      </c>
      <c r="B1239" s="22" t="s">
        <v>2162</v>
      </c>
      <c r="C1239" s="18" t="s">
        <v>3675</v>
      </c>
      <c r="D1239" s="18" t="s">
        <v>26</v>
      </c>
      <c r="E1239" s="18" t="s">
        <v>9</v>
      </c>
      <c r="F1239" s="42">
        <f t="shared" ca="1" si="19"/>
        <v>25534</v>
      </c>
      <c r="G1239" s="27">
        <v>8.3000000000000007</v>
      </c>
      <c r="H1239" s="45">
        <v>86.07</v>
      </c>
      <c r="I1239" s="45">
        <v>305.93</v>
      </c>
      <c r="J1239" s="25">
        <v>67</v>
      </c>
      <c r="K1239" s="45">
        <v>174.02</v>
      </c>
      <c r="L1239" s="45">
        <v>131.91</v>
      </c>
      <c r="M1239" s="18" t="s">
        <v>55</v>
      </c>
      <c r="N1239" s="45">
        <v>42.57</v>
      </c>
      <c r="O12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39" s="45">
        <f>Table1[[#This Row],[Lifetime Gross (M USD)]]-Table1[[#This Row],[Budget (M USD)]]</f>
        <v>219.86</v>
      </c>
      <c r="Q1239" s="2" t="s">
        <v>20</v>
      </c>
    </row>
    <row r="1240" spans="1:17" x14ac:dyDescent="0.3">
      <c r="A1240" s="32" t="s">
        <v>102</v>
      </c>
      <c r="B1240" s="22" t="s">
        <v>2173</v>
      </c>
      <c r="C1240" s="18" t="s">
        <v>3563</v>
      </c>
      <c r="D1240" s="18" t="s">
        <v>26</v>
      </c>
      <c r="E1240" s="18" t="s">
        <v>9</v>
      </c>
      <c r="F1240" s="42">
        <f t="shared" ca="1" si="19"/>
        <v>35762</v>
      </c>
      <c r="G1240" s="27">
        <v>5.4</v>
      </c>
      <c r="H1240" s="45">
        <v>229.08</v>
      </c>
      <c r="I1240" s="45">
        <v>404.56</v>
      </c>
      <c r="J1240" s="25">
        <v>96</v>
      </c>
      <c r="K1240" s="45">
        <v>207.03</v>
      </c>
      <c r="L1240" s="45">
        <v>197.53</v>
      </c>
      <c r="M1240" s="18" t="s">
        <v>50</v>
      </c>
      <c r="N1240" s="45">
        <v>47.69</v>
      </c>
      <c r="O12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0" s="45">
        <f>Table1[[#This Row],[Lifetime Gross (M USD)]]-Table1[[#This Row],[Budget (M USD)]]</f>
        <v>175.48</v>
      </c>
      <c r="Q1240" s="2" t="s">
        <v>32</v>
      </c>
    </row>
    <row r="1241" spans="1:17" x14ac:dyDescent="0.3">
      <c r="A1241" s="18" t="s">
        <v>118</v>
      </c>
      <c r="B1241" s="22" t="s">
        <v>2073</v>
      </c>
      <c r="C1241" s="18" t="s">
        <v>3284</v>
      </c>
      <c r="D1241" s="18" t="s">
        <v>26</v>
      </c>
      <c r="E1241" s="18" t="s">
        <v>9</v>
      </c>
      <c r="F1241" s="42">
        <f t="shared" ca="1" si="19"/>
        <v>12561</v>
      </c>
      <c r="G1241" s="27">
        <v>6.5</v>
      </c>
      <c r="H1241" s="45">
        <v>107.02</v>
      </c>
      <c r="I1241" s="45">
        <v>259.87</v>
      </c>
      <c r="J1241" s="25">
        <v>27</v>
      </c>
      <c r="K1241" s="45">
        <v>190.56</v>
      </c>
      <c r="L1241" s="45">
        <v>69.31</v>
      </c>
      <c r="M1241" s="18" t="s">
        <v>46</v>
      </c>
      <c r="N1241" s="45">
        <v>33.72</v>
      </c>
      <c r="O12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1" s="45">
        <f>Table1[[#This Row],[Lifetime Gross (M USD)]]-Table1[[#This Row],[Budget (M USD)]]</f>
        <v>152.85000000000002</v>
      </c>
      <c r="Q1241" s="2" t="s">
        <v>28</v>
      </c>
    </row>
    <row r="1242" spans="1:17" x14ac:dyDescent="0.3">
      <c r="A1242" s="32" t="s">
        <v>173</v>
      </c>
      <c r="B1242" s="22" t="s">
        <v>2172</v>
      </c>
      <c r="C1242" s="18" t="s">
        <v>3413</v>
      </c>
      <c r="D1242" s="18" t="s">
        <v>18</v>
      </c>
      <c r="E1242" s="18" t="s">
        <v>27</v>
      </c>
      <c r="F1242" s="42">
        <f t="shared" ca="1" si="19"/>
        <v>7505</v>
      </c>
      <c r="G1242" s="27">
        <v>7.3</v>
      </c>
      <c r="H1242" s="45">
        <v>129.26</v>
      </c>
      <c r="I1242" s="45">
        <v>266.17</v>
      </c>
      <c r="J1242" s="25">
        <v>49</v>
      </c>
      <c r="K1242" s="45">
        <v>150.80000000000001</v>
      </c>
      <c r="L1242" s="45">
        <v>115.37</v>
      </c>
      <c r="M1242" s="18" t="s">
        <v>46</v>
      </c>
      <c r="N1242" s="45">
        <v>30.34</v>
      </c>
      <c r="O12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2" s="45">
        <f>Table1[[#This Row],[Lifetime Gross (M USD)]]-Table1[[#This Row],[Budget (M USD)]]</f>
        <v>136.91000000000003</v>
      </c>
      <c r="Q1242" s="2" t="s">
        <v>32</v>
      </c>
    </row>
    <row r="1243" spans="1:17" x14ac:dyDescent="0.3">
      <c r="A1243" s="18" t="s">
        <v>185</v>
      </c>
      <c r="B1243" s="22" t="s">
        <v>1893</v>
      </c>
      <c r="C1243" s="18" t="s">
        <v>4049</v>
      </c>
      <c r="D1243" s="18" t="s">
        <v>26</v>
      </c>
      <c r="E1243" s="18" t="s">
        <v>9</v>
      </c>
      <c r="F1243" s="42">
        <f t="shared" ca="1" si="19"/>
        <v>30867</v>
      </c>
      <c r="G1243" s="27">
        <v>7.8</v>
      </c>
      <c r="H1243" s="45">
        <v>16.73</v>
      </c>
      <c r="I1243" s="45">
        <v>143.51</v>
      </c>
      <c r="J1243" s="25">
        <v>41</v>
      </c>
      <c r="K1243" s="45">
        <v>89.79</v>
      </c>
      <c r="L1243" s="45">
        <v>53.72</v>
      </c>
      <c r="M1243" s="18" t="s">
        <v>44</v>
      </c>
      <c r="N1243" s="45">
        <v>7.74</v>
      </c>
      <c r="O12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3" s="45">
        <f>Table1[[#This Row],[Lifetime Gross (M USD)]]-Table1[[#This Row],[Budget (M USD)]]</f>
        <v>126.77999999999999</v>
      </c>
      <c r="Q1243" s="2" t="s">
        <v>25</v>
      </c>
    </row>
    <row r="1244" spans="1:17" x14ac:dyDescent="0.3">
      <c r="A1244" s="32" t="s">
        <v>207</v>
      </c>
      <c r="B1244" s="22" t="s">
        <v>2346</v>
      </c>
      <c r="C1244" s="18" t="s">
        <v>3651</v>
      </c>
      <c r="D1244" s="18" t="s">
        <v>26</v>
      </c>
      <c r="E1244" s="18" t="s">
        <v>9</v>
      </c>
      <c r="F1244" s="42">
        <f t="shared" ca="1" si="19"/>
        <v>14606</v>
      </c>
      <c r="G1244" s="27">
        <v>7.4</v>
      </c>
      <c r="H1244" s="45">
        <v>207.99</v>
      </c>
      <c r="I1244" s="45">
        <v>327.9</v>
      </c>
      <c r="J1244" s="25">
        <v>76</v>
      </c>
      <c r="K1244" s="45">
        <v>193.98</v>
      </c>
      <c r="L1244" s="45">
        <v>133.91999999999999</v>
      </c>
      <c r="M1244" s="18" t="s">
        <v>46</v>
      </c>
      <c r="N1244" s="45">
        <v>91.36</v>
      </c>
      <c r="O12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4" s="45">
        <f>Table1[[#This Row],[Lifetime Gross (M USD)]]-Table1[[#This Row],[Budget (M USD)]]</f>
        <v>119.90999999999997</v>
      </c>
      <c r="Q1244" s="2" t="s">
        <v>32</v>
      </c>
    </row>
    <row r="1245" spans="1:17" x14ac:dyDescent="0.3">
      <c r="A1245" s="18" t="s">
        <v>230</v>
      </c>
      <c r="B1245" s="22" t="s">
        <v>1971</v>
      </c>
      <c r="C1245" s="18" t="s">
        <v>3173</v>
      </c>
      <c r="D1245" s="18" t="s">
        <v>26</v>
      </c>
      <c r="E1245" s="18" t="s">
        <v>19</v>
      </c>
      <c r="F1245" s="42">
        <f t="shared" ca="1" si="19"/>
        <v>30297</v>
      </c>
      <c r="G1245" s="27">
        <v>5.4</v>
      </c>
      <c r="H1245" s="45">
        <v>267.87</v>
      </c>
      <c r="I1245" s="45">
        <v>377.12</v>
      </c>
      <c r="J1245" s="25">
        <v>92</v>
      </c>
      <c r="K1245" s="45">
        <v>201.18</v>
      </c>
      <c r="L1245" s="45">
        <v>175.94</v>
      </c>
      <c r="M1245" s="18" t="s">
        <v>46</v>
      </c>
      <c r="N1245" s="45">
        <v>42.84</v>
      </c>
      <c r="O12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5" s="45">
        <f>Table1[[#This Row],[Lifetime Gross (M USD)]]-Table1[[#This Row],[Budget (M USD)]]</f>
        <v>109.25</v>
      </c>
      <c r="Q1245" s="2" t="s">
        <v>22</v>
      </c>
    </row>
    <row r="1246" spans="1:17" x14ac:dyDescent="0.3">
      <c r="A1246" s="32" t="s">
        <v>243</v>
      </c>
      <c r="B1246" s="22" t="s">
        <v>2545</v>
      </c>
      <c r="C1246" s="18" t="s">
        <v>3969</v>
      </c>
      <c r="D1246" s="18" t="s">
        <v>26</v>
      </c>
      <c r="E1246" s="18" t="s">
        <v>9</v>
      </c>
      <c r="F1246" s="42">
        <f t="shared" ca="1" si="19"/>
        <v>9110</v>
      </c>
      <c r="G1246" s="27">
        <v>6.1</v>
      </c>
      <c r="H1246" s="45">
        <v>232.6</v>
      </c>
      <c r="I1246" s="45">
        <v>306.8</v>
      </c>
      <c r="J1246" s="25">
        <v>24</v>
      </c>
      <c r="K1246" s="45">
        <v>189.29</v>
      </c>
      <c r="L1246" s="45">
        <v>117.51</v>
      </c>
      <c r="M1246" s="18" t="s">
        <v>44</v>
      </c>
      <c r="N1246" s="45">
        <v>34.6</v>
      </c>
      <c r="O12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6" s="45">
        <f>Table1[[#This Row],[Lifetime Gross (M USD)]]-Table1[[#This Row],[Budget (M USD)]]</f>
        <v>74.200000000000017</v>
      </c>
      <c r="Q1246" s="2" t="s">
        <v>20</v>
      </c>
    </row>
    <row r="1247" spans="1:17" x14ac:dyDescent="0.3">
      <c r="A1247" s="18" t="s">
        <v>259</v>
      </c>
      <c r="B1247" s="22" t="s">
        <v>2023</v>
      </c>
      <c r="C1247" s="18" t="s">
        <v>5026</v>
      </c>
      <c r="D1247" s="18" t="s">
        <v>2491</v>
      </c>
      <c r="E1247" s="18" t="s">
        <v>2492</v>
      </c>
      <c r="F1247" s="42">
        <f t="shared" ca="1" si="19"/>
        <v>22152</v>
      </c>
      <c r="G1247" s="27">
        <v>8.1</v>
      </c>
      <c r="H1247" s="45">
        <v>32.97</v>
      </c>
      <c r="I1247" s="45">
        <v>100.05</v>
      </c>
      <c r="J1247" s="25">
        <v>35</v>
      </c>
      <c r="K1247" s="45">
        <v>71.87</v>
      </c>
      <c r="L1247" s="45">
        <v>28.18</v>
      </c>
      <c r="M1247" s="18" t="s">
        <v>54</v>
      </c>
      <c r="N1247" s="45">
        <v>7.06</v>
      </c>
      <c r="O12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7" s="45">
        <f>Table1[[#This Row],[Lifetime Gross (M USD)]]-Table1[[#This Row],[Budget (M USD)]]</f>
        <v>67.08</v>
      </c>
      <c r="Q1247" s="2" t="s">
        <v>32</v>
      </c>
    </row>
    <row r="1248" spans="1:17" x14ac:dyDescent="0.3">
      <c r="A1248" s="32" t="s">
        <v>289</v>
      </c>
      <c r="B1248" s="22" t="s">
        <v>2036</v>
      </c>
      <c r="C1248" s="18" t="s">
        <v>3244</v>
      </c>
      <c r="D1248" s="18" t="s">
        <v>2037</v>
      </c>
      <c r="E1248" s="18" t="s">
        <v>27</v>
      </c>
      <c r="F1248" s="42">
        <f t="shared" ca="1" si="19"/>
        <v>28599</v>
      </c>
      <c r="G1248" s="27">
        <v>7.2</v>
      </c>
      <c r="H1248" s="45">
        <v>200.85</v>
      </c>
      <c r="I1248" s="45">
        <v>257.22000000000003</v>
      </c>
      <c r="J1248" s="25">
        <v>67</v>
      </c>
      <c r="K1248" s="45">
        <v>134.66</v>
      </c>
      <c r="L1248" s="45">
        <v>122.56</v>
      </c>
      <c r="M1248" s="18" t="s">
        <v>50</v>
      </c>
      <c r="N1248" s="45">
        <v>44.27</v>
      </c>
      <c r="O12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8" s="45">
        <f>Table1[[#This Row],[Lifetime Gross (M USD)]]-Table1[[#This Row],[Budget (M USD)]]</f>
        <v>56.370000000000033</v>
      </c>
      <c r="Q1248" s="2" t="s">
        <v>22</v>
      </c>
    </row>
    <row r="1249" spans="1:17" x14ac:dyDescent="0.3">
      <c r="A1249" s="18" t="s">
        <v>293</v>
      </c>
      <c r="B1249" s="22" t="s">
        <v>2193</v>
      </c>
      <c r="C1249" s="18" t="s">
        <v>33</v>
      </c>
      <c r="D1249" s="18" t="s">
        <v>26</v>
      </c>
      <c r="E1249" s="18" t="s">
        <v>9</v>
      </c>
      <c r="F1249" s="42">
        <f t="shared" ca="1" si="19"/>
        <v>23322</v>
      </c>
      <c r="G1249" s="27">
        <v>7.1</v>
      </c>
      <c r="H1249" s="45">
        <v>75.03</v>
      </c>
      <c r="I1249" s="45">
        <v>123.27</v>
      </c>
      <c r="J1249" s="25">
        <v>72</v>
      </c>
      <c r="K1249" s="45">
        <v>83.89</v>
      </c>
      <c r="L1249" s="45">
        <v>39.380000000000003</v>
      </c>
      <c r="M1249" s="18" t="s">
        <v>55</v>
      </c>
      <c r="N1249" s="45">
        <v>22.09</v>
      </c>
      <c r="O12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49" s="45">
        <f>Table1[[#This Row],[Lifetime Gross (M USD)]]-Table1[[#This Row],[Budget (M USD)]]</f>
        <v>48.239999999999995</v>
      </c>
      <c r="Q1249" s="2" t="s">
        <v>17</v>
      </c>
    </row>
    <row r="1250" spans="1:17" x14ac:dyDescent="0.3">
      <c r="A1250" s="32" t="s">
        <v>301</v>
      </c>
      <c r="B1250" s="22" t="s">
        <v>2171</v>
      </c>
      <c r="C1250" s="18" t="s">
        <v>4210</v>
      </c>
      <c r="D1250" s="18" t="s">
        <v>26</v>
      </c>
      <c r="E1250" s="18" t="s">
        <v>9</v>
      </c>
      <c r="F1250" s="42">
        <f t="shared" ca="1" si="19"/>
        <v>34080</v>
      </c>
      <c r="G1250" s="27">
        <v>6.3</v>
      </c>
      <c r="H1250" s="45">
        <v>91.77</v>
      </c>
      <c r="I1250" s="45">
        <v>128.25</v>
      </c>
      <c r="J1250" s="25">
        <v>81</v>
      </c>
      <c r="K1250" s="45">
        <v>96.04</v>
      </c>
      <c r="L1250" s="45">
        <v>32.21</v>
      </c>
      <c r="M1250" s="18" t="s">
        <v>46</v>
      </c>
      <c r="N1250" s="45">
        <v>34.369999999999997</v>
      </c>
      <c r="O12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0" s="45">
        <f>Table1[[#This Row],[Lifetime Gross (M USD)]]-Table1[[#This Row],[Budget (M USD)]]</f>
        <v>36.480000000000004</v>
      </c>
      <c r="Q1250" s="2" t="s">
        <v>22</v>
      </c>
    </row>
    <row r="1251" spans="1:17" x14ac:dyDescent="0.3">
      <c r="A1251" s="18" t="s">
        <v>312</v>
      </c>
      <c r="B1251" s="22" t="s">
        <v>2011</v>
      </c>
      <c r="C1251" s="18" t="s">
        <v>3812</v>
      </c>
      <c r="D1251" s="18" t="s">
        <v>26</v>
      </c>
      <c r="E1251" s="18" t="s">
        <v>9</v>
      </c>
      <c r="F1251" s="42">
        <f t="shared" ca="1" si="19"/>
        <v>18087</v>
      </c>
      <c r="G1251" s="27">
        <v>7.6</v>
      </c>
      <c r="H1251" s="45">
        <v>217.12</v>
      </c>
      <c r="I1251" s="45">
        <v>252.64</v>
      </c>
      <c r="J1251" s="25">
        <v>36</v>
      </c>
      <c r="K1251" s="45">
        <v>150.22999999999999</v>
      </c>
      <c r="L1251" s="45">
        <v>102.41</v>
      </c>
      <c r="M1251" s="18" t="s">
        <v>55</v>
      </c>
      <c r="N1251" s="45">
        <v>80.31</v>
      </c>
      <c r="O12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1" s="45">
        <f>Table1[[#This Row],[Lifetime Gross (M USD)]]-Table1[[#This Row],[Budget (M USD)]]</f>
        <v>35.519999999999982</v>
      </c>
      <c r="Q1251" s="2" t="s">
        <v>25</v>
      </c>
    </row>
    <row r="1252" spans="1:17" x14ac:dyDescent="0.3">
      <c r="A1252" s="32" t="s">
        <v>332</v>
      </c>
      <c r="B1252" s="22" t="s">
        <v>2540</v>
      </c>
      <c r="C1252" s="18" t="s">
        <v>4681</v>
      </c>
      <c r="D1252" s="18" t="s">
        <v>26</v>
      </c>
      <c r="E1252" s="18" t="s">
        <v>9</v>
      </c>
      <c r="F1252" s="42">
        <f t="shared" ca="1" si="19"/>
        <v>11511</v>
      </c>
      <c r="G1252" s="27">
        <v>7.5</v>
      </c>
      <c r="H1252" s="45">
        <v>121.54</v>
      </c>
      <c r="I1252" s="45">
        <v>156.32</v>
      </c>
      <c r="J1252" s="25">
        <v>49</v>
      </c>
      <c r="K1252" s="45">
        <v>92.66</v>
      </c>
      <c r="L1252" s="45">
        <v>63.66</v>
      </c>
      <c r="M1252" s="18" t="s">
        <v>48</v>
      </c>
      <c r="N1252" s="45">
        <v>39.39</v>
      </c>
      <c r="O12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2" s="45">
        <f>Table1[[#This Row],[Lifetime Gross (M USD)]]-Table1[[#This Row],[Budget (M USD)]]</f>
        <v>34.779999999999987</v>
      </c>
      <c r="Q1252" s="2" t="s">
        <v>13</v>
      </c>
    </row>
    <row r="1253" spans="1:17" x14ac:dyDescent="0.3">
      <c r="A1253" s="18" t="s">
        <v>383</v>
      </c>
      <c r="B1253" s="22" t="s">
        <v>2537</v>
      </c>
      <c r="C1253" s="18" t="s">
        <v>4995</v>
      </c>
      <c r="D1253" s="18" t="s">
        <v>26</v>
      </c>
      <c r="E1253" s="18" t="s">
        <v>9</v>
      </c>
      <c r="F1253" s="42">
        <f t="shared" ca="1" si="19"/>
        <v>19756</v>
      </c>
      <c r="G1253" s="27">
        <v>5.9</v>
      </c>
      <c r="H1253" s="45">
        <v>268.77</v>
      </c>
      <c r="I1253" s="45">
        <v>299.05</v>
      </c>
      <c r="J1253" s="25">
        <v>84</v>
      </c>
      <c r="K1253" s="45">
        <v>176.12</v>
      </c>
      <c r="L1253" s="45">
        <v>122.93</v>
      </c>
      <c r="M1253" s="18" t="s">
        <v>46</v>
      </c>
      <c r="N1253" s="45">
        <v>123.67</v>
      </c>
      <c r="O12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3" s="45">
        <f>Table1[[#This Row],[Lifetime Gross (M USD)]]-Table1[[#This Row],[Budget (M USD)]]</f>
        <v>30.28000000000003</v>
      </c>
      <c r="Q1253" s="2" t="s">
        <v>13</v>
      </c>
    </row>
    <row r="1254" spans="1:17" x14ac:dyDescent="0.3">
      <c r="A1254" s="32" t="s">
        <v>425</v>
      </c>
      <c r="B1254" s="22" t="s">
        <v>2527</v>
      </c>
      <c r="C1254" s="18" t="s">
        <v>4280</v>
      </c>
      <c r="D1254" s="18" t="s">
        <v>26</v>
      </c>
      <c r="E1254" s="18" t="s">
        <v>9</v>
      </c>
      <c r="F1254" s="42">
        <f t="shared" ca="1" si="19"/>
        <v>35202</v>
      </c>
      <c r="G1254" s="27">
        <v>7.5</v>
      </c>
      <c r="H1254" s="45">
        <v>265.77</v>
      </c>
      <c r="I1254" s="45">
        <v>293.58999999999997</v>
      </c>
      <c r="J1254" s="25">
        <v>95</v>
      </c>
      <c r="K1254" s="45">
        <v>227.69</v>
      </c>
      <c r="L1254" s="45">
        <v>65.900000000000006</v>
      </c>
      <c r="M1254" s="18" t="s">
        <v>55</v>
      </c>
      <c r="N1254" s="45">
        <v>96.45</v>
      </c>
      <c r="O12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4" s="45">
        <f>Table1[[#This Row],[Lifetime Gross (M USD)]]-Table1[[#This Row],[Budget (M USD)]]</f>
        <v>27.819999999999993</v>
      </c>
      <c r="Q1254" s="2" t="s">
        <v>28</v>
      </c>
    </row>
    <row r="1255" spans="1:17" x14ac:dyDescent="0.3">
      <c r="A1255" s="18" t="s">
        <v>433</v>
      </c>
      <c r="B1255" s="22" t="s">
        <v>2669</v>
      </c>
      <c r="C1255" s="18" t="s">
        <v>4187</v>
      </c>
      <c r="D1255" s="18" t="s">
        <v>26</v>
      </c>
      <c r="E1255" s="18" t="s">
        <v>9</v>
      </c>
      <c r="F1255" s="42">
        <f t="shared" ca="1" si="19"/>
        <v>25723</v>
      </c>
      <c r="G1255" s="27">
        <v>6.2</v>
      </c>
      <c r="H1255" s="45">
        <v>8.2100000000000009</v>
      </c>
      <c r="I1255" s="45">
        <v>33.54</v>
      </c>
      <c r="J1255" s="25">
        <v>85</v>
      </c>
      <c r="K1255" s="45">
        <v>19.489999999999998</v>
      </c>
      <c r="L1255" s="45">
        <v>14.05</v>
      </c>
      <c r="M1255" s="18" t="s">
        <v>55</v>
      </c>
      <c r="N1255" s="45">
        <v>3.8</v>
      </c>
      <c r="O12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5" s="45">
        <f>Table1[[#This Row],[Lifetime Gross (M USD)]]-Table1[[#This Row],[Budget (M USD)]]</f>
        <v>25.33</v>
      </c>
      <c r="Q1255" s="2" t="s">
        <v>25</v>
      </c>
    </row>
    <row r="1256" spans="1:17" x14ac:dyDescent="0.3">
      <c r="A1256" s="32" t="s">
        <v>450</v>
      </c>
      <c r="B1256" s="22" t="s">
        <v>1944</v>
      </c>
      <c r="C1256" s="18" t="s">
        <v>4881</v>
      </c>
      <c r="D1256" s="18" t="s">
        <v>26</v>
      </c>
      <c r="E1256" s="18" t="s">
        <v>9</v>
      </c>
      <c r="F1256" s="42">
        <f t="shared" ca="1" si="19"/>
        <v>34169</v>
      </c>
      <c r="G1256" s="27">
        <v>7.7</v>
      </c>
      <c r="H1256" s="45">
        <v>152.41999999999999</v>
      </c>
      <c r="I1256" s="45">
        <v>173.24</v>
      </c>
      <c r="J1256" s="25">
        <v>59</v>
      </c>
      <c r="K1256" s="45">
        <v>88.51</v>
      </c>
      <c r="L1256" s="45">
        <v>84.73</v>
      </c>
      <c r="M1256" s="18" t="s">
        <v>55</v>
      </c>
      <c r="N1256" s="45">
        <v>35.79</v>
      </c>
      <c r="O12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6" s="45">
        <f>Table1[[#This Row],[Lifetime Gross (M USD)]]-Table1[[#This Row],[Budget (M USD)]]</f>
        <v>20.820000000000022</v>
      </c>
      <c r="Q1256" s="2" t="s">
        <v>20</v>
      </c>
    </row>
    <row r="1257" spans="1:17" x14ac:dyDescent="0.3">
      <c r="A1257" s="18" t="s">
        <v>454</v>
      </c>
      <c r="B1257" s="22" t="s">
        <v>2972</v>
      </c>
      <c r="C1257" s="18" t="s">
        <v>4825</v>
      </c>
      <c r="D1257" s="18" t="s">
        <v>26</v>
      </c>
      <c r="E1257" s="18" t="s">
        <v>19</v>
      </c>
      <c r="F1257" s="42">
        <f t="shared" ca="1" si="19"/>
        <v>42312</v>
      </c>
      <c r="G1257" s="27">
        <v>6.3</v>
      </c>
      <c r="H1257" s="45">
        <v>84.35</v>
      </c>
      <c r="I1257" s="45">
        <v>97.27</v>
      </c>
      <c r="J1257" s="25">
        <v>81</v>
      </c>
      <c r="K1257" s="45">
        <v>49.41</v>
      </c>
      <c r="L1257" s="45">
        <v>47.86</v>
      </c>
      <c r="M1257" s="18" t="s">
        <v>46</v>
      </c>
      <c r="N1257" s="45">
        <v>28.9</v>
      </c>
      <c r="O12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7" s="45">
        <f>Table1[[#This Row],[Lifetime Gross (M USD)]]-Table1[[#This Row],[Budget (M USD)]]</f>
        <v>12.920000000000002</v>
      </c>
      <c r="Q1257" s="2" t="s">
        <v>10</v>
      </c>
    </row>
    <row r="1258" spans="1:17" x14ac:dyDescent="0.3">
      <c r="A1258" s="32" t="s">
        <v>480</v>
      </c>
      <c r="B1258" s="22" t="s">
        <v>2713</v>
      </c>
      <c r="C1258" s="18" t="s">
        <v>4265</v>
      </c>
      <c r="D1258" s="18" t="s">
        <v>18</v>
      </c>
      <c r="E1258" s="18" t="s">
        <v>27</v>
      </c>
      <c r="F1258" s="42">
        <f t="shared" ca="1" si="19"/>
        <v>23682</v>
      </c>
      <c r="G1258" s="27">
        <v>8</v>
      </c>
      <c r="H1258" s="45">
        <v>171.7</v>
      </c>
      <c r="I1258" s="45">
        <v>181.29</v>
      </c>
      <c r="J1258" s="25">
        <v>88</v>
      </c>
      <c r="K1258" s="45">
        <v>117.79</v>
      </c>
      <c r="L1258" s="45">
        <v>63.5</v>
      </c>
      <c r="M1258" s="18" t="s">
        <v>48</v>
      </c>
      <c r="N1258" s="45">
        <v>44.02</v>
      </c>
      <c r="O12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8" s="45">
        <f>Table1[[#This Row],[Lifetime Gross (M USD)]]-Table1[[#This Row],[Budget (M USD)]]</f>
        <v>9.5900000000000034</v>
      </c>
      <c r="Q1258" s="2" t="s">
        <v>20</v>
      </c>
    </row>
    <row r="1259" spans="1:17" x14ac:dyDescent="0.3">
      <c r="A1259" s="18" t="s">
        <v>500</v>
      </c>
      <c r="B1259" s="22" t="s">
        <v>2079</v>
      </c>
      <c r="C1259" s="18" t="s">
        <v>4498</v>
      </c>
      <c r="D1259" s="18" t="s">
        <v>26</v>
      </c>
      <c r="E1259" s="18" t="s">
        <v>19</v>
      </c>
      <c r="F1259" s="42">
        <f t="shared" ca="1" si="19"/>
        <v>29559</v>
      </c>
      <c r="G1259" s="27">
        <v>7.5</v>
      </c>
      <c r="H1259" s="45">
        <v>111.67</v>
      </c>
      <c r="I1259" s="45">
        <v>110.69</v>
      </c>
      <c r="J1259" s="25">
        <v>36</v>
      </c>
      <c r="K1259" s="45">
        <v>86.25</v>
      </c>
      <c r="L1259" s="45">
        <v>24.44</v>
      </c>
      <c r="M1259" s="18" t="s">
        <v>50</v>
      </c>
      <c r="N1259" s="45">
        <v>16.16</v>
      </c>
      <c r="O12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59" s="45">
        <f>Table1[[#This Row],[Lifetime Gross (M USD)]]-Table1[[#This Row],[Budget (M USD)]]</f>
        <v>-0.98000000000000398</v>
      </c>
      <c r="Q1259" s="2" t="s">
        <v>17</v>
      </c>
    </row>
    <row r="1260" spans="1:17" x14ac:dyDescent="0.3">
      <c r="A1260" s="32" t="s">
        <v>516</v>
      </c>
      <c r="B1260" s="22" t="s">
        <v>1915</v>
      </c>
      <c r="C1260" s="18" t="s">
        <v>3117</v>
      </c>
      <c r="D1260" s="18" t="s">
        <v>26</v>
      </c>
      <c r="E1260" s="18" t="s">
        <v>9</v>
      </c>
      <c r="F1260" s="42">
        <f t="shared" ca="1" si="19"/>
        <v>23900</v>
      </c>
      <c r="G1260" s="27">
        <v>6.9</v>
      </c>
      <c r="H1260" s="45">
        <v>105.05</v>
      </c>
      <c r="I1260" s="45">
        <v>96.13</v>
      </c>
      <c r="J1260" s="25">
        <v>33</v>
      </c>
      <c r="K1260" s="45">
        <v>64.739999999999995</v>
      </c>
      <c r="L1260" s="45">
        <v>31.39</v>
      </c>
      <c r="M1260" s="18" t="s">
        <v>48</v>
      </c>
      <c r="N1260" s="45">
        <v>52.33</v>
      </c>
      <c r="O12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0" s="45">
        <f>Table1[[#This Row],[Lifetime Gross (M USD)]]-Table1[[#This Row],[Budget (M USD)]]</f>
        <v>-8.9200000000000017</v>
      </c>
      <c r="Q1260" s="2" t="s">
        <v>8</v>
      </c>
    </row>
    <row r="1261" spans="1:17" x14ac:dyDescent="0.3">
      <c r="A1261" s="18" t="s">
        <v>546</v>
      </c>
      <c r="B1261" s="22" t="s">
        <v>2129</v>
      </c>
      <c r="C1261" s="18" t="s">
        <v>3356</v>
      </c>
      <c r="D1261" s="18" t="s">
        <v>26</v>
      </c>
      <c r="E1261" s="18" t="s">
        <v>9</v>
      </c>
      <c r="F1261" s="42">
        <f t="shared" ca="1" si="19"/>
        <v>12059</v>
      </c>
      <c r="G1261" s="27">
        <v>6.1</v>
      </c>
      <c r="H1261" s="45">
        <v>95.29</v>
      </c>
      <c r="I1261" s="45">
        <v>81.37</v>
      </c>
      <c r="J1261" s="25">
        <v>32</v>
      </c>
      <c r="K1261" s="45">
        <v>54.37</v>
      </c>
      <c r="L1261" s="45">
        <v>27</v>
      </c>
      <c r="M1261" s="18" t="s">
        <v>44</v>
      </c>
      <c r="N1261" s="45">
        <v>25.4</v>
      </c>
      <c r="O12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1" s="45">
        <f>Table1[[#This Row],[Lifetime Gross (M USD)]]-Table1[[#This Row],[Budget (M USD)]]</f>
        <v>-13.920000000000002</v>
      </c>
      <c r="Q1261" s="2" t="s">
        <v>25</v>
      </c>
    </row>
    <row r="1262" spans="1:17" x14ac:dyDescent="0.3">
      <c r="A1262" s="32" t="s">
        <v>551</v>
      </c>
      <c r="B1262" s="22" t="s">
        <v>2480</v>
      </c>
      <c r="C1262" s="18" t="s">
        <v>4944</v>
      </c>
      <c r="D1262" s="18" t="s">
        <v>26</v>
      </c>
      <c r="E1262" s="18" t="s">
        <v>9</v>
      </c>
      <c r="F1262" s="42">
        <f t="shared" ca="1" si="19"/>
        <v>20665</v>
      </c>
      <c r="G1262" s="27">
        <v>7.6</v>
      </c>
      <c r="H1262" s="45">
        <v>50.83</v>
      </c>
      <c r="I1262" s="45">
        <v>35.5</v>
      </c>
      <c r="J1262" s="25">
        <v>56</v>
      </c>
      <c r="K1262" s="45">
        <v>22.72</v>
      </c>
      <c r="L1262" s="45">
        <v>12.78</v>
      </c>
      <c r="M1262" s="18" t="s">
        <v>46</v>
      </c>
      <c r="N1262" s="45">
        <v>10.41</v>
      </c>
      <c r="O12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2" s="45">
        <f>Table1[[#This Row],[Lifetime Gross (M USD)]]-Table1[[#This Row],[Budget (M USD)]]</f>
        <v>-15.329999999999998</v>
      </c>
      <c r="Q1262" s="2" t="s">
        <v>10</v>
      </c>
    </row>
    <row r="1263" spans="1:17" x14ac:dyDescent="0.3">
      <c r="A1263" s="18" t="s">
        <v>559</v>
      </c>
      <c r="B1263" s="22" t="s">
        <v>2346</v>
      </c>
      <c r="C1263" s="18" t="s">
        <v>3651</v>
      </c>
      <c r="D1263" s="18" t="s">
        <v>26</v>
      </c>
      <c r="E1263" s="18" t="s">
        <v>9</v>
      </c>
      <c r="F1263" s="42">
        <f t="shared" ca="1" si="19"/>
        <v>22379</v>
      </c>
      <c r="G1263" s="27">
        <v>7.4</v>
      </c>
      <c r="H1263" s="45">
        <v>56.33</v>
      </c>
      <c r="I1263" s="45">
        <v>32.14</v>
      </c>
      <c r="J1263" s="25">
        <v>70</v>
      </c>
      <c r="K1263" s="45">
        <v>25.68</v>
      </c>
      <c r="L1263" s="45">
        <v>6.46</v>
      </c>
      <c r="M1263" s="18" t="s">
        <v>48</v>
      </c>
      <c r="N1263" s="45">
        <v>12.61</v>
      </c>
      <c r="O12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3" s="45">
        <f>Table1[[#This Row],[Lifetime Gross (M USD)]]-Table1[[#This Row],[Budget (M USD)]]</f>
        <v>-24.189999999999998</v>
      </c>
      <c r="Q1263" s="2" t="s">
        <v>32</v>
      </c>
    </row>
    <row r="1264" spans="1:17" x14ac:dyDescent="0.3">
      <c r="A1264" s="32" t="s">
        <v>560</v>
      </c>
      <c r="B1264" s="22" t="s">
        <v>1970</v>
      </c>
      <c r="C1264" s="18" t="s">
        <v>3172</v>
      </c>
      <c r="D1264" s="18" t="s">
        <v>26</v>
      </c>
      <c r="E1264" s="18" t="s">
        <v>9</v>
      </c>
      <c r="F1264" s="42">
        <f t="shared" ca="1" si="19"/>
        <v>9721</v>
      </c>
      <c r="G1264" s="27">
        <v>6.3</v>
      </c>
      <c r="H1264" s="45">
        <v>68.56</v>
      </c>
      <c r="I1264" s="45">
        <v>21.94</v>
      </c>
      <c r="J1264" s="25">
        <v>60</v>
      </c>
      <c r="K1264" s="45">
        <v>13.61</v>
      </c>
      <c r="L1264" s="45">
        <v>8.33</v>
      </c>
      <c r="M1264" s="18" t="s">
        <v>54</v>
      </c>
      <c r="N1264" s="45">
        <v>24.38</v>
      </c>
      <c r="O12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4" s="45">
        <f>Table1[[#This Row],[Lifetime Gross (M USD)]]-Table1[[#This Row],[Budget (M USD)]]</f>
        <v>-46.620000000000005</v>
      </c>
      <c r="Q1264" s="2" t="s">
        <v>32</v>
      </c>
    </row>
    <row r="1265" spans="1:17" x14ac:dyDescent="0.3">
      <c r="A1265" s="18" t="s">
        <v>577</v>
      </c>
      <c r="B1265" s="22" t="s">
        <v>2056</v>
      </c>
      <c r="C1265" s="18" t="s">
        <v>3264</v>
      </c>
      <c r="D1265" s="18" t="s">
        <v>26</v>
      </c>
      <c r="E1265" s="18" t="s">
        <v>9</v>
      </c>
      <c r="F1265" s="42">
        <f t="shared" ca="1" si="19"/>
        <v>35185</v>
      </c>
      <c r="G1265" s="27">
        <v>5.2</v>
      </c>
      <c r="H1265" s="45">
        <v>127.89</v>
      </c>
      <c r="I1265" s="45">
        <v>78.150000000000006</v>
      </c>
      <c r="J1265" s="25">
        <v>76</v>
      </c>
      <c r="K1265" s="45">
        <v>60.6</v>
      </c>
      <c r="L1265" s="45">
        <v>17.55</v>
      </c>
      <c r="M1265" s="18" t="s">
        <v>46</v>
      </c>
      <c r="N1265" s="45">
        <v>21.9</v>
      </c>
      <c r="O12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5" s="45">
        <f>Table1[[#This Row],[Lifetime Gross (M USD)]]-Table1[[#This Row],[Budget (M USD)]]</f>
        <v>-49.739999999999995</v>
      </c>
      <c r="Q1265" s="2" t="s">
        <v>25</v>
      </c>
    </row>
    <row r="1266" spans="1:17" x14ac:dyDescent="0.3">
      <c r="A1266" s="32" t="s">
        <v>584</v>
      </c>
      <c r="B1266" s="22" t="s">
        <v>2916</v>
      </c>
      <c r="C1266" s="18" t="s">
        <v>4921</v>
      </c>
      <c r="D1266" s="18" t="s">
        <v>26</v>
      </c>
      <c r="E1266" s="18" t="s">
        <v>9</v>
      </c>
      <c r="F1266" s="42">
        <f t="shared" ca="1" si="19"/>
        <v>33533</v>
      </c>
      <c r="G1266" s="27">
        <v>5.7</v>
      </c>
      <c r="H1266" s="45">
        <v>192.61</v>
      </c>
      <c r="I1266" s="45">
        <v>142.86000000000001</v>
      </c>
      <c r="J1266" s="25">
        <v>91</v>
      </c>
      <c r="K1266" s="45">
        <v>75.650000000000006</v>
      </c>
      <c r="L1266" s="45">
        <v>67.209999999999994</v>
      </c>
      <c r="M1266" s="18" t="s">
        <v>44</v>
      </c>
      <c r="N1266" s="45">
        <v>60.07</v>
      </c>
      <c r="O12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6" s="45">
        <f>Table1[[#This Row],[Lifetime Gross (M USD)]]-Table1[[#This Row],[Budget (M USD)]]</f>
        <v>-49.75</v>
      </c>
      <c r="Q1266" s="2" t="s">
        <v>17</v>
      </c>
    </row>
    <row r="1267" spans="1:17" x14ac:dyDescent="0.3">
      <c r="A1267" s="18" t="s">
        <v>631</v>
      </c>
      <c r="B1267" s="22" t="s">
        <v>2636</v>
      </c>
      <c r="C1267" s="18" t="s">
        <v>4133</v>
      </c>
      <c r="D1267" s="18" t="s">
        <v>26</v>
      </c>
      <c r="E1267" s="18" t="s">
        <v>9</v>
      </c>
      <c r="F1267" s="42">
        <f t="shared" ca="1" si="19"/>
        <v>13768</v>
      </c>
      <c r="G1267" s="27">
        <v>5.9</v>
      </c>
      <c r="H1267" s="45">
        <v>267.19</v>
      </c>
      <c r="I1267" s="45">
        <v>211.99</v>
      </c>
      <c r="J1267" s="25">
        <v>39</v>
      </c>
      <c r="K1267" s="45">
        <v>142.09</v>
      </c>
      <c r="L1267" s="45">
        <v>69.900000000000006</v>
      </c>
      <c r="M1267" s="18" t="s">
        <v>54</v>
      </c>
      <c r="N1267" s="45">
        <v>108.15</v>
      </c>
      <c r="O12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7" s="45">
        <f>Table1[[#This Row],[Lifetime Gross (M USD)]]-Table1[[#This Row],[Budget (M USD)]]</f>
        <v>-55.199999999999989</v>
      </c>
      <c r="Q1267" s="2" t="s">
        <v>17</v>
      </c>
    </row>
    <row r="1268" spans="1:17" x14ac:dyDescent="0.3">
      <c r="A1268" s="32" t="s">
        <v>648</v>
      </c>
      <c r="B1268" s="22" t="s">
        <v>2363</v>
      </c>
      <c r="C1268" s="18" t="s">
        <v>4206</v>
      </c>
      <c r="D1268" s="18" t="s">
        <v>26</v>
      </c>
      <c r="E1268" s="18" t="s">
        <v>21</v>
      </c>
      <c r="F1268" s="42">
        <f t="shared" ca="1" si="19"/>
        <v>20852</v>
      </c>
      <c r="G1268" s="27">
        <v>7.5</v>
      </c>
      <c r="H1268" s="45">
        <v>234.14</v>
      </c>
      <c r="I1268" s="45">
        <v>173.48</v>
      </c>
      <c r="J1268" s="25">
        <v>61</v>
      </c>
      <c r="K1268" s="45">
        <v>101.72</v>
      </c>
      <c r="L1268" s="45">
        <v>71.760000000000005</v>
      </c>
      <c r="M1268" s="18" t="s">
        <v>46</v>
      </c>
      <c r="N1268" s="45">
        <v>100.68</v>
      </c>
      <c r="O12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8" s="45">
        <f>Table1[[#This Row],[Lifetime Gross (M USD)]]-Table1[[#This Row],[Budget (M USD)]]</f>
        <v>-60.66</v>
      </c>
      <c r="Q1268" s="2" t="s">
        <v>13</v>
      </c>
    </row>
    <row r="1269" spans="1:17" x14ac:dyDescent="0.3">
      <c r="A1269" s="18" t="s">
        <v>678</v>
      </c>
      <c r="B1269" s="22" t="s">
        <v>2792</v>
      </c>
      <c r="C1269" s="18" t="s">
        <v>4410</v>
      </c>
      <c r="D1269" s="18" t="s">
        <v>26</v>
      </c>
      <c r="E1269" s="18" t="s">
        <v>19</v>
      </c>
      <c r="F1269" s="42">
        <f t="shared" ca="1" si="19"/>
        <v>24116</v>
      </c>
      <c r="G1269" s="27">
        <v>8.1</v>
      </c>
      <c r="H1269" s="45">
        <v>225.63</v>
      </c>
      <c r="I1269" s="45">
        <v>164.27</v>
      </c>
      <c r="J1269" s="25">
        <v>77</v>
      </c>
      <c r="K1269" s="45">
        <v>101.09</v>
      </c>
      <c r="L1269" s="45">
        <v>63.18</v>
      </c>
      <c r="M1269" s="18" t="s">
        <v>44</v>
      </c>
      <c r="N1269" s="45">
        <v>65.08</v>
      </c>
      <c r="O12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69" s="45">
        <f>Table1[[#This Row],[Lifetime Gross (M USD)]]-Table1[[#This Row],[Budget (M USD)]]</f>
        <v>-61.359999999999985</v>
      </c>
      <c r="Q1269" s="2" t="s">
        <v>25</v>
      </c>
    </row>
    <row r="1270" spans="1:17" x14ac:dyDescent="0.3">
      <c r="A1270" s="32" t="s">
        <v>685</v>
      </c>
      <c r="B1270" s="22" t="s">
        <v>1913</v>
      </c>
      <c r="C1270" s="18" t="s">
        <v>3115</v>
      </c>
      <c r="D1270" s="18" t="s">
        <v>26</v>
      </c>
      <c r="E1270" s="18" t="s">
        <v>9</v>
      </c>
      <c r="F1270" s="42">
        <f t="shared" ca="1" si="19"/>
        <v>7938</v>
      </c>
      <c r="G1270" s="27">
        <v>6.1</v>
      </c>
      <c r="H1270" s="45">
        <v>142.71</v>
      </c>
      <c r="I1270" s="45">
        <v>67.23</v>
      </c>
      <c r="J1270" s="25">
        <v>71</v>
      </c>
      <c r="K1270" s="45">
        <v>50.02</v>
      </c>
      <c r="L1270" s="45">
        <v>17.21</v>
      </c>
      <c r="M1270" s="18" t="s">
        <v>54</v>
      </c>
      <c r="N1270" s="45">
        <v>51.6</v>
      </c>
      <c r="O12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0" s="45">
        <f>Table1[[#This Row],[Lifetime Gross (M USD)]]-Table1[[#This Row],[Budget (M USD)]]</f>
        <v>-75.48</v>
      </c>
      <c r="Q1270" s="2" t="s">
        <v>28</v>
      </c>
    </row>
    <row r="1271" spans="1:17" x14ac:dyDescent="0.3">
      <c r="A1271" s="18" t="s">
        <v>735</v>
      </c>
      <c r="B1271" s="22" t="s">
        <v>2430</v>
      </c>
      <c r="C1271" s="18" t="s">
        <v>4102</v>
      </c>
      <c r="D1271" s="18" t="s">
        <v>26</v>
      </c>
      <c r="E1271" s="18" t="s">
        <v>19</v>
      </c>
      <c r="F1271" s="42">
        <f t="shared" ca="1" si="19"/>
        <v>30044</v>
      </c>
      <c r="G1271" s="27">
        <v>6.9</v>
      </c>
      <c r="H1271" s="45">
        <v>160.49</v>
      </c>
      <c r="I1271" s="45">
        <v>83.36</v>
      </c>
      <c r="J1271" s="25">
        <v>88</v>
      </c>
      <c r="K1271" s="45">
        <v>57.56</v>
      </c>
      <c r="L1271" s="45">
        <v>25.8</v>
      </c>
      <c r="M1271" s="18" t="s">
        <v>46</v>
      </c>
      <c r="N1271" s="45">
        <v>43.98</v>
      </c>
      <c r="O12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1" s="45">
        <f>Table1[[#This Row],[Lifetime Gross (M USD)]]-Table1[[#This Row],[Budget (M USD)]]</f>
        <v>-77.13000000000001</v>
      </c>
      <c r="Q1271" s="2" t="s">
        <v>8</v>
      </c>
    </row>
    <row r="1272" spans="1:17" x14ac:dyDescent="0.3">
      <c r="A1272" s="32" t="s">
        <v>772</v>
      </c>
      <c r="B1272" s="22" t="s">
        <v>2190</v>
      </c>
      <c r="C1272" s="18" t="s">
        <v>3433</v>
      </c>
      <c r="D1272" s="18" t="s">
        <v>26</v>
      </c>
      <c r="E1272" s="18" t="s">
        <v>9</v>
      </c>
      <c r="F1272" s="42">
        <f t="shared" ca="1" si="19"/>
        <v>10638</v>
      </c>
      <c r="G1272" s="27">
        <v>6.3</v>
      </c>
      <c r="H1272" s="45">
        <v>298.08</v>
      </c>
      <c r="I1272" s="45">
        <v>203.62</v>
      </c>
      <c r="J1272" s="25">
        <v>96</v>
      </c>
      <c r="K1272" s="45">
        <v>139.09</v>
      </c>
      <c r="L1272" s="45">
        <v>64.53</v>
      </c>
      <c r="M1272" s="18" t="s">
        <v>50</v>
      </c>
      <c r="N1272" s="45">
        <v>140.19999999999999</v>
      </c>
      <c r="O12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2" s="45">
        <f>Table1[[#This Row],[Lifetime Gross (M USD)]]-Table1[[#This Row],[Budget (M USD)]]</f>
        <v>-94.45999999999998</v>
      </c>
      <c r="Q1272" s="2" t="s">
        <v>8</v>
      </c>
    </row>
    <row r="1273" spans="1:17" x14ac:dyDescent="0.3">
      <c r="A1273" s="18" t="s">
        <v>602</v>
      </c>
      <c r="B1273" s="22" t="s">
        <v>2287</v>
      </c>
      <c r="C1273" s="18" t="s">
        <v>4924</v>
      </c>
      <c r="D1273" s="18" t="s">
        <v>26</v>
      </c>
      <c r="E1273" s="18" t="s">
        <v>9</v>
      </c>
      <c r="F1273" s="42">
        <f t="shared" ca="1" si="19"/>
        <v>35427</v>
      </c>
      <c r="G1273" s="27">
        <v>7</v>
      </c>
      <c r="H1273" s="45">
        <v>126.86</v>
      </c>
      <c r="I1273" s="45">
        <v>31.11</v>
      </c>
      <c r="J1273" s="25">
        <v>54</v>
      </c>
      <c r="K1273" s="45">
        <v>24.28</v>
      </c>
      <c r="L1273" s="45">
        <v>6.83</v>
      </c>
      <c r="M1273" s="18" t="s">
        <v>48</v>
      </c>
      <c r="N1273" s="45">
        <v>35.31</v>
      </c>
      <c r="O12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3" s="45">
        <f>Table1[[#This Row],[Lifetime Gross (M USD)]]-Table1[[#This Row],[Budget (M USD)]]</f>
        <v>-95.75</v>
      </c>
      <c r="Q1273" s="2" t="s">
        <v>8</v>
      </c>
    </row>
    <row r="1274" spans="1:17" x14ac:dyDescent="0.3">
      <c r="A1274" s="32" t="s">
        <v>868</v>
      </c>
      <c r="B1274" s="22" t="s">
        <v>2091</v>
      </c>
      <c r="C1274" s="18" t="s">
        <v>3306</v>
      </c>
      <c r="D1274" s="18" t="s">
        <v>26</v>
      </c>
      <c r="E1274" s="18" t="s">
        <v>9</v>
      </c>
      <c r="F1274" s="42">
        <f t="shared" ca="1" si="19"/>
        <v>37589</v>
      </c>
      <c r="G1274" s="27">
        <v>5.9</v>
      </c>
      <c r="H1274" s="45">
        <v>252.63</v>
      </c>
      <c r="I1274" s="45">
        <v>155.41</v>
      </c>
      <c r="J1274" s="25">
        <v>46</v>
      </c>
      <c r="K1274" s="45">
        <v>78.27</v>
      </c>
      <c r="L1274" s="45">
        <v>77.14</v>
      </c>
      <c r="M1274" s="18" t="s">
        <v>54</v>
      </c>
      <c r="N1274" s="45">
        <v>33.76</v>
      </c>
      <c r="O12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4" s="45">
        <f>Table1[[#This Row],[Lifetime Gross (M USD)]]-Table1[[#This Row],[Budget (M USD)]]</f>
        <v>-97.22</v>
      </c>
      <c r="Q1274" s="2" t="s">
        <v>17</v>
      </c>
    </row>
    <row r="1275" spans="1:17" x14ac:dyDescent="0.3">
      <c r="A1275" s="18" t="s">
        <v>895</v>
      </c>
      <c r="B1275" s="22" t="s">
        <v>2363</v>
      </c>
      <c r="C1275" s="18" t="s">
        <v>4963</v>
      </c>
      <c r="D1275" s="18" t="s">
        <v>26</v>
      </c>
      <c r="E1275" s="18" t="s">
        <v>9</v>
      </c>
      <c r="F1275" s="42">
        <f t="shared" ca="1" si="19"/>
        <v>30451</v>
      </c>
      <c r="G1275" s="27">
        <v>7.1</v>
      </c>
      <c r="H1275" s="45">
        <v>118.68</v>
      </c>
      <c r="I1275" s="45">
        <v>11.02</v>
      </c>
      <c r="J1275" s="25">
        <v>39</v>
      </c>
      <c r="K1275" s="45">
        <v>5.65</v>
      </c>
      <c r="L1275" s="45">
        <v>5.37</v>
      </c>
      <c r="M1275" s="18" t="s">
        <v>50</v>
      </c>
      <c r="N1275" s="45">
        <v>19.18</v>
      </c>
      <c r="O12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5" s="45">
        <f>Table1[[#This Row],[Lifetime Gross (M USD)]]-Table1[[#This Row],[Budget (M USD)]]</f>
        <v>-107.66000000000001</v>
      </c>
      <c r="Q1275" s="2" t="s">
        <v>20</v>
      </c>
    </row>
    <row r="1276" spans="1:17" x14ac:dyDescent="0.3">
      <c r="A1276" s="32" t="s">
        <v>904</v>
      </c>
      <c r="B1276" s="22" t="s">
        <v>2534</v>
      </c>
      <c r="C1276" s="18" t="s">
        <v>4551</v>
      </c>
      <c r="D1276" s="18" t="s">
        <v>26</v>
      </c>
      <c r="E1276" s="18" t="s">
        <v>9</v>
      </c>
      <c r="F1276" s="42">
        <f t="shared" ca="1" si="19"/>
        <v>24150</v>
      </c>
      <c r="G1276" s="27">
        <v>7.2</v>
      </c>
      <c r="H1276" s="45">
        <v>277.32</v>
      </c>
      <c r="I1276" s="45">
        <v>160.44</v>
      </c>
      <c r="J1276" s="25">
        <v>59</v>
      </c>
      <c r="K1276" s="45">
        <v>83.03</v>
      </c>
      <c r="L1276" s="45">
        <v>77.41</v>
      </c>
      <c r="M1276" s="18" t="s">
        <v>54</v>
      </c>
      <c r="N1276" s="45">
        <v>77.5</v>
      </c>
      <c r="O12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6" s="45">
        <f>Table1[[#This Row],[Lifetime Gross (M USD)]]-Table1[[#This Row],[Budget (M USD)]]</f>
        <v>-116.88</v>
      </c>
      <c r="Q1276" s="2" t="s">
        <v>17</v>
      </c>
    </row>
    <row r="1277" spans="1:17" x14ac:dyDescent="0.3">
      <c r="A1277" s="18" t="s">
        <v>938</v>
      </c>
      <c r="B1277" s="22" t="s">
        <v>1871</v>
      </c>
      <c r="C1277" s="18" t="s">
        <v>3076</v>
      </c>
      <c r="D1277" s="18" t="s">
        <v>26</v>
      </c>
      <c r="E1277" s="18" t="s">
        <v>19</v>
      </c>
      <c r="F1277" s="42">
        <f t="shared" ca="1" si="19"/>
        <v>19172</v>
      </c>
      <c r="G1277" s="27">
        <v>7.9</v>
      </c>
      <c r="H1277" s="45">
        <v>130.30000000000001</v>
      </c>
      <c r="I1277" s="45">
        <v>13.15</v>
      </c>
      <c r="J1277" s="25">
        <v>28</v>
      </c>
      <c r="K1277" s="45">
        <v>7.31</v>
      </c>
      <c r="L1277" s="45">
        <v>5.84</v>
      </c>
      <c r="M1277" s="18" t="s">
        <v>50</v>
      </c>
      <c r="N1277" s="45">
        <v>14.58</v>
      </c>
      <c r="O12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7" s="45">
        <f>Table1[[#This Row],[Lifetime Gross (M USD)]]-Table1[[#This Row],[Budget (M USD)]]</f>
        <v>-117.15</v>
      </c>
      <c r="Q1277" s="2" t="s">
        <v>13</v>
      </c>
    </row>
    <row r="1278" spans="1:17" x14ac:dyDescent="0.3">
      <c r="A1278" s="32" t="s">
        <v>944</v>
      </c>
      <c r="B1278" s="22" t="s">
        <v>2540</v>
      </c>
      <c r="C1278" s="18" t="s">
        <v>4681</v>
      </c>
      <c r="D1278" s="18" t="s">
        <v>26</v>
      </c>
      <c r="E1278" s="18" t="s">
        <v>9</v>
      </c>
      <c r="F1278" s="42">
        <f t="shared" ca="1" si="19"/>
        <v>19266</v>
      </c>
      <c r="G1278" s="27">
        <v>7.5</v>
      </c>
      <c r="H1278" s="45">
        <v>148.74</v>
      </c>
      <c r="I1278" s="45">
        <v>24.22</v>
      </c>
      <c r="J1278" s="25">
        <v>21</v>
      </c>
      <c r="K1278" s="45">
        <v>14.39</v>
      </c>
      <c r="L1278" s="45">
        <v>9.83</v>
      </c>
      <c r="M1278" s="18" t="s">
        <v>50</v>
      </c>
      <c r="N1278" s="45">
        <v>28.54</v>
      </c>
      <c r="O12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8" s="45">
        <f>Table1[[#This Row],[Lifetime Gross (M USD)]]-Table1[[#This Row],[Budget (M USD)]]</f>
        <v>-124.52000000000001</v>
      </c>
      <c r="Q1278" s="2" t="s">
        <v>20</v>
      </c>
    </row>
    <row r="1279" spans="1:17" x14ac:dyDescent="0.3">
      <c r="A1279" s="18" t="s">
        <v>511</v>
      </c>
      <c r="B1279" s="22" t="s">
        <v>2022</v>
      </c>
      <c r="C1279" s="18" t="s">
        <v>3227</v>
      </c>
      <c r="D1279" s="18" t="s">
        <v>26</v>
      </c>
      <c r="E1279" s="18" t="s">
        <v>9</v>
      </c>
      <c r="F1279" s="42">
        <f t="shared" ca="1" si="19"/>
        <v>23825</v>
      </c>
      <c r="G1279" s="27">
        <v>7.5</v>
      </c>
      <c r="H1279" s="45">
        <v>189.14</v>
      </c>
      <c r="I1279" s="45">
        <v>27.85</v>
      </c>
      <c r="J1279" s="25">
        <v>27</v>
      </c>
      <c r="K1279" s="45">
        <v>21.46</v>
      </c>
      <c r="L1279" s="45">
        <v>6.39</v>
      </c>
      <c r="M1279" s="18" t="s">
        <v>50</v>
      </c>
      <c r="N1279" s="45">
        <v>72.98</v>
      </c>
      <c r="O12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79" s="45">
        <f>Table1[[#This Row],[Lifetime Gross (M USD)]]-Table1[[#This Row],[Budget (M USD)]]</f>
        <v>-161.29</v>
      </c>
      <c r="Q1279" s="2" t="s">
        <v>13</v>
      </c>
    </row>
    <row r="1280" spans="1:17" x14ac:dyDescent="0.3">
      <c r="A1280" s="32" t="s">
        <v>974</v>
      </c>
      <c r="B1280" s="22" t="s">
        <v>2778</v>
      </c>
      <c r="C1280" s="18" t="s">
        <v>4382</v>
      </c>
      <c r="D1280" s="18" t="s">
        <v>26</v>
      </c>
      <c r="E1280" s="18" t="s">
        <v>9</v>
      </c>
      <c r="F1280" s="42">
        <f t="shared" ca="1" si="19"/>
        <v>13639</v>
      </c>
      <c r="G1280" s="27">
        <v>7.4</v>
      </c>
      <c r="H1280" s="45">
        <v>184.83</v>
      </c>
      <c r="I1280" s="45">
        <v>20.07</v>
      </c>
      <c r="J1280" s="25">
        <v>96</v>
      </c>
      <c r="K1280" s="45">
        <v>14.99</v>
      </c>
      <c r="L1280" s="45">
        <v>5.08</v>
      </c>
      <c r="M1280" s="18" t="s">
        <v>50</v>
      </c>
      <c r="N1280" s="45">
        <v>74.3</v>
      </c>
      <c r="O12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80" s="45">
        <f>Table1[[#This Row],[Lifetime Gross (M USD)]]-Table1[[#This Row],[Budget (M USD)]]</f>
        <v>-164.76000000000002</v>
      </c>
      <c r="Q1280" s="2" t="s">
        <v>22</v>
      </c>
    </row>
    <row r="1281" spans="1:17" x14ac:dyDescent="0.3">
      <c r="A1281" s="18" t="s">
        <v>984</v>
      </c>
      <c r="B1281" s="22" t="s">
        <v>1889</v>
      </c>
      <c r="C1281" s="18" t="s">
        <v>4426</v>
      </c>
      <c r="D1281" s="18" t="s">
        <v>26</v>
      </c>
      <c r="E1281" s="18" t="s">
        <v>9</v>
      </c>
      <c r="F1281" s="42">
        <f t="shared" ca="1" si="19"/>
        <v>33691</v>
      </c>
      <c r="G1281" s="27">
        <v>7.2</v>
      </c>
      <c r="H1281" s="45">
        <v>222.02</v>
      </c>
      <c r="I1281" s="45">
        <v>37.4</v>
      </c>
      <c r="J1281" s="25">
        <v>61</v>
      </c>
      <c r="K1281" s="45">
        <v>29.26</v>
      </c>
      <c r="L1281" s="45">
        <v>8.14</v>
      </c>
      <c r="M1281" s="18" t="s">
        <v>50</v>
      </c>
      <c r="N1281" s="45">
        <v>98.16</v>
      </c>
      <c r="O12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81" s="45">
        <f>Table1[[#This Row],[Lifetime Gross (M USD)]]-Table1[[#This Row],[Budget (M USD)]]</f>
        <v>-184.62</v>
      </c>
      <c r="Q1281" s="2" t="s">
        <v>8</v>
      </c>
    </row>
    <row r="1282" spans="1:17" x14ac:dyDescent="0.3">
      <c r="A1282" s="32" t="s">
        <v>997</v>
      </c>
      <c r="B1282" s="22" t="s">
        <v>1954</v>
      </c>
      <c r="C1282" s="18" t="s">
        <v>3157</v>
      </c>
      <c r="D1282" s="18" t="s">
        <v>26</v>
      </c>
      <c r="E1282" s="18" t="s">
        <v>1955</v>
      </c>
      <c r="F1282" s="42">
        <f t="shared" ca="1" si="19"/>
        <v>14266</v>
      </c>
      <c r="G1282" s="27">
        <v>5.9</v>
      </c>
      <c r="H1282" s="45">
        <v>291.47000000000003</v>
      </c>
      <c r="I1282" s="45">
        <v>11.66</v>
      </c>
      <c r="J1282" s="25">
        <v>35</v>
      </c>
      <c r="K1282" s="45">
        <v>7.29</v>
      </c>
      <c r="L1282" s="45">
        <v>4.37</v>
      </c>
      <c r="M1282" s="18" t="s">
        <v>44</v>
      </c>
      <c r="N1282" s="45">
        <v>98.89</v>
      </c>
      <c r="O12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82" s="45">
        <f>Table1[[#This Row],[Lifetime Gross (M USD)]]-Table1[[#This Row],[Budget (M USD)]]</f>
        <v>-279.81</v>
      </c>
      <c r="Q1282" s="2" t="s">
        <v>8</v>
      </c>
    </row>
    <row r="1283" spans="1:17" x14ac:dyDescent="0.3">
      <c r="A1283" s="18" t="s">
        <v>1046</v>
      </c>
      <c r="B1283" s="22" t="s">
        <v>2226</v>
      </c>
      <c r="C1283" s="18" t="s">
        <v>3478</v>
      </c>
      <c r="D1283" s="18" t="s">
        <v>26</v>
      </c>
      <c r="E1283" s="18" t="s">
        <v>9</v>
      </c>
      <c r="F1283" s="42">
        <f t="shared" ref="F1283:F1346" ca="1" si="20">RANDBETWEEN(DATE(1920,1,1),DATE(2015,12,31))</f>
        <v>35566</v>
      </c>
      <c r="G1283" s="27">
        <v>5.6</v>
      </c>
      <c r="H1283" s="45">
        <v>298.33999999999997</v>
      </c>
      <c r="I1283" s="45">
        <v>15.87</v>
      </c>
      <c r="J1283" s="25">
        <v>50</v>
      </c>
      <c r="K1283" s="45">
        <v>8.16</v>
      </c>
      <c r="L1283" s="45">
        <v>7.71</v>
      </c>
      <c r="M1283" s="18" t="s">
        <v>48</v>
      </c>
      <c r="N1283" s="45">
        <v>135.69999999999999</v>
      </c>
      <c r="O12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83" s="45">
        <f>Table1[[#This Row],[Lifetime Gross (M USD)]]-Table1[[#This Row],[Budget (M USD)]]</f>
        <v>-282.46999999999997</v>
      </c>
      <c r="Q1283" s="2" t="s">
        <v>22</v>
      </c>
    </row>
    <row r="1284" spans="1:17" x14ac:dyDescent="0.3">
      <c r="A1284" s="32" t="s">
        <v>1081</v>
      </c>
      <c r="B1284" s="22" t="s">
        <v>2539</v>
      </c>
      <c r="C1284" s="18" t="s">
        <v>4604</v>
      </c>
      <c r="D1284" s="18" t="s">
        <v>26</v>
      </c>
      <c r="E1284" s="18" t="s">
        <v>19</v>
      </c>
      <c r="F1284" s="42">
        <f t="shared" ca="1" si="20"/>
        <v>34296</v>
      </c>
      <c r="G1284" s="27">
        <v>7.3</v>
      </c>
      <c r="H1284" s="45">
        <v>56.36</v>
      </c>
      <c r="I1284" s="45">
        <v>1200.44</v>
      </c>
      <c r="J1284" s="25">
        <v>94</v>
      </c>
      <c r="K1284" s="45">
        <v>628.17999999999995</v>
      </c>
      <c r="L1284" s="45">
        <v>572.26</v>
      </c>
      <c r="M1284" s="18" t="s">
        <v>46</v>
      </c>
      <c r="N1284" s="45">
        <v>10.17</v>
      </c>
      <c r="O12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84" s="45">
        <f>Table1[[#This Row],[Lifetime Gross (M USD)]]-Table1[[#This Row],[Budget (M USD)]]</f>
        <v>1144.0800000000002</v>
      </c>
      <c r="Q1284" s="2" t="s">
        <v>8</v>
      </c>
    </row>
    <row r="1285" spans="1:17" x14ac:dyDescent="0.3">
      <c r="A1285" s="18" t="s">
        <v>1087</v>
      </c>
      <c r="B1285" s="22" t="s">
        <v>2078</v>
      </c>
      <c r="C1285" s="18" t="s">
        <v>3289</v>
      </c>
      <c r="D1285" s="18" t="s">
        <v>26</v>
      </c>
      <c r="E1285" s="18" t="s">
        <v>9</v>
      </c>
      <c r="F1285" s="42">
        <f t="shared" ca="1" si="20"/>
        <v>37648</v>
      </c>
      <c r="G1285" s="27">
        <v>6</v>
      </c>
      <c r="H1285" s="45">
        <v>278.52</v>
      </c>
      <c r="I1285" s="45">
        <v>1260.31</v>
      </c>
      <c r="J1285" s="25">
        <v>35</v>
      </c>
      <c r="K1285" s="45">
        <v>970.07</v>
      </c>
      <c r="L1285" s="45">
        <v>290.24</v>
      </c>
      <c r="M1285" s="18" t="s">
        <v>54</v>
      </c>
      <c r="N1285" s="45">
        <v>62.12</v>
      </c>
      <c r="O12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285" s="45">
        <f>Table1[[#This Row],[Lifetime Gross (M USD)]]-Table1[[#This Row],[Budget (M USD)]]</f>
        <v>981.79</v>
      </c>
      <c r="Q1285" s="2" t="s">
        <v>28</v>
      </c>
    </row>
    <row r="1286" spans="1:17" x14ac:dyDescent="0.3">
      <c r="A1286" s="32" t="s">
        <v>655</v>
      </c>
      <c r="B1286" s="22" t="s">
        <v>2477</v>
      </c>
      <c r="C1286" s="18" t="s">
        <v>4105</v>
      </c>
      <c r="D1286" s="18" t="s">
        <v>26</v>
      </c>
      <c r="E1286" s="18" t="s">
        <v>9</v>
      </c>
      <c r="F1286" s="42">
        <f t="shared" ca="1" si="20"/>
        <v>10993</v>
      </c>
      <c r="G1286" s="27">
        <v>6.6</v>
      </c>
      <c r="H1286" s="45">
        <v>24.3</v>
      </c>
      <c r="I1286" s="45">
        <v>948.49</v>
      </c>
      <c r="J1286" s="25">
        <v>28</v>
      </c>
      <c r="K1286" s="45">
        <v>693.51</v>
      </c>
      <c r="L1286" s="45">
        <v>254.98</v>
      </c>
      <c r="M1286" s="18" t="s">
        <v>46</v>
      </c>
      <c r="N1286" s="45">
        <v>7.08</v>
      </c>
      <c r="O12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286" s="45">
        <f>Table1[[#This Row],[Lifetime Gross (M USD)]]-Table1[[#This Row],[Budget (M USD)]]</f>
        <v>924.19</v>
      </c>
      <c r="Q1286" s="2" t="s">
        <v>13</v>
      </c>
    </row>
    <row r="1287" spans="1:17" x14ac:dyDescent="0.3">
      <c r="A1287" s="18" t="s">
        <v>1143</v>
      </c>
      <c r="B1287" s="22" t="s">
        <v>2767</v>
      </c>
      <c r="C1287" s="18" t="s">
        <v>4764</v>
      </c>
      <c r="D1287" s="18" t="s">
        <v>26</v>
      </c>
      <c r="E1287" s="18" t="s">
        <v>9</v>
      </c>
      <c r="F1287" s="42">
        <f t="shared" ca="1" si="20"/>
        <v>10818</v>
      </c>
      <c r="G1287" s="27">
        <v>1.9</v>
      </c>
      <c r="H1287" s="45">
        <v>93.21</v>
      </c>
      <c r="I1287" s="45">
        <v>979.97</v>
      </c>
      <c r="J1287" s="25">
        <v>33</v>
      </c>
      <c r="K1287" s="45">
        <v>763.47</v>
      </c>
      <c r="L1287" s="45">
        <v>216.5</v>
      </c>
      <c r="M1287" s="18" t="s">
        <v>48</v>
      </c>
      <c r="N1287" s="45">
        <v>15.65</v>
      </c>
      <c r="O12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287" s="45">
        <f>Table1[[#This Row],[Lifetime Gross (M USD)]]-Table1[[#This Row],[Budget (M USD)]]</f>
        <v>886.76</v>
      </c>
      <c r="Q1287" s="2" t="s">
        <v>17</v>
      </c>
    </row>
    <row r="1288" spans="1:17" x14ac:dyDescent="0.3">
      <c r="A1288" s="32" t="s">
        <v>1176</v>
      </c>
      <c r="B1288" s="22" t="s">
        <v>3043</v>
      </c>
      <c r="C1288" s="18" t="s">
        <v>4991</v>
      </c>
      <c r="D1288" s="18" t="s">
        <v>26</v>
      </c>
      <c r="E1288" s="18" t="s">
        <v>19</v>
      </c>
      <c r="F1288" s="42">
        <f t="shared" ca="1" si="20"/>
        <v>21395</v>
      </c>
      <c r="G1288" s="27">
        <v>6.5</v>
      </c>
      <c r="H1288" s="45">
        <v>208.76</v>
      </c>
      <c r="I1288" s="45">
        <v>1076.95</v>
      </c>
      <c r="J1288" s="25">
        <v>44</v>
      </c>
      <c r="K1288" s="45">
        <v>775.35</v>
      </c>
      <c r="L1288" s="45">
        <v>301.60000000000002</v>
      </c>
      <c r="M1288" s="18" t="s">
        <v>48</v>
      </c>
      <c r="N1288" s="45">
        <v>76.88</v>
      </c>
      <c r="O12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288" s="45">
        <f>Table1[[#This Row],[Lifetime Gross (M USD)]]-Table1[[#This Row],[Budget (M USD)]]</f>
        <v>868.19</v>
      </c>
      <c r="Q1288" s="2" t="s">
        <v>8</v>
      </c>
    </row>
    <row r="1289" spans="1:17" x14ac:dyDescent="0.3">
      <c r="A1289" s="18" t="s">
        <v>1211</v>
      </c>
      <c r="B1289" s="22" t="s">
        <v>2872</v>
      </c>
      <c r="C1289" s="18" t="s">
        <v>4591</v>
      </c>
      <c r="D1289" s="18" t="s">
        <v>26</v>
      </c>
      <c r="E1289" s="18" t="s">
        <v>1955</v>
      </c>
      <c r="F1289" s="42">
        <f t="shared" ca="1" si="20"/>
        <v>41859</v>
      </c>
      <c r="G1289" s="27">
        <v>6.1</v>
      </c>
      <c r="H1289" s="45">
        <v>241.1</v>
      </c>
      <c r="I1289" s="45">
        <v>1050.58</v>
      </c>
      <c r="J1289" s="25">
        <v>60</v>
      </c>
      <c r="K1289" s="45">
        <v>667.26</v>
      </c>
      <c r="L1289" s="45">
        <v>383.32</v>
      </c>
      <c r="M1289" s="18" t="s">
        <v>54</v>
      </c>
      <c r="N1289" s="45">
        <v>28.83</v>
      </c>
      <c r="O12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289" s="45">
        <f>Table1[[#This Row],[Lifetime Gross (M USD)]]-Table1[[#This Row],[Budget (M USD)]]</f>
        <v>809.4799999999999</v>
      </c>
      <c r="Q1289" s="2" t="s">
        <v>8</v>
      </c>
    </row>
    <row r="1290" spans="1:17" x14ac:dyDescent="0.3">
      <c r="A1290" s="32" t="s">
        <v>1234</v>
      </c>
      <c r="B1290" s="22" t="s">
        <v>2161</v>
      </c>
      <c r="C1290" s="18" t="s">
        <v>3393</v>
      </c>
      <c r="D1290" s="18" t="s">
        <v>26</v>
      </c>
      <c r="E1290" s="18" t="s">
        <v>9</v>
      </c>
      <c r="F1290" s="42">
        <f t="shared" ca="1" si="20"/>
        <v>42212</v>
      </c>
      <c r="G1290" s="27">
        <v>6.1</v>
      </c>
      <c r="H1290" s="45">
        <v>80.069999999999993</v>
      </c>
      <c r="I1290" s="45">
        <v>858.61</v>
      </c>
      <c r="J1290" s="25">
        <v>49</v>
      </c>
      <c r="K1290" s="45">
        <v>487.35</v>
      </c>
      <c r="L1290" s="45">
        <v>371.26</v>
      </c>
      <c r="M1290" s="18" t="s">
        <v>55</v>
      </c>
      <c r="N1290" s="45">
        <v>15.27</v>
      </c>
      <c r="O12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290" s="45">
        <f>Table1[[#This Row],[Lifetime Gross (M USD)]]-Table1[[#This Row],[Budget (M USD)]]</f>
        <v>778.54</v>
      </c>
      <c r="Q1290" s="2" t="s">
        <v>28</v>
      </c>
    </row>
    <row r="1291" spans="1:17" x14ac:dyDescent="0.3">
      <c r="A1291" s="18" t="s">
        <v>1244</v>
      </c>
      <c r="B1291" s="22" t="s">
        <v>2018</v>
      </c>
      <c r="C1291" s="18" t="s">
        <v>4950</v>
      </c>
      <c r="D1291" s="18" t="s">
        <v>26</v>
      </c>
      <c r="E1291" s="18" t="s">
        <v>9</v>
      </c>
      <c r="F1291" s="42">
        <f t="shared" ca="1" si="20"/>
        <v>19262</v>
      </c>
      <c r="G1291" s="27">
        <v>6.1</v>
      </c>
      <c r="H1291" s="45">
        <v>118.24</v>
      </c>
      <c r="I1291" s="45">
        <v>873.48</v>
      </c>
      <c r="J1291" s="25">
        <v>89</v>
      </c>
      <c r="K1291" s="45">
        <v>447.96</v>
      </c>
      <c r="L1291" s="45">
        <v>425.52</v>
      </c>
      <c r="M1291" s="18" t="s">
        <v>48</v>
      </c>
      <c r="N1291" s="45">
        <v>20.21</v>
      </c>
      <c r="O12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91" s="45">
        <f>Table1[[#This Row],[Lifetime Gross (M USD)]]-Table1[[#This Row],[Budget (M USD)]]</f>
        <v>755.24</v>
      </c>
      <c r="Q1291" s="2" t="s">
        <v>25</v>
      </c>
    </row>
    <row r="1292" spans="1:17" x14ac:dyDescent="0.3">
      <c r="A1292" s="32" t="s">
        <v>1245</v>
      </c>
      <c r="B1292" s="22" t="s">
        <v>2296</v>
      </c>
      <c r="C1292" s="18" t="s">
        <v>3939</v>
      </c>
      <c r="D1292" s="18" t="s">
        <v>26</v>
      </c>
      <c r="E1292" s="18" t="s">
        <v>9</v>
      </c>
      <c r="F1292" s="42">
        <f t="shared" ca="1" si="20"/>
        <v>34608</v>
      </c>
      <c r="G1292" s="27">
        <v>6.1</v>
      </c>
      <c r="H1292" s="45">
        <v>72.09</v>
      </c>
      <c r="I1292" s="45">
        <v>818.22</v>
      </c>
      <c r="J1292" s="25">
        <v>99</v>
      </c>
      <c r="K1292" s="45">
        <v>622.97</v>
      </c>
      <c r="L1292" s="45">
        <v>195.25</v>
      </c>
      <c r="M1292" s="18" t="s">
        <v>48</v>
      </c>
      <c r="N1292" s="45">
        <v>32.07</v>
      </c>
      <c r="O12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92" s="45">
        <f>Table1[[#This Row],[Lifetime Gross (M USD)]]-Table1[[#This Row],[Budget (M USD)]]</f>
        <v>746.13</v>
      </c>
      <c r="Q1292" s="2" t="s">
        <v>20</v>
      </c>
    </row>
    <row r="1293" spans="1:17" x14ac:dyDescent="0.3">
      <c r="A1293" s="18" t="s">
        <v>1270</v>
      </c>
      <c r="B1293" s="22" t="s">
        <v>2696</v>
      </c>
      <c r="C1293" s="18" t="s">
        <v>4242</v>
      </c>
      <c r="D1293" s="18" t="s">
        <v>26</v>
      </c>
      <c r="E1293" s="18" t="s">
        <v>9</v>
      </c>
      <c r="F1293" s="42">
        <f t="shared" ca="1" si="20"/>
        <v>33138</v>
      </c>
      <c r="G1293" s="27">
        <v>6.5</v>
      </c>
      <c r="H1293" s="45">
        <v>144.5</v>
      </c>
      <c r="I1293" s="45">
        <v>890.02</v>
      </c>
      <c r="J1293" s="25">
        <v>67</v>
      </c>
      <c r="K1293" s="45">
        <v>630.66</v>
      </c>
      <c r="L1293" s="45">
        <v>259.36</v>
      </c>
      <c r="M1293" s="18" t="s">
        <v>46</v>
      </c>
      <c r="N1293" s="45">
        <v>19.559999999999999</v>
      </c>
      <c r="O12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293" s="45">
        <f>Table1[[#This Row],[Lifetime Gross (M USD)]]-Table1[[#This Row],[Budget (M USD)]]</f>
        <v>745.52</v>
      </c>
      <c r="Q1293" s="2" t="s">
        <v>32</v>
      </c>
    </row>
    <row r="1294" spans="1:17" x14ac:dyDescent="0.3">
      <c r="A1294" s="32" t="s">
        <v>1332</v>
      </c>
      <c r="B1294" s="22" t="s">
        <v>2518</v>
      </c>
      <c r="C1294" s="18" t="s">
        <v>3913</v>
      </c>
      <c r="D1294" s="18" t="s">
        <v>26</v>
      </c>
      <c r="E1294" s="18" t="s">
        <v>9</v>
      </c>
      <c r="F1294" s="42">
        <f t="shared" ca="1" si="20"/>
        <v>40331</v>
      </c>
      <c r="G1294" s="27">
        <v>6.9</v>
      </c>
      <c r="H1294" s="45">
        <v>118.72</v>
      </c>
      <c r="I1294" s="45">
        <v>855.23</v>
      </c>
      <c r="J1294" s="25">
        <v>29</v>
      </c>
      <c r="K1294" s="45">
        <v>580.87</v>
      </c>
      <c r="L1294" s="45">
        <v>274.36</v>
      </c>
      <c r="M1294" s="18" t="s">
        <v>54</v>
      </c>
      <c r="N1294" s="45">
        <v>19.29</v>
      </c>
      <c r="O12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294" s="45">
        <f>Table1[[#This Row],[Lifetime Gross (M USD)]]-Table1[[#This Row],[Budget (M USD)]]</f>
        <v>736.51</v>
      </c>
      <c r="Q1294" s="2" t="s">
        <v>10</v>
      </c>
    </row>
    <row r="1295" spans="1:17" x14ac:dyDescent="0.3">
      <c r="A1295" s="18" t="s">
        <v>316</v>
      </c>
      <c r="B1295" s="22" t="s">
        <v>2734</v>
      </c>
      <c r="C1295" s="18" t="s">
        <v>4303</v>
      </c>
      <c r="D1295" s="18" t="s">
        <v>26</v>
      </c>
      <c r="E1295" s="18" t="s">
        <v>9</v>
      </c>
      <c r="F1295" s="42">
        <f t="shared" ca="1" si="20"/>
        <v>10340</v>
      </c>
      <c r="G1295" s="27">
        <v>7.6</v>
      </c>
      <c r="H1295" s="45">
        <v>207.32</v>
      </c>
      <c r="I1295" s="45">
        <v>925.41</v>
      </c>
      <c r="J1295" s="25">
        <v>92</v>
      </c>
      <c r="K1295" s="45">
        <v>699.18</v>
      </c>
      <c r="L1295" s="45">
        <v>226.23</v>
      </c>
      <c r="M1295" s="18" t="s">
        <v>55</v>
      </c>
      <c r="N1295" s="45">
        <v>95.88</v>
      </c>
      <c r="O12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95" s="45">
        <f>Table1[[#This Row],[Lifetime Gross (M USD)]]-Table1[[#This Row],[Budget (M USD)]]</f>
        <v>718.08999999999992</v>
      </c>
      <c r="Q1295" s="2" t="s">
        <v>20</v>
      </c>
    </row>
    <row r="1296" spans="1:17" x14ac:dyDescent="0.3">
      <c r="A1296" s="32" t="s">
        <v>1454</v>
      </c>
      <c r="B1296" s="22" t="s">
        <v>2926</v>
      </c>
      <c r="C1296" s="18" t="s">
        <v>4717</v>
      </c>
      <c r="D1296" s="18" t="s">
        <v>26</v>
      </c>
      <c r="E1296" s="18" t="s">
        <v>9</v>
      </c>
      <c r="F1296" s="42">
        <f t="shared" ca="1" si="20"/>
        <v>18283</v>
      </c>
      <c r="G1296" s="27">
        <v>5.4</v>
      </c>
      <c r="H1296" s="45">
        <v>55.66</v>
      </c>
      <c r="I1296" s="45">
        <v>766.39</v>
      </c>
      <c r="J1296" s="25">
        <v>88</v>
      </c>
      <c r="K1296" s="45">
        <v>571.51</v>
      </c>
      <c r="L1296" s="45">
        <v>194.88</v>
      </c>
      <c r="M1296" s="18" t="s">
        <v>48</v>
      </c>
      <c r="N1296" s="45">
        <v>25.54</v>
      </c>
      <c r="O12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296" s="45">
        <f>Table1[[#This Row],[Lifetime Gross (M USD)]]-Table1[[#This Row],[Budget (M USD)]]</f>
        <v>710.73</v>
      </c>
      <c r="Q1296" s="2" t="s">
        <v>8</v>
      </c>
    </row>
    <row r="1297" spans="1:17" x14ac:dyDescent="0.3">
      <c r="A1297" s="18" t="s">
        <v>1460</v>
      </c>
      <c r="B1297" s="22" t="s">
        <v>2211</v>
      </c>
      <c r="C1297" s="18" t="s">
        <v>3506</v>
      </c>
      <c r="D1297" s="18" t="s">
        <v>26</v>
      </c>
      <c r="E1297" s="18" t="s">
        <v>9</v>
      </c>
      <c r="F1297" s="42">
        <f t="shared" ca="1" si="20"/>
        <v>19912</v>
      </c>
      <c r="G1297" s="27">
        <v>6.2</v>
      </c>
      <c r="H1297" s="45">
        <v>101.77</v>
      </c>
      <c r="I1297" s="45">
        <v>697.19</v>
      </c>
      <c r="J1297" s="25">
        <v>57</v>
      </c>
      <c r="K1297" s="45">
        <v>538.67999999999995</v>
      </c>
      <c r="L1297" s="45">
        <v>158.51</v>
      </c>
      <c r="M1297" s="18" t="s">
        <v>46</v>
      </c>
      <c r="N1297" s="45">
        <v>19.309999999999999</v>
      </c>
      <c r="O12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97" s="45">
        <f>Table1[[#This Row],[Lifetime Gross (M USD)]]-Table1[[#This Row],[Budget (M USD)]]</f>
        <v>595.42000000000007</v>
      </c>
      <c r="Q1297" s="2" t="s">
        <v>22</v>
      </c>
    </row>
    <row r="1298" spans="1:17" x14ac:dyDescent="0.3">
      <c r="A1298" s="32" t="s">
        <v>1471</v>
      </c>
      <c r="B1298" s="22" t="s">
        <v>2236</v>
      </c>
      <c r="C1298" s="18" t="s">
        <v>4522</v>
      </c>
      <c r="D1298" s="18" t="s">
        <v>26</v>
      </c>
      <c r="E1298" s="18" t="s">
        <v>9</v>
      </c>
      <c r="F1298" s="42">
        <f t="shared" ca="1" si="20"/>
        <v>28495</v>
      </c>
      <c r="G1298" s="27">
        <v>6.6</v>
      </c>
      <c r="H1298" s="45">
        <v>17.3</v>
      </c>
      <c r="I1298" s="45">
        <v>599.59</v>
      </c>
      <c r="J1298" s="25">
        <v>64</v>
      </c>
      <c r="K1298" s="45">
        <v>312.98</v>
      </c>
      <c r="L1298" s="45">
        <v>286.61</v>
      </c>
      <c r="M1298" s="18" t="s">
        <v>44</v>
      </c>
      <c r="N1298" s="45">
        <v>4.4800000000000004</v>
      </c>
      <c r="O12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98" s="45">
        <f>Table1[[#This Row],[Lifetime Gross (M USD)]]-Table1[[#This Row],[Budget (M USD)]]</f>
        <v>582.29000000000008</v>
      </c>
      <c r="Q1298" s="2" t="s">
        <v>28</v>
      </c>
    </row>
    <row r="1299" spans="1:17" x14ac:dyDescent="0.3">
      <c r="A1299" s="18" t="s">
        <v>1533</v>
      </c>
      <c r="B1299" s="22" t="s">
        <v>2248</v>
      </c>
      <c r="C1299" s="18" t="s">
        <v>3504</v>
      </c>
      <c r="D1299" s="18" t="s">
        <v>16</v>
      </c>
      <c r="E1299" s="18" t="s">
        <v>12</v>
      </c>
      <c r="F1299" s="42">
        <f t="shared" ca="1" si="20"/>
        <v>30710</v>
      </c>
      <c r="G1299" s="27">
        <v>7.3</v>
      </c>
      <c r="H1299" s="45">
        <v>4.95</v>
      </c>
      <c r="I1299" s="45">
        <v>572.91</v>
      </c>
      <c r="J1299" s="25">
        <v>70</v>
      </c>
      <c r="K1299" s="45">
        <v>298.73</v>
      </c>
      <c r="L1299" s="45">
        <v>274.18</v>
      </c>
      <c r="M1299" s="18" t="s">
        <v>46</v>
      </c>
      <c r="N1299" s="45">
        <v>1.69</v>
      </c>
      <c r="O12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299" s="45">
        <f>Table1[[#This Row],[Lifetime Gross (M USD)]]-Table1[[#This Row],[Budget (M USD)]]</f>
        <v>567.95999999999992</v>
      </c>
      <c r="Q1299" s="2" t="s">
        <v>13</v>
      </c>
    </row>
    <row r="1300" spans="1:17" x14ac:dyDescent="0.3">
      <c r="A1300" s="32" t="s">
        <v>1681</v>
      </c>
      <c r="B1300" s="22" t="s">
        <v>2041</v>
      </c>
      <c r="C1300" s="18" t="s">
        <v>4664</v>
      </c>
      <c r="D1300" s="18" t="s">
        <v>26</v>
      </c>
      <c r="E1300" s="18" t="s">
        <v>9</v>
      </c>
      <c r="F1300" s="42">
        <f t="shared" ca="1" si="20"/>
        <v>38703</v>
      </c>
      <c r="G1300" s="27">
        <v>6.1</v>
      </c>
      <c r="H1300" s="45">
        <v>67.27</v>
      </c>
      <c r="I1300" s="45">
        <v>562.53</v>
      </c>
      <c r="J1300" s="25">
        <v>96</v>
      </c>
      <c r="K1300" s="45">
        <v>443.09</v>
      </c>
      <c r="L1300" s="45">
        <v>119.44</v>
      </c>
      <c r="M1300" s="18" t="s">
        <v>44</v>
      </c>
      <c r="N1300" s="45">
        <v>12.22</v>
      </c>
      <c r="O13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0" s="45">
        <f>Table1[[#This Row],[Lifetime Gross (M USD)]]-Table1[[#This Row],[Budget (M USD)]]</f>
        <v>495.26</v>
      </c>
      <c r="Q1300" s="2" t="s">
        <v>25</v>
      </c>
    </row>
    <row r="1301" spans="1:17" x14ac:dyDescent="0.3">
      <c r="A1301" s="18" t="s">
        <v>1689</v>
      </c>
      <c r="B1301" s="22" t="s">
        <v>2660</v>
      </c>
      <c r="C1301" s="18" t="s">
        <v>4513</v>
      </c>
      <c r="D1301" s="18" t="s">
        <v>26</v>
      </c>
      <c r="E1301" s="18" t="s">
        <v>19</v>
      </c>
      <c r="F1301" s="42">
        <f t="shared" ca="1" si="20"/>
        <v>15127</v>
      </c>
      <c r="G1301" s="27">
        <v>8</v>
      </c>
      <c r="H1301" s="45">
        <v>78.510000000000005</v>
      </c>
      <c r="I1301" s="45">
        <v>534.01</v>
      </c>
      <c r="J1301" s="25">
        <v>49</v>
      </c>
      <c r="K1301" s="45">
        <v>395.15</v>
      </c>
      <c r="L1301" s="45">
        <v>138.86000000000001</v>
      </c>
      <c r="M1301" s="18" t="s">
        <v>50</v>
      </c>
      <c r="N1301" s="45">
        <v>8.2100000000000009</v>
      </c>
      <c r="O13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1" s="45">
        <f>Table1[[#This Row],[Lifetime Gross (M USD)]]-Table1[[#This Row],[Budget (M USD)]]</f>
        <v>455.5</v>
      </c>
      <c r="Q1301" s="2" t="s">
        <v>22</v>
      </c>
    </row>
    <row r="1302" spans="1:17" x14ac:dyDescent="0.3">
      <c r="A1302" s="32" t="s">
        <v>1701</v>
      </c>
      <c r="B1302" s="22" t="s">
        <v>1915</v>
      </c>
      <c r="C1302" s="18" t="s">
        <v>4378</v>
      </c>
      <c r="D1302" s="18" t="s">
        <v>26</v>
      </c>
      <c r="E1302" s="18" t="s">
        <v>9</v>
      </c>
      <c r="F1302" s="42">
        <f t="shared" ca="1" si="20"/>
        <v>29127</v>
      </c>
      <c r="G1302" s="27">
        <v>6.6</v>
      </c>
      <c r="H1302" s="45">
        <v>3.89</v>
      </c>
      <c r="I1302" s="45">
        <v>427.55</v>
      </c>
      <c r="J1302" s="25">
        <v>39</v>
      </c>
      <c r="K1302" s="45">
        <v>314.14</v>
      </c>
      <c r="L1302" s="45">
        <v>113.41</v>
      </c>
      <c r="M1302" s="18" t="s">
        <v>55</v>
      </c>
      <c r="N1302" s="45">
        <v>1.86</v>
      </c>
      <c r="O13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2" s="45">
        <f>Table1[[#This Row],[Lifetime Gross (M USD)]]-Table1[[#This Row],[Budget (M USD)]]</f>
        <v>423.66</v>
      </c>
      <c r="Q1302" s="2" t="s">
        <v>8</v>
      </c>
    </row>
    <row r="1303" spans="1:17" x14ac:dyDescent="0.3">
      <c r="A1303" s="18" t="s">
        <v>1709</v>
      </c>
      <c r="B1303" s="22" t="s">
        <v>2282</v>
      </c>
      <c r="C1303" s="18" t="s">
        <v>4488</v>
      </c>
      <c r="D1303" s="18" t="s">
        <v>26</v>
      </c>
      <c r="E1303" s="18" t="s">
        <v>9</v>
      </c>
      <c r="F1303" s="42">
        <f t="shared" ca="1" si="20"/>
        <v>8802</v>
      </c>
      <c r="G1303" s="27">
        <v>6.7</v>
      </c>
      <c r="H1303" s="45">
        <v>191.77</v>
      </c>
      <c r="I1303" s="45">
        <v>612.71</v>
      </c>
      <c r="J1303" s="25">
        <v>80</v>
      </c>
      <c r="K1303" s="45">
        <v>384.4</v>
      </c>
      <c r="L1303" s="45">
        <v>228.31</v>
      </c>
      <c r="M1303" s="18" t="s">
        <v>55</v>
      </c>
      <c r="N1303" s="45">
        <v>66.75</v>
      </c>
      <c r="O13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3" s="45">
        <f>Table1[[#This Row],[Lifetime Gross (M USD)]]-Table1[[#This Row],[Budget (M USD)]]</f>
        <v>420.94000000000005</v>
      </c>
      <c r="Q1303" s="2" t="s">
        <v>8</v>
      </c>
    </row>
    <row r="1304" spans="1:17" x14ac:dyDescent="0.3">
      <c r="A1304" s="32" t="s">
        <v>1724</v>
      </c>
      <c r="B1304" s="22" t="s">
        <v>2328</v>
      </c>
      <c r="C1304" s="18" t="s">
        <v>3620</v>
      </c>
      <c r="D1304" s="18" t="s">
        <v>26</v>
      </c>
      <c r="E1304" s="18" t="s">
        <v>19</v>
      </c>
      <c r="F1304" s="42">
        <f t="shared" ca="1" si="20"/>
        <v>32286</v>
      </c>
      <c r="G1304" s="27">
        <v>6</v>
      </c>
      <c r="H1304" s="45">
        <v>76.040000000000006</v>
      </c>
      <c r="I1304" s="45">
        <v>493.08</v>
      </c>
      <c r="J1304" s="25">
        <v>52</v>
      </c>
      <c r="K1304" s="45">
        <v>333.43</v>
      </c>
      <c r="L1304" s="45">
        <v>159.65</v>
      </c>
      <c r="M1304" s="18" t="s">
        <v>50</v>
      </c>
      <c r="N1304" s="45">
        <v>32.86</v>
      </c>
      <c r="O13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4" s="45">
        <f>Table1[[#This Row],[Lifetime Gross (M USD)]]-Table1[[#This Row],[Budget (M USD)]]</f>
        <v>417.03999999999996</v>
      </c>
      <c r="Q1304" s="2" t="s">
        <v>28</v>
      </c>
    </row>
    <row r="1305" spans="1:17" x14ac:dyDescent="0.3">
      <c r="A1305" s="18" t="s">
        <v>1725</v>
      </c>
      <c r="B1305" s="22" t="s">
        <v>2755</v>
      </c>
      <c r="C1305" s="18" t="s">
        <v>4860</v>
      </c>
      <c r="D1305" s="18" t="s">
        <v>26</v>
      </c>
      <c r="E1305" s="18" t="s">
        <v>9</v>
      </c>
      <c r="F1305" s="42">
        <f t="shared" ca="1" si="20"/>
        <v>41171</v>
      </c>
      <c r="G1305" s="27">
        <v>6.8</v>
      </c>
      <c r="H1305" s="45">
        <v>145.56</v>
      </c>
      <c r="I1305" s="45">
        <v>529.92999999999995</v>
      </c>
      <c r="J1305" s="25">
        <v>23</v>
      </c>
      <c r="K1305" s="45">
        <v>271.25</v>
      </c>
      <c r="L1305" s="45">
        <v>258.68</v>
      </c>
      <c r="M1305" s="18" t="s">
        <v>50</v>
      </c>
      <c r="N1305" s="45">
        <v>38.33</v>
      </c>
      <c r="O13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5" s="45">
        <f>Table1[[#This Row],[Lifetime Gross (M USD)]]-Table1[[#This Row],[Budget (M USD)]]</f>
        <v>384.36999999999995</v>
      </c>
      <c r="Q1305" s="2" t="s">
        <v>13</v>
      </c>
    </row>
    <row r="1306" spans="1:17" x14ac:dyDescent="0.3">
      <c r="A1306" s="32" t="s">
        <v>1712</v>
      </c>
      <c r="B1306" s="22" t="s">
        <v>1997</v>
      </c>
      <c r="C1306" s="18" t="s">
        <v>3615</v>
      </c>
      <c r="D1306" s="18" t="s">
        <v>26</v>
      </c>
      <c r="E1306" s="18" t="s">
        <v>27</v>
      </c>
      <c r="F1306" s="42">
        <f t="shared" ca="1" si="20"/>
        <v>9059</v>
      </c>
      <c r="G1306" s="27">
        <v>5.6</v>
      </c>
      <c r="H1306" s="45">
        <v>30.03</v>
      </c>
      <c r="I1306" s="45">
        <v>405.74</v>
      </c>
      <c r="J1306" s="25">
        <v>61</v>
      </c>
      <c r="K1306" s="45">
        <v>239.25</v>
      </c>
      <c r="L1306" s="45">
        <v>166.49</v>
      </c>
      <c r="M1306" s="18" t="s">
        <v>55</v>
      </c>
      <c r="N1306" s="45">
        <v>3.45</v>
      </c>
      <c r="O13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6" s="45">
        <f>Table1[[#This Row],[Lifetime Gross (M USD)]]-Table1[[#This Row],[Budget (M USD)]]</f>
        <v>375.71000000000004</v>
      </c>
      <c r="Q1306" s="2" t="s">
        <v>20</v>
      </c>
    </row>
    <row r="1307" spans="1:17" x14ac:dyDescent="0.3">
      <c r="A1307" s="18" t="s">
        <v>1759</v>
      </c>
      <c r="B1307" s="22" t="s">
        <v>2281</v>
      </c>
      <c r="C1307" s="18" t="s">
        <v>4926</v>
      </c>
      <c r="D1307" s="18" t="s">
        <v>26</v>
      </c>
      <c r="E1307" s="18" t="s">
        <v>9</v>
      </c>
      <c r="F1307" s="42">
        <f t="shared" ca="1" si="20"/>
        <v>13651</v>
      </c>
      <c r="G1307" s="27">
        <v>7.6</v>
      </c>
      <c r="H1307" s="45">
        <v>76.31</v>
      </c>
      <c r="I1307" s="45">
        <v>421.92</v>
      </c>
      <c r="J1307" s="25">
        <v>50</v>
      </c>
      <c r="K1307" s="45">
        <v>330.42</v>
      </c>
      <c r="L1307" s="45">
        <v>91.5</v>
      </c>
      <c r="M1307" s="18" t="s">
        <v>55</v>
      </c>
      <c r="N1307" s="45">
        <v>9.0399999999999991</v>
      </c>
      <c r="O13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7" s="45">
        <f>Table1[[#This Row],[Lifetime Gross (M USD)]]-Table1[[#This Row],[Budget (M USD)]]</f>
        <v>345.61</v>
      </c>
      <c r="Q1307" s="2" t="s">
        <v>25</v>
      </c>
    </row>
    <row r="1308" spans="1:17" x14ac:dyDescent="0.3">
      <c r="A1308" s="32" t="s">
        <v>1765</v>
      </c>
      <c r="B1308" s="22" t="s">
        <v>2572</v>
      </c>
      <c r="C1308" s="18" t="s">
        <v>4018</v>
      </c>
      <c r="D1308" s="18" t="s">
        <v>26</v>
      </c>
      <c r="E1308" s="18" t="s">
        <v>9</v>
      </c>
      <c r="F1308" s="42">
        <f t="shared" ca="1" si="20"/>
        <v>32726</v>
      </c>
      <c r="G1308" s="27">
        <v>6</v>
      </c>
      <c r="H1308" s="45">
        <v>140.94</v>
      </c>
      <c r="I1308" s="45">
        <v>428.13</v>
      </c>
      <c r="J1308" s="25">
        <v>68</v>
      </c>
      <c r="K1308" s="45">
        <v>342.28</v>
      </c>
      <c r="L1308" s="45">
        <v>85.85</v>
      </c>
      <c r="M1308" s="18" t="s">
        <v>50</v>
      </c>
      <c r="N1308" s="45">
        <v>18.66</v>
      </c>
      <c r="O13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8" s="45">
        <f>Table1[[#This Row],[Lifetime Gross (M USD)]]-Table1[[#This Row],[Budget (M USD)]]</f>
        <v>287.19</v>
      </c>
      <c r="Q1308" s="2" t="s">
        <v>32</v>
      </c>
    </row>
    <row r="1309" spans="1:17" x14ac:dyDescent="0.3">
      <c r="A1309" s="18" t="s">
        <v>1774</v>
      </c>
      <c r="B1309" s="22" t="s">
        <v>2772</v>
      </c>
      <c r="C1309" s="18" t="s">
        <v>4371</v>
      </c>
      <c r="D1309" s="18" t="s">
        <v>26</v>
      </c>
      <c r="E1309" s="18" t="s">
        <v>9</v>
      </c>
      <c r="F1309" s="42">
        <f t="shared" ca="1" si="20"/>
        <v>7383</v>
      </c>
      <c r="G1309" s="27">
        <v>6.9</v>
      </c>
      <c r="H1309" s="45">
        <v>147.44</v>
      </c>
      <c r="I1309" s="45">
        <v>410.91</v>
      </c>
      <c r="J1309" s="25">
        <v>79</v>
      </c>
      <c r="K1309" s="45">
        <v>326.63</v>
      </c>
      <c r="L1309" s="45">
        <v>84.28</v>
      </c>
      <c r="M1309" s="18" t="s">
        <v>50</v>
      </c>
      <c r="N1309" s="45">
        <v>29.66</v>
      </c>
      <c r="O13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09" s="45">
        <f>Table1[[#This Row],[Lifetime Gross (M USD)]]-Table1[[#This Row],[Budget (M USD)]]</f>
        <v>263.47000000000003</v>
      </c>
      <c r="Q1309" s="2" t="s">
        <v>8</v>
      </c>
    </row>
    <row r="1310" spans="1:17" x14ac:dyDescent="0.3">
      <c r="A1310" s="32" t="s">
        <v>1786</v>
      </c>
      <c r="B1310" s="22" t="s">
        <v>2647</v>
      </c>
      <c r="C1310" s="18" t="s">
        <v>4474</v>
      </c>
      <c r="D1310" s="18" t="s">
        <v>26</v>
      </c>
      <c r="E1310" s="18" t="s">
        <v>9</v>
      </c>
      <c r="F1310" s="42">
        <f t="shared" ca="1" si="20"/>
        <v>14598</v>
      </c>
      <c r="G1310" s="27">
        <v>7.3</v>
      </c>
      <c r="H1310" s="45">
        <v>67.44</v>
      </c>
      <c r="I1310" s="45">
        <v>317.14</v>
      </c>
      <c r="J1310" s="25">
        <v>59</v>
      </c>
      <c r="K1310" s="45">
        <v>210.35</v>
      </c>
      <c r="L1310" s="45">
        <v>106.79</v>
      </c>
      <c r="M1310" s="18" t="s">
        <v>46</v>
      </c>
      <c r="N1310" s="45">
        <v>18.670000000000002</v>
      </c>
      <c r="O13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0" s="45">
        <f>Table1[[#This Row],[Lifetime Gross (M USD)]]-Table1[[#This Row],[Budget (M USD)]]</f>
        <v>249.7</v>
      </c>
      <c r="Q1310" s="2" t="s">
        <v>20</v>
      </c>
    </row>
    <row r="1311" spans="1:17" x14ac:dyDescent="0.3">
      <c r="A1311" s="18" t="s">
        <v>699</v>
      </c>
      <c r="B1311" s="22" t="s">
        <v>2180</v>
      </c>
      <c r="C1311" s="18" t="s">
        <v>3422</v>
      </c>
      <c r="D1311" s="18" t="s">
        <v>26</v>
      </c>
      <c r="E1311" s="18" t="s">
        <v>19</v>
      </c>
      <c r="F1311" s="42">
        <f t="shared" ca="1" si="20"/>
        <v>41750</v>
      </c>
      <c r="G1311" s="27">
        <v>7.3</v>
      </c>
      <c r="H1311" s="45">
        <v>112.24</v>
      </c>
      <c r="I1311" s="45">
        <v>350.5</v>
      </c>
      <c r="J1311" s="25">
        <v>30</v>
      </c>
      <c r="K1311" s="45">
        <v>244.97</v>
      </c>
      <c r="L1311" s="45">
        <v>105.53</v>
      </c>
      <c r="M1311" s="18" t="s">
        <v>46</v>
      </c>
      <c r="N1311" s="45">
        <v>15.68</v>
      </c>
      <c r="O13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1" s="45">
        <f>Table1[[#This Row],[Lifetime Gross (M USD)]]-Table1[[#This Row],[Budget (M USD)]]</f>
        <v>238.26</v>
      </c>
      <c r="Q1311" s="2" t="s">
        <v>28</v>
      </c>
    </row>
    <row r="1312" spans="1:17" x14ac:dyDescent="0.3">
      <c r="A1312" s="32" t="s">
        <v>60</v>
      </c>
      <c r="B1312" s="22" t="s">
        <v>2519</v>
      </c>
      <c r="C1312" s="18" t="s">
        <v>3914</v>
      </c>
      <c r="D1312" s="18" t="s">
        <v>26</v>
      </c>
      <c r="E1312" s="18" t="s">
        <v>9</v>
      </c>
      <c r="F1312" s="42">
        <f t="shared" ca="1" si="20"/>
        <v>23506</v>
      </c>
      <c r="G1312" s="27">
        <v>6.8</v>
      </c>
      <c r="H1312" s="45">
        <v>21.21</v>
      </c>
      <c r="I1312" s="45">
        <v>255.31</v>
      </c>
      <c r="J1312" s="25">
        <v>46</v>
      </c>
      <c r="K1312" s="45">
        <v>153.63</v>
      </c>
      <c r="L1312" s="45">
        <v>101.68</v>
      </c>
      <c r="M1312" s="18" t="s">
        <v>50</v>
      </c>
      <c r="N1312" s="45">
        <v>7.92</v>
      </c>
      <c r="O13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2" s="45">
        <f>Table1[[#This Row],[Lifetime Gross (M USD)]]-Table1[[#This Row],[Budget (M USD)]]</f>
        <v>234.1</v>
      </c>
      <c r="Q1312" s="2" t="s">
        <v>28</v>
      </c>
    </row>
    <row r="1313" spans="1:17" x14ac:dyDescent="0.3">
      <c r="A1313" s="18" t="s">
        <v>70</v>
      </c>
      <c r="B1313" s="22" t="s">
        <v>2425</v>
      </c>
      <c r="C1313" s="18" t="s">
        <v>4386</v>
      </c>
      <c r="D1313" s="18" t="s">
        <v>26</v>
      </c>
      <c r="E1313" s="18" t="s">
        <v>19</v>
      </c>
      <c r="F1313" s="42">
        <f t="shared" ca="1" si="20"/>
        <v>32768</v>
      </c>
      <c r="G1313" s="27">
        <v>6.8</v>
      </c>
      <c r="H1313" s="45">
        <v>112.59</v>
      </c>
      <c r="I1313" s="45">
        <v>318.79000000000002</v>
      </c>
      <c r="J1313" s="25">
        <v>93</v>
      </c>
      <c r="K1313" s="45">
        <v>241.86</v>
      </c>
      <c r="L1313" s="45">
        <v>76.930000000000007</v>
      </c>
      <c r="M1313" s="18" t="s">
        <v>48</v>
      </c>
      <c r="N1313" s="45">
        <v>34.72</v>
      </c>
      <c r="O13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3" s="45">
        <f>Table1[[#This Row],[Lifetime Gross (M USD)]]-Table1[[#This Row],[Budget (M USD)]]</f>
        <v>206.20000000000002</v>
      </c>
      <c r="Q1313" s="2" t="s">
        <v>8</v>
      </c>
    </row>
    <row r="1314" spans="1:17" x14ac:dyDescent="0.3">
      <c r="A1314" s="32" t="s">
        <v>96</v>
      </c>
      <c r="B1314" s="22" t="s">
        <v>1917</v>
      </c>
      <c r="C1314" s="18" t="s">
        <v>3119</v>
      </c>
      <c r="D1314" s="18" t="s">
        <v>26</v>
      </c>
      <c r="E1314" s="18" t="s">
        <v>9</v>
      </c>
      <c r="F1314" s="42">
        <f t="shared" ca="1" si="20"/>
        <v>39378</v>
      </c>
      <c r="G1314" s="27">
        <v>6.4</v>
      </c>
      <c r="H1314" s="45">
        <v>113.28</v>
      </c>
      <c r="I1314" s="45">
        <v>315.99</v>
      </c>
      <c r="J1314" s="25">
        <v>100</v>
      </c>
      <c r="K1314" s="45">
        <v>173.95</v>
      </c>
      <c r="L1314" s="45">
        <v>142.04</v>
      </c>
      <c r="M1314" s="18" t="s">
        <v>46</v>
      </c>
      <c r="N1314" s="45">
        <v>28.41</v>
      </c>
      <c r="O13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4" s="45">
        <f>Table1[[#This Row],[Lifetime Gross (M USD)]]-Table1[[#This Row],[Budget (M USD)]]</f>
        <v>202.71</v>
      </c>
      <c r="Q1314" s="2" t="s">
        <v>22</v>
      </c>
    </row>
    <row r="1315" spans="1:17" x14ac:dyDescent="0.3">
      <c r="A1315" s="18" t="s">
        <v>98</v>
      </c>
      <c r="B1315" s="22" t="s">
        <v>3051</v>
      </c>
      <c r="C1315" s="18" t="s">
        <v>5020</v>
      </c>
      <c r="D1315" s="18" t="s">
        <v>26</v>
      </c>
      <c r="E1315" s="18" t="s">
        <v>9</v>
      </c>
      <c r="F1315" s="42">
        <f t="shared" ca="1" si="20"/>
        <v>23435</v>
      </c>
      <c r="G1315" s="27">
        <v>6</v>
      </c>
      <c r="H1315" s="45">
        <v>135.59</v>
      </c>
      <c r="I1315" s="45">
        <v>335.43</v>
      </c>
      <c r="J1315" s="25">
        <v>80</v>
      </c>
      <c r="K1315" s="45">
        <v>254.13</v>
      </c>
      <c r="L1315" s="45">
        <v>81.3</v>
      </c>
      <c r="M1315" s="18" t="s">
        <v>46</v>
      </c>
      <c r="N1315" s="45">
        <v>21.1</v>
      </c>
      <c r="O13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5" s="45">
        <f>Table1[[#This Row],[Lifetime Gross (M USD)]]-Table1[[#This Row],[Budget (M USD)]]</f>
        <v>199.84</v>
      </c>
      <c r="Q1315" s="2" t="s">
        <v>17</v>
      </c>
    </row>
    <row r="1316" spans="1:17" x14ac:dyDescent="0.3">
      <c r="A1316" s="32" t="s">
        <v>117</v>
      </c>
      <c r="B1316" s="22" t="s">
        <v>2763</v>
      </c>
      <c r="C1316" s="18" t="s">
        <v>4349</v>
      </c>
      <c r="D1316" s="18" t="s">
        <v>26</v>
      </c>
      <c r="E1316" s="18" t="s">
        <v>2764</v>
      </c>
      <c r="F1316" s="42">
        <f t="shared" ca="1" si="20"/>
        <v>28969</v>
      </c>
      <c r="G1316" s="27">
        <v>7.8</v>
      </c>
      <c r="H1316" s="45">
        <v>292.43</v>
      </c>
      <c r="I1316" s="45">
        <v>491.16</v>
      </c>
      <c r="J1316" s="25">
        <v>96</v>
      </c>
      <c r="K1316" s="45">
        <v>359.68</v>
      </c>
      <c r="L1316" s="45">
        <v>131.47999999999999</v>
      </c>
      <c r="M1316" s="18" t="s">
        <v>48</v>
      </c>
      <c r="N1316" s="45">
        <v>65.540000000000006</v>
      </c>
      <c r="O13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6" s="45">
        <f>Table1[[#This Row],[Lifetime Gross (M USD)]]-Table1[[#This Row],[Budget (M USD)]]</f>
        <v>198.73000000000002</v>
      </c>
      <c r="Q1316" s="2" t="s">
        <v>20</v>
      </c>
    </row>
    <row r="1317" spans="1:17" x14ac:dyDescent="0.3">
      <c r="A1317" s="18" t="s">
        <v>158</v>
      </c>
      <c r="B1317" s="22" t="s">
        <v>2834</v>
      </c>
      <c r="C1317" s="18" t="s">
        <v>4508</v>
      </c>
      <c r="D1317" s="18" t="s">
        <v>26</v>
      </c>
      <c r="E1317" s="18" t="s">
        <v>9</v>
      </c>
      <c r="F1317" s="42">
        <f t="shared" ca="1" si="20"/>
        <v>13040</v>
      </c>
      <c r="G1317" s="27">
        <v>6.9</v>
      </c>
      <c r="H1317" s="45">
        <v>100.95</v>
      </c>
      <c r="I1317" s="45">
        <v>280.98</v>
      </c>
      <c r="J1317" s="25">
        <v>87</v>
      </c>
      <c r="K1317" s="45">
        <v>189</v>
      </c>
      <c r="L1317" s="45">
        <v>91.98</v>
      </c>
      <c r="M1317" s="18" t="s">
        <v>55</v>
      </c>
      <c r="N1317" s="45">
        <v>49.12</v>
      </c>
      <c r="O13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7" s="45">
        <f>Table1[[#This Row],[Lifetime Gross (M USD)]]-Table1[[#This Row],[Budget (M USD)]]</f>
        <v>180.03000000000003</v>
      </c>
      <c r="Q1317" s="2" t="s">
        <v>10</v>
      </c>
    </row>
    <row r="1318" spans="1:17" x14ac:dyDescent="0.3">
      <c r="A1318" s="32" t="s">
        <v>160</v>
      </c>
      <c r="B1318" s="22" t="s">
        <v>1963</v>
      </c>
      <c r="C1318" s="18" t="s">
        <v>4108</v>
      </c>
      <c r="D1318" s="18" t="s">
        <v>26</v>
      </c>
      <c r="E1318" s="18" t="s">
        <v>9</v>
      </c>
      <c r="F1318" s="42">
        <f t="shared" ca="1" si="20"/>
        <v>7966</v>
      </c>
      <c r="G1318" s="27">
        <v>6.6</v>
      </c>
      <c r="H1318" s="45">
        <v>71.22</v>
      </c>
      <c r="I1318" s="45">
        <v>250.47</v>
      </c>
      <c r="J1318" s="25">
        <v>78</v>
      </c>
      <c r="K1318" s="45">
        <v>195.05</v>
      </c>
      <c r="L1318" s="45">
        <v>55.42</v>
      </c>
      <c r="M1318" s="18" t="s">
        <v>55</v>
      </c>
      <c r="N1318" s="45">
        <v>29.72</v>
      </c>
      <c r="O13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8" s="45">
        <f>Table1[[#This Row],[Lifetime Gross (M USD)]]-Table1[[#This Row],[Budget (M USD)]]</f>
        <v>179.25</v>
      </c>
      <c r="Q1318" s="2" t="s">
        <v>25</v>
      </c>
    </row>
    <row r="1319" spans="1:17" x14ac:dyDescent="0.3">
      <c r="A1319" s="18" t="s">
        <v>183</v>
      </c>
      <c r="B1319" s="22" t="s">
        <v>2072</v>
      </c>
      <c r="C1319" s="18" t="s">
        <v>3949</v>
      </c>
      <c r="D1319" s="18" t="s">
        <v>26</v>
      </c>
      <c r="E1319" s="18" t="s">
        <v>9</v>
      </c>
      <c r="F1319" s="42">
        <f t="shared" ca="1" si="20"/>
        <v>33320</v>
      </c>
      <c r="G1319" s="27">
        <v>5.3</v>
      </c>
      <c r="H1319" s="45">
        <v>102.39</v>
      </c>
      <c r="I1319" s="45">
        <v>251.03</v>
      </c>
      <c r="J1319" s="25">
        <v>29</v>
      </c>
      <c r="K1319" s="45">
        <v>184.75</v>
      </c>
      <c r="L1319" s="45">
        <v>66.28</v>
      </c>
      <c r="M1319" s="18" t="s">
        <v>46</v>
      </c>
      <c r="N1319" s="45">
        <v>25.97</v>
      </c>
      <c r="O13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19" s="45">
        <f>Table1[[#This Row],[Lifetime Gross (M USD)]]-Table1[[#This Row],[Budget (M USD)]]</f>
        <v>148.63999999999999</v>
      </c>
      <c r="Q1319" s="2" t="s">
        <v>20</v>
      </c>
    </row>
    <row r="1320" spans="1:17" x14ac:dyDescent="0.3">
      <c r="A1320" s="32" t="s">
        <v>188</v>
      </c>
      <c r="B1320" s="22" t="s">
        <v>2293</v>
      </c>
      <c r="C1320" s="18" t="s">
        <v>4722</v>
      </c>
      <c r="D1320" s="18" t="s">
        <v>26</v>
      </c>
      <c r="E1320" s="18" t="s">
        <v>9</v>
      </c>
      <c r="F1320" s="42">
        <f t="shared" ca="1" si="20"/>
        <v>27546</v>
      </c>
      <c r="G1320" s="27">
        <v>4.3</v>
      </c>
      <c r="H1320" s="45">
        <v>116.9</v>
      </c>
      <c r="I1320" s="45">
        <v>251.81</v>
      </c>
      <c r="J1320" s="25">
        <v>85</v>
      </c>
      <c r="K1320" s="45">
        <v>194.66</v>
      </c>
      <c r="L1320" s="45">
        <v>57.15</v>
      </c>
      <c r="M1320" s="18" t="s">
        <v>48</v>
      </c>
      <c r="N1320" s="45">
        <v>55.27</v>
      </c>
      <c r="O13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0" s="45">
        <f>Table1[[#This Row],[Lifetime Gross (M USD)]]-Table1[[#This Row],[Budget (M USD)]]</f>
        <v>134.91</v>
      </c>
      <c r="Q1320" s="2" t="s">
        <v>22</v>
      </c>
    </row>
    <row r="1321" spans="1:17" x14ac:dyDescent="0.3">
      <c r="A1321" s="18" t="s">
        <v>240</v>
      </c>
      <c r="B1321" s="22" t="s">
        <v>1959</v>
      </c>
      <c r="C1321" s="18" t="s">
        <v>3161</v>
      </c>
      <c r="D1321" s="18" t="s">
        <v>26</v>
      </c>
      <c r="E1321" s="18" t="s">
        <v>9</v>
      </c>
      <c r="F1321" s="42">
        <f t="shared" ca="1" si="20"/>
        <v>32366</v>
      </c>
      <c r="G1321" s="27">
        <v>5.5</v>
      </c>
      <c r="H1321" s="45">
        <v>50.89</v>
      </c>
      <c r="I1321" s="45">
        <v>181.77</v>
      </c>
      <c r="J1321" s="25">
        <v>52</v>
      </c>
      <c r="K1321" s="45">
        <v>110.68</v>
      </c>
      <c r="L1321" s="45">
        <v>71.09</v>
      </c>
      <c r="M1321" s="18" t="s">
        <v>55</v>
      </c>
      <c r="N1321" s="45">
        <v>22.31</v>
      </c>
      <c r="O13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1" s="45">
        <f>Table1[[#This Row],[Lifetime Gross (M USD)]]-Table1[[#This Row],[Budget (M USD)]]</f>
        <v>130.88</v>
      </c>
      <c r="Q1321" s="2" t="s">
        <v>25</v>
      </c>
    </row>
    <row r="1322" spans="1:17" x14ac:dyDescent="0.3">
      <c r="A1322" s="32" t="s">
        <v>250</v>
      </c>
      <c r="B1322" s="22" t="s">
        <v>2300</v>
      </c>
      <c r="C1322" s="18" t="s">
        <v>4401</v>
      </c>
      <c r="D1322" s="18" t="s">
        <v>26</v>
      </c>
      <c r="E1322" s="18" t="s">
        <v>19</v>
      </c>
      <c r="F1322" s="42">
        <f t="shared" ca="1" si="20"/>
        <v>31993</v>
      </c>
      <c r="G1322" s="27">
        <v>8</v>
      </c>
      <c r="H1322" s="45">
        <v>252.49</v>
      </c>
      <c r="I1322" s="45">
        <v>374.28</v>
      </c>
      <c r="J1322" s="25">
        <v>44</v>
      </c>
      <c r="K1322" s="45">
        <v>224.94</v>
      </c>
      <c r="L1322" s="45">
        <v>149.34</v>
      </c>
      <c r="M1322" s="18" t="s">
        <v>46</v>
      </c>
      <c r="N1322" s="45">
        <v>91.18</v>
      </c>
      <c r="O13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2" s="45">
        <f>Table1[[#This Row],[Lifetime Gross (M USD)]]-Table1[[#This Row],[Budget (M USD)]]</f>
        <v>121.78999999999996</v>
      </c>
      <c r="Q1322" s="2" t="s">
        <v>22</v>
      </c>
    </row>
    <row r="1323" spans="1:17" x14ac:dyDescent="0.3">
      <c r="A1323" s="18" t="s">
        <v>251</v>
      </c>
      <c r="B1323" s="22" t="s">
        <v>1906</v>
      </c>
      <c r="C1323" s="18" t="s">
        <v>3527</v>
      </c>
      <c r="D1323" s="18" t="s">
        <v>26</v>
      </c>
      <c r="E1323" s="18" t="s">
        <v>9</v>
      </c>
      <c r="F1323" s="42">
        <f t="shared" ca="1" si="20"/>
        <v>19301</v>
      </c>
      <c r="G1323" s="27">
        <v>5.2</v>
      </c>
      <c r="H1323" s="45">
        <v>111.82</v>
      </c>
      <c r="I1323" s="45">
        <v>227.99</v>
      </c>
      <c r="J1323" s="25">
        <v>68</v>
      </c>
      <c r="K1323" s="45">
        <v>139.62</v>
      </c>
      <c r="L1323" s="45">
        <v>88.37</v>
      </c>
      <c r="M1323" s="18" t="s">
        <v>54</v>
      </c>
      <c r="N1323" s="45">
        <v>47.88</v>
      </c>
      <c r="O13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3" s="45">
        <f>Table1[[#This Row],[Lifetime Gross (M USD)]]-Table1[[#This Row],[Budget (M USD)]]</f>
        <v>116.17000000000002</v>
      </c>
      <c r="Q1323" s="2" t="s">
        <v>13</v>
      </c>
    </row>
    <row r="1324" spans="1:17" x14ac:dyDescent="0.3">
      <c r="A1324" s="32" t="s">
        <v>298</v>
      </c>
      <c r="B1324" s="22" t="s">
        <v>2020</v>
      </c>
      <c r="C1324" s="18" t="s">
        <v>3226</v>
      </c>
      <c r="D1324" s="18" t="s">
        <v>26</v>
      </c>
      <c r="E1324" s="18" t="s">
        <v>9</v>
      </c>
      <c r="F1324" s="42">
        <f t="shared" ca="1" si="20"/>
        <v>9021</v>
      </c>
      <c r="G1324" s="27">
        <v>6.5</v>
      </c>
      <c r="H1324" s="45">
        <v>183.93</v>
      </c>
      <c r="I1324" s="45">
        <v>298.79000000000002</v>
      </c>
      <c r="J1324" s="25">
        <v>94</v>
      </c>
      <c r="K1324" s="45">
        <v>213</v>
      </c>
      <c r="L1324" s="45">
        <v>85.79</v>
      </c>
      <c r="M1324" s="18" t="s">
        <v>54</v>
      </c>
      <c r="N1324" s="45">
        <v>34.43</v>
      </c>
      <c r="O13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4" s="45">
        <f>Table1[[#This Row],[Lifetime Gross (M USD)]]-Table1[[#This Row],[Budget (M USD)]]</f>
        <v>114.86000000000001</v>
      </c>
      <c r="Q1324" s="2" t="s">
        <v>10</v>
      </c>
    </row>
    <row r="1325" spans="1:17" x14ac:dyDescent="0.3">
      <c r="A1325" s="18" t="s">
        <v>355</v>
      </c>
      <c r="B1325" s="22" t="s">
        <v>2733</v>
      </c>
      <c r="C1325" s="18" t="s">
        <v>4298</v>
      </c>
      <c r="D1325" s="18" t="s">
        <v>26</v>
      </c>
      <c r="E1325" s="18" t="s">
        <v>9</v>
      </c>
      <c r="F1325" s="42">
        <f t="shared" ca="1" si="20"/>
        <v>38353</v>
      </c>
      <c r="G1325" s="27">
        <v>5.4</v>
      </c>
      <c r="H1325" s="45">
        <v>175.18</v>
      </c>
      <c r="I1325" s="45">
        <v>283.63</v>
      </c>
      <c r="J1325" s="25">
        <v>61</v>
      </c>
      <c r="K1325" s="45">
        <v>221.27</v>
      </c>
      <c r="L1325" s="45">
        <v>62.36</v>
      </c>
      <c r="M1325" s="18" t="s">
        <v>48</v>
      </c>
      <c r="N1325" s="45">
        <v>63.75</v>
      </c>
      <c r="O13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5" s="45">
        <f>Table1[[#This Row],[Lifetime Gross (M USD)]]-Table1[[#This Row],[Budget (M USD)]]</f>
        <v>108.44999999999999</v>
      </c>
      <c r="Q1325" s="2" t="s">
        <v>17</v>
      </c>
    </row>
    <row r="1326" spans="1:17" x14ac:dyDescent="0.3">
      <c r="A1326" s="32" t="s">
        <v>208</v>
      </c>
      <c r="B1326" s="22" t="s">
        <v>1926</v>
      </c>
      <c r="C1326" s="18" t="s">
        <v>3128</v>
      </c>
      <c r="D1326" s="18" t="s">
        <v>26</v>
      </c>
      <c r="E1326" s="18" t="s">
        <v>9</v>
      </c>
      <c r="F1326" s="42">
        <f t="shared" ca="1" si="20"/>
        <v>35591</v>
      </c>
      <c r="G1326" s="27">
        <v>7</v>
      </c>
      <c r="H1326" s="45">
        <v>213.97</v>
      </c>
      <c r="I1326" s="45">
        <v>316.95999999999998</v>
      </c>
      <c r="J1326" s="25">
        <v>57</v>
      </c>
      <c r="K1326" s="45">
        <v>203.7</v>
      </c>
      <c r="L1326" s="45">
        <v>113.26</v>
      </c>
      <c r="M1326" s="18" t="s">
        <v>50</v>
      </c>
      <c r="N1326" s="45">
        <v>98.69</v>
      </c>
      <c r="O13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6" s="45">
        <f>Table1[[#This Row],[Lifetime Gross (M USD)]]-Table1[[#This Row],[Budget (M USD)]]</f>
        <v>102.98999999999998</v>
      </c>
      <c r="Q1326" s="2" t="s">
        <v>22</v>
      </c>
    </row>
    <row r="1327" spans="1:17" x14ac:dyDescent="0.3">
      <c r="A1327" s="18" t="s">
        <v>394</v>
      </c>
      <c r="B1327" s="22" t="s">
        <v>2278</v>
      </c>
      <c r="C1327" s="18" t="s">
        <v>3549</v>
      </c>
      <c r="D1327" s="18" t="s">
        <v>26</v>
      </c>
      <c r="E1327" s="18" t="s">
        <v>9</v>
      </c>
      <c r="F1327" s="42">
        <f t="shared" ca="1" si="20"/>
        <v>24342</v>
      </c>
      <c r="G1327" s="27">
        <v>4.5</v>
      </c>
      <c r="H1327" s="45">
        <v>115.59</v>
      </c>
      <c r="I1327" s="45">
        <v>216.97</v>
      </c>
      <c r="J1327" s="25">
        <v>45</v>
      </c>
      <c r="K1327" s="45">
        <v>111.38</v>
      </c>
      <c r="L1327" s="45">
        <v>105.59</v>
      </c>
      <c r="M1327" s="18" t="s">
        <v>54</v>
      </c>
      <c r="N1327" s="45">
        <v>15.86</v>
      </c>
      <c r="O13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7" s="45">
        <f>Table1[[#This Row],[Lifetime Gross (M USD)]]-Table1[[#This Row],[Budget (M USD)]]</f>
        <v>101.38</v>
      </c>
      <c r="Q1327" s="2" t="s">
        <v>17</v>
      </c>
    </row>
    <row r="1328" spans="1:17" x14ac:dyDescent="0.3">
      <c r="A1328" s="32" t="s">
        <v>402</v>
      </c>
      <c r="B1328" s="22" t="s">
        <v>2767</v>
      </c>
      <c r="C1328" s="18" t="s">
        <v>4676</v>
      </c>
      <c r="D1328" s="18" t="s">
        <v>26</v>
      </c>
      <c r="E1328" s="18" t="s">
        <v>9</v>
      </c>
      <c r="F1328" s="42">
        <f t="shared" ca="1" si="20"/>
        <v>34894</v>
      </c>
      <c r="G1328" s="27">
        <v>2.7</v>
      </c>
      <c r="H1328" s="45">
        <v>15.08</v>
      </c>
      <c r="I1328" s="45">
        <v>101.97</v>
      </c>
      <c r="J1328" s="25">
        <v>89</v>
      </c>
      <c r="K1328" s="45">
        <v>70.319999999999993</v>
      </c>
      <c r="L1328" s="45">
        <v>31.65</v>
      </c>
      <c r="M1328" s="18" t="s">
        <v>50</v>
      </c>
      <c r="N1328" s="45">
        <v>2.38</v>
      </c>
      <c r="O13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8" s="45">
        <f>Table1[[#This Row],[Lifetime Gross (M USD)]]-Table1[[#This Row],[Budget (M USD)]]</f>
        <v>86.89</v>
      </c>
      <c r="Q1328" s="2" t="s">
        <v>25</v>
      </c>
    </row>
    <row r="1329" spans="1:17" x14ac:dyDescent="0.3">
      <c r="A1329" s="18" t="s">
        <v>406</v>
      </c>
      <c r="B1329" s="22" t="s">
        <v>2230</v>
      </c>
      <c r="C1329" s="18" t="s">
        <v>3749</v>
      </c>
      <c r="D1329" s="18" t="s">
        <v>26</v>
      </c>
      <c r="E1329" s="18" t="s">
        <v>9</v>
      </c>
      <c r="F1329" s="42">
        <f t="shared" ca="1" si="20"/>
        <v>29127</v>
      </c>
      <c r="G1329" s="27">
        <v>6.4</v>
      </c>
      <c r="H1329" s="45">
        <v>87.41</v>
      </c>
      <c r="I1329" s="45">
        <v>173</v>
      </c>
      <c r="J1329" s="25">
        <v>58</v>
      </c>
      <c r="K1329" s="45">
        <v>88.62</v>
      </c>
      <c r="L1329" s="45">
        <v>84.38</v>
      </c>
      <c r="M1329" s="18" t="s">
        <v>55</v>
      </c>
      <c r="N1329" s="45">
        <v>24.35</v>
      </c>
      <c r="O13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29" s="45">
        <f>Table1[[#This Row],[Lifetime Gross (M USD)]]-Table1[[#This Row],[Budget (M USD)]]</f>
        <v>85.59</v>
      </c>
      <c r="Q1329" s="2" t="s">
        <v>13</v>
      </c>
    </row>
    <row r="1330" spans="1:17" x14ac:dyDescent="0.3">
      <c r="A1330" s="32" t="s">
        <v>407</v>
      </c>
      <c r="B1330" s="22" t="s">
        <v>2707</v>
      </c>
      <c r="C1330" s="18" t="s">
        <v>4254</v>
      </c>
      <c r="D1330" s="18" t="s">
        <v>26</v>
      </c>
      <c r="E1330" s="18" t="s">
        <v>9</v>
      </c>
      <c r="F1330" s="42">
        <f t="shared" ca="1" si="20"/>
        <v>9288</v>
      </c>
      <c r="G1330" s="27">
        <v>5.2</v>
      </c>
      <c r="H1330" s="45">
        <v>99.19</v>
      </c>
      <c r="I1330" s="45">
        <v>182.01</v>
      </c>
      <c r="J1330" s="25">
        <v>50</v>
      </c>
      <c r="K1330" s="45">
        <v>109.74</v>
      </c>
      <c r="L1330" s="45">
        <v>72.27</v>
      </c>
      <c r="M1330" s="18" t="s">
        <v>44</v>
      </c>
      <c r="N1330" s="45">
        <v>10.23</v>
      </c>
      <c r="O13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0" s="45">
        <f>Table1[[#This Row],[Lifetime Gross (M USD)]]-Table1[[#This Row],[Budget (M USD)]]</f>
        <v>82.82</v>
      </c>
      <c r="Q1330" s="2" t="s">
        <v>25</v>
      </c>
    </row>
    <row r="1331" spans="1:17" x14ac:dyDescent="0.3">
      <c r="A1331" s="18" t="s">
        <v>412</v>
      </c>
      <c r="B1331" s="22" t="s">
        <v>2349</v>
      </c>
      <c r="C1331" s="18" t="s">
        <v>3655</v>
      </c>
      <c r="D1331" s="18" t="s">
        <v>26</v>
      </c>
      <c r="E1331" s="18" t="s">
        <v>9</v>
      </c>
      <c r="F1331" s="42">
        <f t="shared" ca="1" si="20"/>
        <v>7625</v>
      </c>
      <c r="G1331" s="27">
        <v>5.6</v>
      </c>
      <c r="H1331" s="45">
        <v>218.16</v>
      </c>
      <c r="I1331" s="45">
        <v>297.05</v>
      </c>
      <c r="J1331" s="25">
        <v>29</v>
      </c>
      <c r="K1331" s="45">
        <v>227.93</v>
      </c>
      <c r="L1331" s="45">
        <v>69.12</v>
      </c>
      <c r="M1331" s="18" t="s">
        <v>50</v>
      </c>
      <c r="N1331" s="45">
        <v>51.1</v>
      </c>
      <c r="O13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1" s="45">
        <f>Table1[[#This Row],[Lifetime Gross (M USD)]]-Table1[[#This Row],[Budget (M USD)]]</f>
        <v>78.890000000000015</v>
      </c>
      <c r="Q1331" s="2" t="s">
        <v>8</v>
      </c>
    </row>
    <row r="1332" spans="1:17" x14ac:dyDescent="0.3">
      <c r="A1332" s="32" t="s">
        <v>435</v>
      </c>
      <c r="B1332" s="22" t="s">
        <v>2955</v>
      </c>
      <c r="C1332" s="18" t="s">
        <v>4791</v>
      </c>
      <c r="D1332" s="18" t="s">
        <v>26</v>
      </c>
      <c r="E1332" s="18" t="s">
        <v>9</v>
      </c>
      <c r="F1332" s="42">
        <f t="shared" ca="1" si="20"/>
        <v>21894</v>
      </c>
      <c r="G1332" s="27">
        <v>4.9000000000000004</v>
      </c>
      <c r="H1332" s="45">
        <v>200.67</v>
      </c>
      <c r="I1332" s="45">
        <v>278.67</v>
      </c>
      <c r="J1332" s="25">
        <v>39</v>
      </c>
      <c r="K1332" s="45">
        <v>197.72</v>
      </c>
      <c r="L1332" s="45">
        <v>80.95</v>
      </c>
      <c r="M1332" s="18" t="s">
        <v>50</v>
      </c>
      <c r="N1332" s="45">
        <v>90.38</v>
      </c>
      <c r="O13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2" s="45">
        <f>Table1[[#This Row],[Lifetime Gross (M USD)]]-Table1[[#This Row],[Budget (M USD)]]</f>
        <v>78.000000000000028</v>
      </c>
      <c r="Q1332" s="2" t="s">
        <v>10</v>
      </c>
    </row>
    <row r="1333" spans="1:17" x14ac:dyDescent="0.3">
      <c r="A1333" s="18" t="s">
        <v>457</v>
      </c>
      <c r="B1333" s="22" t="s">
        <v>2286</v>
      </c>
      <c r="C1333" s="18" t="s">
        <v>3658</v>
      </c>
      <c r="D1333" s="18" t="s">
        <v>26</v>
      </c>
      <c r="E1333" s="18" t="s">
        <v>19</v>
      </c>
      <c r="F1333" s="42">
        <f t="shared" ca="1" si="20"/>
        <v>18734</v>
      </c>
      <c r="G1333" s="27">
        <v>6.4</v>
      </c>
      <c r="H1333" s="45">
        <v>229.24</v>
      </c>
      <c r="I1333" s="45">
        <v>299.3</v>
      </c>
      <c r="J1333" s="25">
        <v>74</v>
      </c>
      <c r="K1333" s="45">
        <v>167.52</v>
      </c>
      <c r="L1333" s="45">
        <v>131.78</v>
      </c>
      <c r="M1333" s="18" t="s">
        <v>50</v>
      </c>
      <c r="N1333" s="45">
        <v>94.82</v>
      </c>
      <c r="O13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3" s="45">
        <f>Table1[[#This Row],[Lifetime Gross (M USD)]]-Table1[[#This Row],[Budget (M USD)]]</f>
        <v>70.06</v>
      </c>
      <c r="Q1333" s="2" t="s">
        <v>13</v>
      </c>
    </row>
    <row r="1334" spans="1:17" x14ac:dyDescent="0.3">
      <c r="A1334" s="32" t="s">
        <v>479</v>
      </c>
      <c r="B1334" s="22" t="s">
        <v>1883</v>
      </c>
      <c r="C1334" s="18" t="s">
        <v>4979</v>
      </c>
      <c r="D1334" s="18" t="s">
        <v>26</v>
      </c>
      <c r="E1334" s="18" t="s">
        <v>9</v>
      </c>
      <c r="F1334" s="42">
        <f t="shared" ca="1" si="20"/>
        <v>34830</v>
      </c>
      <c r="G1334" s="27">
        <v>6.1</v>
      </c>
      <c r="H1334" s="45">
        <v>65.44</v>
      </c>
      <c r="I1334" s="45">
        <v>132.18</v>
      </c>
      <c r="J1334" s="25">
        <v>29</v>
      </c>
      <c r="K1334" s="45">
        <v>67.239999999999995</v>
      </c>
      <c r="L1334" s="45">
        <v>64.94</v>
      </c>
      <c r="M1334" s="18" t="s">
        <v>50</v>
      </c>
      <c r="N1334" s="45">
        <v>17.489999999999998</v>
      </c>
      <c r="O13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4" s="45">
        <f>Table1[[#This Row],[Lifetime Gross (M USD)]]-Table1[[#This Row],[Budget (M USD)]]</f>
        <v>66.740000000000009</v>
      </c>
      <c r="Q1334" s="2" t="s">
        <v>28</v>
      </c>
    </row>
    <row r="1335" spans="1:17" x14ac:dyDescent="0.3">
      <c r="A1335" s="18" t="s">
        <v>492</v>
      </c>
      <c r="B1335" s="22" t="s">
        <v>2400</v>
      </c>
      <c r="C1335" s="18" t="s">
        <v>4402</v>
      </c>
      <c r="D1335" s="18" t="s">
        <v>26</v>
      </c>
      <c r="E1335" s="18" t="s">
        <v>9</v>
      </c>
      <c r="F1335" s="42">
        <f t="shared" ca="1" si="20"/>
        <v>24341</v>
      </c>
      <c r="G1335" s="27">
        <v>7.1</v>
      </c>
      <c r="H1335" s="45">
        <v>224.2</v>
      </c>
      <c r="I1335" s="45">
        <v>287.43</v>
      </c>
      <c r="J1335" s="25">
        <v>64</v>
      </c>
      <c r="K1335" s="45">
        <v>225.44</v>
      </c>
      <c r="L1335" s="45">
        <v>61.99</v>
      </c>
      <c r="M1335" s="18" t="s">
        <v>50</v>
      </c>
      <c r="N1335" s="45">
        <v>23.34</v>
      </c>
      <c r="O13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5" s="45">
        <f>Table1[[#This Row],[Lifetime Gross (M USD)]]-Table1[[#This Row],[Budget (M USD)]]</f>
        <v>63.230000000000018</v>
      </c>
      <c r="Q1335" s="2" t="s">
        <v>17</v>
      </c>
    </row>
    <row r="1336" spans="1:17" x14ac:dyDescent="0.3">
      <c r="A1336" s="32" t="s">
        <v>621</v>
      </c>
      <c r="B1336" s="22" t="s">
        <v>2889</v>
      </c>
      <c r="C1336" s="18" t="s">
        <v>4629</v>
      </c>
      <c r="D1336" s="18" t="s">
        <v>26</v>
      </c>
      <c r="E1336" s="18" t="s">
        <v>9</v>
      </c>
      <c r="F1336" s="42">
        <f t="shared" ca="1" si="20"/>
        <v>37476</v>
      </c>
      <c r="G1336" s="27">
        <v>6.7</v>
      </c>
      <c r="H1336" s="45">
        <v>113.48</v>
      </c>
      <c r="I1336" s="45">
        <v>174.05</v>
      </c>
      <c r="J1336" s="25">
        <v>81</v>
      </c>
      <c r="K1336" s="45">
        <v>100.87</v>
      </c>
      <c r="L1336" s="45">
        <v>73.180000000000007</v>
      </c>
      <c r="M1336" s="18" t="s">
        <v>55</v>
      </c>
      <c r="N1336" s="45">
        <v>23.13</v>
      </c>
      <c r="O13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6" s="45">
        <f>Table1[[#This Row],[Lifetime Gross (M USD)]]-Table1[[#This Row],[Budget (M USD)]]</f>
        <v>60.570000000000007</v>
      </c>
      <c r="Q1336" s="2" t="s">
        <v>25</v>
      </c>
    </row>
    <row r="1337" spans="1:17" x14ac:dyDescent="0.3">
      <c r="A1337" s="18" t="s">
        <v>689</v>
      </c>
      <c r="B1337" s="22" t="s">
        <v>2962</v>
      </c>
      <c r="C1337" s="18" t="s">
        <v>4805</v>
      </c>
      <c r="D1337" s="18" t="s">
        <v>26</v>
      </c>
      <c r="E1337" s="18" t="s">
        <v>9</v>
      </c>
      <c r="F1337" s="42">
        <f t="shared" ca="1" si="20"/>
        <v>41898</v>
      </c>
      <c r="G1337" s="27">
        <v>7</v>
      </c>
      <c r="H1337" s="45">
        <v>13.67</v>
      </c>
      <c r="I1337" s="45">
        <v>64.09</v>
      </c>
      <c r="J1337" s="25">
        <v>88</v>
      </c>
      <c r="K1337" s="45">
        <v>47.03</v>
      </c>
      <c r="L1337" s="45">
        <v>17.059999999999999</v>
      </c>
      <c r="M1337" s="18" t="s">
        <v>48</v>
      </c>
      <c r="N1337" s="45">
        <v>5.88</v>
      </c>
      <c r="O13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7" s="45">
        <f>Table1[[#This Row],[Lifetime Gross (M USD)]]-Table1[[#This Row],[Budget (M USD)]]</f>
        <v>50.42</v>
      </c>
      <c r="Q1337" s="2" t="s">
        <v>13</v>
      </c>
    </row>
    <row r="1338" spans="1:17" x14ac:dyDescent="0.3">
      <c r="A1338" s="32" t="s">
        <v>714</v>
      </c>
      <c r="B1338" s="22" t="s">
        <v>2664</v>
      </c>
      <c r="C1338" s="18" t="s">
        <v>4359</v>
      </c>
      <c r="D1338" s="18" t="s">
        <v>26</v>
      </c>
      <c r="E1338" s="18" t="s">
        <v>1875</v>
      </c>
      <c r="F1338" s="42">
        <f t="shared" ca="1" si="20"/>
        <v>40997</v>
      </c>
      <c r="G1338" s="27">
        <v>6.6</v>
      </c>
      <c r="H1338" s="45">
        <v>256.10000000000002</v>
      </c>
      <c r="I1338" s="45">
        <v>296.75</v>
      </c>
      <c r="J1338" s="25">
        <v>91</v>
      </c>
      <c r="K1338" s="45">
        <v>174.81</v>
      </c>
      <c r="L1338" s="45">
        <v>121.94</v>
      </c>
      <c r="M1338" s="18" t="s">
        <v>48</v>
      </c>
      <c r="N1338" s="45">
        <v>42.87</v>
      </c>
      <c r="O13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8" s="45">
        <f>Table1[[#This Row],[Lifetime Gross (M USD)]]-Table1[[#This Row],[Budget (M USD)]]</f>
        <v>40.649999999999977</v>
      </c>
      <c r="Q1338" s="2" t="s">
        <v>20</v>
      </c>
    </row>
    <row r="1339" spans="1:17" x14ac:dyDescent="0.3">
      <c r="A1339" s="18" t="s">
        <v>719</v>
      </c>
      <c r="B1339" s="22" t="s">
        <v>2454</v>
      </c>
      <c r="C1339" s="18" t="s">
        <v>3813</v>
      </c>
      <c r="D1339" s="18" t="s">
        <v>26</v>
      </c>
      <c r="E1339" s="18" t="s">
        <v>9</v>
      </c>
      <c r="F1339" s="42">
        <f t="shared" ca="1" si="20"/>
        <v>14532</v>
      </c>
      <c r="G1339" s="27">
        <v>4.4000000000000004</v>
      </c>
      <c r="H1339" s="45">
        <v>33.01</v>
      </c>
      <c r="I1339" s="45">
        <v>66.55</v>
      </c>
      <c r="J1339" s="25">
        <v>77</v>
      </c>
      <c r="K1339" s="45">
        <v>39.21</v>
      </c>
      <c r="L1339" s="45">
        <v>27.34</v>
      </c>
      <c r="M1339" s="18" t="s">
        <v>55</v>
      </c>
      <c r="N1339" s="45">
        <v>12.95</v>
      </c>
      <c r="O13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39" s="45">
        <f>Table1[[#This Row],[Lifetime Gross (M USD)]]-Table1[[#This Row],[Budget (M USD)]]</f>
        <v>33.54</v>
      </c>
      <c r="Q1339" s="2" t="s">
        <v>13</v>
      </c>
    </row>
    <row r="1340" spans="1:17" x14ac:dyDescent="0.3">
      <c r="A1340" s="32" t="s">
        <v>725</v>
      </c>
      <c r="B1340" s="22" t="s">
        <v>2825</v>
      </c>
      <c r="C1340" s="18" t="s">
        <v>4490</v>
      </c>
      <c r="D1340" s="18" t="s">
        <v>26</v>
      </c>
      <c r="E1340" s="18" t="s">
        <v>9</v>
      </c>
      <c r="F1340" s="42">
        <f t="shared" ca="1" si="20"/>
        <v>16085</v>
      </c>
      <c r="G1340" s="27">
        <v>7</v>
      </c>
      <c r="H1340" s="45">
        <v>106.29</v>
      </c>
      <c r="I1340" s="45">
        <v>133.38999999999999</v>
      </c>
      <c r="J1340" s="25">
        <v>94</v>
      </c>
      <c r="K1340" s="45">
        <v>79.41</v>
      </c>
      <c r="L1340" s="45">
        <v>53.98</v>
      </c>
      <c r="M1340" s="18" t="s">
        <v>50</v>
      </c>
      <c r="N1340" s="45">
        <v>42.51</v>
      </c>
      <c r="O13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0" s="45">
        <f>Table1[[#This Row],[Lifetime Gross (M USD)]]-Table1[[#This Row],[Budget (M USD)]]</f>
        <v>27.09999999999998</v>
      </c>
      <c r="Q1340" s="2" t="s">
        <v>25</v>
      </c>
    </row>
    <row r="1341" spans="1:17" x14ac:dyDescent="0.3">
      <c r="A1341" s="18" t="s">
        <v>725</v>
      </c>
      <c r="B1341" s="22" t="s">
        <v>2662</v>
      </c>
      <c r="C1341" s="18" t="s">
        <v>4951</v>
      </c>
      <c r="D1341" s="18" t="s">
        <v>26</v>
      </c>
      <c r="E1341" s="18" t="s">
        <v>9</v>
      </c>
      <c r="F1341" s="42">
        <f t="shared" ca="1" si="20"/>
        <v>18255</v>
      </c>
      <c r="G1341" s="27">
        <v>5.9</v>
      </c>
      <c r="H1341" s="45">
        <v>281.25</v>
      </c>
      <c r="I1341" s="45">
        <v>308.10000000000002</v>
      </c>
      <c r="J1341" s="25">
        <v>24</v>
      </c>
      <c r="K1341" s="45">
        <v>222.31</v>
      </c>
      <c r="L1341" s="45">
        <v>85.79</v>
      </c>
      <c r="M1341" s="18" t="s">
        <v>44</v>
      </c>
      <c r="N1341" s="45">
        <v>65.819999999999993</v>
      </c>
      <c r="O13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1" s="45">
        <f>Table1[[#This Row],[Lifetime Gross (M USD)]]-Table1[[#This Row],[Budget (M USD)]]</f>
        <v>26.850000000000023</v>
      </c>
      <c r="Q1341" s="2" t="s">
        <v>25</v>
      </c>
    </row>
    <row r="1342" spans="1:17" x14ac:dyDescent="0.3">
      <c r="A1342" s="32" t="s">
        <v>751</v>
      </c>
      <c r="B1342" s="22" t="s">
        <v>2874</v>
      </c>
      <c r="C1342" s="18" t="s">
        <v>4598</v>
      </c>
      <c r="D1342" s="18" t="s">
        <v>26</v>
      </c>
      <c r="E1342" s="18" t="s">
        <v>9</v>
      </c>
      <c r="F1342" s="42">
        <f t="shared" ca="1" si="20"/>
        <v>24178</v>
      </c>
      <c r="G1342" s="27">
        <v>6.1</v>
      </c>
      <c r="H1342" s="45">
        <v>234.09</v>
      </c>
      <c r="I1342" s="45">
        <v>259.83</v>
      </c>
      <c r="J1342" s="25">
        <v>31</v>
      </c>
      <c r="K1342" s="45">
        <v>206.84</v>
      </c>
      <c r="L1342" s="45">
        <v>52.99</v>
      </c>
      <c r="M1342" s="18" t="s">
        <v>48</v>
      </c>
      <c r="N1342" s="45">
        <v>49.66</v>
      </c>
      <c r="O13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2" s="45">
        <f>Table1[[#This Row],[Lifetime Gross (M USD)]]-Table1[[#This Row],[Budget (M USD)]]</f>
        <v>25.739999999999981</v>
      </c>
      <c r="Q1342" s="2" t="s">
        <v>8</v>
      </c>
    </row>
    <row r="1343" spans="1:17" x14ac:dyDescent="0.3">
      <c r="A1343" s="18" t="s">
        <v>779</v>
      </c>
      <c r="B1343" s="22" t="s">
        <v>2210</v>
      </c>
      <c r="C1343" s="18" t="s">
        <v>3458</v>
      </c>
      <c r="D1343" s="18" t="s">
        <v>26</v>
      </c>
      <c r="E1343" s="18" t="s">
        <v>9</v>
      </c>
      <c r="F1343" s="42">
        <f t="shared" ca="1" si="20"/>
        <v>19980</v>
      </c>
      <c r="G1343" s="27">
        <v>4.7</v>
      </c>
      <c r="H1343" s="45">
        <v>217.56</v>
      </c>
      <c r="I1343" s="45">
        <v>232.78</v>
      </c>
      <c r="J1343" s="25">
        <v>67</v>
      </c>
      <c r="K1343" s="45">
        <v>175.76</v>
      </c>
      <c r="L1343" s="45">
        <v>57.02</v>
      </c>
      <c r="M1343" s="18" t="s">
        <v>46</v>
      </c>
      <c r="N1343" s="45">
        <v>83.75</v>
      </c>
      <c r="O13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3" s="45">
        <f>Table1[[#This Row],[Lifetime Gross (M USD)]]-Table1[[#This Row],[Budget (M USD)]]</f>
        <v>15.219999999999999</v>
      </c>
      <c r="Q1343" s="2" t="s">
        <v>20</v>
      </c>
    </row>
    <row r="1344" spans="1:17" x14ac:dyDescent="0.3">
      <c r="A1344" s="32" t="s">
        <v>798</v>
      </c>
      <c r="B1344" s="22" t="s">
        <v>1907</v>
      </c>
      <c r="C1344" s="18" t="s">
        <v>3614</v>
      </c>
      <c r="D1344" s="18" t="s">
        <v>26</v>
      </c>
      <c r="E1344" s="18" t="s">
        <v>9</v>
      </c>
      <c r="F1344" s="42">
        <f t="shared" ca="1" si="20"/>
        <v>27869</v>
      </c>
      <c r="G1344" s="27">
        <v>6.9</v>
      </c>
      <c r="H1344" s="45">
        <v>259.54000000000002</v>
      </c>
      <c r="I1344" s="45">
        <v>271.31</v>
      </c>
      <c r="J1344" s="25">
        <v>99</v>
      </c>
      <c r="K1344" s="45">
        <v>189.07</v>
      </c>
      <c r="L1344" s="45">
        <v>82.24</v>
      </c>
      <c r="M1344" s="18" t="s">
        <v>48</v>
      </c>
      <c r="N1344" s="45">
        <v>93.36</v>
      </c>
      <c r="O13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4" s="45">
        <f>Table1[[#This Row],[Lifetime Gross (M USD)]]-Table1[[#This Row],[Budget (M USD)]]</f>
        <v>11.769999999999982</v>
      </c>
      <c r="Q1344" s="2" t="s">
        <v>8</v>
      </c>
    </row>
    <row r="1345" spans="1:17" x14ac:dyDescent="0.3">
      <c r="A1345" s="18" t="s">
        <v>905</v>
      </c>
      <c r="B1345" s="22" t="s">
        <v>2887</v>
      </c>
      <c r="C1345" s="18" t="s">
        <v>4627</v>
      </c>
      <c r="D1345" s="18" t="s">
        <v>26</v>
      </c>
      <c r="E1345" s="18" t="s">
        <v>9</v>
      </c>
      <c r="F1345" s="42">
        <f t="shared" ca="1" si="20"/>
        <v>22313</v>
      </c>
      <c r="G1345" s="27">
        <v>3.1</v>
      </c>
      <c r="H1345" s="45">
        <v>288.18</v>
      </c>
      <c r="I1345" s="45">
        <v>293.11</v>
      </c>
      <c r="J1345" s="25">
        <v>62</v>
      </c>
      <c r="K1345" s="45">
        <v>196.53</v>
      </c>
      <c r="L1345" s="45">
        <v>96.58</v>
      </c>
      <c r="M1345" s="18" t="s">
        <v>50</v>
      </c>
      <c r="N1345" s="45">
        <v>32.35</v>
      </c>
      <c r="O13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5" s="45">
        <f>Table1[[#This Row],[Lifetime Gross (M USD)]]-Table1[[#This Row],[Budget (M USD)]]</f>
        <v>4.9300000000000068</v>
      </c>
      <c r="Q1345" s="2" t="s">
        <v>28</v>
      </c>
    </row>
    <row r="1346" spans="1:17" x14ac:dyDescent="0.3">
      <c r="A1346" s="32" t="s">
        <v>917</v>
      </c>
      <c r="B1346" s="22" t="s">
        <v>2265</v>
      </c>
      <c r="C1346" s="18" t="s">
        <v>3530</v>
      </c>
      <c r="D1346" s="18" t="s">
        <v>26</v>
      </c>
      <c r="E1346" s="18" t="s">
        <v>21</v>
      </c>
      <c r="F1346" s="42">
        <f t="shared" ca="1" si="20"/>
        <v>15303</v>
      </c>
      <c r="G1346" s="27">
        <v>6.9</v>
      </c>
      <c r="H1346" s="45">
        <v>131.88999999999999</v>
      </c>
      <c r="I1346" s="45">
        <v>131.37</v>
      </c>
      <c r="J1346" s="25">
        <v>77</v>
      </c>
      <c r="K1346" s="45">
        <v>96.73</v>
      </c>
      <c r="L1346" s="45">
        <v>34.64</v>
      </c>
      <c r="M1346" s="18" t="s">
        <v>46</v>
      </c>
      <c r="N1346" s="45">
        <v>32.19</v>
      </c>
      <c r="O13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6" s="45">
        <f>Table1[[#This Row],[Lifetime Gross (M USD)]]-Table1[[#This Row],[Budget (M USD)]]</f>
        <v>-0.51999999999998181</v>
      </c>
      <c r="Q1346" s="2" t="s">
        <v>25</v>
      </c>
    </row>
    <row r="1347" spans="1:17" x14ac:dyDescent="0.3">
      <c r="A1347" s="18" t="s">
        <v>934</v>
      </c>
      <c r="B1347" s="22" t="s">
        <v>1890</v>
      </c>
      <c r="C1347" s="18" t="s">
        <v>3092</v>
      </c>
      <c r="D1347" s="18" t="s">
        <v>26</v>
      </c>
      <c r="E1347" s="18" t="s">
        <v>19</v>
      </c>
      <c r="F1347" s="42">
        <f t="shared" ref="F1347:F1410" ca="1" si="21">RANDBETWEEN(DATE(1920,1,1),DATE(2015,12,31))</f>
        <v>22124</v>
      </c>
      <c r="G1347" s="27">
        <v>6.5</v>
      </c>
      <c r="H1347" s="45">
        <v>29.87</v>
      </c>
      <c r="I1347" s="45">
        <v>29.19</v>
      </c>
      <c r="J1347" s="25">
        <v>49</v>
      </c>
      <c r="K1347" s="45">
        <v>16.100000000000001</v>
      </c>
      <c r="L1347" s="45">
        <v>13.09</v>
      </c>
      <c r="M1347" s="18" t="s">
        <v>54</v>
      </c>
      <c r="N1347" s="45">
        <v>3.41</v>
      </c>
      <c r="O13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7" s="45">
        <f>Table1[[#This Row],[Lifetime Gross (M USD)]]-Table1[[#This Row],[Budget (M USD)]]</f>
        <v>-0.67999999999999972</v>
      </c>
      <c r="Q1347" s="2" t="s">
        <v>10</v>
      </c>
    </row>
    <row r="1348" spans="1:17" x14ac:dyDescent="0.3">
      <c r="A1348" s="32" t="s">
        <v>1006</v>
      </c>
      <c r="B1348" s="22" t="s">
        <v>2808</v>
      </c>
      <c r="C1348" s="18" t="s">
        <v>4449</v>
      </c>
      <c r="D1348" s="18" t="s">
        <v>26</v>
      </c>
      <c r="E1348" s="18" t="s">
        <v>9</v>
      </c>
      <c r="F1348" s="42">
        <f t="shared" ca="1" si="21"/>
        <v>40593</v>
      </c>
      <c r="G1348" s="27">
        <v>5.9</v>
      </c>
      <c r="H1348" s="45">
        <v>152.96</v>
      </c>
      <c r="I1348" s="45">
        <v>144.88</v>
      </c>
      <c r="J1348" s="25">
        <v>82</v>
      </c>
      <c r="K1348" s="45">
        <v>91.65</v>
      </c>
      <c r="L1348" s="45">
        <v>53.23</v>
      </c>
      <c r="M1348" s="18" t="s">
        <v>44</v>
      </c>
      <c r="N1348" s="45">
        <v>65.81</v>
      </c>
      <c r="O13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8" s="45">
        <f>Table1[[#This Row],[Lifetime Gross (M USD)]]-Table1[[#This Row],[Budget (M USD)]]</f>
        <v>-8.0800000000000125</v>
      </c>
      <c r="Q1348" s="2" t="s">
        <v>25</v>
      </c>
    </row>
    <row r="1349" spans="1:17" x14ac:dyDescent="0.3">
      <c r="A1349" s="18" t="s">
        <v>1012</v>
      </c>
      <c r="B1349" s="22" t="s">
        <v>2507</v>
      </c>
      <c r="C1349" s="18" t="s">
        <v>3893</v>
      </c>
      <c r="D1349" s="18" t="s">
        <v>26</v>
      </c>
      <c r="E1349" s="18" t="s">
        <v>9</v>
      </c>
      <c r="F1349" s="42">
        <f t="shared" ca="1" si="21"/>
        <v>23942</v>
      </c>
      <c r="G1349" s="27">
        <v>6.8</v>
      </c>
      <c r="H1349" s="45">
        <v>168.56</v>
      </c>
      <c r="I1349" s="45">
        <v>142.08000000000001</v>
      </c>
      <c r="J1349" s="25">
        <v>75</v>
      </c>
      <c r="K1349" s="45">
        <v>94.61</v>
      </c>
      <c r="L1349" s="45">
        <v>47.47</v>
      </c>
      <c r="M1349" s="18" t="s">
        <v>48</v>
      </c>
      <c r="N1349" s="45">
        <v>53.75</v>
      </c>
      <c r="O13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49" s="45">
        <f>Table1[[#This Row],[Lifetime Gross (M USD)]]-Table1[[#This Row],[Budget (M USD)]]</f>
        <v>-26.47999999999999</v>
      </c>
      <c r="Q1349" s="2" t="s">
        <v>13</v>
      </c>
    </row>
    <row r="1350" spans="1:17" x14ac:dyDescent="0.3">
      <c r="A1350" s="32" t="s">
        <v>1028</v>
      </c>
      <c r="B1350" s="22" t="s">
        <v>2945</v>
      </c>
      <c r="C1350" s="18" t="s">
        <v>4766</v>
      </c>
      <c r="D1350" s="18" t="s">
        <v>26</v>
      </c>
      <c r="E1350" s="18" t="s">
        <v>9</v>
      </c>
      <c r="F1350" s="42">
        <f t="shared" ca="1" si="21"/>
        <v>19186</v>
      </c>
      <c r="G1350" s="27">
        <v>5.8</v>
      </c>
      <c r="H1350" s="45">
        <v>221.03</v>
      </c>
      <c r="I1350" s="45">
        <v>194.36</v>
      </c>
      <c r="J1350" s="25">
        <v>97</v>
      </c>
      <c r="K1350" s="45">
        <v>146.41</v>
      </c>
      <c r="L1350" s="45">
        <v>47.95</v>
      </c>
      <c r="M1350" s="18" t="s">
        <v>44</v>
      </c>
      <c r="N1350" s="45">
        <v>27.21</v>
      </c>
      <c r="O13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0" s="45">
        <f>Table1[[#This Row],[Lifetime Gross (M USD)]]-Table1[[#This Row],[Budget (M USD)]]</f>
        <v>-26.669999999999987</v>
      </c>
      <c r="Q1350" s="2" t="s">
        <v>13</v>
      </c>
    </row>
    <row r="1351" spans="1:17" x14ac:dyDescent="0.3">
      <c r="A1351" s="18" t="s">
        <v>1050</v>
      </c>
      <c r="B1351" s="22" t="s">
        <v>1901</v>
      </c>
      <c r="C1351" s="18" t="s">
        <v>3103</v>
      </c>
      <c r="D1351" s="18" t="s">
        <v>26</v>
      </c>
      <c r="E1351" s="18" t="s">
        <v>9</v>
      </c>
      <c r="F1351" s="42">
        <f t="shared" ca="1" si="21"/>
        <v>31776</v>
      </c>
      <c r="G1351" s="27">
        <v>6.7</v>
      </c>
      <c r="H1351" s="45">
        <v>66.569999999999993</v>
      </c>
      <c r="I1351" s="45">
        <v>37.99</v>
      </c>
      <c r="J1351" s="25">
        <v>35</v>
      </c>
      <c r="K1351" s="45">
        <v>27.64</v>
      </c>
      <c r="L1351" s="45">
        <v>10.35</v>
      </c>
      <c r="M1351" s="18" t="s">
        <v>50</v>
      </c>
      <c r="N1351" s="45">
        <v>24.66</v>
      </c>
      <c r="O13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1" s="45">
        <f>Table1[[#This Row],[Lifetime Gross (M USD)]]-Table1[[#This Row],[Budget (M USD)]]</f>
        <v>-28.579999999999991</v>
      </c>
      <c r="Q1351" s="2" t="s">
        <v>10</v>
      </c>
    </row>
    <row r="1352" spans="1:17" x14ac:dyDescent="0.3">
      <c r="A1352" s="32" t="s">
        <v>1058</v>
      </c>
      <c r="B1352" s="22" t="s">
        <v>2283</v>
      </c>
      <c r="C1352" s="18" t="s">
        <v>3559</v>
      </c>
      <c r="D1352" s="18" t="s">
        <v>26</v>
      </c>
      <c r="E1352" s="18" t="s">
        <v>9</v>
      </c>
      <c r="F1352" s="42">
        <f t="shared" ca="1" si="21"/>
        <v>34973</v>
      </c>
      <c r="G1352" s="27">
        <v>6.3</v>
      </c>
      <c r="H1352" s="45">
        <v>105.36</v>
      </c>
      <c r="I1352" s="45">
        <v>75.290000000000006</v>
      </c>
      <c r="J1352" s="25">
        <v>32</v>
      </c>
      <c r="K1352" s="45">
        <v>50.15</v>
      </c>
      <c r="L1352" s="45">
        <v>25.14</v>
      </c>
      <c r="M1352" s="18" t="s">
        <v>54</v>
      </c>
      <c r="N1352" s="45">
        <v>47.29</v>
      </c>
      <c r="O13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2" s="45">
        <f>Table1[[#This Row],[Lifetime Gross (M USD)]]-Table1[[#This Row],[Budget (M USD)]]</f>
        <v>-30.069999999999993</v>
      </c>
      <c r="Q1352" s="2" t="s">
        <v>17</v>
      </c>
    </row>
    <row r="1353" spans="1:17" x14ac:dyDescent="0.3">
      <c r="A1353" s="18" t="s">
        <v>1068</v>
      </c>
      <c r="B1353" s="22" t="s">
        <v>1976</v>
      </c>
      <c r="C1353" s="18" t="s">
        <v>4229</v>
      </c>
      <c r="D1353" s="18" t="s">
        <v>26</v>
      </c>
      <c r="E1353" s="18" t="s">
        <v>9</v>
      </c>
      <c r="F1353" s="42">
        <f t="shared" ca="1" si="21"/>
        <v>20709</v>
      </c>
      <c r="G1353" s="27">
        <v>5.5</v>
      </c>
      <c r="H1353" s="45">
        <v>68.64</v>
      </c>
      <c r="I1353" s="45">
        <v>35.979999999999997</v>
      </c>
      <c r="J1353" s="25">
        <v>92</v>
      </c>
      <c r="K1353" s="45">
        <v>25.92</v>
      </c>
      <c r="L1353" s="45">
        <v>10.06</v>
      </c>
      <c r="M1353" s="18" t="s">
        <v>54</v>
      </c>
      <c r="N1353" s="45">
        <v>16.079999999999998</v>
      </c>
      <c r="O13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3" s="45">
        <f>Table1[[#This Row],[Lifetime Gross (M USD)]]-Table1[[#This Row],[Budget (M USD)]]</f>
        <v>-32.660000000000004</v>
      </c>
      <c r="Q1353" s="2" t="s">
        <v>32</v>
      </c>
    </row>
    <row r="1354" spans="1:17" x14ac:dyDescent="0.3">
      <c r="A1354" s="32" t="s">
        <v>1069</v>
      </c>
      <c r="B1354" s="22" t="s">
        <v>2732</v>
      </c>
      <c r="C1354" s="18" t="s">
        <v>4295</v>
      </c>
      <c r="D1354" s="18" t="s">
        <v>23</v>
      </c>
      <c r="E1354" s="18" t="s">
        <v>9</v>
      </c>
      <c r="F1354" s="42">
        <f t="shared" ca="1" si="21"/>
        <v>34260</v>
      </c>
      <c r="G1354" s="27">
        <v>5.9</v>
      </c>
      <c r="H1354" s="45">
        <v>271.87</v>
      </c>
      <c r="I1354" s="45">
        <v>221.7</v>
      </c>
      <c r="J1354" s="25">
        <v>82</v>
      </c>
      <c r="K1354" s="45">
        <v>122.85</v>
      </c>
      <c r="L1354" s="45">
        <v>98.85</v>
      </c>
      <c r="M1354" s="18" t="s">
        <v>48</v>
      </c>
      <c r="N1354" s="45">
        <v>30.48</v>
      </c>
      <c r="O13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4" s="45">
        <f>Table1[[#This Row],[Lifetime Gross (M USD)]]-Table1[[#This Row],[Budget (M USD)]]</f>
        <v>-50.170000000000016</v>
      </c>
      <c r="Q1354" s="2" t="s">
        <v>28</v>
      </c>
    </row>
    <row r="1355" spans="1:17" x14ac:dyDescent="0.3">
      <c r="A1355" s="18" t="s">
        <v>1070</v>
      </c>
      <c r="B1355" s="22" t="s">
        <v>2178</v>
      </c>
      <c r="C1355" s="18" t="s">
        <v>4015</v>
      </c>
      <c r="D1355" s="18" t="s">
        <v>26</v>
      </c>
      <c r="E1355" s="18" t="s">
        <v>9</v>
      </c>
      <c r="F1355" s="42">
        <f t="shared" ca="1" si="21"/>
        <v>13541</v>
      </c>
      <c r="G1355" s="27">
        <v>7</v>
      </c>
      <c r="H1355" s="45">
        <v>254.08</v>
      </c>
      <c r="I1355" s="45">
        <v>198.5</v>
      </c>
      <c r="J1355" s="25">
        <v>29</v>
      </c>
      <c r="K1355" s="45">
        <v>146.68</v>
      </c>
      <c r="L1355" s="45">
        <v>51.82</v>
      </c>
      <c r="M1355" s="18" t="s">
        <v>50</v>
      </c>
      <c r="N1355" s="45">
        <v>118.66</v>
      </c>
      <c r="O13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5" s="45">
        <f>Table1[[#This Row],[Lifetime Gross (M USD)]]-Table1[[#This Row],[Budget (M USD)]]</f>
        <v>-55.580000000000013</v>
      </c>
      <c r="Q1355" s="2" t="s">
        <v>10</v>
      </c>
    </row>
    <row r="1356" spans="1:17" x14ac:dyDescent="0.3">
      <c r="A1356" s="32" t="s">
        <v>1105</v>
      </c>
      <c r="B1356" s="22" t="s">
        <v>1992</v>
      </c>
      <c r="C1356" s="18" t="s">
        <v>4092</v>
      </c>
      <c r="D1356" s="18" t="s">
        <v>26</v>
      </c>
      <c r="E1356" s="18" t="s">
        <v>9</v>
      </c>
      <c r="F1356" s="42">
        <f t="shared" ca="1" si="21"/>
        <v>16731</v>
      </c>
      <c r="G1356" s="27">
        <v>6.2</v>
      </c>
      <c r="H1356" s="45">
        <v>151.65</v>
      </c>
      <c r="I1356" s="45">
        <v>95.2</v>
      </c>
      <c r="J1356" s="25">
        <v>75</v>
      </c>
      <c r="K1356" s="45">
        <v>57.32</v>
      </c>
      <c r="L1356" s="45">
        <v>37.880000000000003</v>
      </c>
      <c r="M1356" s="18" t="s">
        <v>46</v>
      </c>
      <c r="N1356" s="45">
        <v>31.89</v>
      </c>
      <c r="O13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6" s="45">
        <f>Table1[[#This Row],[Lifetime Gross (M USD)]]-Table1[[#This Row],[Budget (M USD)]]</f>
        <v>-56.45</v>
      </c>
      <c r="Q1356" s="2" t="s">
        <v>10</v>
      </c>
    </row>
    <row r="1357" spans="1:17" x14ac:dyDescent="0.3">
      <c r="A1357" s="18" t="s">
        <v>1129</v>
      </c>
      <c r="B1357" s="22" t="s">
        <v>2857</v>
      </c>
      <c r="C1357" s="18" t="s">
        <v>4707</v>
      </c>
      <c r="D1357" s="18" t="s">
        <v>29</v>
      </c>
      <c r="E1357" s="18" t="s">
        <v>24</v>
      </c>
      <c r="F1357" s="42">
        <f t="shared" ca="1" si="21"/>
        <v>9615</v>
      </c>
      <c r="G1357" s="27">
        <v>7.7</v>
      </c>
      <c r="H1357" s="45">
        <v>280.67</v>
      </c>
      <c r="I1357" s="45">
        <v>220.38</v>
      </c>
      <c r="J1357" s="25">
        <v>51</v>
      </c>
      <c r="K1357" s="45">
        <v>138.75</v>
      </c>
      <c r="L1357" s="45">
        <v>81.63</v>
      </c>
      <c r="M1357" s="18" t="s">
        <v>44</v>
      </c>
      <c r="N1357" s="45">
        <v>101.97</v>
      </c>
      <c r="O13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7" s="45">
        <f>Table1[[#This Row],[Lifetime Gross (M USD)]]-Table1[[#This Row],[Budget (M USD)]]</f>
        <v>-60.29000000000002</v>
      </c>
      <c r="Q1357" s="2" t="s">
        <v>8</v>
      </c>
    </row>
    <row r="1358" spans="1:17" x14ac:dyDescent="0.3">
      <c r="A1358" s="32" t="s">
        <v>1133</v>
      </c>
      <c r="B1358" s="22" t="s">
        <v>2869</v>
      </c>
      <c r="C1358" s="18" t="s">
        <v>4586</v>
      </c>
      <c r="D1358" s="18" t="s">
        <v>26</v>
      </c>
      <c r="E1358" s="18" t="s">
        <v>9</v>
      </c>
      <c r="F1358" s="42">
        <f t="shared" ca="1" si="21"/>
        <v>23744</v>
      </c>
      <c r="G1358" s="27">
        <v>7.5</v>
      </c>
      <c r="H1358" s="45">
        <v>181.74</v>
      </c>
      <c r="I1358" s="45">
        <v>106.91</v>
      </c>
      <c r="J1358" s="25">
        <v>94</v>
      </c>
      <c r="K1358" s="45">
        <v>63.8</v>
      </c>
      <c r="L1358" s="45">
        <v>43.11</v>
      </c>
      <c r="M1358" s="18" t="s">
        <v>54</v>
      </c>
      <c r="N1358" s="45">
        <v>47.65</v>
      </c>
      <c r="O13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8" s="45">
        <f>Table1[[#This Row],[Lifetime Gross (M USD)]]-Table1[[#This Row],[Budget (M USD)]]</f>
        <v>-74.830000000000013</v>
      </c>
      <c r="Q1358" s="2" t="s">
        <v>20</v>
      </c>
    </row>
    <row r="1359" spans="1:17" x14ac:dyDescent="0.3">
      <c r="A1359" s="18" t="s">
        <v>1137</v>
      </c>
      <c r="B1359" s="22" t="s">
        <v>1887</v>
      </c>
      <c r="C1359" s="18" t="s">
        <v>3796</v>
      </c>
      <c r="D1359" s="18" t="s">
        <v>26</v>
      </c>
      <c r="E1359" s="18" t="s">
        <v>9</v>
      </c>
      <c r="F1359" s="42">
        <f t="shared" ca="1" si="21"/>
        <v>17650</v>
      </c>
      <c r="G1359" s="27">
        <v>6.8</v>
      </c>
      <c r="H1359" s="45">
        <v>229.94</v>
      </c>
      <c r="I1359" s="45">
        <v>152.34</v>
      </c>
      <c r="J1359" s="25">
        <v>100</v>
      </c>
      <c r="K1359" s="45">
        <v>107.63</v>
      </c>
      <c r="L1359" s="45">
        <v>44.71</v>
      </c>
      <c r="M1359" s="18" t="s">
        <v>54</v>
      </c>
      <c r="N1359" s="45">
        <v>63.04</v>
      </c>
      <c r="O13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59" s="45">
        <f>Table1[[#This Row],[Lifetime Gross (M USD)]]-Table1[[#This Row],[Budget (M USD)]]</f>
        <v>-77.599999999999994</v>
      </c>
      <c r="Q1359" s="2" t="s">
        <v>8</v>
      </c>
    </row>
    <row r="1360" spans="1:17" x14ac:dyDescent="0.3">
      <c r="A1360" s="32" t="s">
        <v>1236</v>
      </c>
      <c r="B1360" s="22" t="s">
        <v>1961</v>
      </c>
      <c r="C1360" s="18" t="s">
        <v>4322</v>
      </c>
      <c r="D1360" s="18" t="s">
        <v>26</v>
      </c>
      <c r="E1360" s="18" t="s">
        <v>9</v>
      </c>
      <c r="F1360" s="42">
        <f t="shared" ca="1" si="21"/>
        <v>40981</v>
      </c>
      <c r="G1360" s="27">
        <v>7.9</v>
      </c>
      <c r="H1360" s="45">
        <v>149.27000000000001</v>
      </c>
      <c r="I1360" s="45">
        <v>40.630000000000003</v>
      </c>
      <c r="J1360" s="25">
        <v>42</v>
      </c>
      <c r="K1360" s="45">
        <v>32.380000000000003</v>
      </c>
      <c r="L1360" s="45">
        <v>8.25</v>
      </c>
      <c r="M1360" s="18" t="s">
        <v>48</v>
      </c>
      <c r="N1360" s="45">
        <v>71.78</v>
      </c>
      <c r="O13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0" s="45">
        <f>Table1[[#This Row],[Lifetime Gross (M USD)]]-Table1[[#This Row],[Budget (M USD)]]</f>
        <v>-108.64000000000001</v>
      </c>
      <c r="Q1360" s="2" t="s">
        <v>22</v>
      </c>
    </row>
    <row r="1361" spans="1:17" x14ac:dyDescent="0.3">
      <c r="A1361" s="18" t="s">
        <v>207</v>
      </c>
      <c r="B1361" s="22" t="s">
        <v>2630</v>
      </c>
      <c r="C1361" s="18" t="s">
        <v>4124</v>
      </c>
      <c r="D1361" s="18" t="s">
        <v>26</v>
      </c>
      <c r="E1361" s="18" t="s">
        <v>1843</v>
      </c>
      <c r="F1361" s="42">
        <f t="shared" ca="1" si="21"/>
        <v>11121</v>
      </c>
      <c r="G1361" s="27">
        <v>6.6</v>
      </c>
      <c r="H1361" s="45">
        <v>268.13</v>
      </c>
      <c r="I1361" s="45">
        <v>140.13999999999999</v>
      </c>
      <c r="J1361" s="25">
        <v>62</v>
      </c>
      <c r="K1361" s="45">
        <v>106.95</v>
      </c>
      <c r="L1361" s="45">
        <v>33.19</v>
      </c>
      <c r="M1361" s="18" t="s">
        <v>55</v>
      </c>
      <c r="N1361" s="45">
        <v>129.22</v>
      </c>
      <c r="O13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1" s="45">
        <f>Table1[[#This Row],[Lifetime Gross (M USD)]]-Table1[[#This Row],[Budget (M USD)]]</f>
        <v>-127.99000000000001</v>
      </c>
      <c r="Q1361" s="2" t="s">
        <v>32</v>
      </c>
    </row>
    <row r="1362" spans="1:17" x14ac:dyDescent="0.3">
      <c r="A1362" s="32" t="s">
        <v>1294</v>
      </c>
      <c r="B1362" s="22" t="s">
        <v>2520</v>
      </c>
      <c r="C1362" s="18" t="s">
        <v>3919</v>
      </c>
      <c r="D1362" s="18" t="s">
        <v>26</v>
      </c>
      <c r="E1362" s="18" t="s">
        <v>9</v>
      </c>
      <c r="F1362" s="42">
        <f t="shared" ca="1" si="21"/>
        <v>19692</v>
      </c>
      <c r="G1362" s="27">
        <v>3.8</v>
      </c>
      <c r="H1362" s="45">
        <v>266.5</v>
      </c>
      <c r="I1362" s="45">
        <v>118.99</v>
      </c>
      <c r="J1362" s="25">
        <v>72</v>
      </c>
      <c r="K1362" s="45">
        <v>83.32</v>
      </c>
      <c r="L1362" s="45">
        <v>35.67</v>
      </c>
      <c r="M1362" s="18" t="s">
        <v>54</v>
      </c>
      <c r="N1362" s="45">
        <v>98.07</v>
      </c>
      <c r="O13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2" s="45">
        <f>Table1[[#This Row],[Lifetime Gross (M USD)]]-Table1[[#This Row],[Budget (M USD)]]</f>
        <v>-147.51</v>
      </c>
      <c r="Q1362" s="2" t="s">
        <v>10</v>
      </c>
    </row>
    <row r="1363" spans="1:17" x14ac:dyDescent="0.3">
      <c r="A1363" s="18" t="s">
        <v>1297</v>
      </c>
      <c r="B1363" s="22" t="s">
        <v>2592</v>
      </c>
      <c r="C1363" s="18" t="s">
        <v>4052</v>
      </c>
      <c r="D1363" s="18" t="s">
        <v>26</v>
      </c>
      <c r="E1363" s="18" t="s">
        <v>9</v>
      </c>
      <c r="F1363" s="42">
        <f t="shared" ca="1" si="21"/>
        <v>40345</v>
      </c>
      <c r="G1363" s="27">
        <v>6.1</v>
      </c>
      <c r="H1363" s="45">
        <v>195.74</v>
      </c>
      <c r="I1363" s="45">
        <v>31.48</v>
      </c>
      <c r="J1363" s="25">
        <v>45</v>
      </c>
      <c r="K1363" s="45">
        <v>22.93</v>
      </c>
      <c r="L1363" s="45">
        <v>8.5500000000000007</v>
      </c>
      <c r="M1363" s="18" t="s">
        <v>44</v>
      </c>
      <c r="N1363" s="45">
        <v>61.41</v>
      </c>
      <c r="O13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3" s="45">
        <f>Table1[[#This Row],[Lifetime Gross (M USD)]]-Table1[[#This Row],[Budget (M USD)]]</f>
        <v>-164.26000000000002</v>
      </c>
      <c r="Q1363" s="2" t="s">
        <v>28</v>
      </c>
    </row>
    <row r="1364" spans="1:17" x14ac:dyDescent="0.3">
      <c r="A1364" s="32" t="s">
        <v>1321</v>
      </c>
      <c r="B1364" s="22" t="s">
        <v>2747</v>
      </c>
      <c r="C1364" s="18" t="s">
        <v>4319</v>
      </c>
      <c r="D1364" s="18" t="s">
        <v>26</v>
      </c>
      <c r="E1364" s="18" t="s">
        <v>19</v>
      </c>
      <c r="F1364" s="42">
        <f t="shared" ca="1" si="21"/>
        <v>28522</v>
      </c>
      <c r="G1364" s="27">
        <v>6.2</v>
      </c>
      <c r="H1364" s="45">
        <v>211.79</v>
      </c>
      <c r="I1364" s="45">
        <v>42</v>
      </c>
      <c r="J1364" s="25">
        <v>83</v>
      </c>
      <c r="K1364" s="45">
        <v>31.17</v>
      </c>
      <c r="L1364" s="45">
        <v>10.83</v>
      </c>
      <c r="M1364" s="18" t="s">
        <v>54</v>
      </c>
      <c r="N1364" s="45">
        <v>75.58</v>
      </c>
      <c r="O13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4" s="45">
        <f>Table1[[#This Row],[Lifetime Gross (M USD)]]-Table1[[#This Row],[Budget (M USD)]]</f>
        <v>-169.79</v>
      </c>
      <c r="Q1364" s="2" t="s">
        <v>17</v>
      </c>
    </row>
    <row r="1365" spans="1:17" x14ac:dyDescent="0.3">
      <c r="A1365" s="18" t="s">
        <v>1381</v>
      </c>
      <c r="B1365" s="22" t="s">
        <v>2391</v>
      </c>
      <c r="C1365" s="18" t="s">
        <v>3717</v>
      </c>
      <c r="D1365" s="18" t="s">
        <v>26</v>
      </c>
      <c r="E1365" s="18" t="s">
        <v>1955</v>
      </c>
      <c r="F1365" s="42">
        <f t="shared" ca="1" si="21"/>
        <v>40654</v>
      </c>
      <c r="G1365" s="27">
        <v>6.7</v>
      </c>
      <c r="H1365" s="45">
        <v>233.41</v>
      </c>
      <c r="I1365" s="45">
        <v>50.08</v>
      </c>
      <c r="J1365" s="25">
        <v>98</v>
      </c>
      <c r="K1365" s="45">
        <v>30.13</v>
      </c>
      <c r="L1365" s="45">
        <v>19.95</v>
      </c>
      <c r="M1365" s="18" t="s">
        <v>50</v>
      </c>
      <c r="N1365" s="45">
        <v>99.63</v>
      </c>
      <c r="O13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5" s="45">
        <f>Table1[[#This Row],[Lifetime Gross (M USD)]]-Table1[[#This Row],[Budget (M USD)]]</f>
        <v>-183.32999999999998</v>
      </c>
      <c r="Q1365" s="2" t="s">
        <v>10</v>
      </c>
    </row>
    <row r="1366" spans="1:17" x14ac:dyDescent="0.3">
      <c r="A1366" s="32" t="s">
        <v>1392</v>
      </c>
      <c r="B1366" s="22" t="s">
        <v>2360</v>
      </c>
      <c r="C1366" s="18" t="s">
        <v>4364</v>
      </c>
      <c r="D1366" s="18" t="s">
        <v>26</v>
      </c>
      <c r="E1366" s="18" t="s">
        <v>9</v>
      </c>
      <c r="F1366" s="42">
        <f t="shared" ca="1" si="21"/>
        <v>15995</v>
      </c>
      <c r="G1366" s="27">
        <v>7.7</v>
      </c>
      <c r="H1366" s="45">
        <v>243.35</v>
      </c>
      <c r="I1366" s="45">
        <v>52.06</v>
      </c>
      <c r="J1366" s="25">
        <v>41</v>
      </c>
      <c r="K1366" s="45">
        <v>34.6</v>
      </c>
      <c r="L1366" s="45">
        <v>17.46</v>
      </c>
      <c r="M1366" s="18" t="s">
        <v>44</v>
      </c>
      <c r="N1366" s="45">
        <v>100.52</v>
      </c>
      <c r="O13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6" s="45">
        <f>Table1[[#This Row],[Lifetime Gross (M USD)]]-Table1[[#This Row],[Budget (M USD)]]</f>
        <v>-191.29</v>
      </c>
      <c r="Q1366" s="2" t="s">
        <v>25</v>
      </c>
    </row>
    <row r="1367" spans="1:17" x14ac:dyDescent="0.3">
      <c r="A1367" s="18" t="s">
        <v>1405</v>
      </c>
      <c r="B1367" s="22" t="s">
        <v>1923</v>
      </c>
      <c r="C1367" s="18" t="s">
        <v>3125</v>
      </c>
      <c r="D1367" s="18" t="s">
        <v>26</v>
      </c>
      <c r="E1367" s="18" t="s">
        <v>9</v>
      </c>
      <c r="F1367" s="42">
        <f t="shared" ca="1" si="21"/>
        <v>36879</v>
      </c>
      <c r="G1367" s="27">
        <v>6.6</v>
      </c>
      <c r="H1367" s="45">
        <v>273.68</v>
      </c>
      <c r="I1367" s="45">
        <v>73.14</v>
      </c>
      <c r="J1367" s="25">
        <v>23</v>
      </c>
      <c r="K1367" s="45">
        <v>50.68</v>
      </c>
      <c r="L1367" s="45">
        <v>22.46</v>
      </c>
      <c r="M1367" s="18" t="s">
        <v>55</v>
      </c>
      <c r="N1367" s="45">
        <v>131.63</v>
      </c>
      <c r="O13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7" s="45">
        <f>Table1[[#This Row],[Lifetime Gross (M USD)]]-Table1[[#This Row],[Budget (M USD)]]</f>
        <v>-200.54000000000002</v>
      </c>
      <c r="Q1367" s="2" t="s">
        <v>25</v>
      </c>
    </row>
    <row r="1368" spans="1:17" x14ac:dyDescent="0.3">
      <c r="A1368" s="32" t="s">
        <v>1411</v>
      </c>
      <c r="B1368" s="22" t="s">
        <v>2004</v>
      </c>
      <c r="C1368" s="18" t="s">
        <v>4540</v>
      </c>
      <c r="D1368" s="18" t="s">
        <v>26</v>
      </c>
      <c r="E1368" s="18" t="s">
        <v>9</v>
      </c>
      <c r="F1368" s="42">
        <f t="shared" ca="1" si="21"/>
        <v>18793</v>
      </c>
      <c r="G1368" s="27">
        <v>6.5</v>
      </c>
      <c r="H1368" s="45">
        <v>285.83999999999997</v>
      </c>
      <c r="I1368" s="45">
        <v>76.27</v>
      </c>
      <c r="J1368" s="25">
        <v>43</v>
      </c>
      <c r="K1368" s="45">
        <v>57.58</v>
      </c>
      <c r="L1368" s="45">
        <v>18.690000000000001</v>
      </c>
      <c r="M1368" s="18" t="s">
        <v>48</v>
      </c>
      <c r="N1368" s="45">
        <v>55.31</v>
      </c>
      <c r="O13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8" s="45">
        <f>Table1[[#This Row],[Lifetime Gross (M USD)]]-Table1[[#This Row],[Budget (M USD)]]</f>
        <v>-209.57</v>
      </c>
      <c r="Q1368" s="2" t="s">
        <v>10</v>
      </c>
    </row>
    <row r="1369" spans="1:17" x14ac:dyDescent="0.3">
      <c r="A1369" s="18" t="s">
        <v>1424</v>
      </c>
      <c r="B1369" s="22" t="s">
        <v>2867</v>
      </c>
      <c r="C1369" s="18" t="s">
        <v>4581</v>
      </c>
      <c r="D1369" s="18" t="s">
        <v>26</v>
      </c>
      <c r="E1369" s="18" t="s">
        <v>19</v>
      </c>
      <c r="F1369" s="42">
        <f t="shared" ca="1" si="21"/>
        <v>7833</v>
      </c>
      <c r="G1369" s="27">
        <v>7.8</v>
      </c>
      <c r="H1369" s="45">
        <v>297.22000000000003</v>
      </c>
      <c r="I1369" s="45">
        <v>23.06</v>
      </c>
      <c r="J1369" s="25">
        <v>80</v>
      </c>
      <c r="K1369" s="45">
        <v>13.02</v>
      </c>
      <c r="L1369" s="45">
        <v>10.039999999999999</v>
      </c>
      <c r="M1369" s="18" t="s">
        <v>44</v>
      </c>
      <c r="N1369" s="45">
        <v>144.27000000000001</v>
      </c>
      <c r="O13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69" s="45">
        <f>Table1[[#This Row],[Lifetime Gross (M USD)]]-Table1[[#This Row],[Budget (M USD)]]</f>
        <v>-274.16000000000003</v>
      </c>
      <c r="Q1369" s="2" t="s">
        <v>22</v>
      </c>
    </row>
    <row r="1370" spans="1:17" x14ac:dyDescent="0.3">
      <c r="A1370" s="32" t="s">
        <v>1441</v>
      </c>
      <c r="B1370" s="22" t="s">
        <v>2235</v>
      </c>
      <c r="C1370" s="18" t="s">
        <v>4486</v>
      </c>
      <c r="D1370" s="18" t="s">
        <v>26</v>
      </c>
      <c r="E1370" s="18" t="s">
        <v>9</v>
      </c>
      <c r="F1370" s="42">
        <f t="shared" ca="1" si="21"/>
        <v>20526</v>
      </c>
      <c r="G1370" s="27">
        <v>6.7</v>
      </c>
      <c r="H1370" s="45">
        <v>50.03</v>
      </c>
      <c r="I1370" s="45">
        <v>1140.18</v>
      </c>
      <c r="J1370" s="25">
        <v>54</v>
      </c>
      <c r="K1370" s="45">
        <v>615.51</v>
      </c>
      <c r="L1370" s="45">
        <v>524.66999999999996</v>
      </c>
      <c r="M1370" s="18" t="s">
        <v>54</v>
      </c>
      <c r="N1370" s="45">
        <v>10.34</v>
      </c>
      <c r="O13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370" s="45">
        <f>Table1[[#This Row],[Lifetime Gross (M USD)]]-Table1[[#This Row],[Budget (M USD)]]</f>
        <v>1090.1500000000001</v>
      </c>
      <c r="Q1370" s="2" t="s">
        <v>20</v>
      </c>
    </row>
    <row r="1371" spans="1:17" x14ac:dyDescent="0.3">
      <c r="A1371" s="18" t="s">
        <v>1037</v>
      </c>
      <c r="B1371" s="22" t="s">
        <v>2296</v>
      </c>
      <c r="C1371" s="18" t="s">
        <v>3943</v>
      </c>
      <c r="D1371" s="18" t="s">
        <v>26</v>
      </c>
      <c r="E1371" s="18" t="s">
        <v>9</v>
      </c>
      <c r="F1371" s="42">
        <f t="shared" ca="1" si="21"/>
        <v>41192</v>
      </c>
      <c r="G1371" s="27">
        <v>6.7</v>
      </c>
      <c r="H1371" s="45">
        <v>229.33</v>
      </c>
      <c r="I1371" s="45">
        <v>1204.6099999999999</v>
      </c>
      <c r="J1371" s="25">
        <v>43</v>
      </c>
      <c r="K1371" s="45">
        <v>751.27</v>
      </c>
      <c r="L1371" s="45">
        <v>453.34</v>
      </c>
      <c r="M1371" s="18" t="s">
        <v>54</v>
      </c>
      <c r="N1371" s="45">
        <v>104.46</v>
      </c>
      <c r="O13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371" s="45">
        <f>Table1[[#This Row],[Lifetime Gross (M USD)]]-Table1[[#This Row],[Budget (M USD)]]</f>
        <v>975.27999999999986</v>
      </c>
      <c r="Q1371" s="2" t="s">
        <v>17</v>
      </c>
    </row>
    <row r="1372" spans="1:17" x14ac:dyDescent="0.3">
      <c r="A1372" s="32" t="s">
        <v>1463</v>
      </c>
      <c r="B1372" s="22" t="s">
        <v>2129</v>
      </c>
      <c r="C1372" s="18" t="s">
        <v>4452</v>
      </c>
      <c r="D1372" s="18" t="s">
        <v>26</v>
      </c>
      <c r="E1372" s="18" t="s">
        <v>9</v>
      </c>
      <c r="F1372" s="42">
        <f t="shared" ca="1" si="21"/>
        <v>24676</v>
      </c>
      <c r="G1372" s="27">
        <v>4.5999999999999996</v>
      </c>
      <c r="H1372" s="45">
        <v>12.45</v>
      </c>
      <c r="I1372" s="45">
        <v>879.75</v>
      </c>
      <c r="J1372" s="25">
        <v>60</v>
      </c>
      <c r="K1372" s="45">
        <v>605.47</v>
      </c>
      <c r="L1372" s="45">
        <v>274.27999999999997</v>
      </c>
      <c r="M1372" s="18" t="s">
        <v>46</v>
      </c>
      <c r="N1372" s="45">
        <v>3.87</v>
      </c>
      <c r="O13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372" s="45">
        <f>Table1[[#This Row],[Lifetime Gross (M USD)]]-Table1[[#This Row],[Budget (M USD)]]</f>
        <v>867.3</v>
      </c>
      <c r="Q1372" s="2" t="s">
        <v>13</v>
      </c>
    </row>
    <row r="1373" spans="1:17" x14ac:dyDescent="0.3">
      <c r="A1373" s="18" t="s">
        <v>1481</v>
      </c>
      <c r="B1373" s="22" t="s">
        <v>1948</v>
      </c>
      <c r="C1373" s="18" t="s">
        <v>3151</v>
      </c>
      <c r="D1373" s="18" t="s">
        <v>26</v>
      </c>
      <c r="E1373" s="18" t="s">
        <v>9</v>
      </c>
      <c r="F1373" s="42">
        <f t="shared" ca="1" si="21"/>
        <v>17599</v>
      </c>
      <c r="G1373" s="27">
        <v>6.7</v>
      </c>
      <c r="H1373" s="45">
        <v>11.87</v>
      </c>
      <c r="I1373" s="45">
        <v>758.48</v>
      </c>
      <c r="J1373" s="25">
        <v>63</v>
      </c>
      <c r="K1373" s="45">
        <v>441.69</v>
      </c>
      <c r="L1373" s="45">
        <v>316.79000000000002</v>
      </c>
      <c r="M1373" s="18" t="s">
        <v>46</v>
      </c>
      <c r="N1373" s="45">
        <v>4.49</v>
      </c>
      <c r="O13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373" s="45">
        <f>Table1[[#This Row],[Lifetime Gross (M USD)]]-Table1[[#This Row],[Budget (M USD)]]</f>
        <v>746.61</v>
      </c>
      <c r="Q1373" s="2" t="s">
        <v>20</v>
      </c>
    </row>
    <row r="1374" spans="1:17" x14ac:dyDescent="0.3">
      <c r="A1374" s="32" t="s">
        <v>644</v>
      </c>
      <c r="B1374" s="22" t="s">
        <v>2360</v>
      </c>
      <c r="C1374" s="18" t="s">
        <v>4370</v>
      </c>
      <c r="D1374" s="18" t="s">
        <v>26</v>
      </c>
      <c r="E1374" s="18" t="s">
        <v>9</v>
      </c>
      <c r="F1374" s="42">
        <f t="shared" ca="1" si="21"/>
        <v>17894</v>
      </c>
      <c r="G1374" s="27">
        <v>5.8</v>
      </c>
      <c r="H1374" s="45">
        <v>50.86</v>
      </c>
      <c r="I1374" s="45">
        <v>778.01</v>
      </c>
      <c r="J1374" s="25">
        <v>23</v>
      </c>
      <c r="K1374" s="45">
        <v>400.5</v>
      </c>
      <c r="L1374" s="45">
        <v>377.51</v>
      </c>
      <c r="M1374" s="18" t="s">
        <v>44</v>
      </c>
      <c r="N1374" s="45">
        <v>18.829999999999998</v>
      </c>
      <c r="O13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374" s="45">
        <f>Table1[[#This Row],[Lifetime Gross (M USD)]]-Table1[[#This Row],[Budget (M USD)]]</f>
        <v>727.15</v>
      </c>
      <c r="Q1374" s="2" t="s">
        <v>13</v>
      </c>
    </row>
    <row r="1375" spans="1:17" x14ac:dyDescent="0.3">
      <c r="A1375" s="18" t="s">
        <v>1433</v>
      </c>
      <c r="B1375" s="22" t="s">
        <v>2355</v>
      </c>
      <c r="C1375" s="18" t="s">
        <v>3666</v>
      </c>
      <c r="D1375" s="18" t="s">
        <v>26</v>
      </c>
      <c r="E1375" s="18" t="s">
        <v>9</v>
      </c>
      <c r="F1375" s="42">
        <f t="shared" ca="1" si="21"/>
        <v>30045</v>
      </c>
      <c r="G1375" s="27">
        <v>7.3</v>
      </c>
      <c r="H1375" s="45">
        <v>245.5</v>
      </c>
      <c r="I1375" s="45">
        <v>894.34</v>
      </c>
      <c r="J1375" s="25">
        <v>72</v>
      </c>
      <c r="K1375" s="45">
        <v>703.92</v>
      </c>
      <c r="L1375" s="45">
        <v>190.42</v>
      </c>
      <c r="M1375" s="18" t="s">
        <v>44</v>
      </c>
      <c r="N1375" s="45">
        <v>32.76</v>
      </c>
      <c r="O13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375" s="45">
        <f>Table1[[#This Row],[Lifetime Gross (M USD)]]-Table1[[#This Row],[Budget (M USD)]]</f>
        <v>648.84</v>
      </c>
      <c r="Q1375" s="2" t="s">
        <v>25</v>
      </c>
    </row>
    <row r="1376" spans="1:17" x14ac:dyDescent="0.3">
      <c r="A1376" s="32" t="s">
        <v>1496</v>
      </c>
      <c r="B1376" s="22" t="s">
        <v>2287</v>
      </c>
      <c r="C1376" s="18" t="s">
        <v>3881</v>
      </c>
      <c r="D1376" s="18" t="s">
        <v>26</v>
      </c>
      <c r="E1376" s="18" t="s">
        <v>9</v>
      </c>
      <c r="F1376" s="42">
        <f t="shared" ca="1" si="21"/>
        <v>10425</v>
      </c>
      <c r="G1376" s="27">
        <v>6.4</v>
      </c>
      <c r="H1376" s="45">
        <v>56.48</v>
      </c>
      <c r="I1376" s="45">
        <v>703.04</v>
      </c>
      <c r="J1376" s="25">
        <v>83</v>
      </c>
      <c r="K1376" s="45">
        <v>497.13</v>
      </c>
      <c r="L1376" s="45">
        <v>205.91</v>
      </c>
      <c r="M1376" s="18" t="s">
        <v>44</v>
      </c>
      <c r="N1376" s="45">
        <v>25.11</v>
      </c>
      <c r="O13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376" s="45">
        <f>Table1[[#This Row],[Lifetime Gross (M USD)]]-Table1[[#This Row],[Budget (M USD)]]</f>
        <v>646.55999999999995</v>
      </c>
      <c r="Q1376" s="2" t="s">
        <v>8</v>
      </c>
    </row>
    <row r="1377" spans="1:17" x14ac:dyDescent="0.3">
      <c r="A1377" s="18" t="s">
        <v>1356</v>
      </c>
      <c r="B1377" s="22" t="s">
        <v>2081</v>
      </c>
      <c r="C1377" s="18" t="s">
        <v>3296</v>
      </c>
      <c r="D1377" s="18" t="s">
        <v>26</v>
      </c>
      <c r="E1377" s="18" t="s">
        <v>9</v>
      </c>
      <c r="F1377" s="42">
        <f t="shared" ca="1" si="21"/>
        <v>31621</v>
      </c>
      <c r="G1377" s="27">
        <v>4.0999999999999996</v>
      </c>
      <c r="H1377" s="45">
        <v>101.06</v>
      </c>
      <c r="I1377" s="45">
        <v>704.9</v>
      </c>
      <c r="J1377" s="25">
        <v>54</v>
      </c>
      <c r="K1377" s="45">
        <v>470.41</v>
      </c>
      <c r="L1377" s="45">
        <v>234.49</v>
      </c>
      <c r="M1377" s="18" t="s">
        <v>46</v>
      </c>
      <c r="N1377" s="45">
        <v>14.42</v>
      </c>
      <c r="O13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377" s="45">
        <f>Table1[[#This Row],[Lifetime Gross (M USD)]]-Table1[[#This Row],[Budget (M USD)]]</f>
        <v>603.83999999999992</v>
      </c>
      <c r="Q1377" s="2" t="s">
        <v>8</v>
      </c>
    </row>
    <row r="1378" spans="1:17" x14ac:dyDescent="0.3">
      <c r="A1378" s="32" t="s">
        <v>1515</v>
      </c>
      <c r="B1378" s="22" t="s">
        <v>2243</v>
      </c>
      <c r="C1378" s="18" t="s">
        <v>3497</v>
      </c>
      <c r="D1378" s="18" t="s">
        <v>26</v>
      </c>
      <c r="E1378" s="18" t="s">
        <v>9</v>
      </c>
      <c r="F1378" s="42">
        <f t="shared" ca="1" si="21"/>
        <v>25337</v>
      </c>
      <c r="G1378" s="27">
        <v>5.8</v>
      </c>
      <c r="H1378" s="45">
        <v>163.21</v>
      </c>
      <c r="I1378" s="45">
        <v>751.1</v>
      </c>
      <c r="J1378" s="25">
        <v>67</v>
      </c>
      <c r="K1378" s="45">
        <v>492.08</v>
      </c>
      <c r="L1378" s="45">
        <v>259.02</v>
      </c>
      <c r="M1378" s="18" t="s">
        <v>55</v>
      </c>
      <c r="N1378" s="45">
        <v>74.08</v>
      </c>
      <c r="O13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378" s="45">
        <f>Table1[[#This Row],[Lifetime Gross (M USD)]]-Table1[[#This Row],[Budget (M USD)]]</f>
        <v>587.89</v>
      </c>
      <c r="Q1378" s="2" t="s">
        <v>32</v>
      </c>
    </row>
    <row r="1379" spans="1:17" x14ac:dyDescent="0.3">
      <c r="A1379" s="18" t="s">
        <v>1516</v>
      </c>
      <c r="B1379" s="22" t="s">
        <v>3008</v>
      </c>
      <c r="C1379" s="18" t="s">
        <v>4906</v>
      </c>
      <c r="D1379" s="18" t="s">
        <v>26</v>
      </c>
      <c r="E1379" s="18" t="s">
        <v>9</v>
      </c>
      <c r="F1379" s="42">
        <f t="shared" ca="1" si="21"/>
        <v>23458</v>
      </c>
      <c r="G1379" s="27">
        <v>7.1</v>
      </c>
      <c r="H1379" s="45">
        <v>21.14</v>
      </c>
      <c r="I1379" s="45">
        <v>583.01</v>
      </c>
      <c r="J1379" s="25">
        <v>52</v>
      </c>
      <c r="K1379" s="45">
        <v>338.97</v>
      </c>
      <c r="L1379" s="45">
        <v>244.04</v>
      </c>
      <c r="M1379" s="18" t="s">
        <v>50</v>
      </c>
      <c r="N1379" s="45">
        <v>9.06</v>
      </c>
      <c r="O13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79" s="45">
        <f>Table1[[#This Row],[Lifetime Gross (M USD)]]-Table1[[#This Row],[Budget (M USD)]]</f>
        <v>561.87</v>
      </c>
      <c r="Q1379" s="2" t="s">
        <v>17</v>
      </c>
    </row>
    <row r="1380" spans="1:17" x14ac:dyDescent="0.3">
      <c r="A1380" s="32" t="s">
        <v>1524</v>
      </c>
      <c r="B1380" s="22" t="s">
        <v>2948</v>
      </c>
      <c r="C1380" s="18" t="s">
        <v>4778</v>
      </c>
      <c r="D1380" s="18" t="s">
        <v>26</v>
      </c>
      <c r="E1380" s="18" t="s">
        <v>9</v>
      </c>
      <c r="F1380" s="42">
        <f t="shared" ca="1" si="21"/>
        <v>19930</v>
      </c>
      <c r="G1380" s="27">
        <v>7.1</v>
      </c>
      <c r="H1380" s="45">
        <v>291.66000000000003</v>
      </c>
      <c r="I1380" s="45">
        <v>852.08</v>
      </c>
      <c r="J1380" s="25">
        <v>38</v>
      </c>
      <c r="K1380" s="45">
        <v>627.35</v>
      </c>
      <c r="L1380" s="45">
        <v>224.73</v>
      </c>
      <c r="M1380" s="18" t="s">
        <v>46</v>
      </c>
      <c r="N1380" s="45">
        <v>80.06</v>
      </c>
      <c r="O13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380" s="45">
        <f>Table1[[#This Row],[Lifetime Gross (M USD)]]-Table1[[#This Row],[Budget (M USD)]]</f>
        <v>560.42000000000007</v>
      </c>
      <c r="Q1380" s="2" t="s">
        <v>10</v>
      </c>
    </row>
    <row r="1381" spans="1:17" x14ac:dyDescent="0.3">
      <c r="A1381" s="18" t="s">
        <v>1538</v>
      </c>
      <c r="B1381" s="22" t="s">
        <v>2151</v>
      </c>
      <c r="C1381" s="18" t="s">
        <v>4003</v>
      </c>
      <c r="D1381" s="18" t="s">
        <v>26</v>
      </c>
      <c r="E1381" s="18" t="s">
        <v>9</v>
      </c>
      <c r="F1381" s="42">
        <f t="shared" ca="1" si="21"/>
        <v>23890</v>
      </c>
      <c r="G1381" s="27">
        <v>7.7</v>
      </c>
      <c r="H1381" s="45">
        <v>183.28</v>
      </c>
      <c r="I1381" s="45">
        <v>688.4</v>
      </c>
      <c r="J1381" s="25">
        <v>29</v>
      </c>
      <c r="K1381" s="45">
        <v>523.53</v>
      </c>
      <c r="L1381" s="45">
        <v>164.87</v>
      </c>
      <c r="M1381" s="18" t="s">
        <v>48</v>
      </c>
      <c r="N1381" s="45">
        <v>52.34</v>
      </c>
      <c r="O13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81" s="45">
        <f>Table1[[#This Row],[Lifetime Gross (M USD)]]-Table1[[#This Row],[Budget (M USD)]]</f>
        <v>505.12</v>
      </c>
      <c r="Q1381" s="2" t="s">
        <v>22</v>
      </c>
    </row>
    <row r="1382" spans="1:17" x14ac:dyDescent="0.3">
      <c r="A1382" s="32" t="s">
        <v>1543</v>
      </c>
      <c r="B1382" s="22" t="s">
        <v>1896</v>
      </c>
      <c r="C1382" s="18" t="s">
        <v>4233</v>
      </c>
      <c r="D1382" s="18" t="s">
        <v>18</v>
      </c>
      <c r="E1382" s="18" t="s">
        <v>27</v>
      </c>
      <c r="F1382" s="42">
        <f t="shared" ca="1" si="21"/>
        <v>39476</v>
      </c>
      <c r="G1382" s="27">
        <v>6.7</v>
      </c>
      <c r="H1382" s="45">
        <v>29.22</v>
      </c>
      <c r="I1382" s="45">
        <v>516.92999999999995</v>
      </c>
      <c r="J1382" s="25">
        <v>60</v>
      </c>
      <c r="K1382" s="45">
        <v>282.29000000000002</v>
      </c>
      <c r="L1382" s="45">
        <v>234.64</v>
      </c>
      <c r="M1382" s="18" t="s">
        <v>55</v>
      </c>
      <c r="N1382" s="45">
        <v>9.19</v>
      </c>
      <c r="O13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82" s="45">
        <f>Table1[[#This Row],[Lifetime Gross (M USD)]]-Table1[[#This Row],[Budget (M USD)]]</f>
        <v>487.70999999999992</v>
      </c>
      <c r="Q1382" s="2" t="s">
        <v>13</v>
      </c>
    </row>
    <row r="1383" spans="1:17" x14ac:dyDescent="0.3">
      <c r="A1383" s="18" t="s">
        <v>1253</v>
      </c>
      <c r="B1383" s="22" t="s">
        <v>2068</v>
      </c>
      <c r="C1383" s="18" t="s">
        <v>4976</v>
      </c>
      <c r="D1383" s="18" t="s">
        <v>26</v>
      </c>
      <c r="E1383" s="18" t="s">
        <v>9</v>
      </c>
      <c r="F1383" s="42">
        <f t="shared" ca="1" si="21"/>
        <v>38286</v>
      </c>
      <c r="G1383" s="27">
        <v>5.9</v>
      </c>
      <c r="H1383" s="45">
        <v>216.19</v>
      </c>
      <c r="I1383" s="45">
        <v>702.91</v>
      </c>
      <c r="J1383" s="25">
        <v>83</v>
      </c>
      <c r="K1383" s="45">
        <v>423.48</v>
      </c>
      <c r="L1383" s="45">
        <v>279.43</v>
      </c>
      <c r="M1383" s="18" t="s">
        <v>46</v>
      </c>
      <c r="N1383" s="45">
        <v>75.56</v>
      </c>
      <c r="O13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383" s="45">
        <f>Table1[[#This Row],[Lifetime Gross (M USD)]]-Table1[[#This Row],[Budget (M USD)]]</f>
        <v>486.71999999999997</v>
      </c>
      <c r="Q1383" s="2" t="s">
        <v>8</v>
      </c>
    </row>
    <row r="1384" spans="1:17" x14ac:dyDescent="0.3">
      <c r="A1384" s="32" t="s">
        <v>1574</v>
      </c>
      <c r="B1384" s="22" t="s">
        <v>2726</v>
      </c>
      <c r="C1384" s="18" t="s">
        <v>4289</v>
      </c>
      <c r="D1384" s="18" t="s">
        <v>26</v>
      </c>
      <c r="E1384" s="18" t="s">
        <v>9</v>
      </c>
      <c r="F1384" s="42">
        <f t="shared" ca="1" si="21"/>
        <v>31686</v>
      </c>
      <c r="G1384" s="27">
        <v>5.5</v>
      </c>
      <c r="H1384" s="45">
        <v>142.02000000000001</v>
      </c>
      <c r="I1384" s="45">
        <v>625.66999999999996</v>
      </c>
      <c r="J1384" s="25">
        <v>38</v>
      </c>
      <c r="K1384" s="45">
        <v>375.51</v>
      </c>
      <c r="L1384" s="45">
        <v>250.16</v>
      </c>
      <c r="M1384" s="18" t="s">
        <v>50</v>
      </c>
      <c r="N1384" s="45">
        <v>49.14</v>
      </c>
      <c r="O13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84" s="45">
        <f>Table1[[#This Row],[Lifetime Gross (M USD)]]-Table1[[#This Row],[Budget (M USD)]]</f>
        <v>483.65</v>
      </c>
      <c r="Q1384" s="2" t="s">
        <v>20</v>
      </c>
    </row>
    <row r="1385" spans="1:17" x14ac:dyDescent="0.3">
      <c r="A1385" s="18" t="s">
        <v>1691</v>
      </c>
      <c r="B1385" s="22" t="s">
        <v>2202</v>
      </c>
      <c r="C1385" s="18" t="s">
        <v>3447</v>
      </c>
      <c r="D1385" s="18" t="s">
        <v>26</v>
      </c>
      <c r="E1385" s="18" t="s">
        <v>9</v>
      </c>
      <c r="F1385" s="42">
        <f t="shared" ca="1" si="21"/>
        <v>9683</v>
      </c>
      <c r="G1385" s="27">
        <v>4.8</v>
      </c>
      <c r="H1385" s="45">
        <v>50.64</v>
      </c>
      <c r="I1385" s="45">
        <v>529.95000000000005</v>
      </c>
      <c r="J1385" s="25">
        <v>69</v>
      </c>
      <c r="K1385" s="45">
        <v>423.76</v>
      </c>
      <c r="L1385" s="45">
        <v>106.19</v>
      </c>
      <c r="M1385" s="18" t="s">
        <v>50</v>
      </c>
      <c r="N1385" s="45">
        <v>17.350000000000001</v>
      </c>
      <c r="O13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85" s="45">
        <f>Table1[[#This Row],[Lifetime Gross (M USD)]]-Table1[[#This Row],[Budget (M USD)]]</f>
        <v>479.31000000000006</v>
      </c>
      <c r="Q1385" s="2" t="s">
        <v>13</v>
      </c>
    </row>
    <row r="1386" spans="1:17" x14ac:dyDescent="0.3">
      <c r="A1386" s="32" t="s">
        <v>1051</v>
      </c>
      <c r="B1386" s="22" t="s">
        <v>2044</v>
      </c>
      <c r="C1386" s="18" t="s">
        <v>4312</v>
      </c>
      <c r="D1386" s="18" t="s">
        <v>26</v>
      </c>
      <c r="E1386" s="18" t="s">
        <v>9</v>
      </c>
      <c r="F1386" s="42">
        <f t="shared" ca="1" si="21"/>
        <v>40097</v>
      </c>
      <c r="G1386" s="27">
        <v>6</v>
      </c>
      <c r="H1386" s="45">
        <v>240.23</v>
      </c>
      <c r="I1386" s="45">
        <v>708.32</v>
      </c>
      <c r="J1386" s="25">
        <v>45</v>
      </c>
      <c r="K1386" s="45">
        <v>399.33</v>
      </c>
      <c r="L1386" s="45">
        <v>308.99</v>
      </c>
      <c r="M1386" s="18" t="s">
        <v>50</v>
      </c>
      <c r="N1386" s="45">
        <v>94.65</v>
      </c>
      <c r="O13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386" s="45">
        <f>Table1[[#This Row],[Lifetime Gross (M USD)]]-Table1[[#This Row],[Budget (M USD)]]</f>
        <v>468.09000000000003</v>
      </c>
      <c r="Q1386" s="2" t="s">
        <v>32</v>
      </c>
    </row>
    <row r="1387" spans="1:17" x14ac:dyDescent="0.3">
      <c r="A1387" s="18" t="s">
        <v>1694</v>
      </c>
      <c r="B1387" s="22" t="s">
        <v>1925</v>
      </c>
      <c r="C1387" s="18" t="s">
        <v>3835</v>
      </c>
      <c r="D1387" s="18" t="s">
        <v>26</v>
      </c>
      <c r="E1387" s="18" t="s">
        <v>9</v>
      </c>
      <c r="F1387" s="42">
        <f t="shared" ca="1" si="21"/>
        <v>18276</v>
      </c>
      <c r="G1387" s="27">
        <v>6.7</v>
      </c>
      <c r="H1387" s="45">
        <v>215.52</v>
      </c>
      <c r="I1387" s="45">
        <v>662.88</v>
      </c>
      <c r="J1387" s="25">
        <v>80</v>
      </c>
      <c r="K1387" s="45">
        <v>421.9</v>
      </c>
      <c r="L1387" s="45">
        <v>240.98</v>
      </c>
      <c r="M1387" s="18" t="s">
        <v>54</v>
      </c>
      <c r="N1387" s="45">
        <v>58.73</v>
      </c>
      <c r="O13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87" s="45">
        <f>Table1[[#This Row],[Lifetime Gross (M USD)]]-Table1[[#This Row],[Budget (M USD)]]</f>
        <v>447.36</v>
      </c>
      <c r="Q1387" s="2" t="s">
        <v>32</v>
      </c>
    </row>
    <row r="1388" spans="1:17" x14ac:dyDescent="0.3">
      <c r="A1388" s="32" t="s">
        <v>1713</v>
      </c>
      <c r="B1388" s="22" t="s">
        <v>2453</v>
      </c>
      <c r="C1388" s="18" t="s">
        <v>4836</v>
      </c>
      <c r="D1388" s="18" t="s">
        <v>26</v>
      </c>
      <c r="E1388" s="18" t="s">
        <v>9</v>
      </c>
      <c r="F1388" s="42">
        <f t="shared" ca="1" si="21"/>
        <v>42183</v>
      </c>
      <c r="G1388" s="27">
        <v>5.5</v>
      </c>
      <c r="H1388" s="45">
        <v>142.97999999999999</v>
      </c>
      <c r="I1388" s="45">
        <v>586.87</v>
      </c>
      <c r="J1388" s="25">
        <v>64</v>
      </c>
      <c r="K1388" s="45">
        <v>394.36</v>
      </c>
      <c r="L1388" s="45">
        <v>192.51</v>
      </c>
      <c r="M1388" s="18" t="s">
        <v>46</v>
      </c>
      <c r="N1388" s="45">
        <v>25.02</v>
      </c>
      <c r="O13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88" s="45">
        <f>Table1[[#This Row],[Lifetime Gross (M USD)]]-Table1[[#This Row],[Budget (M USD)]]</f>
        <v>443.89</v>
      </c>
      <c r="Q1388" s="2" t="s">
        <v>8</v>
      </c>
    </row>
    <row r="1389" spans="1:17" x14ac:dyDescent="0.3">
      <c r="A1389" s="18" t="s">
        <v>1772</v>
      </c>
      <c r="B1389" s="22" t="s">
        <v>1872</v>
      </c>
      <c r="C1389" s="18" t="s">
        <v>3077</v>
      </c>
      <c r="D1389" s="18" t="s">
        <v>26</v>
      </c>
      <c r="E1389" s="18" t="s">
        <v>9</v>
      </c>
      <c r="F1389" s="42">
        <f t="shared" ca="1" si="21"/>
        <v>23094</v>
      </c>
      <c r="G1389" s="27">
        <v>6.5</v>
      </c>
      <c r="H1389" s="45">
        <v>40.26</v>
      </c>
      <c r="I1389" s="45">
        <v>482.17</v>
      </c>
      <c r="J1389" s="25">
        <v>48</v>
      </c>
      <c r="K1389" s="45">
        <v>296</v>
      </c>
      <c r="L1389" s="45">
        <v>186.17</v>
      </c>
      <c r="M1389" s="18" t="s">
        <v>48</v>
      </c>
      <c r="N1389" s="45">
        <v>8.44</v>
      </c>
      <c r="O13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89" s="45">
        <f>Table1[[#This Row],[Lifetime Gross (M USD)]]-Table1[[#This Row],[Budget (M USD)]]</f>
        <v>441.91</v>
      </c>
      <c r="Q1389" s="2" t="s">
        <v>32</v>
      </c>
    </row>
    <row r="1390" spans="1:17" x14ac:dyDescent="0.3">
      <c r="A1390" s="32" t="s">
        <v>1791</v>
      </c>
      <c r="B1390" s="22" t="s">
        <v>2200</v>
      </c>
      <c r="C1390" s="18" t="s">
        <v>4384</v>
      </c>
      <c r="D1390" s="18" t="s">
        <v>26</v>
      </c>
      <c r="E1390" s="18" t="s">
        <v>1843</v>
      </c>
      <c r="F1390" s="42">
        <f t="shared" ca="1" si="21"/>
        <v>41476</v>
      </c>
      <c r="G1390" s="27">
        <v>3.7</v>
      </c>
      <c r="H1390" s="45">
        <v>107.05</v>
      </c>
      <c r="I1390" s="45">
        <v>546.84</v>
      </c>
      <c r="J1390" s="25">
        <v>70</v>
      </c>
      <c r="K1390" s="45">
        <v>396.96</v>
      </c>
      <c r="L1390" s="45">
        <v>149.88</v>
      </c>
      <c r="M1390" s="18" t="s">
        <v>44</v>
      </c>
      <c r="N1390" s="45">
        <v>48.98</v>
      </c>
      <c r="O13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0" s="45">
        <f>Table1[[#This Row],[Lifetime Gross (M USD)]]-Table1[[#This Row],[Budget (M USD)]]</f>
        <v>439.79</v>
      </c>
      <c r="Q1390" s="2" t="s">
        <v>13</v>
      </c>
    </row>
    <row r="1391" spans="1:17" x14ac:dyDescent="0.3">
      <c r="A1391" s="18" t="s">
        <v>1796</v>
      </c>
      <c r="B1391" s="22" t="s">
        <v>2929</v>
      </c>
      <c r="C1391" s="18" t="s">
        <v>4721</v>
      </c>
      <c r="D1391" s="18" t="s">
        <v>26</v>
      </c>
      <c r="E1391" s="18" t="s">
        <v>1955</v>
      </c>
      <c r="F1391" s="42">
        <f t="shared" ca="1" si="21"/>
        <v>8991</v>
      </c>
      <c r="G1391" s="27">
        <v>7.2</v>
      </c>
      <c r="H1391" s="45">
        <v>90.38</v>
      </c>
      <c r="I1391" s="45">
        <v>520.65</v>
      </c>
      <c r="J1391" s="25">
        <v>46</v>
      </c>
      <c r="K1391" s="45">
        <v>310.7</v>
      </c>
      <c r="L1391" s="45">
        <v>209.95</v>
      </c>
      <c r="M1391" s="18" t="s">
        <v>55</v>
      </c>
      <c r="N1391" s="45">
        <v>28.65</v>
      </c>
      <c r="O13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1" s="45">
        <f>Table1[[#This Row],[Lifetime Gross (M USD)]]-Table1[[#This Row],[Budget (M USD)]]</f>
        <v>430.27</v>
      </c>
      <c r="Q1391" s="2" t="s">
        <v>20</v>
      </c>
    </row>
    <row r="1392" spans="1:17" x14ac:dyDescent="0.3">
      <c r="A1392" s="32" t="s">
        <v>256</v>
      </c>
      <c r="B1392" s="22" t="s">
        <v>2331</v>
      </c>
      <c r="C1392" s="18" t="s">
        <v>3628</v>
      </c>
      <c r="D1392" s="18" t="s">
        <v>26</v>
      </c>
      <c r="E1392" s="18" t="s">
        <v>1879</v>
      </c>
      <c r="F1392" s="42">
        <f t="shared" ca="1" si="21"/>
        <v>20933</v>
      </c>
      <c r="G1392" s="27">
        <v>6.3</v>
      </c>
      <c r="H1392" s="45">
        <v>188.86</v>
      </c>
      <c r="I1392" s="45">
        <v>605.6</v>
      </c>
      <c r="J1392" s="25">
        <v>58</v>
      </c>
      <c r="K1392" s="45">
        <v>446.06</v>
      </c>
      <c r="L1392" s="45">
        <v>159.54</v>
      </c>
      <c r="M1392" s="18" t="s">
        <v>48</v>
      </c>
      <c r="N1392" s="45">
        <v>38.11</v>
      </c>
      <c r="O13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2" s="45">
        <f>Table1[[#This Row],[Lifetime Gross (M USD)]]-Table1[[#This Row],[Budget (M USD)]]</f>
        <v>416.74</v>
      </c>
      <c r="Q1392" s="2" t="s">
        <v>13</v>
      </c>
    </row>
    <row r="1393" spans="1:17" x14ac:dyDescent="0.3">
      <c r="A1393" s="18" t="s">
        <v>1829</v>
      </c>
      <c r="B1393" s="22" t="s">
        <v>3010</v>
      </c>
      <c r="C1393" s="18" t="s">
        <v>4913</v>
      </c>
      <c r="D1393" s="18" t="s">
        <v>26</v>
      </c>
      <c r="E1393" s="18" t="s">
        <v>9</v>
      </c>
      <c r="F1393" s="42">
        <f t="shared" ca="1" si="21"/>
        <v>24828</v>
      </c>
      <c r="G1393" s="27">
        <v>6.9</v>
      </c>
      <c r="H1393" s="45">
        <v>87.48</v>
      </c>
      <c r="I1393" s="45">
        <v>496.38</v>
      </c>
      <c r="J1393" s="25">
        <v>56</v>
      </c>
      <c r="K1393" s="45">
        <v>297.14</v>
      </c>
      <c r="L1393" s="45">
        <v>199.24</v>
      </c>
      <c r="M1393" s="18" t="s">
        <v>55</v>
      </c>
      <c r="N1393" s="45">
        <v>30.2</v>
      </c>
      <c r="O13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3" s="45">
        <f>Table1[[#This Row],[Lifetime Gross (M USD)]]-Table1[[#This Row],[Budget (M USD)]]</f>
        <v>408.9</v>
      </c>
      <c r="Q1393" s="2" t="s">
        <v>32</v>
      </c>
    </row>
    <row r="1394" spans="1:17" x14ac:dyDescent="0.3">
      <c r="A1394" s="32" t="s">
        <v>67</v>
      </c>
      <c r="B1394" s="22" t="s">
        <v>1946</v>
      </c>
      <c r="C1394" s="18" t="s">
        <v>3149</v>
      </c>
      <c r="D1394" s="18" t="s">
        <v>26</v>
      </c>
      <c r="E1394" s="18" t="s">
        <v>9</v>
      </c>
      <c r="F1394" s="42">
        <f t="shared" ca="1" si="21"/>
        <v>34824</v>
      </c>
      <c r="G1394" s="27">
        <v>2.7</v>
      </c>
      <c r="H1394" s="45">
        <v>218.26</v>
      </c>
      <c r="I1394" s="45">
        <v>626.88</v>
      </c>
      <c r="J1394" s="25">
        <v>64</v>
      </c>
      <c r="K1394" s="45">
        <v>414.22</v>
      </c>
      <c r="L1394" s="45">
        <v>212.66</v>
      </c>
      <c r="M1394" s="18" t="s">
        <v>48</v>
      </c>
      <c r="N1394" s="45">
        <v>83.69</v>
      </c>
      <c r="O13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4" s="45">
        <f>Table1[[#This Row],[Lifetime Gross (M USD)]]-Table1[[#This Row],[Budget (M USD)]]</f>
        <v>408.62</v>
      </c>
      <c r="Q1394" s="2" t="s">
        <v>32</v>
      </c>
    </row>
    <row r="1395" spans="1:17" x14ac:dyDescent="0.3">
      <c r="A1395" s="18" t="s">
        <v>113</v>
      </c>
      <c r="B1395" s="22" t="s">
        <v>2049</v>
      </c>
      <c r="C1395" s="18" t="s">
        <v>3256</v>
      </c>
      <c r="D1395" s="18" t="s">
        <v>26</v>
      </c>
      <c r="E1395" s="18" t="s">
        <v>21</v>
      </c>
      <c r="F1395" s="42">
        <f t="shared" ca="1" si="21"/>
        <v>32481</v>
      </c>
      <c r="G1395" s="27">
        <v>7</v>
      </c>
      <c r="H1395" s="45">
        <v>12.75</v>
      </c>
      <c r="I1395" s="45">
        <v>406.23</v>
      </c>
      <c r="J1395" s="25">
        <v>93</v>
      </c>
      <c r="K1395" s="45">
        <v>263.08</v>
      </c>
      <c r="L1395" s="45">
        <v>143.15</v>
      </c>
      <c r="M1395" s="18" t="s">
        <v>55</v>
      </c>
      <c r="N1395" s="45">
        <v>5.86</v>
      </c>
      <c r="O13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5" s="45">
        <f>Table1[[#This Row],[Lifetime Gross (M USD)]]-Table1[[#This Row],[Budget (M USD)]]</f>
        <v>393.48</v>
      </c>
      <c r="Q1395" s="2" t="s">
        <v>32</v>
      </c>
    </row>
    <row r="1396" spans="1:17" x14ac:dyDescent="0.3">
      <c r="A1396" s="32" t="s">
        <v>167</v>
      </c>
      <c r="B1396" s="22" t="s">
        <v>2579</v>
      </c>
      <c r="C1396" s="18" t="s">
        <v>4358</v>
      </c>
      <c r="D1396" s="18" t="s">
        <v>26</v>
      </c>
      <c r="E1396" s="18" t="s">
        <v>1982</v>
      </c>
      <c r="F1396" s="42">
        <f t="shared" ca="1" si="21"/>
        <v>8528</v>
      </c>
      <c r="G1396" s="27">
        <v>6.8</v>
      </c>
      <c r="H1396" s="45">
        <v>94.5</v>
      </c>
      <c r="I1396" s="45">
        <v>478.37</v>
      </c>
      <c r="J1396" s="25">
        <v>63</v>
      </c>
      <c r="K1396" s="45">
        <v>325.64</v>
      </c>
      <c r="L1396" s="45">
        <v>152.72999999999999</v>
      </c>
      <c r="M1396" s="18" t="s">
        <v>55</v>
      </c>
      <c r="N1396" s="45">
        <v>30.09</v>
      </c>
      <c r="O13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6" s="45">
        <f>Table1[[#This Row],[Lifetime Gross (M USD)]]-Table1[[#This Row],[Budget (M USD)]]</f>
        <v>383.87</v>
      </c>
      <c r="Q1396" s="2" t="s">
        <v>13</v>
      </c>
    </row>
    <row r="1397" spans="1:17" x14ac:dyDescent="0.3">
      <c r="A1397" s="18" t="s">
        <v>253</v>
      </c>
      <c r="B1397" s="22" t="s">
        <v>2647</v>
      </c>
      <c r="C1397" s="18" t="s">
        <v>4651</v>
      </c>
      <c r="D1397" s="18" t="s">
        <v>26</v>
      </c>
      <c r="E1397" s="18" t="s">
        <v>9</v>
      </c>
      <c r="F1397" s="42">
        <f t="shared" ca="1" si="21"/>
        <v>41553</v>
      </c>
      <c r="G1397" s="27">
        <v>7.1</v>
      </c>
      <c r="H1397" s="45">
        <v>113.31</v>
      </c>
      <c r="I1397" s="45">
        <v>466.7</v>
      </c>
      <c r="J1397" s="25">
        <v>99</v>
      </c>
      <c r="K1397" s="45">
        <v>335.26</v>
      </c>
      <c r="L1397" s="45">
        <v>131.44</v>
      </c>
      <c r="M1397" s="18" t="s">
        <v>44</v>
      </c>
      <c r="N1397" s="45">
        <v>20.86</v>
      </c>
      <c r="O13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7" s="45">
        <f>Table1[[#This Row],[Lifetime Gross (M USD)]]-Table1[[#This Row],[Budget (M USD)]]</f>
        <v>353.39</v>
      </c>
      <c r="Q1397" s="2" t="s">
        <v>17</v>
      </c>
    </row>
    <row r="1398" spans="1:17" x14ac:dyDescent="0.3">
      <c r="A1398" s="32" t="s">
        <v>277</v>
      </c>
      <c r="B1398" s="22" t="s">
        <v>2791</v>
      </c>
      <c r="C1398" s="18" t="s">
        <v>4407</v>
      </c>
      <c r="D1398" s="18" t="s">
        <v>26</v>
      </c>
      <c r="E1398" s="18" t="s">
        <v>9</v>
      </c>
      <c r="F1398" s="42">
        <f t="shared" ca="1" si="21"/>
        <v>10485</v>
      </c>
      <c r="G1398" s="27">
        <v>5</v>
      </c>
      <c r="H1398" s="45">
        <v>219.29</v>
      </c>
      <c r="I1398" s="45">
        <v>570.67999999999995</v>
      </c>
      <c r="J1398" s="25">
        <v>39</v>
      </c>
      <c r="K1398" s="45">
        <v>424.19</v>
      </c>
      <c r="L1398" s="45">
        <v>146.49</v>
      </c>
      <c r="M1398" s="18" t="s">
        <v>46</v>
      </c>
      <c r="N1398" s="45">
        <v>41.04</v>
      </c>
      <c r="O13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8" s="45">
        <f>Table1[[#This Row],[Lifetime Gross (M USD)]]-Table1[[#This Row],[Budget (M USD)]]</f>
        <v>351.39</v>
      </c>
      <c r="Q1398" s="2" t="s">
        <v>13</v>
      </c>
    </row>
    <row r="1399" spans="1:17" x14ac:dyDescent="0.3">
      <c r="A1399" s="18" t="s">
        <v>81</v>
      </c>
      <c r="B1399" s="22" t="s">
        <v>2429</v>
      </c>
      <c r="C1399" s="18" t="s">
        <v>4131</v>
      </c>
      <c r="D1399" s="18" t="s">
        <v>26</v>
      </c>
      <c r="E1399" s="18" t="s">
        <v>9</v>
      </c>
      <c r="F1399" s="42">
        <f t="shared" ca="1" si="21"/>
        <v>35224</v>
      </c>
      <c r="G1399" s="27">
        <v>6.2</v>
      </c>
      <c r="H1399" s="45">
        <v>7.57</v>
      </c>
      <c r="I1399" s="45">
        <v>350.54</v>
      </c>
      <c r="J1399" s="25">
        <v>40</v>
      </c>
      <c r="K1399" s="45">
        <v>196.39</v>
      </c>
      <c r="L1399" s="45">
        <v>154.15</v>
      </c>
      <c r="M1399" s="18" t="s">
        <v>50</v>
      </c>
      <c r="N1399" s="45">
        <v>1.01</v>
      </c>
      <c r="O13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399" s="45">
        <f>Table1[[#This Row],[Lifetime Gross (M USD)]]-Table1[[#This Row],[Budget (M USD)]]</f>
        <v>342.97</v>
      </c>
      <c r="Q1399" s="2" t="s">
        <v>8</v>
      </c>
    </row>
    <row r="1400" spans="1:17" x14ac:dyDescent="0.3">
      <c r="A1400" s="32" t="s">
        <v>327</v>
      </c>
      <c r="B1400" s="22" t="s">
        <v>2104</v>
      </c>
      <c r="C1400" s="18" t="s">
        <v>4087</v>
      </c>
      <c r="D1400" s="18" t="s">
        <v>26</v>
      </c>
      <c r="E1400" s="18" t="s">
        <v>9</v>
      </c>
      <c r="F1400" s="42">
        <f t="shared" ca="1" si="21"/>
        <v>13400</v>
      </c>
      <c r="G1400" s="27">
        <v>6.5</v>
      </c>
      <c r="H1400" s="45">
        <v>11.42</v>
      </c>
      <c r="I1400" s="45">
        <v>348.02</v>
      </c>
      <c r="J1400" s="25">
        <v>27</v>
      </c>
      <c r="K1400" s="45">
        <v>228.35</v>
      </c>
      <c r="L1400" s="45">
        <v>119.67</v>
      </c>
      <c r="M1400" s="18" t="s">
        <v>50</v>
      </c>
      <c r="N1400" s="45">
        <v>2.89</v>
      </c>
      <c r="O14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0" s="45">
        <f>Table1[[#This Row],[Lifetime Gross (M USD)]]-Table1[[#This Row],[Budget (M USD)]]</f>
        <v>336.59999999999997</v>
      </c>
      <c r="Q1400" s="2" t="s">
        <v>32</v>
      </c>
    </row>
    <row r="1401" spans="1:17" x14ac:dyDescent="0.3">
      <c r="A1401" s="18" t="s">
        <v>336</v>
      </c>
      <c r="B1401" s="22" t="s">
        <v>2950</v>
      </c>
      <c r="C1401" s="18" t="s">
        <v>4783</v>
      </c>
      <c r="D1401" s="18" t="s">
        <v>26</v>
      </c>
      <c r="E1401" s="18" t="s">
        <v>9</v>
      </c>
      <c r="F1401" s="42">
        <f t="shared" ca="1" si="21"/>
        <v>25388</v>
      </c>
      <c r="G1401" s="27">
        <v>4.0999999999999996</v>
      </c>
      <c r="H1401" s="45">
        <v>189.11</v>
      </c>
      <c r="I1401" s="45">
        <v>523.25</v>
      </c>
      <c r="J1401" s="25">
        <v>85</v>
      </c>
      <c r="K1401" s="45">
        <v>265.73</v>
      </c>
      <c r="L1401" s="45">
        <v>257.52</v>
      </c>
      <c r="M1401" s="18" t="s">
        <v>48</v>
      </c>
      <c r="N1401" s="45">
        <v>29.65</v>
      </c>
      <c r="O14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1" s="45">
        <f>Table1[[#This Row],[Lifetime Gross (M USD)]]-Table1[[#This Row],[Budget (M USD)]]</f>
        <v>334.14</v>
      </c>
      <c r="Q1401" s="2" t="s">
        <v>17</v>
      </c>
    </row>
    <row r="1402" spans="1:17" x14ac:dyDescent="0.3">
      <c r="A1402" s="32" t="s">
        <v>341</v>
      </c>
      <c r="B1402" s="22" t="s">
        <v>2148</v>
      </c>
      <c r="C1402" s="18" t="s">
        <v>3379</v>
      </c>
      <c r="D1402" s="18" t="s">
        <v>26</v>
      </c>
      <c r="E1402" s="18" t="s">
        <v>9</v>
      </c>
      <c r="F1402" s="42">
        <f t="shared" ca="1" si="21"/>
        <v>14109</v>
      </c>
      <c r="G1402" s="27">
        <v>7.2</v>
      </c>
      <c r="H1402" s="45">
        <v>33.380000000000003</v>
      </c>
      <c r="I1402" s="45">
        <v>366.03</v>
      </c>
      <c r="J1402" s="25">
        <v>72</v>
      </c>
      <c r="K1402" s="45">
        <v>249.26</v>
      </c>
      <c r="L1402" s="45">
        <v>116.77</v>
      </c>
      <c r="M1402" s="18" t="s">
        <v>46</v>
      </c>
      <c r="N1402" s="45">
        <v>11.66</v>
      </c>
      <c r="O14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2" s="45">
        <f>Table1[[#This Row],[Lifetime Gross (M USD)]]-Table1[[#This Row],[Budget (M USD)]]</f>
        <v>332.65</v>
      </c>
      <c r="Q1402" s="2" t="s">
        <v>32</v>
      </c>
    </row>
    <row r="1403" spans="1:17" x14ac:dyDescent="0.3">
      <c r="A1403" s="18" t="s">
        <v>359</v>
      </c>
      <c r="B1403" s="22" t="s">
        <v>2530</v>
      </c>
      <c r="C1403" s="18" t="s">
        <v>4060</v>
      </c>
      <c r="D1403" s="18" t="s">
        <v>26</v>
      </c>
      <c r="E1403" s="18" t="s">
        <v>9</v>
      </c>
      <c r="F1403" s="42">
        <f t="shared" ca="1" si="21"/>
        <v>34302</v>
      </c>
      <c r="G1403" s="27">
        <v>4.9000000000000004</v>
      </c>
      <c r="H1403" s="45">
        <v>168.65</v>
      </c>
      <c r="I1403" s="45">
        <v>497.65</v>
      </c>
      <c r="J1403" s="25">
        <v>72</v>
      </c>
      <c r="K1403" s="45">
        <v>264.22000000000003</v>
      </c>
      <c r="L1403" s="45">
        <v>233.43</v>
      </c>
      <c r="M1403" s="18" t="s">
        <v>54</v>
      </c>
      <c r="N1403" s="45">
        <v>17.27</v>
      </c>
      <c r="O14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3" s="45">
        <f>Table1[[#This Row],[Lifetime Gross (M USD)]]-Table1[[#This Row],[Budget (M USD)]]</f>
        <v>329</v>
      </c>
      <c r="Q1403" s="2" t="s">
        <v>22</v>
      </c>
    </row>
    <row r="1404" spans="1:17" x14ac:dyDescent="0.3">
      <c r="A1404" s="32" t="s">
        <v>509</v>
      </c>
      <c r="B1404" s="22" t="s">
        <v>2243</v>
      </c>
      <c r="C1404" s="18" t="s">
        <v>3557</v>
      </c>
      <c r="D1404" s="18" t="s">
        <v>26</v>
      </c>
      <c r="E1404" s="18" t="s">
        <v>9</v>
      </c>
      <c r="F1404" s="42">
        <f t="shared" ca="1" si="21"/>
        <v>29566</v>
      </c>
      <c r="G1404" s="27">
        <v>6.2</v>
      </c>
      <c r="H1404" s="45">
        <v>15.75</v>
      </c>
      <c r="I1404" s="45">
        <v>334.11</v>
      </c>
      <c r="J1404" s="25">
        <v>57</v>
      </c>
      <c r="K1404" s="45">
        <v>226.17</v>
      </c>
      <c r="L1404" s="45">
        <v>107.94</v>
      </c>
      <c r="M1404" s="18" t="s">
        <v>48</v>
      </c>
      <c r="N1404" s="45">
        <v>5.46</v>
      </c>
      <c r="O14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4" s="45">
        <f>Table1[[#This Row],[Lifetime Gross (M USD)]]-Table1[[#This Row],[Budget (M USD)]]</f>
        <v>318.36</v>
      </c>
      <c r="Q1404" s="2" t="s">
        <v>28</v>
      </c>
    </row>
    <row r="1405" spans="1:17" x14ac:dyDescent="0.3">
      <c r="A1405" s="18" t="s">
        <v>572</v>
      </c>
      <c r="B1405" s="22" t="s">
        <v>2184</v>
      </c>
      <c r="C1405" s="18" t="s">
        <v>5028</v>
      </c>
      <c r="D1405" s="18" t="s">
        <v>26</v>
      </c>
      <c r="E1405" s="18" t="s">
        <v>9</v>
      </c>
      <c r="F1405" s="42">
        <f t="shared" ca="1" si="21"/>
        <v>24151</v>
      </c>
      <c r="G1405" s="27">
        <v>7.7</v>
      </c>
      <c r="H1405" s="45">
        <v>31.99</v>
      </c>
      <c r="I1405" s="45">
        <v>325.02</v>
      </c>
      <c r="J1405" s="25">
        <v>33</v>
      </c>
      <c r="K1405" s="45">
        <v>238.78</v>
      </c>
      <c r="L1405" s="45">
        <v>86.24</v>
      </c>
      <c r="M1405" s="18" t="s">
        <v>54</v>
      </c>
      <c r="N1405" s="45">
        <v>12.51</v>
      </c>
      <c r="O14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5" s="45">
        <f>Table1[[#This Row],[Lifetime Gross (M USD)]]-Table1[[#This Row],[Budget (M USD)]]</f>
        <v>293.02999999999997</v>
      </c>
      <c r="Q1405" s="2" t="s">
        <v>8</v>
      </c>
    </row>
    <row r="1406" spans="1:17" x14ac:dyDescent="0.3">
      <c r="A1406" s="32" t="s">
        <v>612</v>
      </c>
      <c r="B1406" s="22" t="s">
        <v>2401</v>
      </c>
      <c r="C1406" s="18" t="s">
        <v>4683</v>
      </c>
      <c r="D1406" s="18" t="s">
        <v>26</v>
      </c>
      <c r="E1406" s="18" t="s">
        <v>19</v>
      </c>
      <c r="F1406" s="42">
        <f t="shared" ca="1" si="21"/>
        <v>27601</v>
      </c>
      <c r="G1406" s="27">
        <v>6.7</v>
      </c>
      <c r="H1406" s="45">
        <v>125.66</v>
      </c>
      <c r="I1406" s="45">
        <v>386.09</v>
      </c>
      <c r="J1406" s="25">
        <v>77</v>
      </c>
      <c r="K1406" s="45">
        <v>199.4</v>
      </c>
      <c r="L1406" s="45">
        <v>186.69</v>
      </c>
      <c r="M1406" s="18" t="s">
        <v>54</v>
      </c>
      <c r="N1406" s="45">
        <v>40.72</v>
      </c>
      <c r="O14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6" s="45">
        <f>Table1[[#This Row],[Lifetime Gross (M USD)]]-Table1[[#This Row],[Budget (M USD)]]</f>
        <v>260.42999999999995</v>
      </c>
      <c r="Q1406" s="2" t="s">
        <v>17</v>
      </c>
    </row>
    <row r="1407" spans="1:17" x14ac:dyDescent="0.3">
      <c r="A1407" s="18" t="s">
        <v>629</v>
      </c>
      <c r="B1407" s="22" t="s">
        <v>2828</v>
      </c>
      <c r="C1407" s="18" t="s">
        <v>4495</v>
      </c>
      <c r="D1407" s="18" t="s">
        <v>26</v>
      </c>
      <c r="E1407" s="18" t="s">
        <v>9</v>
      </c>
      <c r="F1407" s="42">
        <f t="shared" ca="1" si="21"/>
        <v>31114</v>
      </c>
      <c r="G1407" s="27">
        <v>5.6</v>
      </c>
      <c r="H1407" s="45">
        <v>194.43</v>
      </c>
      <c r="I1407" s="45">
        <v>450.1</v>
      </c>
      <c r="J1407" s="25">
        <v>72</v>
      </c>
      <c r="K1407" s="45">
        <v>276.67</v>
      </c>
      <c r="L1407" s="45">
        <v>173.43</v>
      </c>
      <c r="M1407" s="18" t="s">
        <v>48</v>
      </c>
      <c r="N1407" s="45">
        <v>64.959999999999994</v>
      </c>
      <c r="O14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7" s="45">
        <f>Table1[[#This Row],[Lifetime Gross (M USD)]]-Table1[[#This Row],[Budget (M USD)]]</f>
        <v>255.67000000000002</v>
      </c>
      <c r="Q1407" s="2" t="s">
        <v>32</v>
      </c>
    </row>
    <row r="1408" spans="1:17" x14ac:dyDescent="0.3">
      <c r="A1408" s="32" t="s">
        <v>642</v>
      </c>
      <c r="B1408" s="22" t="s">
        <v>2309</v>
      </c>
      <c r="C1408" s="18" t="s">
        <v>4962</v>
      </c>
      <c r="D1408" s="18" t="s">
        <v>26</v>
      </c>
      <c r="E1408" s="18" t="s">
        <v>9</v>
      </c>
      <c r="F1408" s="42">
        <f t="shared" ca="1" si="21"/>
        <v>33458</v>
      </c>
      <c r="G1408" s="27">
        <v>7.7</v>
      </c>
      <c r="H1408" s="45">
        <v>237.78</v>
      </c>
      <c r="I1408" s="45">
        <v>493.41</v>
      </c>
      <c r="J1408" s="25">
        <v>76</v>
      </c>
      <c r="K1408" s="45">
        <v>369.03</v>
      </c>
      <c r="L1408" s="45">
        <v>124.38</v>
      </c>
      <c r="M1408" s="18" t="s">
        <v>55</v>
      </c>
      <c r="N1408" s="45">
        <v>117.44</v>
      </c>
      <c r="O14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8" s="45">
        <f>Table1[[#This Row],[Lifetime Gross (M USD)]]-Table1[[#This Row],[Budget (M USD)]]</f>
        <v>255.63000000000002</v>
      </c>
      <c r="Q1408" s="2" t="s">
        <v>13</v>
      </c>
    </row>
    <row r="1409" spans="1:17" x14ac:dyDescent="0.3">
      <c r="A1409" s="18" t="s">
        <v>694</v>
      </c>
      <c r="B1409" s="22" t="s">
        <v>2093</v>
      </c>
      <c r="C1409" s="18" t="s">
        <v>3308</v>
      </c>
      <c r="D1409" s="18" t="s">
        <v>26</v>
      </c>
      <c r="E1409" s="18" t="s">
        <v>9</v>
      </c>
      <c r="F1409" s="42">
        <f t="shared" ca="1" si="21"/>
        <v>16851</v>
      </c>
      <c r="G1409" s="27">
        <v>7.1</v>
      </c>
      <c r="H1409" s="45">
        <v>288.68</v>
      </c>
      <c r="I1409" s="45">
        <v>537.62</v>
      </c>
      <c r="J1409" s="25">
        <v>48</v>
      </c>
      <c r="K1409" s="45">
        <v>294.01</v>
      </c>
      <c r="L1409" s="45">
        <v>243.61</v>
      </c>
      <c r="M1409" s="18" t="s">
        <v>50</v>
      </c>
      <c r="N1409" s="45">
        <v>75.180000000000007</v>
      </c>
      <c r="O14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09" s="45">
        <f>Table1[[#This Row],[Lifetime Gross (M USD)]]-Table1[[#This Row],[Budget (M USD)]]</f>
        <v>248.94</v>
      </c>
      <c r="Q1409" s="2" t="s">
        <v>20</v>
      </c>
    </row>
    <row r="1410" spans="1:17" x14ac:dyDescent="0.3">
      <c r="A1410" s="32" t="s">
        <v>724</v>
      </c>
      <c r="B1410" s="22" t="s">
        <v>2782</v>
      </c>
      <c r="C1410" s="18" t="s">
        <v>4392</v>
      </c>
      <c r="D1410" s="18" t="s">
        <v>26</v>
      </c>
      <c r="E1410" s="18" t="s">
        <v>9</v>
      </c>
      <c r="F1410" s="42">
        <f t="shared" ca="1" si="21"/>
        <v>33878</v>
      </c>
      <c r="G1410" s="27">
        <v>5.3</v>
      </c>
      <c r="H1410" s="45">
        <v>109.5</v>
      </c>
      <c r="I1410" s="45">
        <v>357.02</v>
      </c>
      <c r="J1410" s="25">
        <v>63</v>
      </c>
      <c r="K1410" s="45">
        <v>284.33</v>
      </c>
      <c r="L1410" s="45">
        <v>72.69</v>
      </c>
      <c r="M1410" s="18" t="s">
        <v>48</v>
      </c>
      <c r="N1410" s="45">
        <v>23.55</v>
      </c>
      <c r="O14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0" s="45">
        <f>Table1[[#This Row],[Lifetime Gross (M USD)]]-Table1[[#This Row],[Budget (M USD)]]</f>
        <v>247.51999999999998</v>
      </c>
      <c r="Q1410" s="2" t="s">
        <v>8</v>
      </c>
    </row>
    <row r="1411" spans="1:17" x14ac:dyDescent="0.3">
      <c r="A1411" s="18" t="s">
        <v>935</v>
      </c>
      <c r="B1411" s="22" t="s">
        <v>2355</v>
      </c>
      <c r="C1411" s="18" t="s">
        <v>3666</v>
      </c>
      <c r="D1411" s="18" t="s">
        <v>26</v>
      </c>
      <c r="E1411" s="18" t="s">
        <v>9</v>
      </c>
      <c r="F1411" s="42">
        <f t="shared" ref="F1411:F1474" ca="1" si="22">RANDBETWEEN(DATE(1920,1,1),DATE(2015,12,31))</f>
        <v>19303</v>
      </c>
      <c r="G1411" s="27">
        <v>7.3</v>
      </c>
      <c r="H1411" s="45">
        <v>93.86</v>
      </c>
      <c r="I1411" s="45">
        <v>288.26</v>
      </c>
      <c r="J1411" s="25">
        <v>99</v>
      </c>
      <c r="K1411" s="45">
        <v>171.87</v>
      </c>
      <c r="L1411" s="45">
        <v>116.39</v>
      </c>
      <c r="M1411" s="18" t="s">
        <v>48</v>
      </c>
      <c r="N1411" s="45">
        <v>41.04</v>
      </c>
      <c r="O14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1" s="45">
        <f>Table1[[#This Row],[Lifetime Gross (M USD)]]-Table1[[#This Row],[Budget (M USD)]]</f>
        <v>194.39999999999998</v>
      </c>
      <c r="Q1411" s="2" t="s">
        <v>13</v>
      </c>
    </row>
    <row r="1412" spans="1:17" x14ac:dyDescent="0.3">
      <c r="A1412" s="32" t="s">
        <v>979</v>
      </c>
      <c r="B1412" s="22" t="s">
        <v>2959</v>
      </c>
      <c r="C1412" s="18" t="s">
        <v>4802</v>
      </c>
      <c r="D1412" s="18" t="s">
        <v>26</v>
      </c>
      <c r="E1412" s="18" t="s">
        <v>9</v>
      </c>
      <c r="F1412" s="42">
        <f t="shared" ca="1" si="22"/>
        <v>36234</v>
      </c>
      <c r="G1412" s="27">
        <v>7.1</v>
      </c>
      <c r="H1412" s="45">
        <v>148.24</v>
      </c>
      <c r="I1412" s="45">
        <v>341.49</v>
      </c>
      <c r="J1412" s="25">
        <v>62</v>
      </c>
      <c r="K1412" s="45">
        <v>186.61</v>
      </c>
      <c r="L1412" s="45">
        <v>154.88</v>
      </c>
      <c r="M1412" s="18" t="s">
        <v>55</v>
      </c>
      <c r="N1412" s="45">
        <v>52.94</v>
      </c>
      <c r="O14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2" s="45">
        <f>Table1[[#This Row],[Lifetime Gross (M USD)]]-Table1[[#This Row],[Budget (M USD)]]</f>
        <v>193.25</v>
      </c>
      <c r="Q1412" s="2" t="s">
        <v>8</v>
      </c>
    </row>
    <row r="1413" spans="1:17" x14ac:dyDescent="0.3">
      <c r="A1413" s="18" t="s">
        <v>1091</v>
      </c>
      <c r="B1413" s="22" t="s">
        <v>2971</v>
      </c>
      <c r="C1413" s="18" t="s">
        <v>4908</v>
      </c>
      <c r="D1413" s="18" t="s">
        <v>26</v>
      </c>
      <c r="E1413" s="18" t="s">
        <v>9</v>
      </c>
      <c r="F1413" s="42">
        <f t="shared" ca="1" si="22"/>
        <v>13112</v>
      </c>
      <c r="G1413" s="27">
        <v>5.7</v>
      </c>
      <c r="H1413" s="45">
        <v>249.75</v>
      </c>
      <c r="I1413" s="45">
        <v>427.52</v>
      </c>
      <c r="J1413" s="25">
        <v>73</v>
      </c>
      <c r="K1413" s="45">
        <v>223.57</v>
      </c>
      <c r="L1413" s="45">
        <v>203.95</v>
      </c>
      <c r="M1413" s="18" t="s">
        <v>48</v>
      </c>
      <c r="N1413" s="45">
        <v>53.99</v>
      </c>
      <c r="O14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3" s="45">
        <f>Table1[[#This Row],[Lifetime Gross (M USD)]]-Table1[[#This Row],[Budget (M USD)]]</f>
        <v>177.76999999999998</v>
      </c>
      <c r="Q1413" s="2" t="s">
        <v>22</v>
      </c>
    </row>
    <row r="1414" spans="1:17" x14ac:dyDescent="0.3">
      <c r="A1414" s="32" t="s">
        <v>1096</v>
      </c>
      <c r="B1414" s="22" t="s">
        <v>2059</v>
      </c>
      <c r="C1414" s="18" t="s">
        <v>3267</v>
      </c>
      <c r="D1414" s="18" t="s">
        <v>26</v>
      </c>
      <c r="E1414" s="18" t="s">
        <v>9</v>
      </c>
      <c r="F1414" s="42">
        <f t="shared" ca="1" si="22"/>
        <v>21661</v>
      </c>
      <c r="G1414" s="27">
        <v>5.8</v>
      </c>
      <c r="H1414" s="45">
        <v>90.27</v>
      </c>
      <c r="I1414" s="45">
        <v>262.82</v>
      </c>
      <c r="J1414" s="25">
        <v>35</v>
      </c>
      <c r="K1414" s="45">
        <v>185.31</v>
      </c>
      <c r="L1414" s="45">
        <v>77.510000000000005</v>
      </c>
      <c r="M1414" s="18" t="s">
        <v>46</v>
      </c>
      <c r="N1414" s="45">
        <v>19.190000000000001</v>
      </c>
      <c r="O14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4" s="45">
        <f>Table1[[#This Row],[Lifetime Gross (M USD)]]-Table1[[#This Row],[Budget (M USD)]]</f>
        <v>172.55</v>
      </c>
      <c r="Q1414" s="2" t="s">
        <v>8</v>
      </c>
    </row>
    <row r="1415" spans="1:17" x14ac:dyDescent="0.3">
      <c r="A1415" s="18" t="s">
        <v>1127</v>
      </c>
      <c r="B1415" s="22" t="s">
        <v>2414</v>
      </c>
      <c r="C1415" s="18" t="s">
        <v>3751</v>
      </c>
      <c r="D1415" s="18" t="s">
        <v>26</v>
      </c>
      <c r="E1415" s="18" t="s">
        <v>9</v>
      </c>
      <c r="F1415" s="42">
        <f t="shared" ca="1" si="22"/>
        <v>24995</v>
      </c>
      <c r="G1415" s="27">
        <v>5.6</v>
      </c>
      <c r="H1415" s="45">
        <v>71.89</v>
      </c>
      <c r="I1415" s="45">
        <v>242.45</v>
      </c>
      <c r="J1415" s="25">
        <v>74</v>
      </c>
      <c r="K1415" s="45">
        <v>122.14</v>
      </c>
      <c r="L1415" s="45">
        <v>120.31</v>
      </c>
      <c r="M1415" s="18" t="s">
        <v>48</v>
      </c>
      <c r="N1415" s="45">
        <v>29.67</v>
      </c>
      <c r="O14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5" s="45">
        <f>Table1[[#This Row],[Lifetime Gross (M USD)]]-Table1[[#This Row],[Budget (M USD)]]</f>
        <v>170.56</v>
      </c>
      <c r="Q1415" s="2" t="s">
        <v>13</v>
      </c>
    </row>
    <row r="1416" spans="1:17" x14ac:dyDescent="0.3">
      <c r="A1416" s="32" t="s">
        <v>1134</v>
      </c>
      <c r="B1416" s="22" t="s">
        <v>2326</v>
      </c>
      <c r="C1416" s="18" t="s">
        <v>3618</v>
      </c>
      <c r="D1416" s="18" t="s">
        <v>26</v>
      </c>
      <c r="E1416" s="18" t="s">
        <v>9</v>
      </c>
      <c r="F1416" s="42">
        <f t="shared" ca="1" si="22"/>
        <v>14208</v>
      </c>
      <c r="G1416" s="27">
        <v>6.6</v>
      </c>
      <c r="H1416" s="45">
        <v>66.5</v>
      </c>
      <c r="I1416" s="45">
        <v>232.51</v>
      </c>
      <c r="J1416" s="25">
        <v>96</v>
      </c>
      <c r="K1416" s="45">
        <v>163.74</v>
      </c>
      <c r="L1416" s="45">
        <v>68.77</v>
      </c>
      <c r="M1416" s="18" t="s">
        <v>48</v>
      </c>
      <c r="N1416" s="45">
        <v>30.24</v>
      </c>
      <c r="O14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6" s="45">
        <f>Table1[[#This Row],[Lifetime Gross (M USD)]]-Table1[[#This Row],[Budget (M USD)]]</f>
        <v>166.01</v>
      </c>
      <c r="Q1416" s="2" t="s">
        <v>28</v>
      </c>
    </row>
    <row r="1417" spans="1:17" x14ac:dyDescent="0.3">
      <c r="A1417" s="18" t="s">
        <v>185</v>
      </c>
      <c r="B1417" s="22" t="s">
        <v>2793</v>
      </c>
      <c r="C1417" s="18" t="s">
        <v>4413</v>
      </c>
      <c r="D1417" s="18" t="s">
        <v>26</v>
      </c>
      <c r="E1417" s="18" t="s">
        <v>9</v>
      </c>
      <c r="F1417" s="42">
        <f t="shared" ca="1" si="22"/>
        <v>17813</v>
      </c>
      <c r="G1417" s="27">
        <v>7.3</v>
      </c>
      <c r="H1417" s="45">
        <v>74.569999999999993</v>
      </c>
      <c r="I1417" s="45">
        <v>237.46</v>
      </c>
      <c r="J1417" s="25">
        <v>25</v>
      </c>
      <c r="K1417" s="45">
        <v>164.9</v>
      </c>
      <c r="L1417" s="45">
        <v>72.56</v>
      </c>
      <c r="M1417" s="18" t="s">
        <v>46</v>
      </c>
      <c r="N1417" s="45">
        <v>10.44</v>
      </c>
      <c r="O14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7" s="45">
        <f>Table1[[#This Row],[Lifetime Gross (M USD)]]-Table1[[#This Row],[Budget (M USD)]]</f>
        <v>162.89000000000001</v>
      </c>
      <c r="Q1417" s="2" t="s">
        <v>20</v>
      </c>
    </row>
    <row r="1418" spans="1:17" x14ac:dyDescent="0.3">
      <c r="A1418" s="32" t="s">
        <v>1147</v>
      </c>
      <c r="B1418" s="22" t="s">
        <v>2046</v>
      </c>
      <c r="C1418" s="18" t="s">
        <v>4328</v>
      </c>
      <c r="D1418" s="18" t="s">
        <v>14</v>
      </c>
      <c r="E1418" s="18" t="s">
        <v>21</v>
      </c>
      <c r="F1418" s="42">
        <f t="shared" ca="1" si="22"/>
        <v>30969</v>
      </c>
      <c r="G1418" s="27">
        <v>7.8</v>
      </c>
      <c r="H1418" s="45">
        <v>94.76</v>
      </c>
      <c r="I1418" s="45">
        <v>249.65</v>
      </c>
      <c r="J1418" s="25">
        <v>44</v>
      </c>
      <c r="K1418" s="45">
        <v>161.52000000000001</v>
      </c>
      <c r="L1418" s="45">
        <v>88.13</v>
      </c>
      <c r="M1418" s="18" t="s">
        <v>44</v>
      </c>
      <c r="N1418" s="45">
        <v>10.79</v>
      </c>
      <c r="O14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8" s="45">
        <f>Table1[[#This Row],[Lifetime Gross (M USD)]]-Table1[[#This Row],[Budget (M USD)]]</f>
        <v>154.88999999999999</v>
      </c>
      <c r="Q1418" s="2" t="s">
        <v>13</v>
      </c>
    </row>
    <row r="1419" spans="1:17" x14ac:dyDescent="0.3">
      <c r="A1419" s="18" t="s">
        <v>1161</v>
      </c>
      <c r="B1419" s="22" t="s">
        <v>2903</v>
      </c>
      <c r="C1419" s="18" t="s">
        <v>4654</v>
      </c>
      <c r="D1419" s="18" t="s">
        <v>26</v>
      </c>
      <c r="E1419" s="18" t="s">
        <v>21</v>
      </c>
      <c r="F1419" s="42">
        <f t="shared" ca="1" si="22"/>
        <v>12509</v>
      </c>
      <c r="G1419" s="27">
        <v>6.8</v>
      </c>
      <c r="H1419" s="45">
        <v>147.88</v>
      </c>
      <c r="I1419" s="45">
        <v>292.61</v>
      </c>
      <c r="J1419" s="25">
        <v>59</v>
      </c>
      <c r="K1419" s="45">
        <v>222.22</v>
      </c>
      <c r="L1419" s="45">
        <v>70.39</v>
      </c>
      <c r="M1419" s="18" t="s">
        <v>46</v>
      </c>
      <c r="N1419" s="45">
        <v>67.78</v>
      </c>
      <c r="O14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19" s="45">
        <f>Table1[[#This Row],[Lifetime Gross (M USD)]]-Table1[[#This Row],[Budget (M USD)]]</f>
        <v>144.73000000000002</v>
      </c>
      <c r="Q1419" s="2" t="s">
        <v>20</v>
      </c>
    </row>
    <row r="1420" spans="1:17" x14ac:dyDescent="0.3">
      <c r="A1420" s="32" t="s">
        <v>1193</v>
      </c>
      <c r="B1420" s="22" t="s">
        <v>2396</v>
      </c>
      <c r="C1420" s="18" t="s">
        <v>4743</v>
      </c>
      <c r="D1420" s="18" t="s">
        <v>26</v>
      </c>
      <c r="E1420" s="18" t="s">
        <v>19</v>
      </c>
      <c r="F1420" s="42">
        <f t="shared" ca="1" si="22"/>
        <v>26201</v>
      </c>
      <c r="G1420" s="27">
        <v>7.9</v>
      </c>
      <c r="H1420" s="45">
        <v>218.75</v>
      </c>
      <c r="I1420" s="45">
        <v>353.12</v>
      </c>
      <c r="J1420" s="25">
        <v>54</v>
      </c>
      <c r="K1420" s="45">
        <v>280.83</v>
      </c>
      <c r="L1420" s="45">
        <v>72.290000000000006</v>
      </c>
      <c r="M1420" s="18" t="s">
        <v>54</v>
      </c>
      <c r="N1420" s="45">
        <v>67.25</v>
      </c>
      <c r="O14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0" s="45">
        <f>Table1[[#This Row],[Lifetime Gross (M USD)]]-Table1[[#This Row],[Budget (M USD)]]</f>
        <v>134.37</v>
      </c>
      <c r="Q1420" s="2" t="s">
        <v>13</v>
      </c>
    </row>
    <row r="1421" spans="1:17" x14ac:dyDescent="0.3">
      <c r="A1421" s="18" t="s">
        <v>1042</v>
      </c>
      <c r="B1421" s="22" t="s">
        <v>2284</v>
      </c>
      <c r="C1421" s="18" t="s">
        <v>4264</v>
      </c>
      <c r="D1421" s="18" t="s">
        <v>26</v>
      </c>
      <c r="E1421" s="18" t="s">
        <v>9</v>
      </c>
      <c r="F1421" s="42">
        <f t="shared" ca="1" si="22"/>
        <v>40561</v>
      </c>
      <c r="G1421" s="27">
        <v>5.2</v>
      </c>
      <c r="H1421" s="45">
        <v>130.13</v>
      </c>
      <c r="I1421" s="45">
        <v>250.97</v>
      </c>
      <c r="J1421" s="25">
        <v>29</v>
      </c>
      <c r="K1421" s="45">
        <v>135.12</v>
      </c>
      <c r="L1421" s="45">
        <v>115.85</v>
      </c>
      <c r="M1421" s="18" t="s">
        <v>48</v>
      </c>
      <c r="N1421" s="45">
        <v>55</v>
      </c>
      <c r="O14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1" s="45">
        <f>Table1[[#This Row],[Lifetime Gross (M USD)]]-Table1[[#This Row],[Budget (M USD)]]</f>
        <v>120.84</v>
      </c>
      <c r="Q1421" s="2" t="s">
        <v>10</v>
      </c>
    </row>
    <row r="1422" spans="1:17" x14ac:dyDescent="0.3">
      <c r="A1422" s="32" t="s">
        <v>1225</v>
      </c>
      <c r="B1422" s="22" t="s">
        <v>2113</v>
      </c>
      <c r="C1422" s="18" t="s">
        <v>4464</v>
      </c>
      <c r="D1422" s="18" t="s">
        <v>26</v>
      </c>
      <c r="E1422" s="18" t="s">
        <v>9</v>
      </c>
      <c r="F1422" s="42">
        <f t="shared" ca="1" si="22"/>
        <v>33138</v>
      </c>
      <c r="G1422" s="27">
        <v>6.7</v>
      </c>
      <c r="H1422" s="45">
        <v>93.59</v>
      </c>
      <c r="I1422" s="45">
        <v>204.3</v>
      </c>
      <c r="J1422" s="25">
        <v>99</v>
      </c>
      <c r="K1422" s="45">
        <v>142.53</v>
      </c>
      <c r="L1422" s="45">
        <v>61.77</v>
      </c>
      <c r="M1422" s="18" t="s">
        <v>46</v>
      </c>
      <c r="N1422" s="45">
        <v>28.99</v>
      </c>
      <c r="O14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2" s="45">
        <f>Table1[[#This Row],[Lifetime Gross (M USD)]]-Table1[[#This Row],[Budget (M USD)]]</f>
        <v>110.71000000000001</v>
      </c>
      <c r="Q1422" s="2" t="s">
        <v>17</v>
      </c>
    </row>
    <row r="1423" spans="1:17" x14ac:dyDescent="0.3">
      <c r="A1423" s="18" t="s">
        <v>1226</v>
      </c>
      <c r="B1423" s="22" t="s">
        <v>2402</v>
      </c>
      <c r="C1423" s="18" t="s">
        <v>4696</v>
      </c>
      <c r="D1423" s="18" t="s">
        <v>26</v>
      </c>
      <c r="E1423" s="18" t="s">
        <v>9</v>
      </c>
      <c r="F1423" s="42">
        <f t="shared" ca="1" si="22"/>
        <v>34787</v>
      </c>
      <c r="G1423" s="27">
        <v>6.4</v>
      </c>
      <c r="H1423" s="45">
        <v>21.55</v>
      </c>
      <c r="I1423" s="45">
        <v>122.27</v>
      </c>
      <c r="J1423" s="25">
        <v>52</v>
      </c>
      <c r="K1423" s="45">
        <v>97.31</v>
      </c>
      <c r="L1423" s="45">
        <v>24.96</v>
      </c>
      <c r="M1423" s="18" t="s">
        <v>54</v>
      </c>
      <c r="N1423" s="45">
        <v>3.82</v>
      </c>
      <c r="O14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3" s="45">
        <f>Table1[[#This Row],[Lifetime Gross (M USD)]]-Table1[[#This Row],[Budget (M USD)]]</f>
        <v>100.72</v>
      </c>
      <c r="Q1423" s="2" t="s">
        <v>20</v>
      </c>
    </row>
    <row r="1424" spans="1:17" x14ac:dyDescent="0.3">
      <c r="A1424" s="32" t="s">
        <v>1239</v>
      </c>
      <c r="B1424" s="22" t="s">
        <v>1979</v>
      </c>
      <c r="C1424" s="18" t="s">
        <v>3182</v>
      </c>
      <c r="D1424" s="18" t="s">
        <v>26</v>
      </c>
      <c r="E1424" s="18" t="s">
        <v>9</v>
      </c>
      <c r="F1424" s="42">
        <f t="shared" ca="1" si="22"/>
        <v>9009</v>
      </c>
      <c r="G1424" s="27">
        <v>5.0999999999999996</v>
      </c>
      <c r="H1424" s="45">
        <v>131.07</v>
      </c>
      <c r="I1424" s="45">
        <v>218.86</v>
      </c>
      <c r="J1424" s="25">
        <v>82</v>
      </c>
      <c r="K1424" s="45">
        <v>117.27</v>
      </c>
      <c r="L1424" s="45">
        <v>101.59</v>
      </c>
      <c r="M1424" s="18" t="s">
        <v>48</v>
      </c>
      <c r="N1424" s="45">
        <v>34.200000000000003</v>
      </c>
      <c r="O14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4" s="45">
        <f>Table1[[#This Row],[Lifetime Gross (M USD)]]-Table1[[#This Row],[Budget (M USD)]]</f>
        <v>87.79000000000002</v>
      </c>
      <c r="Q1424" s="2" t="s">
        <v>20</v>
      </c>
    </row>
    <row r="1425" spans="1:17" x14ac:dyDescent="0.3">
      <c r="A1425" s="18" t="s">
        <v>1243</v>
      </c>
      <c r="B1425" s="22" t="s">
        <v>2332</v>
      </c>
      <c r="C1425" s="18" t="s">
        <v>3632</v>
      </c>
      <c r="D1425" s="18" t="s">
        <v>26</v>
      </c>
      <c r="E1425" s="18" t="s">
        <v>9</v>
      </c>
      <c r="F1425" s="42">
        <f t="shared" ca="1" si="22"/>
        <v>25139</v>
      </c>
      <c r="G1425" s="27">
        <v>5.6</v>
      </c>
      <c r="H1425" s="45">
        <v>29.49</v>
      </c>
      <c r="I1425" s="45">
        <v>116.06</v>
      </c>
      <c r="J1425" s="25">
        <v>34</v>
      </c>
      <c r="K1425" s="45">
        <v>62.11</v>
      </c>
      <c r="L1425" s="45">
        <v>53.95</v>
      </c>
      <c r="M1425" s="18" t="s">
        <v>46</v>
      </c>
      <c r="N1425" s="45">
        <v>13.62</v>
      </c>
      <c r="O14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5" s="45">
        <f>Table1[[#This Row],[Lifetime Gross (M USD)]]-Table1[[#This Row],[Budget (M USD)]]</f>
        <v>86.570000000000007</v>
      </c>
      <c r="Q1425" s="2" t="s">
        <v>8</v>
      </c>
    </row>
    <row r="1426" spans="1:17" x14ac:dyDescent="0.3">
      <c r="A1426" s="32" t="s">
        <v>1347</v>
      </c>
      <c r="B1426" s="22" t="s">
        <v>2594</v>
      </c>
      <c r="C1426" s="18" t="s">
        <v>4056</v>
      </c>
      <c r="D1426" s="18" t="s">
        <v>26</v>
      </c>
      <c r="E1426" s="18" t="s">
        <v>9</v>
      </c>
      <c r="F1426" s="42">
        <f t="shared" ca="1" si="22"/>
        <v>34040</v>
      </c>
      <c r="G1426" s="27">
        <v>6.6</v>
      </c>
      <c r="H1426" s="45">
        <v>142.16</v>
      </c>
      <c r="I1426" s="45">
        <v>224.12</v>
      </c>
      <c r="J1426" s="25">
        <v>74</v>
      </c>
      <c r="K1426" s="45">
        <v>134.02000000000001</v>
      </c>
      <c r="L1426" s="45">
        <v>90.1</v>
      </c>
      <c r="M1426" s="18" t="s">
        <v>48</v>
      </c>
      <c r="N1426" s="45">
        <v>16.18</v>
      </c>
      <c r="O14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6" s="45">
        <f>Table1[[#This Row],[Lifetime Gross (M USD)]]-Table1[[#This Row],[Budget (M USD)]]</f>
        <v>81.960000000000008</v>
      </c>
      <c r="Q1426" s="2" t="s">
        <v>10</v>
      </c>
    </row>
    <row r="1427" spans="1:17" x14ac:dyDescent="0.3">
      <c r="A1427" s="18" t="s">
        <v>1375</v>
      </c>
      <c r="B1427" s="22" t="s">
        <v>2440</v>
      </c>
      <c r="C1427" s="18" t="s">
        <v>3788</v>
      </c>
      <c r="D1427" s="18" t="s">
        <v>26</v>
      </c>
      <c r="E1427" s="18" t="s">
        <v>9</v>
      </c>
      <c r="F1427" s="42">
        <f t="shared" ca="1" si="22"/>
        <v>7505</v>
      </c>
      <c r="G1427" s="27">
        <v>7</v>
      </c>
      <c r="H1427" s="45">
        <v>141.97999999999999</v>
      </c>
      <c r="I1427" s="45">
        <v>221.06</v>
      </c>
      <c r="J1427" s="25">
        <v>49</v>
      </c>
      <c r="K1427" s="45">
        <v>121.79</v>
      </c>
      <c r="L1427" s="45">
        <v>99.27</v>
      </c>
      <c r="M1427" s="18" t="s">
        <v>46</v>
      </c>
      <c r="N1427" s="45">
        <v>28.27</v>
      </c>
      <c r="O14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7" s="45">
        <f>Table1[[#This Row],[Lifetime Gross (M USD)]]-Table1[[#This Row],[Budget (M USD)]]</f>
        <v>79.080000000000013</v>
      </c>
      <c r="Q1427" s="2" t="s">
        <v>13</v>
      </c>
    </row>
    <row r="1428" spans="1:17" x14ac:dyDescent="0.3">
      <c r="A1428" s="32" t="s">
        <v>1379</v>
      </c>
      <c r="B1428" s="22" t="s">
        <v>2260</v>
      </c>
      <c r="C1428" s="18" t="s">
        <v>3523</v>
      </c>
      <c r="D1428" s="18" t="s">
        <v>26</v>
      </c>
      <c r="E1428" s="18" t="s">
        <v>9</v>
      </c>
      <c r="F1428" s="42">
        <f t="shared" ca="1" si="22"/>
        <v>28961</v>
      </c>
      <c r="G1428" s="27">
        <v>6.3</v>
      </c>
      <c r="H1428" s="45">
        <v>96.04</v>
      </c>
      <c r="I1428" s="45">
        <v>172.64</v>
      </c>
      <c r="J1428" s="25">
        <v>33</v>
      </c>
      <c r="K1428" s="45">
        <v>127.35</v>
      </c>
      <c r="L1428" s="45">
        <v>45.29</v>
      </c>
      <c r="M1428" s="18" t="s">
        <v>55</v>
      </c>
      <c r="N1428" s="45">
        <v>33.39</v>
      </c>
      <c r="O14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8" s="45">
        <f>Table1[[#This Row],[Lifetime Gross (M USD)]]-Table1[[#This Row],[Budget (M USD)]]</f>
        <v>76.59999999999998</v>
      </c>
      <c r="Q1428" s="2" t="s">
        <v>28</v>
      </c>
    </row>
    <row r="1429" spans="1:17" x14ac:dyDescent="0.3">
      <c r="A1429" s="18" t="s">
        <v>1394</v>
      </c>
      <c r="B1429" s="22" t="s">
        <v>2539</v>
      </c>
      <c r="C1429" s="18" t="s">
        <v>3961</v>
      </c>
      <c r="D1429" s="18" t="s">
        <v>26</v>
      </c>
      <c r="E1429" s="18" t="s">
        <v>9</v>
      </c>
      <c r="F1429" s="42">
        <f t="shared" ca="1" si="22"/>
        <v>38559</v>
      </c>
      <c r="G1429" s="27">
        <v>7.6</v>
      </c>
      <c r="H1429" s="45">
        <v>255.72</v>
      </c>
      <c r="I1429" s="45">
        <v>331.1</v>
      </c>
      <c r="J1429" s="25">
        <v>68</v>
      </c>
      <c r="K1429" s="45">
        <v>198.03</v>
      </c>
      <c r="L1429" s="45">
        <v>133.07</v>
      </c>
      <c r="M1429" s="18" t="s">
        <v>48</v>
      </c>
      <c r="N1429" s="45">
        <v>27.12</v>
      </c>
      <c r="O14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29" s="45">
        <f>Table1[[#This Row],[Lifetime Gross (M USD)]]-Table1[[#This Row],[Budget (M USD)]]</f>
        <v>75.380000000000024</v>
      </c>
      <c r="Q1429" s="2" t="s">
        <v>10</v>
      </c>
    </row>
    <row r="1430" spans="1:17" x14ac:dyDescent="0.3">
      <c r="A1430" s="32" t="s">
        <v>1490</v>
      </c>
      <c r="B1430" s="22" t="s">
        <v>2420</v>
      </c>
      <c r="C1430" s="18" t="s">
        <v>3758</v>
      </c>
      <c r="D1430" s="18" t="s">
        <v>26</v>
      </c>
      <c r="E1430" s="18" t="s">
        <v>27</v>
      </c>
      <c r="F1430" s="42">
        <f t="shared" ca="1" si="22"/>
        <v>15264</v>
      </c>
      <c r="G1430" s="27">
        <v>7.7</v>
      </c>
      <c r="H1430" s="45">
        <v>289.68</v>
      </c>
      <c r="I1430" s="45">
        <v>364</v>
      </c>
      <c r="J1430" s="25">
        <v>65</v>
      </c>
      <c r="K1430" s="45">
        <v>250.65</v>
      </c>
      <c r="L1430" s="45">
        <v>113.35</v>
      </c>
      <c r="M1430" s="18" t="s">
        <v>55</v>
      </c>
      <c r="N1430" s="45">
        <v>29.32</v>
      </c>
      <c r="O14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0" s="45">
        <f>Table1[[#This Row],[Lifetime Gross (M USD)]]-Table1[[#This Row],[Budget (M USD)]]</f>
        <v>74.319999999999993</v>
      </c>
      <c r="Q1430" s="2" t="s">
        <v>10</v>
      </c>
    </row>
    <row r="1431" spans="1:17" x14ac:dyDescent="0.3">
      <c r="A1431" s="18" t="s">
        <v>1501</v>
      </c>
      <c r="B1431" s="22" t="s">
        <v>2989</v>
      </c>
      <c r="C1431" s="18" t="s">
        <v>4864</v>
      </c>
      <c r="D1431" s="18" t="s">
        <v>26</v>
      </c>
      <c r="E1431" s="18" t="s">
        <v>9</v>
      </c>
      <c r="F1431" s="42">
        <f t="shared" ca="1" si="22"/>
        <v>12527</v>
      </c>
      <c r="G1431" s="27">
        <v>6.2</v>
      </c>
      <c r="H1431" s="45">
        <v>124.95</v>
      </c>
      <c r="I1431" s="45">
        <v>196.41</v>
      </c>
      <c r="J1431" s="25">
        <v>56</v>
      </c>
      <c r="K1431" s="45">
        <v>132.27000000000001</v>
      </c>
      <c r="L1431" s="45">
        <v>64.14</v>
      </c>
      <c r="M1431" s="18" t="s">
        <v>54</v>
      </c>
      <c r="N1431" s="45">
        <v>39.5</v>
      </c>
      <c r="O14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1" s="45">
        <f>Table1[[#This Row],[Lifetime Gross (M USD)]]-Table1[[#This Row],[Budget (M USD)]]</f>
        <v>71.459999999999994</v>
      </c>
      <c r="Q1431" s="2" t="s">
        <v>17</v>
      </c>
    </row>
    <row r="1432" spans="1:17" x14ac:dyDescent="0.3">
      <c r="A1432" s="32" t="s">
        <v>1506</v>
      </c>
      <c r="B1432" s="22" t="s">
        <v>2158</v>
      </c>
      <c r="C1432" s="18" t="s">
        <v>3606</v>
      </c>
      <c r="D1432" s="18" t="s">
        <v>26</v>
      </c>
      <c r="E1432" s="18" t="s">
        <v>9</v>
      </c>
      <c r="F1432" s="42">
        <f t="shared" ca="1" si="22"/>
        <v>35634</v>
      </c>
      <c r="G1432" s="27">
        <v>8</v>
      </c>
      <c r="H1432" s="45">
        <v>30.67</v>
      </c>
      <c r="I1432" s="45">
        <v>88.23</v>
      </c>
      <c r="J1432" s="25">
        <v>67</v>
      </c>
      <c r="K1432" s="45">
        <v>46.07</v>
      </c>
      <c r="L1432" s="45">
        <v>42.16</v>
      </c>
      <c r="M1432" s="18" t="s">
        <v>44</v>
      </c>
      <c r="N1432" s="45">
        <v>15.12</v>
      </c>
      <c r="O14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2" s="45">
        <f>Table1[[#This Row],[Lifetime Gross (M USD)]]-Table1[[#This Row],[Budget (M USD)]]</f>
        <v>57.56</v>
      </c>
      <c r="Q1432" s="2" t="s">
        <v>28</v>
      </c>
    </row>
    <row r="1433" spans="1:17" x14ac:dyDescent="0.3">
      <c r="A1433" s="18" t="s">
        <v>1509</v>
      </c>
      <c r="B1433" s="22" t="s">
        <v>2074</v>
      </c>
      <c r="C1433" s="18" t="s">
        <v>3333</v>
      </c>
      <c r="D1433" s="18" t="s">
        <v>26</v>
      </c>
      <c r="E1433" s="18" t="s">
        <v>9</v>
      </c>
      <c r="F1433" s="42">
        <f t="shared" ca="1" si="22"/>
        <v>35518</v>
      </c>
      <c r="G1433" s="27">
        <v>6.7</v>
      </c>
      <c r="H1433" s="45">
        <v>161</v>
      </c>
      <c r="I1433" s="45">
        <v>216.67</v>
      </c>
      <c r="J1433" s="25">
        <v>88</v>
      </c>
      <c r="K1433" s="45">
        <v>123.86</v>
      </c>
      <c r="L1433" s="45">
        <v>92.81</v>
      </c>
      <c r="M1433" s="18" t="s">
        <v>46</v>
      </c>
      <c r="N1433" s="45">
        <v>19.399999999999999</v>
      </c>
      <c r="O14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3" s="45">
        <f>Table1[[#This Row],[Lifetime Gross (M USD)]]-Table1[[#This Row],[Budget (M USD)]]</f>
        <v>55.669999999999987</v>
      </c>
      <c r="Q1433" s="2" t="s">
        <v>25</v>
      </c>
    </row>
    <row r="1434" spans="1:17" x14ac:dyDescent="0.3">
      <c r="A1434" s="32" t="s">
        <v>1541</v>
      </c>
      <c r="B1434" s="22" t="s">
        <v>2099</v>
      </c>
      <c r="C1434" s="18" t="s">
        <v>3317</v>
      </c>
      <c r="D1434" s="18" t="s">
        <v>26</v>
      </c>
      <c r="E1434" s="18" t="s">
        <v>9</v>
      </c>
      <c r="F1434" s="42">
        <f t="shared" ca="1" si="22"/>
        <v>29174</v>
      </c>
      <c r="G1434" s="27">
        <v>5.4</v>
      </c>
      <c r="H1434" s="45">
        <v>157.41</v>
      </c>
      <c r="I1434" s="45">
        <v>211.79</v>
      </c>
      <c r="J1434" s="25">
        <v>71</v>
      </c>
      <c r="K1434" s="45">
        <v>164.97</v>
      </c>
      <c r="L1434" s="45">
        <v>46.82</v>
      </c>
      <c r="M1434" s="18" t="s">
        <v>50</v>
      </c>
      <c r="N1434" s="45">
        <v>74.34</v>
      </c>
      <c r="O14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4" s="45">
        <f>Table1[[#This Row],[Lifetime Gross (M USD)]]-Table1[[#This Row],[Budget (M USD)]]</f>
        <v>54.379999999999995</v>
      </c>
      <c r="Q1434" s="2" t="s">
        <v>8</v>
      </c>
    </row>
    <row r="1435" spans="1:17" x14ac:dyDescent="0.3">
      <c r="A1435" s="18" t="s">
        <v>1549</v>
      </c>
      <c r="B1435" s="22" t="s">
        <v>2761</v>
      </c>
      <c r="C1435" s="18" t="s">
        <v>4345</v>
      </c>
      <c r="D1435" s="18" t="s">
        <v>26</v>
      </c>
      <c r="E1435" s="18" t="s">
        <v>9</v>
      </c>
      <c r="F1435" s="42">
        <f t="shared" ca="1" si="22"/>
        <v>32068</v>
      </c>
      <c r="G1435" s="27">
        <v>7.3</v>
      </c>
      <c r="H1435" s="45">
        <v>284.36</v>
      </c>
      <c r="I1435" s="45">
        <v>331.27</v>
      </c>
      <c r="J1435" s="25">
        <v>41</v>
      </c>
      <c r="K1435" s="45">
        <v>168.04</v>
      </c>
      <c r="L1435" s="45">
        <v>163.22999999999999</v>
      </c>
      <c r="M1435" s="18" t="s">
        <v>55</v>
      </c>
      <c r="N1435" s="45">
        <v>61.84</v>
      </c>
      <c r="O14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5" s="45">
        <f>Table1[[#This Row],[Lifetime Gross (M USD)]]-Table1[[#This Row],[Budget (M USD)]]</f>
        <v>46.909999999999968</v>
      </c>
      <c r="Q1435" s="2" t="s">
        <v>25</v>
      </c>
    </row>
    <row r="1436" spans="1:17" x14ac:dyDescent="0.3">
      <c r="A1436" s="32" t="s">
        <v>1566</v>
      </c>
      <c r="B1436" s="22" t="s">
        <v>2372</v>
      </c>
      <c r="C1436" s="18" t="s">
        <v>3687</v>
      </c>
      <c r="D1436" s="18" t="s">
        <v>26</v>
      </c>
      <c r="E1436" s="18" t="s">
        <v>9</v>
      </c>
      <c r="F1436" s="42">
        <f t="shared" ca="1" si="22"/>
        <v>27600</v>
      </c>
      <c r="G1436" s="27">
        <v>7</v>
      </c>
      <c r="H1436" s="45">
        <v>62.29</v>
      </c>
      <c r="I1436" s="45">
        <v>109.04</v>
      </c>
      <c r="J1436" s="25">
        <v>90</v>
      </c>
      <c r="K1436" s="45">
        <v>68.95</v>
      </c>
      <c r="L1436" s="45">
        <v>40.090000000000003</v>
      </c>
      <c r="M1436" s="18" t="s">
        <v>55</v>
      </c>
      <c r="N1436" s="45">
        <v>10</v>
      </c>
      <c r="O14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6" s="45">
        <f>Table1[[#This Row],[Lifetime Gross (M USD)]]-Table1[[#This Row],[Budget (M USD)]]</f>
        <v>46.750000000000007</v>
      </c>
      <c r="Q1436" s="2" t="s">
        <v>10</v>
      </c>
    </row>
    <row r="1437" spans="1:17" x14ac:dyDescent="0.3">
      <c r="A1437" s="18" t="s">
        <v>1626</v>
      </c>
      <c r="B1437" s="22" t="s">
        <v>1922</v>
      </c>
      <c r="C1437" s="18" t="s">
        <v>3124</v>
      </c>
      <c r="D1437" s="18" t="s">
        <v>26</v>
      </c>
      <c r="E1437" s="18" t="s">
        <v>9</v>
      </c>
      <c r="F1437" s="42">
        <f t="shared" ca="1" si="22"/>
        <v>15977</v>
      </c>
      <c r="G1437" s="27">
        <v>4.2</v>
      </c>
      <c r="H1437" s="45">
        <v>231.22</v>
      </c>
      <c r="I1437" s="45">
        <v>274.20999999999998</v>
      </c>
      <c r="J1437" s="25">
        <v>71</v>
      </c>
      <c r="K1437" s="45">
        <v>187.9</v>
      </c>
      <c r="L1437" s="45">
        <v>86.31</v>
      </c>
      <c r="M1437" s="18" t="s">
        <v>50</v>
      </c>
      <c r="N1437" s="45">
        <v>106.79</v>
      </c>
      <c r="O14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7" s="45">
        <f>Table1[[#This Row],[Lifetime Gross (M USD)]]-Table1[[#This Row],[Budget (M USD)]]</f>
        <v>42.989999999999981</v>
      </c>
      <c r="Q1437" s="2" t="s">
        <v>13</v>
      </c>
    </row>
    <row r="1438" spans="1:17" x14ac:dyDescent="0.3">
      <c r="A1438" s="32" t="s">
        <v>1635</v>
      </c>
      <c r="B1438" s="22" t="s">
        <v>2595</v>
      </c>
      <c r="C1438" s="18" t="s">
        <v>4057</v>
      </c>
      <c r="D1438" s="18" t="s">
        <v>26</v>
      </c>
      <c r="E1438" s="18" t="s">
        <v>9</v>
      </c>
      <c r="F1438" s="42">
        <f t="shared" ca="1" si="22"/>
        <v>23719</v>
      </c>
      <c r="G1438" s="27">
        <v>5.0999999999999996</v>
      </c>
      <c r="H1438" s="45">
        <v>104.71</v>
      </c>
      <c r="I1438" s="45">
        <v>144.37</v>
      </c>
      <c r="J1438" s="25">
        <v>80</v>
      </c>
      <c r="K1438" s="45">
        <v>104.03</v>
      </c>
      <c r="L1438" s="45">
        <v>40.340000000000003</v>
      </c>
      <c r="M1438" s="18" t="s">
        <v>54</v>
      </c>
      <c r="N1438" s="45">
        <v>47.06</v>
      </c>
      <c r="O14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8" s="45">
        <f>Table1[[#This Row],[Lifetime Gross (M USD)]]-Table1[[#This Row],[Budget (M USD)]]</f>
        <v>39.660000000000011</v>
      </c>
      <c r="Q1438" s="2" t="s">
        <v>10</v>
      </c>
    </row>
    <row r="1439" spans="1:17" x14ac:dyDescent="0.3">
      <c r="A1439" s="18" t="s">
        <v>1665</v>
      </c>
      <c r="B1439" s="22" t="s">
        <v>1951</v>
      </c>
      <c r="C1439" s="18" t="s">
        <v>3322</v>
      </c>
      <c r="D1439" s="18" t="s">
        <v>26</v>
      </c>
      <c r="E1439" s="18" t="s">
        <v>9</v>
      </c>
      <c r="F1439" s="42">
        <f t="shared" ca="1" si="22"/>
        <v>25924</v>
      </c>
      <c r="G1439" s="27">
        <v>7.8</v>
      </c>
      <c r="H1439" s="45">
        <v>115.63</v>
      </c>
      <c r="I1439" s="45">
        <v>146.82</v>
      </c>
      <c r="J1439" s="25">
        <v>33</v>
      </c>
      <c r="K1439" s="45">
        <v>98.53</v>
      </c>
      <c r="L1439" s="45">
        <v>48.29</v>
      </c>
      <c r="M1439" s="18" t="s">
        <v>50</v>
      </c>
      <c r="N1439" s="45">
        <v>57.19</v>
      </c>
      <c r="O14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39" s="45">
        <f>Table1[[#This Row],[Lifetime Gross (M USD)]]-Table1[[#This Row],[Budget (M USD)]]</f>
        <v>31.189999999999998</v>
      </c>
      <c r="Q1439" s="2" t="s">
        <v>20</v>
      </c>
    </row>
    <row r="1440" spans="1:17" x14ac:dyDescent="0.3">
      <c r="A1440" s="32" t="s">
        <v>1692</v>
      </c>
      <c r="B1440" s="22" t="s">
        <v>2626</v>
      </c>
      <c r="C1440" s="18" t="s">
        <v>4111</v>
      </c>
      <c r="D1440" s="18" t="s">
        <v>26</v>
      </c>
      <c r="E1440" s="18" t="s">
        <v>9</v>
      </c>
      <c r="F1440" s="42">
        <f t="shared" ca="1" si="22"/>
        <v>30820</v>
      </c>
      <c r="G1440" s="27">
        <v>5.6</v>
      </c>
      <c r="H1440" s="45">
        <v>242.79</v>
      </c>
      <c r="I1440" s="45">
        <v>256.08</v>
      </c>
      <c r="J1440" s="25">
        <v>20</v>
      </c>
      <c r="K1440" s="45">
        <v>168.87</v>
      </c>
      <c r="L1440" s="45">
        <v>87.21</v>
      </c>
      <c r="M1440" s="18" t="s">
        <v>54</v>
      </c>
      <c r="N1440" s="45">
        <v>119.48</v>
      </c>
      <c r="O14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0" s="45">
        <f>Table1[[#This Row],[Lifetime Gross (M USD)]]-Table1[[#This Row],[Budget (M USD)]]</f>
        <v>13.289999999999992</v>
      </c>
      <c r="Q1440" s="2" t="s">
        <v>28</v>
      </c>
    </row>
    <row r="1441" spans="1:17" x14ac:dyDescent="0.3">
      <c r="A1441" s="18" t="s">
        <v>1710</v>
      </c>
      <c r="B1441" s="22" t="s">
        <v>2048</v>
      </c>
      <c r="C1441" s="18" t="s">
        <v>4638</v>
      </c>
      <c r="D1441" s="18" t="s">
        <v>26</v>
      </c>
      <c r="E1441" s="18" t="s">
        <v>19</v>
      </c>
      <c r="F1441" s="42">
        <f t="shared" ca="1" si="22"/>
        <v>17122</v>
      </c>
      <c r="G1441" s="27">
        <v>6.8</v>
      </c>
      <c r="H1441" s="45">
        <v>70.92</v>
      </c>
      <c r="I1441" s="45">
        <v>83.04</v>
      </c>
      <c r="J1441" s="25">
        <v>45</v>
      </c>
      <c r="K1441" s="45">
        <v>55.66</v>
      </c>
      <c r="L1441" s="45">
        <v>27.38</v>
      </c>
      <c r="M1441" s="18" t="s">
        <v>50</v>
      </c>
      <c r="N1441" s="45">
        <v>16.63</v>
      </c>
      <c r="O14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1" s="45">
        <f>Table1[[#This Row],[Lifetime Gross (M USD)]]-Table1[[#This Row],[Budget (M USD)]]</f>
        <v>12.120000000000005</v>
      </c>
      <c r="Q1441" s="2" t="s">
        <v>20</v>
      </c>
    </row>
    <row r="1442" spans="1:17" x14ac:dyDescent="0.3">
      <c r="A1442" s="32" t="s">
        <v>1712</v>
      </c>
      <c r="B1442" s="22" t="s">
        <v>2093</v>
      </c>
      <c r="C1442" s="18" t="s">
        <v>3308</v>
      </c>
      <c r="D1442" s="18" t="s">
        <v>26</v>
      </c>
      <c r="E1442" s="18" t="s">
        <v>9</v>
      </c>
      <c r="F1442" s="42">
        <f t="shared" ca="1" si="22"/>
        <v>9980</v>
      </c>
      <c r="G1442" s="27">
        <v>7.1</v>
      </c>
      <c r="H1442" s="45">
        <v>109.57</v>
      </c>
      <c r="I1442" s="45">
        <v>119.52</v>
      </c>
      <c r="J1442" s="25">
        <v>84</v>
      </c>
      <c r="K1442" s="45">
        <v>83.13</v>
      </c>
      <c r="L1442" s="45">
        <v>36.39</v>
      </c>
      <c r="M1442" s="18" t="s">
        <v>44</v>
      </c>
      <c r="N1442" s="45">
        <v>23.07</v>
      </c>
      <c r="O14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2" s="45">
        <f>Table1[[#This Row],[Lifetime Gross (M USD)]]-Table1[[#This Row],[Budget (M USD)]]</f>
        <v>9.9500000000000028</v>
      </c>
      <c r="Q1442" s="2" t="s">
        <v>25</v>
      </c>
    </row>
    <row r="1443" spans="1:17" x14ac:dyDescent="0.3">
      <c r="A1443" s="18" t="s">
        <v>1744</v>
      </c>
      <c r="B1443" s="22" t="s">
        <v>2079</v>
      </c>
      <c r="C1443" s="18" t="s">
        <v>3290</v>
      </c>
      <c r="D1443" s="18" t="s">
        <v>26</v>
      </c>
      <c r="E1443" s="18" t="s">
        <v>19</v>
      </c>
      <c r="F1443" s="42">
        <f t="shared" ca="1" si="22"/>
        <v>22646</v>
      </c>
      <c r="G1443" s="27">
        <v>7.5</v>
      </c>
      <c r="H1443" s="45">
        <v>66.27</v>
      </c>
      <c r="I1443" s="45">
        <v>64.81</v>
      </c>
      <c r="J1443" s="25">
        <v>88</v>
      </c>
      <c r="K1443" s="45">
        <v>39.72</v>
      </c>
      <c r="L1443" s="45">
        <v>25.09</v>
      </c>
      <c r="M1443" s="18" t="s">
        <v>50</v>
      </c>
      <c r="N1443" s="45">
        <v>9.0299999999999994</v>
      </c>
      <c r="O14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3" s="45">
        <f>Table1[[#This Row],[Lifetime Gross (M USD)]]-Table1[[#This Row],[Budget (M USD)]]</f>
        <v>-1.4599999999999937</v>
      </c>
      <c r="Q1443" s="2" t="s">
        <v>17</v>
      </c>
    </row>
    <row r="1444" spans="1:17" x14ac:dyDescent="0.3">
      <c r="A1444" s="32" t="s">
        <v>1775</v>
      </c>
      <c r="B1444" s="22" t="s">
        <v>2067</v>
      </c>
      <c r="C1444" s="18" t="s">
        <v>3947</v>
      </c>
      <c r="D1444" s="18" t="s">
        <v>26</v>
      </c>
      <c r="E1444" s="18" t="s">
        <v>27</v>
      </c>
      <c r="F1444" s="42">
        <f t="shared" ca="1" si="22"/>
        <v>30666</v>
      </c>
      <c r="G1444" s="27">
        <v>6.6</v>
      </c>
      <c r="H1444" s="45">
        <v>91.92</v>
      </c>
      <c r="I1444" s="45">
        <v>89.36</v>
      </c>
      <c r="J1444" s="25">
        <v>89</v>
      </c>
      <c r="K1444" s="45">
        <v>52.6</v>
      </c>
      <c r="L1444" s="45">
        <v>36.76</v>
      </c>
      <c r="M1444" s="18" t="s">
        <v>55</v>
      </c>
      <c r="N1444" s="45">
        <v>37.57</v>
      </c>
      <c r="O14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4" s="45">
        <f>Table1[[#This Row],[Lifetime Gross (M USD)]]-Table1[[#This Row],[Budget (M USD)]]</f>
        <v>-2.5600000000000023</v>
      </c>
      <c r="Q1444" s="2" t="s">
        <v>25</v>
      </c>
    </row>
    <row r="1445" spans="1:17" x14ac:dyDescent="0.3">
      <c r="A1445" s="18" t="s">
        <v>1822</v>
      </c>
      <c r="B1445" s="22" t="s">
        <v>2242</v>
      </c>
      <c r="C1445" s="18" t="s">
        <v>3496</v>
      </c>
      <c r="D1445" s="18" t="s">
        <v>26</v>
      </c>
      <c r="E1445" s="18" t="s">
        <v>1843</v>
      </c>
      <c r="F1445" s="42">
        <f t="shared" ca="1" si="22"/>
        <v>12540</v>
      </c>
      <c r="G1445" s="27">
        <v>5.8</v>
      </c>
      <c r="H1445" s="45">
        <v>258.29000000000002</v>
      </c>
      <c r="I1445" s="45">
        <v>250.53</v>
      </c>
      <c r="J1445" s="25">
        <v>71</v>
      </c>
      <c r="K1445" s="45">
        <v>133.94</v>
      </c>
      <c r="L1445" s="45">
        <v>116.59</v>
      </c>
      <c r="M1445" s="18" t="s">
        <v>55</v>
      </c>
      <c r="N1445" s="45">
        <v>69.77</v>
      </c>
      <c r="O14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5" s="45">
        <f>Table1[[#This Row],[Lifetime Gross (M USD)]]-Table1[[#This Row],[Budget (M USD)]]</f>
        <v>-7.7600000000000193</v>
      </c>
      <c r="Q1445" s="2" t="s">
        <v>25</v>
      </c>
    </row>
    <row r="1446" spans="1:17" x14ac:dyDescent="0.3">
      <c r="A1446" s="32" t="s">
        <v>1828</v>
      </c>
      <c r="B1446" s="22" t="s">
        <v>2213</v>
      </c>
      <c r="C1446" s="18" t="s">
        <v>3462</v>
      </c>
      <c r="D1446" s="18" t="s">
        <v>26</v>
      </c>
      <c r="E1446" s="18" t="s">
        <v>9</v>
      </c>
      <c r="F1446" s="42">
        <f t="shared" ca="1" si="22"/>
        <v>8954</v>
      </c>
      <c r="G1446" s="27">
        <v>5.9</v>
      </c>
      <c r="H1446" s="45">
        <v>246.58</v>
      </c>
      <c r="I1446" s="45">
        <v>223.85</v>
      </c>
      <c r="J1446" s="25">
        <v>29</v>
      </c>
      <c r="K1446" s="45">
        <v>147.35</v>
      </c>
      <c r="L1446" s="45">
        <v>76.5</v>
      </c>
      <c r="M1446" s="18" t="s">
        <v>50</v>
      </c>
      <c r="N1446" s="45">
        <v>72.08</v>
      </c>
      <c r="O14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6" s="45">
        <f>Table1[[#This Row],[Lifetime Gross (M USD)]]-Table1[[#This Row],[Budget (M USD)]]</f>
        <v>-22.730000000000018</v>
      </c>
      <c r="Q1446" s="2" t="s">
        <v>22</v>
      </c>
    </row>
    <row r="1447" spans="1:17" x14ac:dyDescent="0.3">
      <c r="A1447" s="18" t="s">
        <v>47</v>
      </c>
      <c r="B1447" s="22" t="s">
        <v>1884</v>
      </c>
      <c r="C1447" s="18" t="s">
        <v>3610</v>
      </c>
      <c r="D1447" s="18" t="s">
        <v>26</v>
      </c>
      <c r="E1447" s="18" t="s">
        <v>9</v>
      </c>
      <c r="F1447" s="42">
        <f t="shared" ca="1" si="22"/>
        <v>16617</v>
      </c>
      <c r="G1447" s="27">
        <v>5.8</v>
      </c>
      <c r="H1447" s="45">
        <v>108.39</v>
      </c>
      <c r="I1447" s="45">
        <v>77.45</v>
      </c>
      <c r="J1447" s="25">
        <v>56</v>
      </c>
      <c r="K1447" s="45">
        <v>51.77</v>
      </c>
      <c r="L1447" s="45">
        <v>25.68</v>
      </c>
      <c r="M1447" s="18" t="s">
        <v>54</v>
      </c>
      <c r="N1447" s="45">
        <v>15.58</v>
      </c>
      <c r="O14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7" s="45">
        <f>Table1[[#This Row],[Lifetime Gross (M USD)]]-Table1[[#This Row],[Budget (M USD)]]</f>
        <v>-30.939999999999998</v>
      </c>
      <c r="Q1447" s="2" t="s">
        <v>10</v>
      </c>
    </row>
    <row r="1448" spans="1:17" x14ac:dyDescent="0.3">
      <c r="A1448" s="32" t="s">
        <v>141</v>
      </c>
      <c r="B1448" s="22" t="s">
        <v>2053</v>
      </c>
      <c r="C1448" s="18" t="s">
        <v>3260</v>
      </c>
      <c r="D1448" s="18" t="s">
        <v>26</v>
      </c>
      <c r="E1448" s="18" t="s">
        <v>9</v>
      </c>
      <c r="F1448" s="42">
        <f t="shared" ca="1" si="22"/>
        <v>42164</v>
      </c>
      <c r="G1448" s="27">
        <v>6.4</v>
      </c>
      <c r="H1448" s="45">
        <v>179.96</v>
      </c>
      <c r="I1448" s="45">
        <v>147.51</v>
      </c>
      <c r="J1448" s="25">
        <v>75</v>
      </c>
      <c r="K1448" s="45">
        <v>114.02</v>
      </c>
      <c r="L1448" s="45">
        <v>33.49</v>
      </c>
      <c r="M1448" s="18" t="s">
        <v>46</v>
      </c>
      <c r="N1448" s="45">
        <v>39.54</v>
      </c>
      <c r="O14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8" s="45">
        <f>Table1[[#This Row],[Lifetime Gross (M USD)]]-Table1[[#This Row],[Budget (M USD)]]</f>
        <v>-32.450000000000017</v>
      </c>
      <c r="Q1448" s="2" t="s">
        <v>20</v>
      </c>
    </row>
    <row r="1449" spans="1:17" x14ac:dyDescent="0.3">
      <c r="A1449" s="18" t="s">
        <v>159</v>
      </c>
      <c r="B1449" s="22" t="s">
        <v>2389</v>
      </c>
      <c r="C1449" s="18" t="s">
        <v>3711</v>
      </c>
      <c r="D1449" s="18" t="s">
        <v>26</v>
      </c>
      <c r="E1449" s="18" t="s">
        <v>9</v>
      </c>
      <c r="F1449" s="42">
        <f t="shared" ca="1" si="22"/>
        <v>37161</v>
      </c>
      <c r="G1449" s="27">
        <v>8.3000000000000007</v>
      </c>
      <c r="H1449" s="45">
        <v>278.08</v>
      </c>
      <c r="I1449" s="45">
        <v>243.87</v>
      </c>
      <c r="J1449" s="25">
        <v>21</v>
      </c>
      <c r="K1449" s="45">
        <v>153.69</v>
      </c>
      <c r="L1449" s="45">
        <v>90.18</v>
      </c>
      <c r="M1449" s="18" t="s">
        <v>46</v>
      </c>
      <c r="N1449" s="45">
        <v>97.16</v>
      </c>
      <c r="O14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49" s="45">
        <f>Table1[[#This Row],[Lifetime Gross (M USD)]]-Table1[[#This Row],[Budget (M USD)]]</f>
        <v>-34.20999999999998</v>
      </c>
      <c r="Q1449" s="2" t="s">
        <v>32</v>
      </c>
    </row>
    <row r="1450" spans="1:17" x14ac:dyDescent="0.3">
      <c r="A1450" s="32" t="s">
        <v>203</v>
      </c>
      <c r="B1450" s="22" t="s">
        <v>1941</v>
      </c>
      <c r="C1450" s="18" t="s">
        <v>3142</v>
      </c>
      <c r="D1450" s="18" t="s">
        <v>26</v>
      </c>
      <c r="E1450" s="18" t="s">
        <v>9</v>
      </c>
      <c r="F1450" s="42">
        <f t="shared" ca="1" si="22"/>
        <v>17877</v>
      </c>
      <c r="G1450" s="27">
        <v>6.4</v>
      </c>
      <c r="H1450" s="45">
        <v>255.21</v>
      </c>
      <c r="I1450" s="45">
        <v>220.76</v>
      </c>
      <c r="J1450" s="25">
        <v>37</v>
      </c>
      <c r="K1450" s="45">
        <v>111.05</v>
      </c>
      <c r="L1450" s="45">
        <v>109.71</v>
      </c>
      <c r="M1450" s="18" t="s">
        <v>54</v>
      </c>
      <c r="N1450" s="45">
        <v>71.239999999999995</v>
      </c>
      <c r="O14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0" s="45">
        <f>Table1[[#This Row],[Lifetime Gross (M USD)]]-Table1[[#This Row],[Budget (M USD)]]</f>
        <v>-34.450000000000017</v>
      </c>
      <c r="Q1450" s="2" t="s">
        <v>13</v>
      </c>
    </row>
    <row r="1451" spans="1:17" x14ac:dyDescent="0.3">
      <c r="A1451" s="18" t="s">
        <v>272</v>
      </c>
      <c r="B1451" s="22" t="s">
        <v>2641</v>
      </c>
      <c r="C1451" s="18" t="s">
        <v>4139</v>
      </c>
      <c r="D1451" s="18" t="s">
        <v>26</v>
      </c>
      <c r="E1451" s="18" t="s">
        <v>9</v>
      </c>
      <c r="F1451" s="42">
        <f t="shared" ca="1" si="22"/>
        <v>41455</v>
      </c>
      <c r="G1451" s="27">
        <v>5.9</v>
      </c>
      <c r="H1451" s="45">
        <v>179.75</v>
      </c>
      <c r="I1451" s="45">
        <v>140.41</v>
      </c>
      <c r="J1451" s="25">
        <v>82</v>
      </c>
      <c r="K1451" s="45">
        <v>110.28</v>
      </c>
      <c r="L1451" s="45">
        <v>30.13</v>
      </c>
      <c r="M1451" s="18" t="s">
        <v>46</v>
      </c>
      <c r="N1451" s="45">
        <v>81.98</v>
      </c>
      <c r="O14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1" s="45">
        <f>Table1[[#This Row],[Lifetime Gross (M USD)]]-Table1[[#This Row],[Budget (M USD)]]</f>
        <v>-39.340000000000003</v>
      </c>
      <c r="Q1451" s="2" t="s">
        <v>13</v>
      </c>
    </row>
    <row r="1452" spans="1:17" x14ac:dyDescent="0.3">
      <c r="A1452" s="32" t="s">
        <v>304</v>
      </c>
      <c r="B1452" s="22" t="s">
        <v>2342</v>
      </c>
      <c r="C1452" s="18" t="s">
        <v>3648</v>
      </c>
      <c r="D1452" s="18" t="s">
        <v>23</v>
      </c>
      <c r="E1452" s="18" t="s">
        <v>2343</v>
      </c>
      <c r="F1452" s="42">
        <f t="shared" ca="1" si="22"/>
        <v>16798</v>
      </c>
      <c r="G1452" s="27">
        <v>8.1999999999999993</v>
      </c>
      <c r="H1452" s="45">
        <v>68.22</v>
      </c>
      <c r="I1452" s="45">
        <v>18.38</v>
      </c>
      <c r="J1452" s="25">
        <v>64</v>
      </c>
      <c r="K1452" s="45">
        <v>10.08</v>
      </c>
      <c r="L1452" s="45">
        <v>8.3000000000000007</v>
      </c>
      <c r="M1452" s="18" t="s">
        <v>44</v>
      </c>
      <c r="N1452" s="45">
        <v>29.41</v>
      </c>
      <c r="O14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2" s="45">
        <f>Table1[[#This Row],[Lifetime Gross (M USD)]]-Table1[[#This Row],[Budget (M USD)]]</f>
        <v>-49.84</v>
      </c>
      <c r="Q1452" s="2" t="s">
        <v>10</v>
      </c>
    </row>
    <row r="1453" spans="1:17" x14ac:dyDescent="0.3">
      <c r="A1453" s="18" t="s">
        <v>306</v>
      </c>
      <c r="B1453" s="22" t="s">
        <v>2878</v>
      </c>
      <c r="C1453" s="18" t="s">
        <v>4605</v>
      </c>
      <c r="D1453" s="18" t="s">
        <v>26</v>
      </c>
      <c r="E1453" s="18" t="s">
        <v>9</v>
      </c>
      <c r="F1453" s="42">
        <f t="shared" ca="1" si="22"/>
        <v>17850</v>
      </c>
      <c r="G1453" s="27">
        <v>5.0999999999999996</v>
      </c>
      <c r="H1453" s="45">
        <v>233.9</v>
      </c>
      <c r="I1453" s="45">
        <v>175.87</v>
      </c>
      <c r="J1453" s="25">
        <v>69</v>
      </c>
      <c r="K1453" s="45">
        <v>94.84</v>
      </c>
      <c r="L1453" s="45">
        <v>81.03</v>
      </c>
      <c r="M1453" s="18" t="s">
        <v>54</v>
      </c>
      <c r="N1453" s="45">
        <v>54.64</v>
      </c>
      <c r="O14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3" s="45">
        <f>Table1[[#This Row],[Lifetime Gross (M USD)]]-Table1[[#This Row],[Budget (M USD)]]</f>
        <v>-58.03</v>
      </c>
      <c r="Q1453" s="2" t="s">
        <v>13</v>
      </c>
    </row>
    <row r="1454" spans="1:17" x14ac:dyDescent="0.3">
      <c r="A1454" s="32" t="s">
        <v>393</v>
      </c>
      <c r="B1454" s="22" t="s">
        <v>1882</v>
      </c>
      <c r="C1454" s="18" t="s">
        <v>4042</v>
      </c>
      <c r="D1454" s="18" t="s">
        <v>26</v>
      </c>
      <c r="E1454" s="18" t="s">
        <v>9</v>
      </c>
      <c r="F1454" s="42">
        <f t="shared" ca="1" si="22"/>
        <v>9394</v>
      </c>
      <c r="G1454" s="27">
        <v>7.4</v>
      </c>
      <c r="H1454" s="45">
        <v>101.69</v>
      </c>
      <c r="I1454" s="45">
        <v>36.409999999999997</v>
      </c>
      <c r="J1454" s="25">
        <v>83</v>
      </c>
      <c r="K1454" s="45">
        <v>25.58</v>
      </c>
      <c r="L1454" s="45">
        <v>10.83</v>
      </c>
      <c r="M1454" s="18" t="s">
        <v>54</v>
      </c>
      <c r="N1454" s="45">
        <v>46.63</v>
      </c>
      <c r="O14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4" s="45">
        <f>Table1[[#This Row],[Lifetime Gross (M USD)]]-Table1[[#This Row],[Budget (M USD)]]</f>
        <v>-65.28</v>
      </c>
      <c r="Q1454" s="2" t="s">
        <v>10</v>
      </c>
    </row>
    <row r="1455" spans="1:17" x14ac:dyDescent="0.3">
      <c r="A1455" s="18" t="s">
        <v>397</v>
      </c>
      <c r="B1455" s="22" t="s">
        <v>2061</v>
      </c>
      <c r="C1455" s="18" t="s">
        <v>3782</v>
      </c>
      <c r="D1455" s="18" t="s">
        <v>26</v>
      </c>
      <c r="E1455" s="18" t="s">
        <v>9</v>
      </c>
      <c r="F1455" s="42">
        <f t="shared" ca="1" si="22"/>
        <v>30881</v>
      </c>
      <c r="G1455" s="27">
        <v>4.5</v>
      </c>
      <c r="H1455" s="45">
        <v>118.42</v>
      </c>
      <c r="I1455" s="45">
        <v>31.72</v>
      </c>
      <c r="J1455" s="25">
        <v>31</v>
      </c>
      <c r="K1455" s="45">
        <v>20.85</v>
      </c>
      <c r="L1455" s="45">
        <v>10.87</v>
      </c>
      <c r="M1455" s="18" t="s">
        <v>48</v>
      </c>
      <c r="N1455" s="45">
        <v>19.510000000000002</v>
      </c>
      <c r="O14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5" s="45">
        <f>Table1[[#This Row],[Lifetime Gross (M USD)]]-Table1[[#This Row],[Budget (M USD)]]</f>
        <v>-86.7</v>
      </c>
      <c r="Q1455" s="2" t="s">
        <v>20</v>
      </c>
    </row>
    <row r="1456" spans="1:17" x14ac:dyDescent="0.3">
      <c r="A1456" s="32" t="s">
        <v>400</v>
      </c>
      <c r="B1456" s="22" t="s">
        <v>2509</v>
      </c>
      <c r="C1456" s="18" t="s">
        <v>4592</v>
      </c>
      <c r="D1456" s="18" t="s">
        <v>26</v>
      </c>
      <c r="E1456" s="18" t="s">
        <v>1843</v>
      </c>
      <c r="F1456" s="42">
        <f t="shared" ca="1" si="22"/>
        <v>17032</v>
      </c>
      <c r="G1456" s="27">
        <v>5.3</v>
      </c>
      <c r="H1456" s="45">
        <v>271.19</v>
      </c>
      <c r="I1456" s="45">
        <v>178.02</v>
      </c>
      <c r="J1456" s="25">
        <v>21</v>
      </c>
      <c r="K1456" s="45">
        <v>120.9</v>
      </c>
      <c r="L1456" s="45">
        <v>57.12</v>
      </c>
      <c r="M1456" s="18" t="s">
        <v>54</v>
      </c>
      <c r="N1456" s="45">
        <v>95.81</v>
      </c>
      <c r="O14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6" s="45">
        <f>Table1[[#This Row],[Lifetime Gross (M USD)]]-Table1[[#This Row],[Budget (M USD)]]</f>
        <v>-93.169999999999987</v>
      </c>
      <c r="Q1456" s="2" t="s">
        <v>28</v>
      </c>
    </row>
    <row r="1457" spans="1:17" x14ac:dyDescent="0.3">
      <c r="A1457" s="18" t="s">
        <v>448</v>
      </c>
      <c r="B1457" s="22" t="s">
        <v>2765</v>
      </c>
      <c r="C1457" s="18" t="s">
        <v>4350</v>
      </c>
      <c r="D1457" s="18" t="s">
        <v>26</v>
      </c>
      <c r="E1457" s="18" t="s">
        <v>19</v>
      </c>
      <c r="F1457" s="42">
        <f t="shared" ca="1" si="22"/>
        <v>37838</v>
      </c>
      <c r="G1457" s="27">
        <v>7.2</v>
      </c>
      <c r="H1457" s="45">
        <v>142.99</v>
      </c>
      <c r="I1457" s="45">
        <v>46.63</v>
      </c>
      <c r="J1457" s="25">
        <v>66</v>
      </c>
      <c r="K1457" s="45">
        <v>30.17</v>
      </c>
      <c r="L1457" s="45">
        <v>16.46</v>
      </c>
      <c r="M1457" s="18" t="s">
        <v>54</v>
      </c>
      <c r="N1457" s="45">
        <v>42.99</v>
      </c>
      <c r="O14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7" s="45">
        <f>Table1[[#This Row],[Lifetime Gross (M USD)]]-Table1[[#This Row],[Budget (M USD)]]</f>
        <v>-96.360000000000014</v>
      </c>
      <c r="Q1457" s="2" t="s">
        <v>17</v>
      </c>
    </row>
    <row r="1458" spans="1:17" x14ac:dyDescent="0.3">
      <c r="A1458" s="32" t="s">
        <v>203</v>
      </c>
      <c r="B1458" s="22" t="s">
        <v>2225</v>
      </c>
      <c r="C1458" s="18" t="s">
        <v>3477</v>
      </c>
      <c r="D1458" s="18" t="s">
        <v>26</v>
      </c>
      <c r="E1458" s="18" t="s">
        <v>9</v>
      </c>
      <c r="F1458" s="42">
        <f t="shared" ca="1" si="22"/>
        <v>26927</v>
      </c>
      <c r="G1458" s="27">
        <v>5</v>
      </c>
      <c r="H1458" s="45">
        <v>176.69</v>
      </c>
      <c r="I1458" s="45">
        <v>60.22</v>
      </c>
      <c r="J1458" s="25">
        <v>34</v>
      </c>
      <c r="K1458" s="45">
        <v>42.92</v>
      </c>
      <c r="L1458" s="45">
        <v>17.3</v>
      </c>
      <c r="M1458" s="18" t="s">
        <v>44</v>
      </c>
      <c r="N1458" s="45">
        <v>24.43</v>
      </c>
      <c r="O14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8" s="45">
        <f>Table1[[#This Row],[Lifetime Gross (M USD)]]-Table1[[#This Row],[Budget (M USD)]]</f>
        <v>-116.47</v>
      </c>
      <c r="Q1458" s="2" t="s">
        <v>22</v>
      </c>
    </row>
    <row r="1459" spans="1:17" x14ac:dyDescent="0.3">
      <c r="A1459" s="18" t="s">
        <v>456</v>
      </c>
      <c r="B1459" s="22" t="s">
        <v>2588</v>
      </c>
      <c r="C1459" s="18" t="s">
        <v>4045</v>
      </c>
      <c r="D1459" s="18" t="s">
        <v>18</v>
      </c>
      <c r="E1459" s="18" t="s">
        <v>27</v>
      </c>
      <c r="F1459" s="42">
        <f t="shared" ca="1" si="22"/>
        <v>28791</v>
      </c>
      <c r="G1459" s="27">
        <v>7.8</v>
      </c>
      <c r="H1459" s="45">
        <v>202.86</v>
      </c>
      <c r="I1459" s="45">
        <v>48.23</v>
      </c>
      <c r="J1459" s="25">
        <v>62</v>
      </c>
      <c r="K1459" s="45">
        <v>26.47</v>
      </c>
      <c r="L1459" s="45">
        <v>21.76</v>
      </c>
      <c r="M1459" s="18" t="s">
        <v>44</v>
      </c>
      <c r="N1459" s="45">
        <v>28.99</v>
      </c>
      <c r="O14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59" s="45">
        <f>Table1[[#This Row],[Lifetime Gross (M USD)]]-Table1[[#This Row],[Budget (M USD)]]</f>
        <v>-154.63000000000002</v>
      </c>
      <c r="Q1459" s="2" t="s">
        <v>22</v>
      </c>
    </row>
    <row r="1460" spans="1:17" x14ac:dyDescent="0.3">
      <c r="A1460" s="32" t="s">
        <v>475</v>
      </c>
      <c r="B1460" s="22" t="s">
        <v>2352</v>
      </c>
      <c r="C1460" s="18" t="s">
        <v>3661</v>
      </c>
      <c r="D1460" s="18" t="s">
        <v>26</v>
      </c>
      <c r="E1460" s="18" t="s">
        <v>9</v>
      </c>
      <c r="F1460" s="42">
        <f t="shared" ca="1" si="22"/>
        <v>39365</v>
      </c>
      <c r="G1460" s="27">
        <v>6.5</v>
      </c>
      <c r="H1460" s="45">
        <v>215.69</v>
      </c>
      <c r="I1460" s="45">
        <v>54.04</v>
      </c>
      <c r="J1460" s="25">
        <v>75</v>
      </c>
      <c r="K1460" s="45">
        <v>37.549999999999997</v>
      </c>
      <c r="L1460" s="45">
        <v>16.489999999999998</v>
      </c>
      <c r="M1460" s="18" t="s">
        <v>50</v>
      </c>
      <c r="N1460" s="45">
        <v>72.08</v>
      </c>
      <c r="O14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0" s="45">
        <f>Table1[[#This Row],[Lifetime Gross (M USD)]]-Table1[[#This Row],[Budget (M USD)]]</f>
        <v>-161.65</v>
      </c>
      <c r="Q1460" s="2" t="s">
        <v>8</v>
      </c>
    </row>
    <row r="1461" spans="1:17" x14ac:dyDescent="0.3">
      <c r="A1461" s="18" t="s">
        <v>501</v>
      </c>
      <c r="B1461" s="22" t="s">
        <v>2187</v>
      </c>
      <c r="C1461" s="18" t="s">
        <v>3429</v>
      </c>
      <c r="D1461" s="18" t="s">
        <v>26</v>
      </c>
      <c r="E1461" s="18" t="s">
        <v>9</v>
      </c>
      <c r="F1461" s="42">
        <f t="shared" ca="1" si="22"/>
        <v>33723</v>
      </c>
      <c r="G1461" s="27">
        <v>7.8</v>
      </c>
      <c r="H1461" s="45">
        <v>230.69</v>
      </c>
      <c r="I1461" s="45">
        <v>43</v>
      </c>
      <c r="J1461" s="25">
        <v>55</v>
      </c>
      <c r="K1461" s="45">
        <v>29.28</v>
      </c>
      <c r="L1461" s="45">
        <v>13.72</v>
      </c>
      <c r="M1461" s="18" t="s">
        <v>54</v>
      </c>
      <c r="N1461" s="45">
        <v>70.56</v>
      </c>
      <c r="O14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1" s="45">
        <f>Table1[[#This Row],[Lifetime Gross (M USD)]]-Table1[[#This Row],[Budget (M USD)]]</f>
        <v>-187.69</v>
      </c>
      <c r="Q1461" s="2" t="s">
        <v>13</v>
      </c>
    </row>
    <row r="1462" spans="1:17" x14ac:dyDescent="0.3">
      <c r="A1462" s="32" t="s">
        <v>531</v>
      </c>
      <c r="B1462" s="22" t="s">
        <v>2011</v>
      </c>
      <c r="C1462" s="18" t="s">
        <v>4870</v>
      </c>
      <c r="D1462" s="18" t="s">
        <v>26</v>
      </c>
      <c r="E1462" s="18" t="s">
        <v>9</v>
      </c>
      <c r="F1462" s="42">
        <f t="shared" ca="1" si="22"/>
        <v>18194</v>
      </c>
      <c r="G1462" s="27">
        <v>4.9000000000000004</v>
      </c>
      <c r="H1462" s="45">
        <v>194.66</v>
      </c>
      <c r="I1462" s="45">
        <v>6.41</v>
      </c>
      <c r="J1462" s="25">
        <v>73</v>
      </c>
      <c r="K1462" s="45">
        <v>4.93</v>
      </c>
      <c r="L1462" s="45">
        <v>1.48</v>
      </c>
      <c r="M1462" s="18" t="s">
        <v>48</v>
      </c>
      <c r="N1462" s="45">
        <v>68.900000000000006</v>
      </c>
      <c r="O14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2" s="45">
        <f>Table1[[#This Row],[Lifetime Gross (M USD)]]-Table1[[#This Row],[Budget (M USD)]]</f>
        <v>-188.25</v>
      </c>
      <c r="Q1462" s="2" t="s">
        <v>32</v>
      </c>
    </row>
    <row r="1463" spans="1:17" x14ac:dyDescent="0.3">
      <c r="A1463" s="18" t="s">
        <v>692</v>
      </c>
      <c r="B1463" s="22" t="s">
        <v>2499</v>
      </c>
      <c r="C1463" s="18" t="s">
        <v>3884</v>
      </c>
      <c r="D1463" s="18" t="s">
        <v>26</v>
      </c>
      <c r="E1463" s="18" t="s">
        <v>1843</v>
      </c>
      <c r="F1463" s="42">
        <f t="shared" ca="1" si="22"/>
        <v>31023</v>
      </c>
      <c r="G1463" s="27">
        <v>7</v>
      </c>
      <c r="H1463" s="45">
        <v>243.14</v>
      </c>
      <c r="I1463" s="45">
        <v>47.31</v>
      </c>
      <c r="J1463" s="25">
        <v>29</v>
      </c>
      <c r="K1463" s="45">
        <v>30.34</v>
      </c>
      <c r="L1463" s="45">
        <v>16.97</v>
      </c>
      <c r="M1463" s="18" t="s">
        <v>46</v>
      </c>
      <c r="N1463" s="45">
        <v>107.32</v>
      </c>
      <c r="O14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3" s="45">
        <f>Table1[[#This Row],[Lifetime Gross (M USD)]]-Table1[[#This Row],[Budget (M USD)]]</f>
        <v>-195.82999999999998</v>
      </c>
      <c r="Q1463" s="2" t="s">
        <v>13</v>
      </c>
    </row>
    <row r="1464" spans="1:17" x14ac:dyDescent="0.3">
      <c r="A1464" s="32" t="s">
        <v>743</v>
      </c>
      <c r="B1464" s="22" t="s">
        <v>2680</v>
      </c>
      <c r="C1464" s="18" t="s">
        <v>4216</v>
      </c>
      <c r="D1464" s="18" t="s">
        <v>26</v>
      </c>
      <c r="E1464" s="18" t="s">
        <v>9</v>
      </c>
      <c r="F1464" s="42">
        <f t="shared" ca="1" si="22"/>
        <v>19041</v>
      </c>
      <c r="G1464" s="27">
        <v>7.2</v>
      </c>
      <c r="H1464" s="45">
        <v>277.02</v>
      </c>
      <c r="I1464" s="45">
        <v>72.34</v>
      </c>
      <c r="J1464" s="25">
        <v>63</v>
      </c>
      <c r="K1464" s="45">
        <v>37.75</v>
      </c>
      <c r="L1464" s="45">
        <v>34.590000000000003</v>
      </c>
      <c r="M1464" s="18" t="s">
        <v>55</v>
      </c>
      <c r="N1464" s="45">
        <v>72.67</v>
      </c>
      <c r="O14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4" s="45">
        <f>Table1[[#This Row],[Lifetime Gross (M USD)]]-Table1[[#This Row],[Budget (M USD)]]</f>
        <v>-204.67999999999998</v>
      </c>
      <c r="Q1464" s="2" t="s">
        <v>25</v>
      </c>
    </row>
    <row r="1465" spans="1:17" x14ac:dyDescent="0.3">
      <c r="A1465" s="18" t="s">
        <v>816</v>
      </c>
      <c r="B1465" s="22" t="s">
        <v>2548</v>
      </c>
      <c r="C1465" s="18" t="s">
        <v>3975</v>
      </c>
      <c r="D1465" s="18" t="s">
        <v>26</v>
      </c>
      <c r="E1465" s="18" t="s">
        <v>2549</v>
      </c>
      <c r="F1465" s="42">
        <f t="shared" ca="1" si="22"/>
        <v>41407</v>
      </c>
      <c r="G1465" s="27">
        <v>6.9</v>
      </c>
      <c r="H1465" s="45">
        <v>243.99</v>
      </c>
      <c r="I1465" s="45">
        <v>31.54</v>
      </c>
      <c r="J1465" s="25">
        <v>85</v>
      </c>
      <c r="K1465" s="45">
        <v>17.440000000000001</v>
      </c>
      <c r="L1465" s="45">
        <v>14.1</v>
      </c>
      <c r="M1465" s="18" t="s">
        <v>48</v>
      </c>
      <c r="N1465" s="45">
        <v>105.03</v>
      </c>
      <c r="O14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5" s="45">
        <f>Table1[[#This Row],[Lifetime Gross (M USD)]]-Table1[[#This Row],[Budget (M USD)]]</f>
        <v>-212.45000000000002</v>
      </c>
      <c r="Q1465" s="2" t="s">
        <v>28</v>
      </c>
    </row>
    <row r="1466" spans="1:17" x14ac:dyDescent="0.3">
      <c r="A1466" s="32" t="s">
        <v>850</v>
      </c>
      <c r="B1466" s="22" t="s">
        <v>1966</v>
      </c>
      <c r="C1466" s="18" t="s">
        <v>3168</v>
      </c>
      <c r="D1466" s="18" t="s">
        <v>26</v>
      </c>
      <c r="E1466" s="18" t="s">
        <v>9</v>
      </c>
      <c r="F1466" s="42">
        <f t="shared" ca="1" si="22"/>
        <v>39761</v>
      </c>
      <c r="G1466" s="27">
        <v>7.4</v>
      </c>
      <c r="H1466" s="45">
        <v>263.24</v>
      </c>
      <c r="I1466" s="45">
        <v>5.8</v>
      </c>
      <c r="J1466" s="25">
        <v>20</v>
      </c>
      <c r="K1466" s="45">
        <v>3.58</v>
      </c>
      <c r="L1466" s="45">
        <v>2.2200000000000002</v>
      </c>
      <c r="M1466" s="18" t="s">
        <v>54</v>
      </c>
      <c r="N1466" s="45">
        <v>101.69</v>
      </c>
      <c r="O14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66" s="45">
        <f>Table1[[#This Row],[Lifetime Gross (M USD)]]-Table1[[#This Row],[Budget (M USD)]]</f>
        <v>-257.44</v>
      </c>
      <c r="Q1466" s="2" t="s">
        <v>25</v>
      </c>
    </row>
    <row r="1467" spans="1:17" x14ac:dyDescent="0.3">
      <c r="A1467" s="18" t="s">
        <v>865</v>
      </c>
      <c r="B1467" s="22" t="s">
        <v>2675</v>
      </c>
      <c r="C1467" s="18" t="s">
        <v>4205</v>
      </c>
      <c r="D1467" s="18" t="s">
        <v>26</v>
      </c>
      <c r="E1467" s="18" t="s">
        <v>9</v>
      </c>
      <c r="F1467" s="42">
        <f t="shared" ca="1" si="22"/>
        <v>12137</v>
      </c>
      <c r="G1467" s="27">
        <v>5.7</v>
      </c>
      <c r="H1467" s="45">
        <v>237.29</v>
      </c>
      <c r="I1467" s="45">
        <v>1412.36</v>
      </c>
      <c r="J1467" s="25">
        <v>26</v>
      </c>
      <c r="K1467" s="45">
        <v>883.01</v>
      </c>
      <c r="L1467" s="45">
        <v>529.35</v>
      </c>
      <c r="M1467" s="18" t="s">
        <v>48</v>
      </c>
      <c r="N1467" s="45">
        <v>92.31</v>
      </c>
      <c r="O14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467" s="45">
        <f>Table1[[#This Row],[Lifetime Gross (M USD)]]-Table1[[#This Row],[Budget (M USD)]]</f>
        <v>1175.07</v>
      </c>
      <c r="Q1467" s="2" t="s">
        <v>8</v>
      </c>
    </row>
    <row r="1468" spans="1:17" x14ac:dyDescent="0.3">
      <c r="A1468" s="32" t="s">
        <v>604</v>
      </c>
      <c r="B1468" s="22" t="s">
        <v>1993</v>
      </c>
      <c r="C1468" s="18" t="s">
        <v>5003</v>
      </c>
      <c r="D1468" s="18" t="s">
        <v>26</v>
      </c>
      <c r="E1468" s="18" t="s">
        <v>9</v>
      </c>
      <c r="F1468" s="42">
        <f t="shared" ca="1" si="22"/>
        <v>38120</v>
      </c>
      <c r="G1468" s="27">
        <v>7.9</v>
      </c>
      <c r="H1468" s="45">
        <v>32.82</v>
      </c>
      <c r="I1468" s="45">
        <v>930.01</v>
      </c>
      <c r="J1468" s="25">
        <v>48</v>
      </c>
      <c r="K1468" s="45">
        <v>693.5</v>
      </c>
      <c r="L1468" s="45">
        <v>236.51</v>
      </c>
      <c r="M1468" s="18" t="s">
        <v>55</v>
      </c>
      <c r="N1468" s="45">
        <v>15.72</v>
      </c>
      <c r="O14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468" s="45">
        <f>Table1[[#This Row],[Lifetime Gross (M USD)]]-Table1[[#This Row],[Budget (M USD)]]</f>
        <v>897.18999999999994</v>
      </c>
      <c r="Q1468" s="2" t="s">
        <v>22</v>
      </c>
    </row>
    <row r="1469" spans="1:17" x14ac:dyDescent="0.3">
      <c r="A1469" s="18" t="s">
        <v>888</v>
      </c>
      <c r="B1469" s="22" t="s">
        <v>2617</v>
      </c>
      <c r="C1469" s="18" t="s">
        <v>4098</v>
      </c>
      <c r="D1469" s="18" t="s">
        <v>26</v>
      </c>
      <c r="E1469" s="18" t="s">
        <v>19</v>
      </c>
      <c r="F1469" s="42">
        <f t="shared" ca="1" si="22"/>
        <v>35396</v>
      </c>
      <c r="G1469" s="27">
        <v>6.1</v>
      </c>
      <c r="H1469" s="45">
        <v>151.6</v>
      </c>
      <c r="I1469" s="45">
        <v>1030.45</v>
      </c>
      <c r="J1469" s="25">
        <v>97</v>
      </c>
      <c r="K1469" s="45">
        <v>778.98</v>
      </c>
      <c r="L1469" s="45">
        <v>251.47</v>
      </c>
      <c r="M1469" s="18" t="s">
        <v>50</v>
      </c>
      <c r="N1469" s="45">
        <v>36.200000000000003</v>
      </c>
      <c r="O14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469" s="45">
        <f>Table1[[#This Row],[Lifetime Gross (M USD)]]-Table1[[#This Row],[Budget (M USD)]]</f>
        <v>878.85</v>
      </c>
      <c r="Q1469" s="2" t="s">
        <v>22</v>
      </c>
    </row>
    <row r="1470" spans="1:17" x14ac:dyDescent="0.3">
      <c r="A1470" s="32" t="s">
        <v>889</v>
      </c>
      <c r="B1470" s="22" t="s">
        <v>2085</v>
      </c>
      <c r="C1470" s="18" t="s">
        <v>3848</v>
      </c>
      <c r="D1470" s="18" t="s">
        <v>26</v>
      </c>
      <c r="E1470" s="18" t="s">
        <v>9</v>
      </c>
      <c r="F1470" s="42">
        <f t="shared" ca="1" si="22"/>
        <v>25331</v>
      </c>
      <c r="G1470" s="27">
        <v>7.1</v>
      </c>
      <c r="H1470" s="45">
        <v>247.98</v>
      </c>
      <c r="I1470" s="45">
        <v>1106.94</v>
      </c>
      <c r="J1470" s="25">
        <v>60</v>
      </c>
      <c r="K1470" s="45">
        <v>852.1</v>
      </c>
      <c r="L1470" s="45">
        <v>254.84</v>
      </c>
      <c r="M1470" s="18" t="s">
        <v>44</v>
      </c>
      <c r="N1470" s="45">
        <v>59.95</v>
      </c>
      <c r="O14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470" s="45">
        <f>Table1[[#This Row],[Lifetime Gross (M USD)]]-Table1[[#This Row],[Budget (M USD)]]</f>
        <v>858.96</v>
      </c>
      <c r="Q1470" s="2" t="s">
        <v>20</v>
      </c>
    </row>
    <row r="1471" spans="1:17" x14ac:dyDescent="0.3">
      <c r="A1471" s="18" t="s">
        <v>933</v>
      </c>
      <c r="B1471" s="22" t="s">
        <v>2958</v>
      </c>
      <c r="C1471" s="18" t="s">
        <v>4800</v>
      </c>
      <c r="D1471" s="18" t="s">
        <v>26</v>
      </c>
      <c r="E1471" s="18" t="s">
        <v>9</v>
      </c>
      <c r="F1471" s="42">
        <f t="shared" ca="1" si="22"/>
        <v>35545</v>
      </c>
      <c r="G1471" s="27">
        <v>6.8</v>
      </c>
      <c r="H1471" s="45">
        <v>269.02999999999997</v>
      </c>
      <c r="I1471" s="45">
        <v>1071.47</v>
      </c>
      <c r="J1471" s="25">
        <v>90</v>
      </c>
      <c r="K1471" s="45">
        <v>732.74</v>
      </c>
      <c r="L1471" s="45">
        <v>338.73</v>
      </c>
      <c r="M1471" s="18" t="s">
        <v>48</v>
      </c>
      <c r="N1471" s="45">
        <v>117.78</v>
      </c>
      <c r="O14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471" s="45">
        <f>Table1[[#This Row],[Lifetime Gross (M USD)]]-Table1[[#This Row],[Budget (M USD)]]</f>
        <v>802.44</v>
      </c>
      <c r="Q1471" s="2" t="s">
        <v>10</v>
      </c>
    </row>
    <row r="1472" spans="1:17" x14ac:dyDescent="0.3">
      <c r="A1472" s="32" t="s">
        <v>945</v>
      </c>
      <c r="B1472" s="22" t="s">
        <v>2251</v>
      </c>
      <c r="C1472" s="18" t="s">
        <v>3511</v>
      </c>
      <c r="D1472" s="18" t="s">
        <v>26</v>
      </c>
      <c r="E1472" s="18" t="s">
        <v>9</v>
      </c>
      <c r="F1472" s="42">
        <f t="shared" ca="1" si="22"/>
        <v>39874</v>
      </c>
      <c r="G1472" s="27">
        <v>7.1</v>
      </c>
      <c r="H1472" s="45">
        <v>163.43</v>
      </c>
      <c r="I1472" s="45">
        <v>912.54</v>
      </c>
      <c r="J1472" s="25">
        <v>20</v>
      </c>
      <c r="K1472" s="45">
        <v>539.84</v>
      </c>
      <c r="L1472" s="45">
        <v>372.7</v>
      </c>
      <c r="M1472" s="18" t="s">
        <v>48</v>
      </c>
      <c r="N1472" s="45">
        <v>68.97</v>
      </c>
      <c r="O14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472" s="45">
        <f>Table1[[#This Row],[Lifetime Gross (M USD)]]-Table1[[#This Row],[Budget (M USD)]]</f>
        <v>749.1099999999999</v>
      </c>
      <c r="Q1472" s="2" t="s">
        <v>32</v>
      </c>
    </row>
    <row r="1473" spans="1:17" x14ac:dyDescent="0.3">
      <c r="A1473" s="18" t="s">
        <v>960</v>
      </c>
      <c r="B1473" s="22" t="s">
        <v>2259</v>
      </c>
      <c r="C1473" s="18" t="s">
        <v>4007</v>
      </c>
      <c r="D1473" s="18" t="s">
        <v>26</v>
      </c>
      <c r="E1473" s="18" t="s">
        <v>9</v>
      </c>
      <c r="F1473" s="42">
        <f t="shared" ca="1" si="22"/>
        <v>10059</v>
      </c>
      <c r="G1473" s="27">
        <v>7</v>
      </c>
      <c r="H1473" s="45">
        <v>122.5</v>
      </c>
      <c r="I1473" s="45">
        <v>864.75</v>
      </c>
      <c r="J1473" s="25">
        <v>89</v>
      </c>
      <c r="K1473" s="45">
        <v>639.98</v>
      </c>
      <c r="L1473" s="45">
        <v>224.77</v>
      </c>
      <c r="M1473" s="18" t="s">
        <v>44</v>
      </c>
      <c r="N1473" s="45">
        <v>33.01</v>
      </c>
      <c r="O14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473" s="45">
        <f>Table1[[#This Row],[Lifetime Gross (M USD)]]-Table1[[#This Row],[Budget (M USD)]]</f>
        <v>742.25</v>
      </c>
      <c r="Q1473" s="2" t="s">
        <v>32</v>
      </c>
    </row>
    <row r="1474" spans="1:17" x14ac:dyDescent="0.3">
      <c r="A1474" s="32" t="s">
        <v>973</v>
      </c>
      <c r="B1474" s="22" t="s">
        <v>2514</v>
      </c>
      <c r="C1474" s="18" t="s">
        <v>4631</v>
      </c>
      <c r="D1474" s="18" t="s">
        <v>26</v>
      </c>
      <c r="E1474" s="18" t="s">
        <v>9</v>
      </c>
      <c r="F1474" s="42">
        <f t="shared" ca="1" si="22"/>
        <v>12355</v>
      </c>
      <c r="G1474" s="27">
        <v>8.1999999999999993</v>
      </c>
      <c r="H1474" s="45">
        <v>65.7</v>
      </c>
      <c r="I1474" s="45">
        <v>697.25</v>
      </c>
      <c r="J1474" s="25">
        <v>28</v>
      </c>
      <c r="K1474" s="45">
        <v>424.14</v>
      </c>
      <c r="L1474" s="45">
        <v>273.11</v>
      </c>
      <c r="M1474" s="18" t="s">
        <v>48</v>
      </c>
      <c r="N1474" s="45">
        <v>19.260000000000002</v>
      </c>
      <c r="O14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74" s="45">
        <f>Table1[[#This Row],[Lifetime Gross (M USD)]]-Table1[[#This Row],[Budget (M USD)]]</f>
        <v>631.54999999999995</v>
      </c>
      <c r="Q1474" s="2" t="s">
        <v>10</v>
      </c>
    </row>
    <row r="1475" spans="1:17" x14ac:dyDescent="0.3">
      <c r="A1475" s="18" t="s">
        <v>945</v>
      </c>
      <c r="B1475" s="22" t="s">
        <v>2897</v>
      </c>
      <c r="C1475" s="18" t="s">
        <v>4644</v>
      </c>
      <c r="D1475" s="18" t="s">
        <v>2898</v>
      </c>
      <c r="E1475" s="18" t="s">
        <v>2899</v>
      </c>
      <c r="F1475" s="42">
        <f t="shared" ref="F1475:F1538" ca="1" si="23">RANDBETWEEN(DATE(1920,1,1),DATE(2015,12,31))</f>
        <v>26758</v>
      </c>
      <c r="G1475" s="27">
        <v>7</v>
      </c>
      <c r="H1475" s="45">
        <v>252.1</v>
      </c>
      <c r="I1475" s="45">
        <v>850.78</v>
      </c>
      <c r="J1475" s="25">
        <v>41</v>
      </c>
      <c r="K1475" s="45">
        <v>495.32</v>
      </c>
      <c r="L1475" s="45">
        <v>355.46</v>
      </c>
      <c r="M1475" s="18" t="s">
        <v>48</v>
      </c>
      <c r="N1475" s="45">
        <v>120.92</v>
      </c>
      <c r="O14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475" s="45">
        <f>Table1[[#This Row],[Lifetime Gross (M USD)]]-Table1[[#This Row],[Budget (M USD)]]</f>
        <v>598.67999999999995</v>
      </c>
      <c r="Q1475" s="2" t="s">
        <v>22</v>
      </c>
    </row>
    <row r="1476" spans="1:17" x14ac:dyDescent="0.3">
      <c r="A1476" s="32" t="s">
        <v>1017</v>
      </c>
      <c r="B1476" s="22" t="s">
        <v>1919</v>
      </c>
      <c r="C1476" s="18" t="s">
        <v>3121</v>
      </c>
      <c r="D1476" s="18" t="s">
        <v>26</v>
      </c>
      <c r="E1476" s="18" t="s">
        <v>9</v>
      </c>
      <c r="F1476" s="42">
        <f t="shared" ca="1" si="23"/>
        <v>27955</v>
      </c>
      <c r="G1476" s="27">
        <v>6.4</v>
      </c>
      <c r="H1476" s="45">
        <v>286.73</v>
      </c>
      <c r="I1476" s="45">
        <v>878.2</v>
      </c>
      <c r="J1476" s="25">
        <v>98</v>
      </c>
      <c r="K1476" s="45">
        <v>498.57</v>
      </c>
      <c r="L1476" s="45">
        <v>379.63</v>
      </c>
      <c r="M1476" s="18" t="s">
        <v>44</v>
      </c>
      <c r="N1476" s="45">
        <v>136.44999999999999</v>
      </c>
      <c r="O14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476" s="45">
        <f>Table1[[#This Row],[Lifetime Gross (M USD)]]-Table1[[#This Row],[Budget (M USD)]]</f>
        <v>591.47</v>
      </c>
      <c r="Q1476" s="2" t="s">
        <v>17</v>
      </c>
    </row>
    <row r="1477" spans="1:17" x14ac:dyDescent="0.3">
      <c r="A1477" s="18" t="s">
        <v>1019</v>
      </c>
      <c r="B1477" s="22" t="s">
        <v>2007</v>
      </c>
      <c r="C1477" s="18" t="s">
        <v>3213</v>
      </c>
      <c r="D1477" s="18" t="s">
        <v>26</v>
      </c>
      <c r="E1477" s="18" t="s">
        <v>19</v>
      </c>
      <c r="F1477" s="42">
        <f t="shared" ca="1" si="23"/>
        <v>20869</v>
      </c>
      <c r="G1477" s="27">
        <v>8</v>
      </c>
      <c r="H1477" s="45">
        <v>57.07</v>
      </c>
      <c r="I1477" s="45">
        <v>639.88</v>
      </c>
      <c r="J1477" s="25">
        <v>73</v>
      </c>
      <c r="K1477" s="45">
        <v>326.82</v>
      </c>
      <c r="L1477" s="45">
        <v>313.06</v>
      </c>
      <c r="M1477" s="18" t="s">
        <v>44</v>
      </c>
      <c r="N1477" s="45">
        <v>15.11</v>
      </c>
      <c r="O14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77" s="45">
        <f>Table1[[#This Row],[Lifetime Gross (M USD)]]-Table1[[#This Row],[Budget (M USD)]]</f>
        <v>582.80999999999995</v>
      </c>
      <c r="Q1477" s="2" t="s">
        <v>25</v>
      </c>
    </row>
    <row r="1478" spans="1:17" x14ac:dyDescent="0.3">
      <c r="A1478" s="32" t="s">
        <v>1026</v>
      </c>
      <c r="B1478" s="22" t="s">
        <v>2107</v>
      </c>
      <c r="C1478" s="18" t="s">
        <v>3328</v>
      </c>
      <c r="D1478" s="18" t="s">
        <v>26</v>
      </c>
      <c r="E1478" s="18" t="s">
        <v>9</v>
      </c>
      <c r="F1478" s="42">
        <f t="shared" ca="1" si="23"/>
        <v>41491</v>
      </c>
      <c r="G1478" s="27">
        <v>5.2</v>
      </c>
      <c r="H1478" s="45">
        <v>265.33</v>
      </c>
      <c r="I1478" s="45">
        <v>762.71</v>
      </c>
      <c r="J1478" s="25">
        <v>56</v>
      </c>
      <c r="K1478" s="45">
        <v>525.27</v>
      </c>
      <c r="L1478" s="45">
        <v>237.44</v>
      </c>
      <c r="M1478" s="18" t="s">
        <v>44</v>
      </c>
      <c r="N1478" s="45">
        <v>38.159999999999997</v>
      </c>
      <c r="O14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478" s="45">
        <f>Table1[[#This Row],[Lifetime Gross (M USD)]]-Table1[[#This Row],[Budget (M USD)]]</f>
        <v>497.38000000000005</v>
      </c>
      <c r="Q1478" s="2" t="s">
        <v>13</v>
      </c>
    </row>
    <row r="1479" spans="1:17" x14ac:dyDescent="0.3">
      <c r="A1479" s="18" t="s">
        <v>1083</v>
      </c>
      <c r="B1479" s="22" t="s">
        <v>2762</v>
      </c>
      <c r="C1479" s="18" t="s">
        <v>4347</v>
      </c>
      <c r="D1479" s="18" t="s">
        <v>26</v>
      </c>
      <c r="E1479" s="18" t="s">
        <v>9</v>
      </c>
      <c r="F1479" s="42">
        <f t="shared" ca="1" si="23"/>
        <v>33363</v>
      </c>
      <c r="G1479" s="27">
        <v>5.0999999999999996</v>
      </c>
      <c r="H1479" s="45">
        <v>169.4</v>
      </c>
      <c r="I1479" s="45">
        <v>652.02</v>
      </c>
      <c r="J1479" s="25">
        <v>54</v>
      </c>
      <c r="K1479" s="45">
        <v>374.85</v>
      </c>
      <c r="L1479" s="45">
        <v>277.17</v>
      </c>
      <c r="M1479" s="18" t="s">
        <v>55</v>
      </c>
      <c r="N1479" s="45">
        <v>37.29</v>
      </c>
      <c r="O14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79" s="45">
        <f>Table1[[#This Row],[Lifetime Gross (M USD)]]-Table1[[#This Row],[Budget (M USD)]]</f>
        <v>482.62</v>
      </c>
      <c r="Q1479" s="2" t="s">
        <v>10</v>
      </c>
    </row>
    <row r="1480" spans="1:17" x14ac:dyDescent="0.3">
      <c r="A1480" s="32" t="s">
        <v>1088</v>
      </c>
      <c r="B1480" s="22" t="s">
        <v>2056</v>
      </c>
      <c r="C1480" s="18" t="s">
        <v>4758</v>
      </c>
      <c r="D1480" s="18" t="s">
        <v>26</v>
      </c>
      <c r="E1480" s="18" t="s">
        <v>9</v>
      </c>
      <c r="F1480" s="42">
        <f t="shared" ca="1" si="23"/>
        <v>14002</v>
      </c>
      <c r="G1480" s="27">
        <v>6.4</v>
      </c>
      <c r="H1480" s="45">
        <v>88.49</v>
      </c>
      <c r="I1480" s="45">
        <v>567.41999999999996</v>
      </c>
      <c r="J1480" s="25">
        <v>94</v>
      </c>
      <c r="K1480" s="45">
        <v>300.38</v>
      </c>
      <c r="L1480" s="45">
        <v>267.04000000000002</v>
      </c>
      <c r="M1480" s="18" t="s">
        <v>46</v>
      </c>
      <c r="N1480" s="45">
        <v>38.01</v>
      </c>
      <c r="O14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0" s="45">
        <f>Table1[[#This Row],[Lifetime Gross (M USD)]]-Table1[[#This Row],[Budget (M USD)]]</f>
        <v>478.92999999999995</v>
      </c>
      <c r="Q1480" s="2" t="s">
        <v>13</v>
      </c>
    </row>
    <row r="1481" spans="1:17" x14ac:dyDescent="0.3">
      <c r="A1481" s="18" t="s">
        <v>1117</v>
      </c>
      <c r="B1481" s="22" t="s">
        <v>2319</v>
      </c>
      <c r="C1481" s="18" t="s">
        <v>4916</v>
      </c>
      <c r="D1481" s="18" t="s">
        <v>26</v>
      </c>
      <c r="E1481" s="18" t="s">
        <v>9</v>
      </c>
      <c r="F1481" s="42">
        <f t="shared" ca="1" si="23"/>
        <v>16564</v>
      </c>
      <c r="G1481" s="27">
        <v>6</v>
      </c>
      <c r="H1481" s="45">
        <v>132.99</v>
      </c>
      <c r="I1481" s="45">
        <v>606.12</v>
      </c>
      <c r="J1481" s="25">
        <v>20</v>
      </c>
      <c r="K1481" s="45">
        <v>361.37</v>
      </c>
      <c r="L1481" s="45">
        <v>244.75</v>
      </c>
      <c r="M1481" s="18" t="s">
        <v>54</v>
      </c>
      <c r="N1481" s="45">
        <v>60.78</v>
      </c>
      <c r="O14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1" s="45">
        <f>Table1[[#This Row],[Lifetime Gross (M USD)]]-Table1[[#This Row],[Budget (M USD)]]</f>
        <v>473.13</v>
      </c>
      <c r="Q1481" s="2" t="s">
        <v>10</v>
      </c>
    </row>
    <row r="1482" spans="1:17" x14ac:dyDescent="0.3">
      <c r="A1482" s="32" t="s">
        <v>1152</v>
      </c>
      <c r="B1482" s="22" t="s">
        <v>2374</v>
      </c>
      <c r="C1482" s="18" t="s">
        <v>3689</v>
      </c>
      <c r="D1482" s="18" t="s">
        <v>26</v>
      </c>
      <c r="E1482" s="18" t="s">
        <v>9</v>
      </c>
      <c r="F1482" s="42">
        <f t="shared" ca="1" si="23"/>
        <v>21373</v>
      </c>
      <c r="G1482" s="27">
        <v>7.1</v>
      </c>
      <c r="H1482" s="45">
        <v>37.56</v>
      </c>
      <c r="I1482" s="45">
        <v>491.4</v>
      </c>
      <c r="J1482" s="25">
        <v>66</v>
      </c>
      <c r="K1482" s="45">
        <v>377.38</v>
      </c>
      <c r="L1482" s="45">
        <v>114.02</v>
      </c>
      <c r="M1482" s="18" t="s">
        <v>46</v>
      </c>
      <c r="N1482" s="45">
        <v>8.84</v>
      </c>
      <c r="O14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2" s="45">
        <f>Table1[[#This Row],[Lifetime Gross (M USD)]]-Table1[[#This Row],[Budget (M USD)]]</f>
        <v>453.84</v>
      </c>
      <c r="Q1482" s="2" t="s">
        <v>28</v>
      </c>
    </row>
    <row r="1483" spans="1:17" x14ac:dyDescent="0.3">
      <c r="A1483" s="18" t="s">
        <v>1160</v>
      </c>
      <c r="B1483" s="22" t="s">
        <v>2479</v>
      </c>
      <c r="C1483" s="18" t="s">
        <v>3851</v>
      </c>
      <c r="D1483" s="18" t="s">
        <v>26</v>
      </c>
      <c r="E1483" s="18" t="s">
        <v>9</v>
      </c>
      <c r="F1483" s="42">
        <f t="shared" ca="1" si="23"/>
        <v>33700</v>
      </c>
      <c r="G1483" s="27">
        <v>5.8</v>
      </c>
      <c r="H1483" s="45">
        <v>45.17</v>
      </c>
      <c r="I1483" s="45">
        <v>490.9</v>
      </c>
      <c r="J1483" s="25">
        <v>46</v>
      </c>
      <c r="K1483" s="45">
        <v>359.27</v>
      </c>
      <c r="L1483" s="45">
        <v>131.63</v>
      </c>
      <c r="M1483" s="18" t="s">
        <v>48</v>
      </c>
      <c r="N1483" s="45">
        <v>11.63</v>
      </c>
      <c r="O14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3" s="45">
        <f>Table1[[#This Row],[Lifetime Gross (M USD)]]-Table1[[#This Row],[Budget (M USD)]]</f>
        <v>445.72999999999996</v>
      </c>
      <c r="Q1483" s="2" t="s">
        <v>17</v>
      </c>
    </row>
    <row r="1484" spans="1:17" x14ac:dyDescent="0.3">
      <c r="A1484" s="32" t="s">
        <v>1180</v>
      </c>
      <c r="B1484" s="22" t="s">
        <v>2847</v>
      </c>
      <c r="C1484" s="18" t="s">
        <v>4531</v>
      </c>
      <c r="D1484" s="18" t="s">
        <v>26</v>
      </c>
      <c r="E1484" s="18" t="s">
        <v>9</v>
      </c>
      <c r="F1484" s="42">
        <f t="shared" ca="1" si="23"/>
        <v>18455</v>
      </c>
      <c r="G1484" s="27">
        <v>5.0999999999999996</v>
      </c>
      <c r="H1484" s="45">
        <v>49.48</v>
      </c>
      <c r="I1484" s="45">
        <v>478.31</v>
      </c>
      <c r="J1484" s="25">
        <v>52</v>
      </c>
      <c r="K1484" s="45">
        <v>366.46</v>
      </c>
      <c r="L1484" s="45">
        <v>111.85</v>
      </c>
      <c r="M1484" s="18" t="s">
        <v>55</v>
      </c>
      <c r="N1484" s="45">
        <v>14.1</v>
      </c>
      <c r="O14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4" s="45">
        <f>Table1[[#This Row],[Lifetime Gross (M USD)]]-Table1[[#This Row],[Budget (M USD)]]</f>
        <v>428.83</v>
      </c>
      <c r="Q1484" s="2" t="s">
        <v>20</v>
      </c>
    </row>
    <row r="1485" spans="1:17" x14ac:dyDescent="0.3">
      <c r="A1485" s="18" t="s">
        <v>1207</v>
      </c>
      <c r="B1485" s="22" t="s">
        <v>2465</v>
      </c>
      <c r="C1485" s="18" t="s">
        <v>4746</v>
      </c>
      <c r="D1485" s="18" t="s">
        <v>26</v>
      </c>
      <c r="E1485" s="18" t="s">
        <v>9</v>
      </c>
      <c r="F1485" s="42">
        <f t="shared" ca="1" si="23"/>
        <v>20909</v>
      </c>
      <c r="G1485" s="27">
        <v>6.3</v>
      </c>
      <c r="H1485" s="45">
        <v>103.17</v>
      </c>
      <c r="I1485" s="45">
        <v>513.73</v>
      </c>
      <c r="J1485" s="25">
        <v>34</v>
      </c>
      <c r="K1485" s="45">
        <v>270.02999999999997</v>
      </c>
      <c r="L1485" s="45">
        <v>243.7</v>
      </c>
      <c r="M1485" s="18" t="s">
        <v>54</v>
      </c>
      <c r="N1485" s="45">
        <v>22.15</v>
      </c>
      <c r="O14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5" s="45">
        <f>Table1[[#This Row],[Lifetime Gross (M USD)]]-Table1[[#This Row],[Budget (M USD)]]</f>
        <v>410.56</v>
      </c>
      <c r="Q1485" s="2" t="s">
        <v>10</v>
      </c>
    </row>
    <row r="1486" spans="1:17" x14ac:dyDescent="0.3">
      <c r="A1486" s="32" t="s">
        <v>1224</v>
      </c>
      <c r="B1486" s="22" t="s">
        <v>1859</v>
      </c>
      <c r="C1486" s="18" t="s">
        <v>3065</v>
      </c>
      <c r="D1486" s="18" t="s">
        <v>26</v>
      </c>
      <c r="E1486" s="18" t="s">
        <v>9</v>
      </c>
      <c r="F1486" s="42">
        <f t="shared" ca="1" si="23"/>
        <v>12038</v>
      </c>
      <c r="G1486" s="27">
        <v>6</v>
      </c>
      <c r="H1486" s="45">
        <v>64.83</v>
      </c>
      <c r="I1486" s="45">
        <v>451.35</v>
      </c>
      <c r="J1486" s="25">
        <v>64</v>
      </c>
      <c r="K1486" s="45">
        <v>253.05</v>
      </c>
      <c r="L1486" s="45">
        <v>198.3</v>
      </c>
      <c r="M1486" s="18" t="s">
        <v>50</v>
      </c>
      <c r="N1486" s="45">
        <v>9.8800000000000008</v>
      </c>
      <c r="O14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6" s="45">
        <f>Table1[[#This Row],[Lifetime Gross (M USD)]]-Table1[[#This Row],[Budget (M USD)]]</f>
        <v>386.52000000000004</v>
      </c>
      <c r="Q1486" s="2" t="s">
        <v>17</v>
      </c>
    </row>
    <row r="1487" spans="1:17" x14ac:dyDescent="0.3">
      <c r="A1487" s="18" t="s">
        <v>1258</v>
      </c>
      <c r="B1487" s="22" t="s">
        <v>2132</v>
      </c>
      <c r="C1487" s="18" t="s">
        <v>3359</v>
      </c>
      <c r="D1487" s="18" t="s">
        <v>26</v>
      </c>
      <c r="E1487" s="18" t="s">
        <v>9</v>
      </c>
      <c r="F1487" s="42">
        <f t="shared" ca="1" si="23"/>
        <v>36998</v>
      </c>
      <c r="G1487" s="27">
        <v>6.4</v>
      </c>
      <c r="H1487" s="45">
        <v>148.72</v>
      </c>
      <c r="I1487" s="45">
        <v>510.76</v>
      </c>
      <c r="J1487" s="25">
        <v>44</v>
      </c>
      <c r="K1487" s="45">
        <v>291.83</v>
      </c>
      <c r="L1487" s="45">
        <v>218.93</v>
      </c>
      <c r="M1487" s="18" t="s">
        <v>44</v>
      </c>
      <c r="N1487" s="45">
        <v>70.38</v>
      </c>
      <c r="O14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7" s="45">
        <f>Table1[[#This Row],[Lifetime Gross (M USD)]]-Table1[[#This Row],[Budget (M USD)]]</f>
        <v>362.03999999999996</v>
      </c>
      <c r="Q1487" s="2" t="s">
        <v>13</v>
      </c>
    </row>
    <row r="1488" spans="1:17" x14ac:dyDescent="0.3">
      <c r="A1488" s="32" t="s">
        <v>1277</v>
      </c>
      <c r="B1488" s="22" t="s">
        <v>2320</v>
      </c>
      <c r="C1488" s="18" t="s">
        <v>3607</v>
      </c>
      <c r="D1488" s="18" t="s">
        <v>26</v>
      </c>
      <c r="E1488" s="18" t="s">
        <v>9</v>
      </c>
      <c r="F1488" s="42">
        <f t="shared" ca="1" si="23"/>
        <v>28951</v>
      </c>
      <c r="G1488" s="27">
        <v>6.8</v>
      </c>
      <c r="H1488" s="45">
        <v>261.7</v>
      </c>
      <c r="I1488" s="45">
        <v>621.30999999999995</v>
      </c>
      <c r="J1488" s="25">
        <v>66</v>
      </c>
      <c r="K1488" s="45">
        <v>437.93</v>
      </c>
      <c r="L1488" s="45">
        <v>183.38</v>
      </c>
      <c r="M1488" s="18" t="s">
        <v>50</v>
      </c>
      <c r="N1488" s="45">
        <v>98.02</v>
      </c>
      <c r="O14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8" s="45">
        <f>Table1[[#This Row],[Lifetime Gross (M USD)]]-Table1[[#This Row],[Budget (M USD)]]</f>
        <v>359.60999999999996</v>
      </c>
      <c r="Q1488" s="2" t="s">
        <v>22</v>
      </c>
    </row>
    <row r="1489" spans="1:17" x14ac:dyDescent="0.3">
      <c r="A1489" s="18" t="s">
        <v>1289</v>
      </c>
      <c r="B1489" s="22" t="s">
        <v>2456</v>
      </c>
      <c r="C1489" s="18" t="s">
        <v>4861</v>
      </c>
      <c r="D1489" s="18" t="s">
        <v>26</v>
      </c>
      <c r="E1489" s="18" t="s">
        <v>9</v>
      </c>
      <c r="F1489" s="42">
        <f t="shared" ca="1" si="23"/>
        <v>40891</v>
      </c>
      <c r="G1489" s="27">
        <v>4.9000000000000004</v>
      </c>
      <c r="H1489" s="45">
        <v>29.53</v>
      </c>
      <c r="I1489" s="45">
        <v>386.72</v>
      </c>
      <c r="J1489" s="25">
        <v>48</v>
      </c>
      <c r="K1489" s="45">
        <v>269.16000000000003</v>
      </c>
      <c r="L1489" s="45">
        <v>117.56</v>
      </c>
      <c r="M1489" s="18" t="s">
        <v>54</v>
      </c>
      <c r="N1489" s="45">
        <v>5.99</v>
      </c>
      <c r="O14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89" s="45">
        <f>Table1[[#This Row],[Lifetime Gross (M USD)]]-Table1[[#This Row],[Budget (M USD)]]</f>
        <v>357.19000000000005</v>
      </c>
      <c r="Q1489" s="2" t="s">
        <v>22</v>
      </c>
    </row>
    <row r="1490" spans="1:17" x14ac:dyDescent="0.3">
      <c r="A1490" s="32" t="s">
        <v>1359</v>
      </c>
      <c r="B1490" s="22" t="s">
        <v>2183</v>
      </c>
      <c r="C1490" s="18" t="s">
        <v>3425</v>
      </c>
      <c r="D1490" s="18" t="s">
        <v>26</v>
      </c>
      <c r="E1490" s="18" t="s">
        <v>9</v>
      </c>
      <c r="F1490" s="42">
        <f t="shared" ca="1" si="23"/>
        <v>30401</v>
      </c>
      <c r="G1490" s="27">
        <v>7.2</v>
      </c>
      <c r="H1490" s="45">
        <v>104.86</v>
      </c>
      <c r="I1490" s="45">
        <v>447.73</v>
      </c>
      <c r="J1490" s="25">
        <v>57</v>
      </c>
      <c r="K1490" s="45">
        <v>264.92</v>
      </c>
      <c r="L1490" s="45">
        <v>182.81</v>
      </c>
      <c r="M1490" s="18" t="s">
        <v>44</v>
      </c>
      <c r="N1490" s="45">
        <v>24.85</v>
      </c>
      <c r="O14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0" s="45">
        <f>Table1[[#This Row],[Lifetime Gross (M USD)]]-Table1[[#This Row],[Budget (M USD)]]</f>
        <v>342.87</v>
      </c>
      <c r="Q1490" s="2" t="s">
        <v>25</v>
      </c>
    </row>
    <row r="1491" spans="1:17" x14ac:dyDescent="0.3">
      <c r="A1491" s="18" t="s">
        <v>1362</v>
      </c>
      <c r="B1491" s="22" t="s">
        <v>2756</v>
      </c>
      <c r="C1491" s="18" t="s">
        <v>4338</v>
      </c>
      <c r="D1491" s="18" t="s">
        <v>26</v>
      </c>
      <c r="E1491" s="18" t="s">
        <v>9</v>
      </c>
      <c r="F1491" s="42">
        <f t="shared" ca="1" si="23"/>
        <v>31012</v>
      </c>
      <c r="G1491" s="27">
        <v>6.3</v>
      </c>
      <c r="H1491" s="45">
        <v>39.090000000000003</v>
      </c>
      <c r="I1491" s="45">
        <v>373.79</v>
      </c>
      <c r="J1491" s="25">
        <v>43</v>
      </c>
      <c r="K1491" s="45">
        <v>250.1</v>
      </c>
      <c r="L1491" s="45">
        <v>123.69</v>
      </c>
      <c r="M1491" s="18" t="s">
        <v>50</v>
      </c>
      <c r="N1491" s="45">
        <v>11.94</v>
      </c>
      <c r="O14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1" s="45">
        <f>Table1[[#This Row],[Lifetime Gross (M USD)]]-Table1[[#This Row],[Budget (M USD)]]</f>
        <v>334.70000000000005</v>
      </c>
      <c r="Q1491" s="2" t="s">
        <v>25</v>
      </c>
    </row>
    <row r="1492" spans="1:17" x14ac:dyDescent="0.3">
      <c r="A1492" s="32" t="s">
        <v>1372</v>
      </c>
      <c r="B1492" s="22" t="s">
        <v>2843</v>
      </c>
      <c r="C1492" s="18" t="s">
        <v>4520</v>
      </c>
      <c r="D1492" s="18" t="s">
        <v>26</v>
      </c>
      <c r="E1492" s="18" t="s">
        <v>9</v>
      </c>
      <c r="F1492" s="42">
        <f t="shared" ca="1" si="23"/>
        <v>32249</v>
      </c>
      <c r="G1492" s="27">
        <v>6.9</v>
      </c>
      <c r="H1492" s="45">
        <v>96.87</v>
      </c>
      <c r="I1492" s="45">
        <v>393.52</v>
      </c>
      <c r="J1492" s="25">
        <v>67</v>
      </c>
      <c r="K1492" s="45">
        <v>198.73</v>
      </c>
      <c r="L1492" s="45">
        <v>194.79</v>
      </c>
      <c r="M1492" s="18" t="s">
        <v>48</v>
      </c>
      <c r="N1492" s="45">
        <v>48.33</v>
      </c>
      <c r="O14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2" s="45">
        <f>Table1[[#This Row],[Lifetime Gross (M USD)]]-Table1[[#This Row],[Budget (M USD)]]</f>
        <v>296.64999999999998</v>
      </c>
      <c r="Q1492" s="2" t="s">
        <v>25</v>
      </c>
    </row>
    <row r="1493" spans="1:17" x14ac:dyDescent="0.3">
      <c r="A1493" s="18" t="s">
        <v>1374</v>
      </c>
      <c r="B1493" s="22" t="s">
        <v>2973</v>
      </c>
      <c r="C1493" s="18" t="s">
        <v>4826</v>
      </c>
      <c r="D1493" s="18" t="s">
        <v>18</v>
      </c>
      <c r="E1493" s="18" t="s">
        <v>27</v>
      </c>
      <c r="F1493" s="42">
        <f t="shared" ca="1" si="23"/>
        <v>18865</v>
      </c>
      <c r="G1493" s="27">
        <v>7.2</v>
      </c>
      <c r="H1493" s="45">
        <v>27.92</v>
      </c>
      <c r="I1493" s="45">
        <v>314.64</v>
      </c>
      <c r="J1493" s="25">
        <v>43</v>
      </c>
      <c r="K1493" s="45">
        <v>201.49</v>
      </c>
      <c r="L1493" s="45">
        <v>113.15</v>
      </c>
      <c r="M1493" s="18" t="s">
        <v>55</v>
      </c>
      <c r="N1493" s="45">
        <v>6.89</v>
      </c>
      <c r="O14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3" s="45">
        <f>Table1[[#This Row],[Lifetime Gross (M USD)]]-Table1[[#This Row],[Budget (M USD)]]</f>
        <v>286.71999999999997</v>
      </c>
      <c r="Q1493" s="2" t="s">
        <v>8</v>
      </c>
    </row>
    <row r="1494" spans="1:17" x14ac:dyDescent="0.3">
      <c r="A1494" s="32" t="s">
        <v>1376</v>
      </c>
      <c r="B1494" s="22" t="s">
        <v>2410</v>
      </c>
      <c r="C1494" s="18" t="s">
        <v>3744</v>
      </c>
      <c r="D1494" s="18" t="s">
        <v>26</v>
      </c>
      <c r="E1494" s="18" t="s">
        <v>9</v>
      </c>
      <c r="F1494" s="42">
        <f t="shared" ca="1" si="23"/>
        <v>26956</v>
      </c>
      <c r="G1494" s="27">
        <v>6.4</v>
      </c>
      <c r="H1494" s="45">
        <v>293.02999999999997</v>
      </c>
      <c r="I1494" s="45">
        <v>575.28</v>
      </c>
      <c r="J1494" s="25">
        <v>25</v>
      </c>
      <c r="K1494" s="45">
        <v>431.22</v>
      </c>
      <c r="L1494" s="45">
        <v>144.06</v>
      </c>
      <c r="M1494" s="18" t="s">
        <v>50</v>
      </c>
      <c r="N1494" s="45">
        <v>129.47</v>
      </c>
      <c r="O14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4" s="45">
        <f>Table1[[#This Row],[Lifetime Gross (M USD)]]-Table1[[#This Row],[Budget (M USD)]]</f>
        <v>282.25</v>
      </c>
      <c r="Q1494" s="2" t="s">
        <v>17</v>
      </c>
    </row>
    <row r="1495" spans="1:17" x14ac:dyDescent="0.3">
      <c r="A1495" s="18" t="s">
        <v>1388</v>
      </c>
      <c r="B1495" s="22" t="s">
        <v>1907</v>
      </c>
      <c r="C1495" s="18" t="s">
        <v>3109</v>
      </c>
      <c r="D1495" s="18" t="s">
        <v>26</v>
      </c>
      <c r="E1495" s="18" t="s">
        <v>9</v>
      </c>
      <c r="F1495" s="42">
        <f t="shared" ca="1" si="23"/>
        <v>41084</v>
      </c>
      <c r="G1495" s="27">
        <v>6.7</v>
      </c>
      <c r="H1495" s="45">
        <v>9.81</v>
      </c>
      <c r="I1495" s="45">
        <v>284.47000000000003</v>
      </c>
      <c r="J1495" s="25">
        <v>41</v>
      </c>
      <c r="K1495" s="45">
        <v>210.53</v>
      </c>
      <c r="L1495" s="45">
        <v>73.94</v>
      </c>
      <c r="M1495" s="18" t="s">
        <v>46</v>
      </c>
      <c r="N1495" s="45">
        <v>4.2699999999999996</v>
      </c>
      <c r="O14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5" s="45">
        <f>Table1[[#This Row],[Lifetime Gross (M USD)]]-Table1[[#This Row],[Budget (M USD)]]</f>
        <v>274.66000000000003</v>
      </c>
      <c r="Q1495" s="2" t="s">
        <v>13</v>
      </c>
    </row>
    <row r="1496" spans="1:17" x14ac:dyDescent="0.3">
      <c r="A1496" s="32" t="s">
        <v>908</v>
      </c>
      <c r="B1496" s="22" t="s">
        <v>2393</v>
      </c>
      <c r="C1496" s="18" t="s">
        <v>3720</v>
      </c>
      <c r="D1496" s="18" t="s">
        <v>26</v>
      </c>
      <c r="E1496" s="18" t="s">
        <v>19</v>
      </c>
      <c r="F1496" s="42">
        <f t="shared" ca="1" si="23"/>
        <v>30743</v>
      </c>
      <c r="G1496" s="27">
        <v>6.4</v>
      </c>
      <c r="H1496" s="45">
        <v>274.37</v>
      </c>
      <c r="I1496" s="45">
        <v>514.88</v>
      </c>
      <c r="J1496" s="25">
        <v>40</v>
      </c>
      <c r="K1496" s="45">
        <v>395.17</v>
      </c>
      <c r="L1496" s="45">
        <v>119.71</v>
      </c>
      <c r="M1496" s="18" t="s">
        <v>44</v>
      </c>
      <c r="N1496" s="45">
        <v>51.53</v>
      </c>
      <c r="O14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6" s="45">
        <f>Table1[[#This Row],[Lifetime Gross (M USD)]]-Table1[[#This Row],[Budget (M USD)]]</f>
        <v>240.51</v>
      </c>
      <c r="Q1496" s="2" t="s">
        <v>25</v>
      </c>
    </row>
    <row r="1497" spans="1:17" x14ac:dyDescent="0.3">
      <c r="A1497" s="18" t="s">
        <v>1455</v>
      </c>
      <c r="B1497" s="22" t="s">
        <v>3015</v>
      </c>
      <c r="C1497" s="18" t="s">
        <v>4930</v>
      </c>
      <c r="D1497" s="18" t="s">
        <v>26</v>
      </c>
      <c r="E1497" s="18" t="s">
        <v>27</v>
      </c>
      <c r="F1497" s="42">
        <f t="shared" ca="1" si="23"/>
        <v>27780</v>
      </c>
      <c r="G1497" s="27">
        <v>5.6</v>
      </c>
      <c r="H1497" s="45">
        <v>49.11</v>
      </c>
      <c r="I1497" s="45">
        <v>286.38</v>
      </c>
      <c r="J1497" s="25">
        <v>35</v>
      </c>
      <c r="K1497" s="45">
        <v>160.79</v>
      </c>
      <c r="L1497" s="45">
        <v>125.59</v>
      </c>
      <c r="M1497" s="18" t="s">
        <v>48</v>
      </c>
      <c r="N1497" s="45">
        <v>10.18</v>
      </c>
      <c r="O14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7" s="45">
        <f>Table1[[#This Row],[Lifetime Gross (M USD)]]-Table1[[#This Row],[Budget (M USD)]]</f>
        <v>237.26999999999998</v>
      </c>
      <c r="Q1497" s="2" t="s">
        <v>22</v>
      </c>
    </row>
    <row r="1498" spans="1:17" x14ac:dyDescent="0.3">
      <c r="A1498" s="32" t="s">
        <v>1466</v>
      </c>
      <c r="B1498" s="22" t="s">
        <v>2351</v>
      </c>
      <c r="C1498" s="18" t="s">
        <v>3659</v>
      </c>
      <c r="D1498" s="18" t="s">
        <v>26</v>
      </c>
      <c r="E1498" s="18" t="s">
        <v>9</v>
      </c>
      <c r="F1498" s="42">
        <f t="shared" ca="1" si="23"/>
        <v>9707</v>
      </c>
      <c r="G1498" s="27">
        <v>6.2</v>
      </c>
      <c r="H1498" s="45">
        <v>109.28</v>
      </c>
      <c r="I1498" s="45">
        <v>341.26</v>
      </c>
      <c r="J1498" s="25">
        <v>77</v>
      </c>
      <c r="K1498" s="45">
        <v>204.11</v>
      </c>
      <c r="L1498" s="45">
        <v>137.15</v>
      </c>
      <c r="M1498" s="18" t="s">
        <v>46</v>
      </c>
      <c r="N1498" s="45">
        <v>35.57</v>
      </c>
      <c r="O14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8" s="45">
        <f>Table1[[#This Row],[Lifetime Gross (M USD)]]-Table1[[#This Row],[Budget (M USD)]]</f>
        <v>231.98</v>
      </c>
      <c r="Q1498" s="2" t="s">
        <v>8</v>
      </c>
    </row>
    <row r="1499" spans="1:17" x14ac:dyDescent="0.3">
      <c r="A1499" s="18" t="s">
        <v>1498</v>
      </c>
      <c r="B1499" s="22" t="s">
        <v>2290</v>
      </c>
      <c r="C1499" s="18" t="s">
        <v>3571</v>
      </c>
      <c r="D1499" s="18" t="s">
        <v>26</v>
      </c>
      <c r="E1499" s="18" t="s">
        <v>19</v>
      </c>
      <c r="F1499" s="42">
        <f t="shared" ca="1" si="23"/>
        <v>12784</v>
      </c>
      <c r="G1499" s="27">
        <v>7.2</v>
      </c>
      <c r="H1499" s="45">
        <v>157.13999999999999</v>
      </c>
      <c r="I1499" s="45">
        <v>384.02</v>
      </c>
      <c r="J1499" s="25">
        <v>45</v>
      </c>
      <c r="K1499" s="45">
        <v>290.48</v>
      </c>
      <c r="L1499" s="45">
        <v>93.54</v>
      </c>
      <c r="M1499" s="18" t="s">
        <v>44</v>
      </c>
      <c r="N1499" s="45">
        <v>43.26</v>
      </c>
      <c r="O14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499" s="45">
        <f>Table1[[#This Row],[Lifetime Gross (M USD)]]-Table1[[#This Row],[Budget (M USD)]]</f>
        <v>226.88</v>
      </c>
      <c r="Q1499" s="2" t="s">
        <v>13</v>
      </c>
    </row>
    <row r="1500" spans="1:17" x14ac:dyDescent="0.3">
      <c r="A1500" s="32" t="s">
        <v>1500</v>
      </c>
      <c r="B1500" s="22" t="s">
        <v>1928</v>
      </c>
      <c r="C1500" s="18" t="s">
        <v>3745</v>
      </c>
      <c r="D1500" s="18" t="s">
        <v>26</v>
      </c>
      <c r="E1500" s="18" t="s">
        <v>9</v>
      </c>
      <c r="F1500" s="42">
        <f t="shared" ca="1" si="23"/>
        <v>14950</v>
      </c>
      <c r="G1500" s="27">
        <v>6.1</v>
      </c>
      <c r="H1500" s="45">
        <v>28.66</v>
      </c>
      <c r="I1500" s="45">
        <v>249.47</v>
      </c>
      <c r="J1500" s="25">
        <v>79</v>
      </c>
      <c r="K1500" s="45">
        <v>129.55000000000001</v>
      </c>
      <c r="L1500" s="45">
        <v>119.92</v>
      </c>
      <c r="M1500" s="18" t="s">
        <v>54</v>
      </c>
      <c r="N1500" s="45">
        <v>3.83</v>
      </c>
      <c r="O15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0" s="45">
        <f>Table1[[#This Row],[Lifetime Gross (M USD)]]-Table1[[#This Row],[Budget (M USD)]]</f>
        <v>220.81</v>
      </c>
      <c r="Q1500" s="2" t="s">
        <v>17</v>
      </c>
    </row>
    <row r="1501" spans="1:17" x14ac:dyDescent="0.3">
      <c r="A1501" s="18" t="s">
        <v>1570</v>
      </c>
      <c r="B1501" s="22" t="s">
        <v>2154</v>
      </c>
      <c r="C1501" s="18" t="s">
        <v>3385</v>
      </c>
      <c r="D1501" s="18" t="s">
        <v>26</v>
      </c>
      <c r="E1501" s="18" t="s">
        <v>9</v>
      </c>
      <c r="F1501" s="42">
        <f t="shared" ca="1" si="23"/>
        <v>19318</v>
      </c>
      <c r="G1501" s="27">
        <v>8.8000000000000007</v>
      </c>
      <c r="H1501" s="45">
        <v>132.15</v>
      </c>
      <c r="I1501" s="45">
        <v>352.45</v>
      </c>
      <c r="J1501" s="25">
        <v>75</v>
      </c>
      <c r="K1501" s="45">
        <v>226.15</v>
      </c>
      <c r="L1501" s="45">
        <v>126.3</v>
      </c>
      <c r="M1501" s="18" t="s">
        <v>48</v>
      </c>
      <c r="N1501" s="45">
        <v>44.87</v>
      </c>
      <c r="O15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1" s="45">
        <f>Table1[[#This Row],[Lifetime Gross (M USD)]]-Table1[[#This Row],[Budget (M USD)]]</f>
        <v>220.29999999999998</v>
      </c>
      <c r="Q1501" s="2" t="s">
        <v>20</v>
      </c>
    </row>
    <row r="1502" spans="1:17" x14ac:dyDescent="0.3">
      <c r="A1502" s="32" t="s">
        <v>1572</v>
      </c>
      <c r="B1502" s="22" t="s">
        <v>2082</v>
      </c>
      <c r="C1502" s="18" t="s">
        <v>3297</v>
      </c>
      <c r="D1502" s="18" t="s">
        <v>26</v>
      </c>
      <c r="E1502" s="18" t="s">
        <v>9</v>
      </c>
      <c r="F1502" s="42">
        <f t="shared" ca="1" si="23"/>
        <v>31674</v>
      </c>
      <c r="G1502" s="27">
        <v>7.2</v>
      </c>
      <c r="H1502" s="45">
        <v>151.36000000000001</v>
      </c>
      <c r="I1502" s="45">
        <v>363.36</v>
      </c>
      <c r="J1502" s="25">
        <v>97</v>
      </c>
      <c r="K1502" s="45">
        <v>251.66</v>
      </c>
      <c r="L1502" s="45">
        <v>111.7</v>
      </c>
      <c r="M1502" s="18" t="s">
        <v>50</v>
      </c>
      <c r="N1502" s="45">
        <v>61.63</v>
      </c>
      <c r="O15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2" s="45">
        <f>Table1[[#This Row],[Lifetime Gross (M USD)]]-Table1[[#This Row],[Budget (M USD)]]</f>
        <v>212</v>
      </c>
      <c r="Q1502" s="2" t="s">
        <v>22</v>
      </c>
    </row>
    <row r="1503" spans="1:17" x14ac:dyDescent="0.3">
      <c r="A1503" s="18" t="s">
        <v>1601</v>
      </c>
      <c r="B1503" s="22" t="s">
        <v>2275</v>
      </c>
      <c r="C1503" s="18" t="s">
        <v>4085</v>
      </c>
      <c r="D1503" s="18" t="s">
        <v>26</v>
      </c>
      <c r="E1503" s="18" t="s">
        <v>9</v>
      </c>
      <c r="F1503" s="42">
        <f t="shared" ca="1" si="23"/>
        <v>28560</v>
      </c>
      <c r="G1503" s="27">
        <v>4.2</v>
      </c>
      <c r="H1503" s="45">
        <v>7.47</v>
      </c>
      <c r="I1503" s="45">
        <v>216.62</v>
      </c>
      <c r="J1503" s="25">
        <v>82</v>
      </c>
      <c r="K1503" s="45">
        <v>129.57</v>
      </c>
      <c r="L1503" s="45">
        <v>87.05</v>
      </c>
      <c r="M1503" s="18" t="s">
        <v>44</v>
      </c>
      <c r="N1503" s="45">
        <v>1.78</v>
      </c>
      <c r="O15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3" s="45">
        <f>Table1[[#This Row],[Lifetime Gross (M USD)]]-Table1[[#This Row],[Budget (M USD)]]</f>
        <v>209.15</v>
      </c>
      <c r="Q1503" s="2" t="s">
        <v>25</v>
      </c>
    </row>
    <row r="1504" spans="1:17" x14ac:dyDescent="0.3">
      <c r="A1504" s="32" t="s">
        <v>295</v>
      </c>
      <c r="B1504" s="22" t="s">
        <v>2895</v>
      </c>
      <c r="C1504" s="18" t="s">
        <v>4639</v>
      </c>
      <c r="D1504" s="18" t="s">
        <v>18</v>
      </c>
      <c r="E1504" s="18" t="s">
        <v>27</v>
      </c>
      <c r="F1504" s="42">
        <f t="shared" ca="1" si="23"/>
        <v>10259</v>
      </c>
      <c r="G1504" s="27">
        <v>7.2</v>
      </c>
      <c r="H1504" s="45">
        <v>182.54</v>
      </c>
      <c r="I1504" s="45">
        <v>369.39</v>
      </c>
      <c r="J1504" s="25">
        <v>90</v>
      </c>
      <c r="K1504" s="45">
        <v>261.93</v>
      </c>
      <c r="L1504" s="45">
        <v>107.46</v>
      </c>
      <c r="M1504" s="18" t="s">
        <v>44</v>
      </c>
      <c r="N1504" s="45">
        <v>40.26</v>
      </c>
      <c r="O15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4" s="45">
        <f>Table1[[#This Row],[Lifetime Gross (M USD)]]-Table1[[#This Row],[Budget (M USD)]]</f>
        <v>186.85</v>
      </c>
      <c r="Q1504" s="2" t="s">
        <v>17</v>
      </c>
    </row>
    <row r="1505" spans="1:17" x14ac:dyDescent="0.3">
      <c r="A1505" s="18" t="s">
        <v>1663</v>
      </c>
      <c r="B1505" s="22" t="s">
        <v>2094</v>
      </c>
      <c r="C1505" s="18" t="s">
        <v>4548</v>
      </c>
      <c r="D1505" s="18" t="s">
        <v>26</v>
      </c>
      <c r="E1505" s="18" t="s">
        <v>9</v>
      </c>
      <c r="F1505" s="42">
        <f t="shared" ca="1" si="23"/>
        <v>9854</v>
      </c>
      <c r="G1505" s="27">
        <v>5.4</v>
      </c>
      <c r="H1505" s="45">
        <v>6.61</v>
      </c>
      <c r="I1505" s="45">
        <v>187.78</v>
      </c>
      <c r="J1505" s="25">
        <v>26</v>
      </c>
      <c r="K1505" s="45">
        <v>123.5</v>
      </c>
      <c r="L1505" s="45">
        <v>64.28</v>
      </c>
      <c r="M1505" s="18" t="s">
        <v>50</v>
      </c>
      <c r="N1505" s="45">
        <v>1.56</v>
      </c>
      <c r="O15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5" s="45">
        <f>Table1[[#This Row],[Lifetime Gross (M USD)]]-Table1[[#This Row],[Budget (M USD)]]</f>
        <v>181.17</v>
      </c>
      <c r="Q1505" s="2" t="s">
        <v>13</v>
      </c>
    </row>
    <row r="1506" spans="1:17" x14ac:dyDescent="0.3">
      <c r="A1506" s="32" t="s">
        <v>1683</v>
      </c>
      <c r="B1506" s="22" t="s">
        <v>2818</v>
      </c>
      <c r="C1506" s="18" t="s">
        <v>4516</v>
      </c>
      <c r="D1506" s="18" t="s">
        <v>26</v>
      </c>
      <c r="E1506" s="18" t="s">
        <v>9</v>
      </c>
      <c r="F1506" s="42">
        <f t="shared" ca="1" si="23"/>
        <v>8728</v>
      </c>
      <c r="G1506" s="27">
        <v>7.2</v>
      </c>
      <c r="H1506" s="45">
        <v>16.95</v>
      </c>
      <c r="I1506" s="45">
        <v>191.68</v>
      </c>
      <c r="J1506" s="25">
        <v>58</v>
      </c>
      <c r="K1506" s="45">
        <v>139.22999999999999</v>
      </c>
      <c r="L1506" s="45">
        <v>52.45</v>
      </c>
      <c r="M1506" s="18" t="s">
        <v>50</v>
      </c>
      <c r="N1506" s="45">
        <v>4.3</v>
      </c>
      <c r="O15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6" s="45">
        <f>Table1[[#This Row],[Lifetime Gross (M USD)]]-Table1[[#This Row],[Budget (M USD)]]</f>
        <v>174.73000000000002</v>
      </c>
      <c r="Q1506" s="2" t="s">
        <v>22</v>
      </c>
    </row>
    <row r="1507" spans="1:17" x14ac:dyDescent="0.3">
      <c r="A1507" s="18" t="s">
        <v>1773</v>
      </c>
      <c r="B1507" s="22" t="s">
        <v>2467</v>
      </c>
      <c r="C1507" s="18" t="s">
        <v>4369</v>
      </c>
      <c r="D1507" s="18" t="s">
        <v>26</v>
      </c>
      <c r="E1507" s="18" t="s">
        <v>19</v>
      </c>
      <c r="F1507" s="42">
        <f t="shared" ca="1" si="23"/>
        <v>11308</v>
      </c>
      <c r="G1507" s="27">
        <v>6.9</v>
      </c>
      <c r="H1507" s="45">
        <v>50.34</v>
      </c>
      <c r="I1507" s="45">
        <v>221.72</v>
      </c>
      <c r="J1507" s="25">
        <v>84</v>
      </c>
      <c r="K1507" s="45">
        <v>175.19</v>
      </c>
      <c r="L1507" s="45">
        <v>46.53</v>
      </c>
      <c r="M1507" s="18" t="s">
        <v>46</v>
      </c>
      <c r="N1507" s="45">
        <v>22.88</v>
      </c>
      <c r="O15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7" s="45">
        <f>Table1[[#This Row],[Lifetime Gross (M USD)]]-Table1[[#This Row],[Budget (M USD)]]</f>
        <v>171.38</v>
      </c>
      <c r="Q1507" s="2" t="s">
        <v>8</v>
      </c>
    </row>
    <row r="1508" spans="1:17" x14ac:dyDescent="0.3">
      <c r="A1508" s="32" t="s">
        <v>1793</v>
      </c>
      <c r="B1508" s="22" t="s">
        <v>2066</v>
      </c>
      <c r="C1508" s="18" t="s">
        <v>4391</v>
      </c>
      <c r="D1508" s="18" t="s">
        <v>26</v>
      </c>
      <c r="E1508" s="18" t="s">
        <v>9</v>
      </c>
      <c r="F1508" s="42">
        <f t="shared" ca="1" si="23"/>
        <v>38509</v>
      </c>
      <c r="G1508" s="27">
        <v>6.3</v>
      </c>
      <c r="H1508" s="45">
        <v>236.38</v>
      </c>
      <c r="I1508" s="45">
        <v>380.72</v>
      </c>
      <c r="J1508" s="25">
        <v>96</v>
      </c>
      <c r="K1508" s="45">
        <v>251.76</v>
      </c>
      <c r="L1508" s="45">
        <v>128.96</v>
      </c>
      <c r="M1508" s="18" t="s">
        <v>44</v>
      </c>
      <c r="N1508" s="45">
        <v>44.62</v>
      </c>
      <c r="O15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8" s="45">
        <f>Table1[[#This Row],[Lifetime Gross (M USD)]]-Table1[[#This Row],[Budget (M USD)]]</f>
        <v>144.34000000000003</v>
      </c>
      <c r="Q1508" s="2" t="s">
        <v>20</v>
      </c>
    </row>
    <row r="1509" spans="1:17" x14ac:dyDescent="0.3">
      <c r="A1509" s="18" t="s">
        <v>1809</v>
      </c>
      <c r="B1509" s="22" t="s">
        <v>2596</v>
      </c>
      <c r="C1509" s="18" t="s">
        <v>4058</v>
      </c>
      <c r="D1509" s="18" t="s">
        <v>26</v>
      </c>
      <c r="E1509" s="18" t="s">
        <v>9</v>
      </c>
      <c r="F1509" s="42">
        <f t="shared" ca="1" si="23"/>
        <v>8523</v>
      </c>
      <c r="G1509" s="27">
        <v>5.9</v>
      </c>
      <c r="H1509" s="45">
        <v>130.19</v>
      </c>
      <c r="I1509" s="45">
        <v>272.67</v>
      </c>
      <c r="J1509" s="25">
        <v>34</v>
      </c>
      <c r="K1509" s="45">
        <v>206.65</v>
      </c>
      <c r="L1509" s="45">
        <v>66.02</v>
      </c>
      <c r="M1509" s="18" t="s">
        <v>54</v>
      </c>
      <c r="N1509" s="45">
        <v>26.47</v>
      </c>
      <c r="O15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09" s="45">
        <f>Table1[[#This Row],[Lifetime Gross (M USD)]]-Table1[[#This Row],[Budget (M USD)]]</f>
        <v>142.48000000000002</v>
      </c>
      <c r="Q1509" s="2" t="s">
        <v>32</v>
      </c>
    </row>
    <row r="1510" spans="1:17" x14ac:dyDescent="0.3">
      <c r="A1510" s="32" t="s">
        <v>107</v>
      </c>
      <c r="B1510" s="22" t="s">
        <v>2509</v>
      </c>
      <c r="C1510" s="18" t="s">
        <v>4068</v>
      </c>
      <c r="D1510" s="18" t="s">
        <v>26</v>
      </c>
      <c r="E1510" s="18" t="s">
        <v>19</v>
      </c>
      <c r="F1510" s="42">
        <f t="shared" ca="1" si="23"/>
        <v>23104</v>
      </c>
      <c r="G1510" s="27">
        <v>5.9</v>
      </c>
      <c r="H1510" s="45">
        <v>204.75</v>
      </c>
      <c r="I1510" s="45">
        <v>330.88</v>
      </c>
      <c r="J1510" s="25">
        <v>64</v>
      </c>
      <c r="K1510" s="45">
        <v>182.47</v>
      </c>
      <c r="L1510" s="45">
        <v>148.41</v>
      </c>
      <c r="M1510" s="18" t="s">
        <v>48</v>
      </c>
      <c r="N1510" s="45">
        <v>77.83</v>
      </c>
      <c r="O15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0" s="45">
        <f>Table1[[#This Row],[Lifetime Gross (M USD)]]-Table1[[#This Row],[Budget (M USD)]]</f>
        <v>126.13</v>
      </c>
      <c r="Q1510" s="2" t="s">
        <v>25</v>
      </c>
    </row>
    <row r="1511" spans="1:17" x14ac:dyDescent="0.3">
      <c r="A1511" s="18" t="s">
        <v>143</v>
      </c>
      <c r="B1511" s="22" t="s">
        <v>2128</v>
      </c>
      <c r="C1511" s="18" t="s">
        <v>3918</v>
      </c>
      <c r="D1511" s="18" t="s">
        <v>26</v>
      </c>
      <c r="E1511" s="18" t="s">
        <v>9</v>
      </c>
      <c r="F1511" s="42">
        <f t="shared" ca="1" si="23"/>
        <v>15859</v>
      </c>
      <c r="G1511" s="27">
        <v>5.5</v>
      </c>
      <c r="H1511" s="45">
        <v>40.65</v>
      </c>
      <c r="I1511" s="45">
        <v>157.61000000000001</v>
      </c>
      <c r="J1511" s="25">
        <v>32</v>
      </c>
      <c r="K1511" s="45">
        <v>115.98</v>
      </c>
      <c r="L1511" s="45">
        <v>41.63</v>
      </c>
      <c r="M1511" s="18" t="s">
        <v>55</v>
      </c>
      <c r="N1511" s="45">
        <v>11.54</v>
      </c>
      <c r="O15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1" s="45">
        <f>Table1[[#This Row],[Lifetime Gross (M USD)]]-Table1[[#This Row],[Budget (M USD)]]</f>
        <v>116.96000000000001</v>
      </c>
      <c r="Q1511" s="2" t="s">
        <v>10</v>
      </c>
    </row>
    <row r="1512" spans="1:17" x14ac:dyDescent="0.3">
      <c r="A1512" s="32" t="s">
        <v>155</v>
      </c>
      <c r="B1512" s="22" t="s">
        <v>3039</v>
      </c>
      <c r="C1512" s="18" t="s">
        <v>4982</v>
      </c>
      <c r="D1512" s="18" t="s">
        <v>26</v>
      </c>
      <c r="E1512" s="18" t="s">
        <v>9</v>
      </c>
      <c r="F1512" s="42">
        <f t="shared" ca="1" si="23"/>
        <v>19604</v>
      </c>
      <c r="G1512" s="27">
        <v>6.4</v>
      </c>
      <c r="H1512" s="45">
        <v>291.83999999999997</v>
      </c>
      <c r="I1512" s="45">
        <v>401.65</v>
      </c>
      <c r="J1512" s="25">
        <v>34</v>
      </c>
      <c r="K1512" s="45">
        <v>288.49</v>
      </c>
      <c r="L1512" s="45">
        <v>113.16</v>
      </c>
      <c r="M1512" s="18" t="s">
        <v>46</v>
      </c>
      <c r="N1512" s="45">
        <v>124.84</v>
      </c>
      <c r="O15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2" s="45">
        <f>Table1[[#This Row],[Lifetime Gross (M USD)]]-Table1[[#This Row],[Budget (M USD)]]</f>
        <v>109.81</v>
      </c>
      <c r="Q1512" s="2" t="s">
        <v>13</v>
      </c>
    </row>
    <row r="1513" spans="1:17" x14ac:dyDescent="0.3">
      <c r="A1513" s="18" t="s">
        <v>236</v>
      </c>
      <c r="B1513" s="22" t="s">
        <v>1887</v>
      </c>
      <c r="C1513" s="18" t="s">
        <v>3089</v>
      </c>
      <c r="D1513" s="18" t="s">
        <v>26</v>
      </c>
      <c r="E1513" s="18" t="s">
        <v>9</v>
      </c>
      <c r="F1513" s="42">
        <f t="shared" ca="1" si="23"/>
        <v>12770</v>
      </c>
      <c r="G1513" s="27">
        <v>5.4</v>
      </c>
      <c r="H1513" s="45">
        <v>288.33999999999997</v>
      </c>
      <c r="I1513" s="45">
        <v>394.55</v>
      </c>
      <c r="J1513" s="25">
        <v>46</v>
      </c>
      <c r="K1513" s="45">
        <v>248.91</v>
      </c>
      <c r="L1513" s="45">
        <v>145.63999999999999</v>
      </c>
      <c r="M1513" s="18" t="s">
        <v>54</v>
      </c>
      <c r="N1513" s="45">
        <v>107.52</v>
      </c>
      <c r="O15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3" s="45">
        <f>Table1[[#This Row],[Lifetime Gross (M USD)]]-Table1[[#This Row],[Budget (M USD)]]</f>
        <v>106.21000000000004</v>
      </c>
      <c r="Q1513" s="2" t="s">
        <v>22</v>
      </c>
    </row>
    <row r="1514" spans="1:17" x14ac:dyDescent="0.3">
      <c r="A1514" s="32" t="s">
        <v>268</v>
      </c>
      <c r="B1514" s="22" t="s">
        <v>2450</v>
      </c>
      <c r="C1514" s="18" t="s">
        <v>3807</v>
      </c>
      <c r="D1514" s="18" t="s">
        <v>26</v>
      </c>
      <c r="E1514" s="18" t="s">
        <v>19</v>
      </c>
      <c r="F1514" s="42">
        <f t="shared" ca="1" si="23"/>
        <v>38403</v>
      </c>
      <c r="G1514" s="27">
        <v>7.7</v>
      </c>
      <c r="H1514" s="45">
        <v>37.770000000000003</v>
      </c>
      <c r="I1514" s="45">
        <v>141.52000000000001</v>
      </c>
      <c r="J1514" s="25">
        <v>28</v>
      </c>
      <c r="K1514" s="45">
        <v>109.78</v>
      </c>
      <c r="L1514" s="45">
        <v>31.74</v>
      </c>
      <c r="M1514" s="18" t="s">
        <v>50</v>
      </c>
      <c r="N1514" s="45">
        <v>11.1</v>
      </c>
      <c r="O15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4" s="45">
        <f>Table1[[#This Row],[Lifetime Gross (M USD)]]-Table1[[#This Row],[Budget (M USD)]]</f>
        <v>103.75</v>
      </c>
      <c r="Q1514" s="2" t="s">
        <v>17</v>
      </c>
    </row>
    <row r="1515" spans="1:17" x14ac:dyDescent="0.3">
      <c r="A1515" s="18" t="s">
        <v>284</v>
      </c>
      <c r="B1515" s="22" t="s">
        <v>1932</v>
      </c>
      <c r="C1515" s="18" t="s">
        <v>5016</v>
      </c>
      <c r="D1515" s="18" t="s">
        <v>26</v>
      </c>
      <c r="E1515" s="18" t="s">
        <v>9</v>
      </c>
      <c r="F1515" s="42">
        <f t="shared" ca="1" si="23"/>
        <v>24117</v>
      </c>
      <c r="G1515" s="27">
        <v>4.4000000000000004</v>
      </c>
      <c r="H1515" s="45">
        <v>256.54000000000002</v>
      </c>
      <c r="I1515" s="45">
        <v>350.32</v>
      </c>
      <c r="J1515" s="25">
        <v>63</v>
      </c>
      <c r="K1515" s="45">
        <v>232.44</v>
      </c>
      <c r="L1515" s="45">
        <v>117.88</v>
      </c>
      <c r="M1515" s="18" t="s">
        <v>44</v>
      </c>
      <c r="N1515" s="45">
        <v>87.81</v>
      </c>
      <c r="O15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5" s="45">
        <f>Table1[[#This Row],[Lifetime Gross (M USD)]]-Table1[[#This Row],[Budget (M USD)]]</f>
        <v>93.779999999999973</v>
      </c>
      <c r="Q1515" s="2" t="s">
        <v>32</v>
      </c>
    </row>
    <row r="1516" spans="1:17" x14ac:dyDescent="0.3">
      <c r="A1516" s="32" t="s">
        <v>398</v>
      </c>
      <c r="B1516" s="22" t="s">
        <v>2267</v>
      </c>
      <c r="C1516" s="18" t="s">
        <v>3532</v>
      </c>
      <c r="D1516" s="18" t="s">
        <v>26</v>
      </c>
      <c r="E1516" s="18" t="s">
        <v>9</v>
      </c>
      <c r="F1516" s="42">
        <f t="shared" ca="1" si="23"/>
        <v>8915</v>
      </c>
      <c r="G1516" s="27">
        <v>4.5999999999999996</v>
      </c>
      <c r="H1516" s="45">
        <v>215.69</v>
      </c>
      <c r="I1516" s="45">
        <v>304.19</v>
      </c>
      <c r="J1516" s="25">
        <v>91</v>
      </c>
      <c r="K1516" s="45">
        <v>227.17</v>
      </c>
      <c r="L1516" s="45">
        <v>77.02</v>
      </c>
      <c r="M1516" s="18" t="s">
        <v>46</v>
      </c>
      <c r="N1516" s="45">
        <v>45.91</v>
      </c>
      <c r="O15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6" s="45">
        <f>Table1[[#This Row],[Lifetime Gross (M USD)]]-Table1[[#This Row],[Budget (M USD)]]</f>
        <v>88.5</v>
      </c>
      <c r="Q1516" s="2" t="s">
        <v>17</v>
      </c>
    </row>
    <row r="1517" spans="1:17" x14ac:dyDescent="0.3">
      <c r="A1517" s="18" t="s">
        <v>411</v>
      </c>
      <c r="B1517" s="22" t="s">
        <v>2078</v>
      </c>
      <c r="C1517" s="18" t="s">
        <v>4561</v>
      </c>
      <c r="D1517" s="18" t="s">
        <v>26</v>
      </c>
      <c r="E1517" s="18" t="s">
        <v>9</v>
      </c>
      <c r="F1517" s="42">
        <f t="shared" ca="1" si="23"/>
        <v>23660</v>
      </c>
      <c r="G1517" s="27">
        <v>6.3</v>
      </c>
      <c r="H1517" s="45">
        <v>181.9</v>
      </c>
      <c r="I1517" s="45">
        <v>262.95</v>
      </c>
      <c r="J1517" s="25">
        <v>53</v>
      </c>
      <c r="K1517" s="45">
        <v>155.59</v>
      </c>
      <c r="L1517" s="45">
        <v>107.36</v>
      </c>
      <c r="M1517" s="18" t="s">
        <v>46</v>
      </c>
      <c r="N1517" s="45">
        <v>74.98</v>
      </c>
      <c r="O15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7" s="45">
        <f>Table1[[#This Row],[Lifetime Gross (M USD)]]-Table1[[#This Row],[Budget (M USD)]]</f>
        <v>81.049999999999983</v>
      </c>
      <c r="Q1517" s="2" t="s">
        <v>20</v>
      </c>
    </row>
    <row r="1518" spans="1:17" x14ac:dyDescent="0.3">
      <c r="A1518" s="32" t="s">
        <v>440</v>
      </c>
      <c r="B1518" s="22" t="s">
        <v>2743</v>
      </c>
      <c r="C1518" s="18" t="s">
        <v>4313</v>
      </c>
      <c r="D1518" s="18" t="s">
        <v>26</v>
      </c>
      <c r="E1518" s="18" t="s">
        <v>1843</v>
      </c>
      <c r="F1518" s="42">
        <f t="shared" ca="1" si="23"/>
        <v>16954</v>
      </c>
      <c r="G1518" s="27">
        <v>5.6</v>
      </c>
      <c r="H1518" s="45">
        <v>40.82</v>
      </c>
      <c r="I1518" s="45">
        <v>93.48</v>
      </c>
      <c r="J1518" s="25">
        <v>28</v>
      </c>
      <c r="K1518" s="45">
        <v>68.08</v>
      </c>
      <c r="L1518" s="45">
        <v>25.4</v>
      </c>
      <c r="M1518" s="18" t="s">
        <v>50</v>
      </c>
      <c r="N1518" s="45">
        <v>8.66</v>
      </c>
      <c r="O15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8" s="45">
        <f>Table1[[#This Row],[Lifetime Gross (M USD)]]-Table1[[#This Row],[Budget (M USD)]]</f>
        <v>52.660000000000004</v>
      </c>
      <c r="Q1518" s="2" t="s">
        <v>28</v>
      </c>
    </row>
    <row r="1519" spans="1:17" x14ac:dyDescent="0.3">
      <c r="A1519" s="18" t="s">
        <v>481</v>
      </c>
      <c r="B1519" s="22" t="s">
        <v>2060</v>
      </c>
      <c r="C1519" s="18" t="s">
        <v>4867</v>
      </c>
      <c r="D1519" s="18" t="s">
        <v>26</v>
      </c>
      <c r="E1519" s="18" t="s">
        <v>9</v>
      </c>
      <c r="F1519" s="42">
        <f t="shared" ca="1" si="23"/>
        <v>28536</v>
      </c>
      <c r="G1519" s="27">
        <v>6.3</v>
      </c>
      <c r="H1519" s="45">
        <v>201.71</v>
      </c>
      <c r="I1519" s="45">
        <v>249.81</v>
      </c>
      <c r="J1519" s="25">
        <v>65</v>
      </c>
      <c r="K1519" s="45">
        <v>195.95</v>
      </c>
      <c r="L1519" s="45">
        <v>53.86</v>
      </c>
      <c r="M1519" s="18" t="s">
        <v>44</v>
      </c>
      <c r="N1519" s="45">
        <v>84.34</v>
      </c>
      <c r="O15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19" s="45">
        <f>Table1[[#This Row],[Lifetime Gross (M USD)]]-Table1[[#This Row],[Budget (M USD)]]</f>
        <v>48.099999999999994</v>
      </c>
      <c r="Q1519" s="2" t="s">
        <v>17</v>
      </c>
    </row>
    <row r="1520" spans="1:17" x14ac:dyDescent="0.3">
      <c r="A1520" s="32" t="s">
        <v>490</v>
      </c>
      <c r="B1520" s="22" t="s">
        <v>2593</v>
      </c>
      <c r="C1520" s="18" t="s">
        <v>4053</v>
      </c>
      <c r="D1520" s="18" t="s">
        <v>26</v>
      </c>
      <c r="E1520" s="18" t="s">
        <v>9</v>
      </c>
      <c r="F1520" s="42">
        <f t="shared" ca="1" si="23"/>
        <v>15858</v>
      </c>
      <c r="G1520" s="27">
        <v>6.3</v>
      </c>
      <c r="H1520" s="45">
        <v>207.07</v>
      </c>
      <c r="I1520" s="45">
        <v>251.66</v>
      </c>
      <c r="J1520" s="25">
        <v>51</v>
      </c>
      <c r="K1520" s="45">
        <v>142.80000000000001</v>
      </c>
      <c r="L1520" s="45">
        <v>108.86</v>
      </c>
      <c r="M1520" s="18" t="s">
        <v>54</v>
      </c>
      <c r="N1520" s="45">
        <v>56.17</v>
      </c>
      <c r="O15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0" s="45">
        <f>Table1[[#This Row],[Lifetime Gross (M USD)]]-Table1[[#This Row],[Budget (M USD)]]</f>
        <v>44.59</v>
      </c>
      <c r="Q1520" s="2" t="s">
        <v>20</v>
      </c>
    </row>
    <row r="1521" spans="1:17" x14ac:dyDescent="0.3">
      <c r="A1521" s="18" t="s">
        <v>491</v>
      </c>
      <c r="B1521" s="22" t="s">
        <v>2192</v>
      </c>
      <c r="C1521" s="18" t="s">
        <v>3435</v>
      </c>
      <c r="D1521" s="18" t="s">
        <v>26</v>
      </c>
      <c r="E1521" s="18" t="s">
        <v>9</v>
      </c>
      <c r="F1521" s="42">
        <f t="shared" ca="1" si="23"/>
        <v>10837</v>
      </c>
      <c r="G1521" s="27">
        <v>7.4</v>
      </c>
      <c r="H1521" s="45">
        <v>224.55</v>
      </c>
      <c r="I1521" s="45">
        <v>264.62</v>
      </c>
      <c r="J1521" s="25">
        <v>94</v>
      </c>
      <c r="K1521" s="45">
        <v>186.98</v>
      </c>
      <c r="L1521" s="45">
        <v>77.64</v>
      </c>
      <c r="M1521" s="18" t="s">
        <v>50</v>
      </c>
      <c r="N1521" s="45">
        <v>104.18</v>
      </c>
      <c r="O15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1" s="45">
        <f>Table1[[#This Row],[Lifetime Gross (M USD)]]-Table1[[#This Row],[Budget (M USD)]]</f>
        <v>40.069999999999993</v>
      </c>
      <c r="Q1521" s="2" t="s">
        <v>17</v>
      </c>
    </row>
    <row r="1522" spans="1:17" x14ac:dyDescent="0.3">
      <c r="A1522" s="32" t="s">
        <v>602</v>
      </c>
      <c r="B1522" s="22" t="s">
        <v>1943</v>
      </c>
      <c r="C1522" s="18" t="s">
        <v>4675</v>
      </c>
      <c r="D1522" s="18" t="s">
        <v>26</v>
      </c>
      <c r="E1522" s="18" t="s">
        <v>9</v>
      </c>
      <c r="F1522" s="42">
        <f t="shared" ca="1" si="23"/>
        <v>17819</v>
      </c>
      <c r="G1522" s="27">
        <v>6.3</v>
      </c>
      <c r="H1522" s="45">
        <v>17.72</v>
      </c>
      <c r="I1522" s="45">
        <v>52.07</v>
      </c>
      <c r="J1522" s="25">
        <v>58</v>
      </c>
      <c r="K1522" s="45">
        <v>41.38</v>
      </c>
      <c r="L1522" s="45">
        <v>10.69</v>
      </c>
      <c r="M1522" s="18" t="s">
        <v>46</v>
      </c>
      <c r="N1522" s="45">
        <v>6.11</v>
      </c>
      <c r="O15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2" s="45">
        <f>Table1[[#This Row],[Lifetime Gross (M USD)]]-Table1[[#This Row],[Budget (M USD)]]</f>
        <v>34.35</v>
      </c>
      <c r="Q1522" s="2" t="s">
        <v>8</v>
      </c>
    </row>
    <row r="1523" spans="1:17" x14ac:dyDescent="0.3">
      <c r="A1523" s="18" t="s">
        <v>656</v>
      </c>
      <c r="B1523" s="22" t="s">
        <v>2171</v>
      </c>
      <c r="C1523" s="18" t="s">
        <v>3411</v>
      </c>
      <c r="D1523" s="18" t="s">
        <v>26</v>
      </c>
      <c r="E1523" s="18" t="s">
        <v>9</v>
      </c>
      <c r="F1523" s="42">
        <f t="shared" ca="1" si="23"/>
        <v>9797</v>
      </c>
      <c r="G1523" s="27">
        <v>6.1</v>
      </c>
      <c r="H1523" s="45">
        <v>159.72999999999999</v>
      </c>
      <c r="I1523" s="45">
        <v>192.83</v>
      </c>
      <c r="J1523" s="25">
        <v>66</v>
      </c>
      <c r="K1523" s="45">
        <v>125.89</v>
      </c>
      <c r="L1523" s="45">
        <v>66.94</v>
      </c>
      <c r="M1523" s="18" t="s">
        <v>54</v>
      </c>
      <c r="N1523" s="45">
        <v>72.58</v>
      </c>
      <c r="O15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3" s="45">
        <f>Table1[[#This Row],[Lifetime Gross (M USD)]]-Table1[[#This Row],[Budget (M USD)]]</f>
        <v>33.100000000000023</v>
      </c>
      <c r="Q1523" s="2" t="s">
        <v>22</v>
      </c>
    </row>
    <row r="1524" spans="1:17" x14ac:dyDescent="0.3">
      <c r="A1524" s="32" t="s">
        <v>713</v>
      </c>
      <c r="B1524" s="22" t="s">
        <v>2238</v>
      </c>
      <c r="C1524" s="18" t="s">
        <v>3492</v>
      </c>
      <c r="D1524" s="18" t="s">
        <v>26</v>
      </c>
      <c r="E1524" s="18" t="s">
        <v>9</v>
      </c>
      <c r="F1524" s="42">
        <f t="shared" ca="1" si="23"/>
        <v>37469</v>
      </c>
      <c r="G1524" s="27">
        <v>6.5</v>
      </c>
      <c r="H1524" s="45">
        <v>251.48</v>
      </c>
      <c r="I1524" s="45">
        <v>273.02</v>
      </c>
      <c r="J1524" s="25">
        <v>32</v>
      </c>
      <c r="K1524" s="45">
        <v>184.09</v>
      </c>
      <c r="L1524" s="45">
        <v>88.93</v>
      </c>
      <c r="M1524" s="18" t="s">
        <v>44</v>
      </c>
      <c r="N1524" s="45">
        <v>117.13</v>
      </c>
      <c r="O15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4" s="45">
        <f>Table1[[#This Row],[Lifetime Gross (M USD)]]-Table1[[#This Row],[Budget (M USD)]]</f>
        <v>21.539999999999992</v>
      </c>
      <c r="Q1524" s="2" t="s">
        <v>13</v>
      </c>
    </row>
    <row r="1525" spans="1:17" x14ac:dyDescent="0.3">
      <c r="A1525" s="18" t="s">
        <v>723</v>
      </c>
      <c r="B1525" s="22" t="s">
        <v>1885</v>
      </c>
      <c r="C1525" s="18" t="s">
        <v>3869</v>
      </c>
      <c r="D1525" s="18" t="s">
        <v>26</v>
      </c>
      <c r="E1525" s="18" t="s">
        <v>9</v>
      </c>
      <c r="F1525" s="42">
        <f t="shared" ca="1" si="23"/>
        <v>35798</v>
      </c>
      <c r="G1525" s="27">
        <v>6.5</v>
      </c>
      <c r="H1525" s="45">
        <v>47.68</v>
      </c>
      <c r="I1525" s="45">
        <v>65.069999999999993</v>
      </c>
      <c r="J1525" s="25">
        <v>31</v>
      </c>
      <c r="K1525" s="45">
        <v>33.340000000000003</v>
      </c>
      <c r="L1525" s="45">
        <v>31.73</v>
      </c>
      <c r="M1525" s="18" t="s">
        <v>46</v>
      </c>
      <c r="N1525" s="45">
        <v>23.62</v>
      </c>
      <c r="O15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5" s="45">
        <f>Table1[[#This Row],[Lifetime Gross (M USD)]]-Table1[[#This Row],[Budget (M USD)]]</f>
        <v>17.389999999999993</v>
      </c>
      <c r="Q1525" s="2" t="s">
        <v>10</v>
      </c>
    </row>
    <row r="1526" spans="1:17" x14ac:dyDescent="0.3">
      <c r="A1526" s="32" t="s">
        <v>790</v>
      </c>
      <c r="B1526" s="22" t="s">
        <v>1881</v>
      </c>
      <c r="C1526" s="18" t="s">
        <v>3083</v>
      </c>
      <c r="D1526" s="18" t="s">
        <v>26</v>
      </c>
      <c r="E1526" s="18" t="s">
        <v>9</v>
      </c>
      <c r="F1526" s="42">
        <f t="shared" ca="1" si="23"/>
        <v>29945</v>
      </c>
      <c r="G1526" s="27">
        <v>5.3</v>
      </c>
      <c r="H1526" s="45">
        <v>282.52</v>
      </c>
      <c r="I1526" s="45">
        <v>281.57</v>
      </c>
      <c r="J1526" s="25">
        <v>53</v>
      </c>
      <c r="K1526" s="45">
        <v>207.61</v>
      </c>
      <c r="L1526" s="45">
        <v>73.959999999999994</v>
      </c>
      <c r="M1526" s="18" t="s">
        <v>48</v>
      </c>
      <c r="N1526" s="45">
        <v>60.95</v>
      </c>
      <c r="O15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6" s="45">
        <f>Table1[[#This Row],[Lifetime Gross (M USD)]]-Table1[[#This Row],[Budget (M USD)]]</f>
        <v>-0.94999999999998863</v>
      </c>
      <c r="Q1526" s="2" t="s">
        <v>8</v>
      </c>
    </row>
    <row r="1527" spans="1:17" x14ac:dyDescent="0.3">
      <c r="A1527" s="18" t="s">
        <v>822</v>
      </c>
      <c r="B1527" s="22" t="s">
        <v>2349</v>
      </c>
      <c r="C1527" s="18" t="s">
        <v>4014</v>
      </c>
      <c r="D1527" s="18" t="s">
        <v>26</v>
      </c>
      <c r="E1527" s="18" t="s">
        <v>9</v>
      </c>
      <c r="F1527" s="42">
        <f t="shared" ca="1" si="23"/>
        <v>10532</v>
      </c>
      <c r="G1527" s="27">
        <v>5.5</v>
      </c>
      <c r="H1527" s="45">
        <v>168.04</v>
      </c>
      <c r="I1527" s="45">
        <v>164.28</v>
      </c>
      <c r="J1527" s="25">
        <v>84</v>
      </c>
      <c r="K1527" s="45">
        <v>116.83</v>
      </c>
      <c r="L1527" s="45">
        <v>47.45</v>
      </c>
      <c r="M1527" s="18" t="s">
        <v>55</v>
      </c>
      <c r="N1527" s="45">
        <v>27.81</v>
      </c>
      <c r="O15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7" s="45">
        <f>Table1[[#This Row],[Lifetime Gross (M USD)]]-Table1[[#This Row],[Budget (M USD)]]</f>
        <v>-3.7599999999999909</v>
      </c>
      <c r="Q1527" s="2" t="s">
        <v>25</v>
      </c>
    </row>
    <row r="1528" spans="1:17" x14ac:dyDescent="0.3">
      <c r="A1528" s="32" t="s">
        <v>836</v>
      </c>
      <c r="B1528" s="22" t="s">
        <v>2666</v>
      </c>
      <c r="C1528" s="18" t="s">
        <v>4180</v>
      </c>
      <c r="D1528" s="18" t="s">
        <v>26</v>
      </c>
      <c r="E1528" s="18" t="s">
        <v>9</v>
      </c>
      <c r="F1528" s="42">
        <f t="shared" ca="1" si="23"/>
        <v>11944</v>
      </c>
      <c r="G1528" s="27">
        <v>6.8</v>
      </c>
      <c r="H1528" s="45">
        <v>18.920000000000002</v>
      </c>
      <c r="I1528" s="45">
        <v>11.21</v>
      </c>
      <c r="J1528" s="25">
        <v>23</v>
      </c>
      <c r="K1528" s="45">
        <v>7.35</v>
      </c>
      <c r="L1528" s="45">
        <v>3.86</v>
      </c>
      <c r="M1528" s="18" t="s">
        <v>50</v>
      </c>
      <c r="N1528" s="45">
        <v>8.73</v>
      </c>
      <c r="O15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8" s="45">
        <f>Table1[[#This Row],[Lifetime Gross (M USD)]]-Table1[[#This Row],[Budget (M USD)]]</f>
        <v>-7.7100000000000009</v>
      </c>
      <c r="Q1528" s="2" t="s">
        <v>28</v>
      </c>
    </row>
    <row r="1529" spans="1:17" x14ac:dyDescent="0.3">
      <c r="A1529" s="18" t="s">
        <v>877</v>
      </c>
      <c r="B1529" s="22" t="s">
        <v>2673</v>
      </c>
      <c r="C1529" s="18" t="s">
        <v>4199</v>
      </c>
      <c r="D1529" s="18" t="s">
        <v>26</v>
      </c>
      <c r="E1529" s="18" t="s">
        <v>9</v>
      </c>
      <c r="F1529" s="42">
        <f t="shared" ca="1" si="23"/>
        <v>28674</v>
      </c>
      <c r="G1529" s="27">
        <v>6.3</v>
      </c>
      <c r="H1529" s="45">
        <v>239.87</v>
      </c>
      <c r="I1529" s="45">
        <v>220.47</v>
      </c>
      <c r="J1529" s="25">
        <v>45</v>
      </c>
      <c r="K1529" s="45">
        <v>129.41999999999999</v>
      </c>
      <c r="L1529" s="45">
        <v>91.05</v>
      </c>
      <c r="M1529" s="18" t="s">
        <v>55</v>
      </c>
      <c r="N1529" s="45">
        <v>41.19</v>
      </c>
      <c r="O15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29" s="45">
        <f>Table1[[#This Row],[Lifetime Gross (M USD)]]-Table1[[#This Row],[Budget (M USD)]]</f>
        <v>-19.400000000000006</v>
      </c>
      <c r="Q1529" s="2" t="s">
        <v>17</v>
      </c>
    </row>
    <row r="1530" spans="1:17" x14ac:dyDescent="0.3">
      <c r="A1530" s="32" t="s">
        <v>894</v>
      </c>
      <c r="B1530" s="22" t="s">
        <v>1914</v>
      </c>
      <c r="C1530" s="18" t="s">
        <v>4323</v>
      </c>
      <c r="D1530" s="18" t="s">
        <v>26</v>
      </c>
      <c r="E1530" s="18" t="s">
        <v>9</v>
      </c>
      <c r="F1530" s="42">
        <f t="shared" ca="1" si="23"/>
        <v>11187</v>
      </c>
      <c r="G1530" s="27">
        <v>4.2</v>
      </c>
      <c r="H1530" s="45">
        <v>275.56</v>
      </c>
      <c r="I1530" s="45">
        <v>247.04</v>
      </c>
      <c r="J1530" s="25">
        <v>75</v>
      </c>
      <c r="K1530" s="45">
        <v>188.81</v>
      </c>
      <c r="L1530" s="45">
        <v>58.23</v>
      </c>
      <c r="M1530" s="18" t="s">
        <v>46</v>
      </c>
      <c r="N1530" s="45">
        <v>57.81</v>
      </c>
      <c r="O15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0" s="45">
        <f>Table1[[#This Row],[Lifetime Gross (M USD)]]-Table1[[#This Row],[Budget (M USD)]]</f>
        <v>-28.52000000000001</v>
      </c>
      <c r="Q1530" s="2" t="s">
        <v>25</v>
      </c>
    </row>
    <row r="1531" spans="1:17" x14ac:dyDescent="0.3">
      <c r="A1531" s="18" t="s">
        <v>920</v>
      </c>
      <c r="B1531" s="22" t="s">
        <v>2799</v>
      </c>
      <c r="C1531" s="18" t="s">
        <v>4429</v>
      </c>
      <c r="D1531" s="18" t="s">
        <v>26</v>
      </c>
      <c r="E1531" s="18" t="s">
        <v>9</v>
      </c>
      <c r="F1531" s="42">
        <f t="shared" ca="1" si="23"/>
        <v>31597</v>
      </c>
      <c r="G1531" s="27">
        <v>4.5999999999999996</v>
      </c>
      <c r="H1531" s="45">
        <v>50.94</v>
      </c>
      <c r="I1531" s="45">
        <v>18.760000000000002</v>
      </c>
      <c r="J1531" s="25">
        <v>65</v>
      </c>
      <c r="K1531" s="45">
        <v>11.22</v>
      </c>
      <c r="L1531" s="45">
        <v>7.54</v>
      </c>
      <c r="M1531" s="18" t="s">
        <v>46</v>
      </c>
      <c r="N1531" s="45">
        <v>5.3</v>
      </c>
      <c r="O15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1" s="45">
        <f>Table1[[#This Row],[Lifetime Gross (M USD)]]-Table1[[#This Row],[Budget (M USD)]]</f>
        <v>-32.179999999999993</v>
      </c>
      <c r="Q1531" s="2" t="s">
        <v>28</v>
      </c>
    </row>
    <row r="1532" spans="1:17" x14ac:dyDescent="0.3">
      <c r="A1532" s="32" t="s">
        <v>922</v>
      </c>
      <c r="B1532" s="22" t="s">
        <v>2859</v>
      </c>
      <c r="C1532" s="18" t="s">
        <v>4562</v>
      </c>
      <c r="D1532" s="18" t="s">
        <v>26</v>
      </c>
      <c r="E1532" s="18" t="s">
        <v>9</v>
      </c>
      <c r="F1532" s="42">
        <f t="shared" ca="1" si="23"/>
        <v>28648</v>
      </c>
      <c r="G1532" s="27">
        <v>6.3</v>
      </c>
      <c r="H1532" s="45">
        <v>262.85000000000002</v>
      </c>
      <c r="I1532" s="45">
        <v>218.69</v>
      </c>
      <c r="J1532" s="25">
        <v>67</v>
      </c>
      <c r="K1532" s="45">
        <v>134.75</v>
      </c>
      <c r="L1532" s="45">
        <v>83.94</v>
      </c>
      <c r="M1532" s="18" t="s">
        <v>55</v>
      </c>
      <c r="N1532" s="45">
        <v>26.97</v>
      </c>
      <c r="O15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2" s="45">
        <f>Table1[[#This Row],[Lifetime Gross (M USD)]]-Table1[[#This Row],[Budget (M USD)]]</f>
        <v>-44.160000000000025</v>
      </c>
      <c r="Q1532" s="2" t="s">
        <v>28</v>
      </c>
    </row>
    <row r="1533" spans="1:17" x14ac:dyDescent="0.3">
      <c r="A1533" s="18" t="s">
        <v>957</v>
      </c>
      <c r="B1533" s="22" t="s">
        <v>2753</v>
      </c>
      <c r="C1533" s="18" t="s">
        <v>4812</v>
      </c>
      <c r="D1533" s="18" t="s">
        <v>26</v>
      </c>
      <c r="E1533" s="18" t="s">
        <v>9</v>
      </c>
      <c r="F1533" s="42">
        <f t="shared" ca="1" si="23"/>
        <v>10882</v>
      </c>
      <c r="G1533" s="27">
        <v>6.3</v>
      </c>
      <c r="H1533" s="45">
        <v>116.06</v>
      </c>
      <c r="I1533" s="45">
        <v>68.42</v>
      </c>
      <c r="J1533" s="25">
        <v>51</v>
      </c>
      <c r="K1533" s="45">
        <v>53.58</v>
      </c>
      <c r="L1533" s="45">
        <v>14.84</v>
      </c>
      <c r="M1533" s="18" t="s">
        <v>55</v>
      </c>
      <c r="N1533" s="45">
        <v>52.39</v>
      </c>
      <c r="O15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3" s="45">
        <f>Table1[[#This Row],[Lifetime Gross (M USD)]]-Table1[[#This Row],[Budget (M USD)]]</f>
        <v>-47.64</v>
      </c>
      <c r="Q1533" s="2" t="s">
        <v>25</v>
      </c>
    </row>
    <row r="1534" spans="1:17" x14ac:dyDescent="0.3">
      <c r="A1534" s="32" t="s">
        <v>1014</v>
      </c>
      <c r="B1534" s="22" t="s">
        <v>2771</v>
      </c>
      <c r="C1534" s="18" t="s">
        <v>4367</v>
      </c>
      <c r="D1534" s="18" t="s">
        <v>26</v>
      </c>
      <c r="E1534" s="18" t="s">
        <v>9</v>
      </c>
      <c r="F1534" s="42">
        <f t="shared" ca="1" si="23"/>
        <v>20508</v>
      </c>
      <c r="G1534" s="27">
        <v>6.4</v>
      </c>
      <c r="H1534" s="45">
        <v>52.99</v>
      </c>
      <c r="I1534" s="45">
        <v>4.79</v>
      </c>
      <c r="J1534" s="25">
        <v>35</v>
      </c>
      <c r="K1534" s="45">
        <v>3.28</v>
      </c>
      <c r="L1534" s="45">
        <v>1.51</v>
      </c>
      <c r="M1534" s="18" t="s">
        <v>48</v>
      </c>
      <c r="N1534" s="45">
        <v>26.13</v>
      </c>
      <c r="O15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4" s="45">
        <f>Table1[[#This Row],[Lifetime Gross (M USD)]]-Table1[[#This Row],[Budget (M USD)]]</f>
        <v>-48.2</v>
      </c>
      <c r="Q1534" s="2" t="s">
        <v>20</v>
      </c>
    </row>
    <row r="1535" spans="1:17" x14ac:dyDescent="0.3">
      <c r="A1535" s="18" t="s">
        <v>81</v>
      </c>
      <c r="B1535" s="22" t="s">
        <v>1990</v>
      </c>
      <c r="C1535" s="18" t="s">
        <v>4100</v>
      </c>
      <c r="D1535" s="18" t="s">
        <v>26</v>
      </c>
      <c r="E1535" s="18" t="s">
        <v>9</v>
      </c>
      <c r="F1535" s="42">
        <f t="shared" ca="1" si="23"/>
        <v>32258</v>
      </c>
      <c r="G1535" s="27">
        <v>6.7</v>
      </c>
      <c r="H1535" s="45">
        <v>129.08000000000001</v>
      </c>
      <c r="I1535" s="45">
        <v>56.85</v>
      </c>
      <c r="J1535" s="25">
        <v>32</v>
      </c>
      <c r="K1535" s="45">
        <v>36.49</v>
      </c>
      <c r="L1535" s="45">
        <v>20.36</v>
      </c>
      <c r="M1535" s="18" t="s">
        <v>54</v>
      </c>
      <c r="N1535" s="45">
        <v>15.63</v>
      </c>
      <c r="O15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5" s="45">
        <f>Table1[[#This Row],[Lifetime Gross (M USD)]]-Table1[[#This Row],[Budget (M USD)]]</f>
        <v>-72.230000000000018</v>
      </c>
      <c r="Q1535" s="2" t="s">
        <v>28</v>
      </c>
    </row>
    <row r="1536" spans="1:17" x14ac:dyDescent="0.3">
      <c r="A1536" s="32" t="s">
        <v>1177</v>
      </c>
      <c r="B1536" s="22" t="s">
        <v>2836</v>
      </c>
      <c r="C1536" s="18" t="s">
        <v>4510</v>
      </c>
      <c r="D1536" s="18" t="s">
        <v>26</v>
      </c>
      <c r="E1536" s="18" t="s">
        <v>2075</v>
      </c>
      <c r="F1536" s="42">
        <f t="shared" ca="1" si="23"/>
        <v>22014</v>
      </c>
      <c r="G1536" s="27">
        <v>6.3</v>
      </c>
      <c r="H1536" s="45">
        <v>263.41000000000003</v>
      </c>
      <c r="I1536" s="45">
        <v>180.38</v>
      </c>
      <c r="J1536" s="25">
        <v>33</v>
      </c>
      <c r="K1536" s="45">
        <v>105.05</v>
      </c>
      <c r="L1536" s="45">
        <v>75.33</v>
      </c>
      <c r="M1536" s="18" t="s">
        <v>50</v>
      </c>
      <c r="N1536" s="45">
        <v>55.55</v>
      </c>
      <c r="O15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6" s="45">
        <f>Table1[[#This Row],[Lifetime Gross (M USD)]]-Table1[[#This Row],[Budget (M USD)]]</f>
        <v>-83.03000000000003</v>
      </c>
      <c r="Q1536" s="2" t="s">
        <v>28</v>
      </c>
    </row>
    <row r="1537" spans="1:17" x14ac:dyDescent="0.3">
      <c r="A1537" s="18" t="s">
        <v>1182</v>
      </c>
      <c r="B1537" s="22" t="s">
        <v>2439</v>
      </c>
      <c r="C1537" s="18" t="s">
        <v>3787</v>
      </c>
      <c r="D1537" s="18" t="s">
        <v>26</v>
      </c>
      <c r="E1537" s="18" t="s">
        <v>9</v>
      </c>
      <c r="F1537" s="42">
        <f t="shared" ca="1" si="23"/>
        <v>26232</v>
      </c>
      <c r="G1537" s="27">
        <v>6.3</v>
      </c>
      <c r="H1537" s="45">
        <v>130.06</v>
      </c>
      <c r="I1537" s="45">
        <v>43.9</v>
      </c>
      <c r="J1537" s="25">
        <v>76</v>
      </c>
      <c r="K1537" s="45">
        <v>29.83</v>
      </c>
      <c r="L1537" s="45">
        <v>14.07</v>
      </c>
      <c r="M1537" s="18" t="s">
        <v>48</v>
      </c>
      <c r="N1537" s="45">
        <v>61.97</v>
      </c>
      <c r="O15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7" s="45">
        <f>Table1[[#This Row],[Lifetime Gross (M USD)]]-Table1[[#This Row],[Budget (M USD)]]</f>
        <v>-86.16</v>
      </c>
      <c r="Q1537" s="2" t="s">
        <v>25</v>
      </c>
    </row>
    <row r="1538" spans="1:17" x14ac:dyDescent="0.3">
      <c r="A1538" s="32" t="s">
        <v>1216</v>
      </c>
      <c r="B1538" s="22" t="s">
        <v>1859</v>
      </c>
      <c r="C1538" s="18" t="s">
        <v>3065</v>
      </c>
      <c r="D1538" s="18" t="s">
        <v>26</v>
      </c>
      <c r="E1538" s="18" t="s">
        <v>9</v>
      </c>
      <c r="F1538" s="42">
        <f t="shared" ca="1" si="23"/>
        <v>19059</v>
      </c>
      <c r="G1538" s="27">
        <v>6</v>
      </c>
      <c r="H1538" s="45">
        <v>287.08999999999997</v>
      </c>
      <c r="I1538" s="45">
        <v>187.61</v>
      </c>
      <c r="J1538" s="25">
        <v>93</v>
      </c>
      <c r="K1538" s="45">
        <v>116.7</v>
      </c>
      <c r="L1538" s="45">
        <v>70.91</v>
      </c>
      <c r="M1538" s="18" t="s">
        <v>55</v>
      </c>
      <c r="N1538" s="45">
        <v>41.36</v>
      </c>
      <c r="O15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8" s="45">
        <f>Table1[[#This Row],[Lifetime Gross (M USD)]]-Table1[[#This Row],[Budget (M USD)]]</f>
        <v>-99.479999999999961</v>
      </c>
      <c r="Q1538" s="2" t="s">
        <v>28</v>
      </c>
    </row>
    <row r="1539" spans="1:17" x14ac:dyDescent="0.3">
      <c r="A1539" s="18" t="s">
        <v>1241</v>
      </c>
      <c r="B1539" s="22" t="s">
        <v>2051</v>
      </c>
      <c r="C1539" s="18" t="s">
        <v>4896</v>
      </c>
      <c r="D1539" s="18" t="s">
        <v>26</v>
      </c>
      <c r="E1539" s="18" t="s">
        <v>9</v>
      </c>
      <c r="F1539" s="42">
        <f t="shared" ref="F1539:F1602" ca="1" si="24">RANDBETWEEN(DATE(1920,1,1),DATE(2015,12,31))</f>
        <v>17817</v>
      </c>
      <c r="G1539" s="27">
        <v>5.6</v>
      </c>
      <c r="H1539" s="45">
        <v>143.47999999999999</v>
      </c>
      <c r="I1539" s="45">
        <v>42.53</v>
      </c>
      <c r="J1539" s="25">
        <v>55</v>
      </c>
      <c r="K1539" s="45">
        <v>24.78</v>
      </c>
      <c r="L1539" s="45">
        <v>17.75</v>
      </c>
      <c r="M1539" s="18" t="s">
        <v>55</v>
      </c>
      <c r="N1539" s="45">
        <v>61.54</v>
      </c>
      <c r="O15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39" s="45">
        <f>Table1[[#This Row],[Lifetime Gross (M USD)]]-Table1[[#This Row],[Budget (M USD)]]</f>
        <v>-100.94999999999999</v>
      </c>
      <c r="Q1539" s="2" t="s">
        <v>8</v>
      </c>
    </row>
    <row r="1540" spans="1:17" x14ac:dyDescent="0.3">
      <c r="A1540" s="32" t="s">
        <v>1259</v>
      </c>
      <c r="B1540" s="22" t="s">
        <v>2833</v>
      </c>
      <c r="C1540" s="18" t="s">
        <v>4848</v>
      </c>
      <c r="D1540" s="18" t="s">
        <v>26</v>
      </c>
      <c r="E1540" s="18" t="s">
        <v>9</v>
      </c>
      <c r="F1540" s="42">
        <f t="shared" ca="1" si="24"/>
        <v>16572</v>
      </c>
      <c r="G1540" s="27">
        <v>6.4</v>
      </c>
      <c r="H1540" s="45">
        <v>126.51</v>
      </c>
      <c r="I1540" s="45">
        <v>8.92</v>
      </c>
      <c r="J1540" s="25">
        <v>64</v>
      </c>
      <c r="K1540" s="45">
        <v>4.5199999999999996</v>
      </c>
      <c r="L1540" s="45">
        <v>4.4000000000000004</v>
      </c>
      <c r="M1540" s="18" t="s">
        <v>55</v>
      </c>
      <c r="N1540" s="45">
        <v>33.869999999999997</v>
      </c>
      <c r="O15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0" s="45">
        <f>Table1[[#This Row],[Lifetime Gross (M USD)]]-Table1[[#This Row],[Budget (M USD)]]</f>
        <v>-117.59</v>
      </c>
      <c r="Q1540" s="2" t="s">
        <v>13</v>
      </c>
    </row>
    <row r="1541" spans="1:17" x14ac:dyDescent="0.3">
      <c r="A1541" s="18" t="s">
        <v>1265</v>
      </c>
      <c r="B1541" s="22" t="s">
        <v>2068</v>
      </c>
      <c r="C1541" s="18" t="s">
        <v>4986</v>
      </c>
      <c r="D1541" s="18" t="s">
        <v>26</v>
      </c>
      <c r="E1541" s="18" t="s">
        <v>9</v>
      </c>
      <c r="F1541" s="42">
        <f t="shared" ca="1" si="24"/>
        <v>29710</v>
      </c>
      <c r="G1541" s="27">
        <v>6.3</v>
      </c>
      <c r="H1541" s="45">
        <v>289.97000000000003</v>
      </c>
      <c r="I1541" s="45">
        <v>164.97</v>
      </c>
      <c r="J1541" s="25">
        <v>36</v>
      </c>
      <c r="K1541" s="45">
        <v>83.85</v>
      </c>
      <c r="L1541" s="45">
        <v>81.12</v>
      </c>
      <c r="M1541" s="18" t="s">
        <v>46</v>
      </c>
      <c r="N1541" s="45">
        <v>85.77</v>
      </c>
      <c r="O15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1" s="45">
        <f>Table1[[#This Row],[Lifetime Gross (M USD)]]-Table1[[#This Row],[Budget (M USD)]]</f>
        <v>-125.00000000000003</v>
      </c>
      <c r="Q1541" s="2" t="s">
        <v>8</v>
      </c>
    </row>
    <row r="1542" spans="1:17" x14ac:dyDescent="0.3">
      <c r="A1542" s="32" t="s">
        <v>1267</v>
      </c>
      <c r="B1542" s="22" t="s">
        <v>2648</v>
      </c>
      <c r="C1542" s="18" t="s">
        <v>4148</v>
      </c>
      <c r="D1542" s="18" t="s">
        <v>26</v>
      </c>
      <c r="E1542" s="18" t="s">
        <v>15</v>
      </c>
      <c r="F1542" s="42">
        <f t="shared" ca="1" si="24"/>
        <v>10676</v>
      </c>
      <c r="G1542" s="27">
        <v>6</v>
      </c>
      <c r="H1542" s="45">
        <v>270.33999999999997</v>
      </c>
      <c r="I1542" s="45">
        <v>140.25</v>
      </c>
      <c r="J1542" s="25">
        <v>75</v>
      </c>
      <c r="K1542" s="45">
        <v>81.13</v>
      </c>
      <c r="L1542" s="45">
        <v>59.12</v>
      </c>
      <c r="M1542" s="18" t="s">
        <v>50</v>
      </c>
      <c r="N1542" s="45">
        <v>29.01</v>
      </c>
      <c r="O15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2" s="45">
        <f>Table1[[#This Row],[Lifetime Gross (M USD)]]-Table1[[#This Row],[Budget (M USD)]]</f>
        <v>-130.08999999999997</v>
      </c>
      <c r="Q1542" s="2" t="s">
        <v>8</v>
      </c>
    </row>
    <row r="1543" spans="1:17" x14ac:dyDescent="0.3">
      <c r="A1543" s="18" t="s">
        <v>1287</v>
      </c>
      <c r="B1543" s="22" t="s">
        <v>2346</v>
      </c>
      <c r="C1543" s="18" t="s">
        <v>3823</v>
      </c>
      <c r="D1543" s="18" t="s">
        <v>26</v>
      </c>
      <c r="E1543" s="18" t="s">
        <v>9</v>
      </c>
      <c r="F1543" s="42">
        <f t="shared" ca="1" si="24"/>
        <v>9350</v>
      </c>
      <c r="G1543" s="27">
        <v>5.4</v>
      </c>
      <c r="H1543" s="45">
        <v>168.53</v>
      </c>
      <c r="I1543" s="45">
        <v>32.72</v>
      </c>
      <c r="J1543" s="25">
        <v>98</v>
      </c>
      <c r="K1543" s="45">
        <v>17.93</v>
      </c>
      <c r="L1543" s="45">
        <v>14.79</v>
      </c>
      <c r="M1543" s="18" t="s">
        <v>55</v>
      </c>
      <c r="N1543" s="45">
        <v>32.159999999999997</v>
      </c>
      <c r="O15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3" s="45">
        <f>Table1[[#This Row],[Lifetime Gross (M USD)]]-Table1[[#This Row],[Budget (M USD)]]</f>
        <v>-135.81</v>
      </c>
      <c r="Q1543" s="2" t="s">
        <v>10</v>
      </c>
    </row>
    <row r="1544" spans="1:17" x14ac:dyDescent="0.3">
      <c r="A1544" s="32" t="s">
        <v>1293</v>
      </c>
      <c r="B1544" s="22" t="s">
        <v>1893</v>
      </c>
      <c r="C1544" s="18" t="s">
        <v>3095</v>
      </c>
      <c r="D1544" s="18" t="s">
        <v>26</v>
      </c>
      <c r="E1544" s="18" t="s">
        <v>9</v>
      </c>
      <c r="F1544" s="42">
        <f t="shared" ca="1" si="24"/>
        <v>8416</v>
      </c>
      <c r="G1544" s="27">
        <v>6.3</v>
      </c>
      <c r="H1544" s="45">
        <v>283.70999999999998</v>
      </c>
      <c r="I1544" s="45">
        <v>142.51</v>
      </c>
      <c r="J1544" s="25">
        <v>53</v>
      </c>
      <c r="K1544" s="45">
        <v>93.39</v>
      </c>
      <c r="L1544" s="45">
        <v>49.12</v>
      </c>
      <c r="M1544" s="18" t="s">
        <v>54</v>
      </c>
      <c r="N1544" s="45">
        <v>103.42</v>
      </c>
      <c r="O15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4" s="45">
        <f>Table1[[#This Row],[Lifetime Gross (M USD)]]-Table1[[#This Row],[Budget (M USD)]]</f>
        <v>-141.19999999999999</v>
      </c>
      <c r="Q1544" s="2" t="s">
        <v>17</v>
      </c>
    </row>
    <row r="1545" spans="1:17" x14ac:dyDescent="0.3">
      <c r="A1545" s="18" t="s">
        <v>1384</v>
      </c>
      <c r="B1545" s="22" t="s">
        <v>2481</v>
      </c>
      <c r="C1545" s="18" t="s">
        <v>3856</v>
      </c>
      <c r="D1545" s="18" t="s">
        <v>26</v>
      </c>
      <c r="E1545" s="18" t="s">
        <v>1955</v>
      </c>
      <c r="F1545" s="42">
        <f t="shared" ca="1" si="24"/>
        <v>32804</v>
      </c>
      <c r="G1545" s="27">
        <v>7</v>
      </c>
      <c r="H1545" s="45">
        <v>159.11000000000001</v>
      </c>
      <c r="I1545" s="45">
        <v>16.79</v>
      </c>
      <c r="J1545" s="25">
        <v>47</v>
      </c>
      <c r="K1545" s="45">
        <v>10.96</v>
      </c>
      <c r="L1545" s="45">
        <v>5.83</v>
      </c>
      <c r="M1545" s="18" t="s">
        <v>44</v>
      </c>
      <c r="N1545" s="45">
        <v>51.16</v>
      </c>
      <c r="O15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5" s="45">
        <f>Table1[[#This Row],[Lifetime Gross (M USD)]]-Table1[[#This Row],[Budget (M USD)]]</f>
        <v>-142.32000000000002</v>
      </c>
      <c r="Q1545" s="2" t="s">
        <v>25</v>
      </c>
    </row>
    <row r="1546" spans="1:17" x14ac:dyDescent="0.3">
      <c r="A1546" s="32" t="s">
        <v>1387</v>
      </c>
      <c r="B1546" s="22" t="s">
        <v>2564</v>
      </c>
      <c r="C1546" s="18" t="s">
        <v>4114</v>
      </c>
      <c r="D1546" s="18" t="s">
        <v>26</v>
      </c>
      <c r="E1546" s="18" t="s">
        <v>9</v>
      </c>
      <c r="F1546" s="42">
        <f t="shared" ca="1" si="24"/>
        <v>11437</v>
      </c>
      <c r="G1546" s="27">
        <v>4.7</v>
      </c>
      <c r="H1546" s="45">
        <v>234.4</v>
      </c>
      <c r="I1546" s="45">
        <v>89.45</v>
      </c>
      <c r="J1546" s="25">
        <v>99</v>
      </c>
      <c r="K1546" s="45">
        <v>66.84</v>
      </c>
      <c r="L1546" s="45">
        <v>22.61</v>
      </c>
      <c r="M1546" s="18" t="s">
        <v>50</v>
      </c>
      <c r="N1546" s="45">
        <v>116.74</v>
      </c>
      <c r="O15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6" s="45">
        <f>Table1[[#This Row],[Lifetime Gross (M USD)]]-Table1[[#This Row],[Budget (M USD)]]</f>
        <v>-144.94999999999999</v>
      </c>
      <c r="Q1546" s="2" t="s">
        <v>22</v>
      </c>
    </row>
    <row r="1547" spans="1:17" x14ac:dyDescent="0.3">
      <c r="A1547" s="18" t="s">
        <v>622</v>
      </c>
      <c r="B1547" s="22" t="s">
        <v>1857</v>
      </c>
      <c r="C1547" s="18" t="s">
        <v>4885</v>
      </c>
      <c r="D1547" s="18" t="s">
        <v>26</v>
      </c>
      <c r="E1547" s="18" t="s">
        <v>9</v>
      </c>
      <c r="F1547" s="42">
        <f t="shared" ca="1" si="24"/>
        <v>26079</v>
      </c>
      <c r="G1547" s="27">
        <v>6.7</v>
      </c>
      <c r="H1547" s="45">
        <v>166.23</v>
      </c>
      <c r="I1547" s="45">
        <v>2.17</v>
      </c>
      <c r="J1547" s="25">
        <v>65</v>
      </c>
      <c r="K1547" s="45">
        <v>1.48</v>
      </c>
      <c r="L1547" s="45">
        <v>0.69</v>
      </c>
      <c r="M1547" s="18" t="s">
        <v>55</v>
      </c>
      <c r="N1547" s="45">
        <v>17.18</v>
      </c>
      <c r="O15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7" s="45">
        <f>Table1[[#This Row],[Lifetime Gross (M USD)]]-Table1[[#This Row],[Budget (M USD)]]</f>
        <v>-164.06</v>
      </c>
      <c r="Q1547" s="2" t="s">
        <v>22</v>
      </c>
    </row>
    <row r="1548" spans="1:17" x14ac:dyDescent="0.3">
      <c r="A1548" s="32" t="s">
        <v>1427</v>
      </c>
      <c r="B1548" s="22" t="s">
        <v>2789</v>
      </c>
      <c r="C1548" s="18" t="s">
        <v>4473</v>
      </c>
      <c r="D1548" s="18" t="s">
        <v>26</v>
      </c>
      <c r="E1548" s="18" t="s">
        <v>9</v>
      </c>
      <c r="F1548" s="42">
        <f t="shared" ca="1" si="24"/>
        <v>34317</v>
      </c>
      <c r="G1548" s="27">
        <v>6.5</v>
      </c>
      <c r="H1548" s="45">
        <v>220.81</v>
      </c>
      <c r="I1548" s="45">
        <v>48.92</v>
      </c>
      <c r="J1548" s="25">
        <v>34</v>
      </c>
      <c r="K1548" s="45">
        <v>35.659999999999997</v>
      </c>
      <c r="L1548" s="45">
        <v>13.26</v>
      </c>
      <c r="M1548" s="18" t="s">
        <v>50</v>
      </c>
      <c r="N1548" s="45">
        <v>98.12</v>
      </c>
      <c r="O15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8" s="45">
        <f>Table1[[#This Row],[Lifetime Gross (M USD)]]-Table1[[#This Row],[Budget (M USD)]]</f>
        <v>-171.89</v>
      </c>
      <c r="Q1548" s="2" t="s">
        <v>17</v>
      </c>
    </row>
    <row r="1549" spans="1:17" x14ac:dyDescent="0.3">
      <c r="A1549" s="18" t="s">
        <v>1484</v>
      </c>
      <c r="B1549" s="22" t="s">
        <v>2362</v>
      </c>
      <c r="C1549" s="18" t="s">
        <v>3673</v>
      </c>
      <c r="D1549" s="18" t="s">
        <v>26</v>
      </c>
      <c r="E1549" s="18" t="s">
        <v>9</v>
      </c>
      <c r="F1549" s="42">
        <f t="shared" ca="1" si="24"/>
        <v>18957</v>
      </c>
      <c r="G1549" s="27">
        <v>6.5</v>
      </c>
      <c r="H1549" s="45">
        <v>185.57</v>
      </c>
      <c r="I1549" s="45">
        <v>10.99</v>
      </c>
      <c r="J1549" s="25">
        <v>48</v>
      </c>
      <c r="K1549" s="45">
        <v>6.8</v>
      </c>
      <c r="L1549" s="45">
        <v>4.1900000000000004</v>
      </c>
      <c r="M1549" s="18" t="s">
        <v>55</v>
      </c>
      <c r="N1549" s="45">
        <v>80.84</v>
      </c>
      <c r="O15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49" s="45">
        <f>Table1[[#This Row],[Lifetime Gross (M USD)]]-Table1[[#This Row],[Budget (M USD)]]</f>
        <v>-174.57999999999998</v>
      </c>
      <c r="Q1549" s="2" t="s">
        <v>17</v>
      </c>
    </row>
    <row r="1550" spans="1:17" x14ac:dyDescent="0.3">
      <c r="A1550" s="32" t="s">
        <v>1505</v>
      </c>
      <c r="B1550" s="22" t="s">
        <v>2399</v>
      </c>
      <c r="C1550" s="18" t="s">
        <v>3727</v>
      </c>
      <c r="D1550" s="18" t="s">
        <v>26</v>
      </c>
      <c r="E1550" s="18" t="s">
        <v>9</v>
      </c>
      <c r="F1550" s="42">
        <f t="shared" ca="1" si="24"/>
        <v>38893</v>
      </c>
      <c r="G1550" s="27">
        <v>7.2</v>
      </c>
      <c r="H1550" s="45">
        <v>224.74</v>
      </c>
      <c r="I1550" s="45">
        <v>41.19</v>
      </c>
      <c r="J1550" s="25">
        <v>35</v>
      </c>
      <c r="K1550" s="45">
        <v>22.39</v>
      </c>
      <c r="L1550" s="45">
        <v>18.8</v>
      </c>
      <c r="M1550" s="18" t="s">
        <v>54</v>
      </c>
      <c r="N1550" s="45">
        <v>50.72</v>
      </c>
      <c r="O15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50" s="45">
        <f>Table1[[#This Row],[Lifetime Gross (M USD)]]-Table1[[#This Row],[Budget (M USD)]]</f>
        <v>-183.55</v>
      </c>
      <c r="Q1550" s="2" t="s">
        <v>13</v>
      </c>
    </row>
    <row r="1551" spans="1:17" x14ac:dyDescent="0.3">
      <c r="A1551" s="18" t="s">
        <v>1507</v>
      </c>
      <c r="B1551" s="22" t="s">
        <v>1902</v>
      </c>
      <c r="C1551" s="18" t="s">
        <v>3104</v>
      </c>
      <c r="D1551" s="18" t="s">
        <v>26</v>
      </c>
      <c r="E1551" s="18" t="s">
        <v>9</v>
      </c>
      <c r="F1551" s="42">
        <f t="shared" ca="1" si="24"/>
        <v>41593</v>
      </c>
      <c r="G1551" s="27">
        <v>4.9000000000000004</v>
      </c>
      <c r="H1551" s="45">
        <v>278.86</v>
      </c>
      <c r="I1551" s="45">
        <v>93.91</v>
      </c>
      <c r="J1551" s="25">
        <v>89</v>
      </c>
      <c r="K1551" s="45">
        <v>71.989999999999995</v>
      </c>
      <c r="L1551" s="45">
        <v>21.92</v>
      </c>
      <c r="M1551" s="18" t="s">
        <v>55</v>
      </c>
      <c r="N1551" s="45">
        <v>116.45</v>
      </c>
      <c r="O15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51" s="45">
        <f>Table1[[#This Row],[Lifetime Gross (M USD)]]-Table1[[#This Row],[Budget (M USD)]]</f>
        <v>-184.95000000000002</v>
      </c>
      <c r="Q1551" s="2" t="s">
        <v>28</v>
      </c>
    </row>
    <row r="1552" spans="1:17" x14ac:dyDescent="0.3">
      <c r="A1552" s="32" t="s">
        <v>1346</v>
      </c>
      <c r="B1552" s="22" t="s">
        <v>2806</v>
      </c>
      <c r="C1552" s="18" t="s">
        <v>4447</v>
      </c>
      <c r="D1552" s="18" t="s">
        <v>26</v>
      </c>
      <c r="E1552" s="18" t="s">
        <v>9</v>
      </c>
      <c r="F1552" s="42">
        <f t="shared" ca="1" si="24"/>
        <v>31887</v>
      </c>
      <c r="G1552" s="27">
        <v>5.6</v>
      </c>
      <c r="H1552" s="45">
        <v>254.2</v>
      </c>
      <c r="I1552" s="45">
        <v>59.33</v>
      </c>
      <c r="J1552" s="25">
        <v>48</v>
      </c>
      <c r="K1552" s="45">
        <v>45.38</v>
      </c>
      <c r="L1552" s="45">
        <v>13.95</v>
      </c>
      <c r="M1552" s="18" t="s">
        <v>54</v>
      </c>
      <c r="N1552" s="45">
        <v>74.27</v>
      </c>
      <c r="O15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52" s="45">
        <f>Table1[[#This Row],[Lifetime Gross (M USD)]]-Table1[[#This Row],[Budget (M USD)]]</f>
        <v>-194.87</v>
      </c>
      <c r="Q1552" s="2" t="s">
        <v>13</v>
      </c>
    </row>
    <row r="1553" spans="1:17" x14ac:dyDescent="0.3">
      <c r="A1553" s="18" t="s">
        <v>1641</v>
      </c>
      <c r="B1553" s="22" t="s">
        <v>2568</v>
      </c>
      <c r="C1553" s="18" t="s">
        <v>4934</v>
      </c>
      <c r="D1553" s="18" t="s">
        <v>26</v>
      </c>
      <c r="E1553" s="18" t="s">
        <v>9</v>
      </c>
      <c r="F1553" s="42">
        <f t="shared" ca="1" si="24"/>
        <v>13535</v>
      </c>
      <c r="G1553" s="27">
        <v>6.8</v>
      </c>
      <c r="H1553" s="45">
        <v>268.99</v>
      </c>
      <c r="I1553" s="45">
        <v>43.61</v>
      </c>
      <c r="J1553" s="25">
        <v>88</v>
      </c>
      <c r="K1553" s="45">
        <v>26.71</v>
      </c>
      <c r="L1553" s="45">
        <v>16.899999999999999</v>
      </c>
      <c r="M1553" s="18" t="s">
        <v>55</v>
      </c>
      <c r="N1553" s="45">
        <v>124.26</v>
      </c>
      <c r="O15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53" s="45">
        <f>Table1[[#This Row],[Lifetime Gross (M USD)]]-Table1[[#This Row],[Budget (M USD)]]</f>
        <v>-225.38</v>
      </c>
      <c r="Q1553" s="2" t="s">
        <v>20</v>
      </c>
    </row>
    <row r="1554" spans="1:17" x14ac:dyDescent="0.3">
      <c r="A1554" s="32" t="s">
        <v>1668</v>
      </c>
      <c r="B1554" s="22" t="s">
        <v>2186</v>
      </c>
      <c r="C1554" s="18" t="s">
        <v>3428</v>
      </c>
      <c r="D1554" s="18" t="s">
        <v>26</v>
      </c>
      <c r="E1554" s="18" t="s">
        <v>9</v>
      </c>
      <c r="F1554" s="42">
        <f t="shared" ca="1" si="24"/>
        <v>8488</v>
      </c>
      <c r="G1554" s="27">
        <v>6.3</v>
      </c>
      <c r="H1554" s="45">
        <v>256.95999999999998</v>
      </c>
      <c r="I1554" s="45">
        <v>6.63</v>
      </c>
      <c r="J1554" s="25">
        <v>74</v>
      </c>
      <c r="K1554" s="45">
        <v>3.41</v>
      </c>
      <c r="L1554" s="45">
        <v>3.22</v>
      </c>
      <c r="M1554" s="18" t="s">
        <v>54</v>
      </c>
      <c r="N1554" s="45">
        <v>101.67</v>
      </c>
      <c r="O15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54" s="45">
        <f>Table1[[#This Row],[Lifetime Gross (M USD)]]-Table1[[#This Row],[Budget (M USD)]]</f>
        <v>-250.32999999999998</v>
      </c>
      <c r="Q1554" s="2" t="s">
        <v>10</v>
      </c>
    </row>
    <row r="1555" spans="1:17" x14ac:dyDescent="0.3">
      <c r="A1555" s="18" t="s">
        <v>1722</v>
      </c>
      <c r="B1555" s="22" t="s">
        <v>2292</v>
      </c>
      <c r="C1555" s="18" t="s">
        <v>3573</v>
      </c>
      <c r="D1555" s="18" t="s">
        <v>26</v>
      </c>
      <c r="E1555" s="18" t="s">
        <v>9</v>
      </c>
      <c r="F1555" s="42">
        <f t="shared" ca="1" si="24"/>
        <v>32720</v>
      </c>
      <c r="G1555" s="27">
        <v>7.7</v>
      </c>
      <c r="H1555" s="45">
        <v>33.85</v>
      </c>
      <c r="I1555" s="45">
        <v>1134.0899999999999</v>
      </c>
      <c r="J1555" s="25">
        <v>38</v>
      </c>
      <c r="K1555" s="45">
        <v>641.28</v>
      </c>
      <c r="L1555" s="45">
        <v>492.81</v>
      </c>
      <c r="M1555" s="18" t="s">
        <v>44</v>
      </c>
      <c r="N1555" s="45">
        <v>15.04</v>
      </c>
      <c r="O15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555" s="45">
        <f>Table1[[#This Row],[Lifetime Gross (M USD)]]-Table1[[#This Row],[Budget (M USD)]]</f>
        <v>1100.24</v>
      </c>
      <c r="Q1555" s="2" t="s">
        <v>28</v>
      </c>
    </row>
    <row r="1556" spans="1:17" x14ac:dyDescent="0.3">
      <c r="A1556" s="32" t="s">
        <v>706</v>
      </c>
      <c r="B1556" s="22" t="s">
        <v>2754</v>
      </c>
      <c r="C1556" s="18" t="s">
        <v>4329</v>
      </c>
      <c r="D1556" s="18" t="s">
        <v>26</v>
      </c>
      <c r="E1556" s="18" t="s">
        <v>1843</v>
      </c>
      <c r="F1556" s="42">
        <f t="shared" ca="1" si="24"/>
        <v>37796</v>
      </c>
      <c r="G1556" s="27">
        <v>6.1</v>
      </c>
      <c r="H1556" s="45">
        <v>11.09</v>
      </c>
      <c r="I1556" s="45">
        <v>1036.51</v>
      </c>
      <c r="J1556" s="25">
        <v>62</v>
      </c>
      <c r="K1556" s="45">
        <v>821.1</v>
      </c>
      <c r="L1556" s="45">
        <v>215.41</v>
      </c>
      <c r="M1556" s="18" t="s">
        <v>55</v>
      </c>
      <c r="N1556" s="45">
        <v>4.5</v>
      </c>
      <c r="O15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556" s="45">
        <f>Table1[[#This Row],[Lifetime Gross (M USD)]]-Table1[[#This Row],[Budget (M USD)]]</f>
        <v>1025.42</v>
      </c>
      <c r="Q1556" s="2" t="s">
        <v>10</v>
      </c>
    </row>
    <row r="1557" spans="1:17" x14ac:dyDescent="0.3">
      <c r="A1557" s="18" t="s">
        <v>1795</v>
      </c>
      <c r="B1557" s="22" t="s">
        <v>2791</v>
      </c>
      <c r="C1557" s="18" t="s">
        <v>4816</v>
      </c>
      <c r="D1557" s="18" t="s">
        <v>26</v>
      </c>
      <c r="E1557" s="18" t="s">
        <v>9</v>
      </c>
      <c r="F1557" s="42">
        <f t="shared" ca="1" si="24"/>
        <v>39344</v>
      </c>
      <c r="G1557" s="27">
        <v>5.4</v>
      </c>
      <c r="H1557" s="45">
        <v>53.58</v>
      </c>
      <c r="I1557" s="45">
        <v>890.26</v>
      </c>
      <c r="J1557" s="25">
        <v>28</v>
      </c>
      <c r="K1557" s="45">
        <v>517.1</v>
      </c>
      <c r="L1557" s="45">
        <v>373.16</v>
      </c>
      <c r="M1557" s="18" t="s">
        <v>48</v>
      </c>
      <c r="N1557" s="45">
        <v>13.76</v>
      </c>
      <c r="O15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557" s="45">
        <f>Table1[[#This Row],[Lifetime Gross (M USD)]]-Table1[[#This Row],[Budget (M USD)]]</f>
        <v>836.68</v>
      </c>
      <c r="Q1557" s="2" t="s">
        <v>25</v>
      </c>
    </row>
    <row r="1558" spans="1:17" x14ac:dyDescent="0.3">
      <c r="A1558" s="32" t="s">
        <v>1800</v>
      </c>
      <c r="B1558" s="22" t="s">
        <v>2163</v>
      </c>
      <c r="C1558" s="18" t="s">
        <v>3400</v>
      </c>
      <c r="D1558" s="18" t="s">
        <v>26</v>
      </c>
      <c r="E1558" s="18" t="s">
        <v>9</v>
      </c>
      <c r="F1558" s="42">
        <f t="shared" ca="1" si="24"/>
        <v>15466</v>
      </c>
      <c r="G1558" s="27">
        <v>5.8</v>
      </c>
      <c r="H1558" s="45">
        <v>141.66999999999999</v>
      </c>
      <c r="I1558" s="45">
        <v>912.95</v>
      </c>
      <c r="J1558" s="25">
        <v>100</v>
      </c>
      <c r="K1558" s="45">
        <v>678.2</v>
      </c>
      <c r="L1558" s="45">
        <v>234.75</v>
      </c>
      <c r="M1558" s="18" t="s">
        <v>55</v>
      </c>
      <c r="N1558" s="45">
        <v>65.680000000000007</v>
      </c>
      <c r="O15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Blockbuster</v>
      </c>
      <c r="P1558" s="45">
        <f>Table1[[#This Row],[Lifetime Gross (M USD)]]-Table1[[#This Row],[Budget (M USD)]]</f>
        <v>771.28000000000009</v>
      </c>
      <c r="Q1558" s="2" t="s">
        <v>20</v>
      </c>
    </row>
    <row r="1559" spans="1:17" x14ac:dyDescent="0.3">
      <c r="A1559" s="18" t="s">
        <v>1803</v>
      </c>
      <c r="B1559" s="22" t="s">
        <v>1876</v>
      </c>
      <c r="C1559" s="18" t="s">
        <v>4922</v>
      </c>
      <c r="D1559" s="18" t="s">
        <v>26</v>
      </c>
      <c r="E1559" s="18" t="s">
        <v>9</v>
      </c>
      <c r="F1559" s="42">
        <f t="shared" ca="1" si="24"/>
        <v>13961</v>
      </c>
      <c r="G1559" s="27">
        <v>6.2</v>
      </c>
      <c r="H1559" s="45">
        <v>16.989999999999998</v>
      </c>
      <c r="I1559" s="45">
        <v>786.19</v>
      </c>
      <c r="J1559" s="25">
        <v>55</v>
      </c>
      <c r="K1559" s="45">
        <v>548.70000000000005</v>
      </c>
      <c r="L1559" s="45">
        <v>237.49</v>
      </c>
      <c r="M1559" s="18" t="s">
        <v>54</v>
      </c>
      <c r="N1559" s="45">
        <v>2.72</v>
      </c>
      <c r="O15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559" s="45">
        <f>Table1[[#This Row],[Lifetime Gross (M USD)]]-Table1[[#This Row],[Budget (M USD)]]</f>
        <v>769.2</v>
      </c>
      <c r="Q1559" s="2" t="s">
        <v>17</v>
      </c>
    </row>
    <row r="1560" spans="1:17" x14ac:dyDescent="0.3">
      <c r="A1560" s="32" t="s">
        <v>134</v>
      </c>
      <c r="B1560" s="22" t="s">
        <v>2009</v>
      </c>
      <c r="C1560" s="18" t="s">
        <v>3215</v>
      </c>
      <c r="D1560" s="18" t="s">
        <v>26</v>
      </c>
      <c r="E1560" s="18" t="s">
        <v>9</v>
      </c>
      <c r="F1560" s="42">
        <f t="shared" ca="1" si="24"/>
        <v>25595</v>
      </c>
      <c r="G1560" s="27">
        <v>1.6</v>
      </c>
      <c r="H1560" s="45">
        <v>37.799999999999997</v>
      </c>
      <c r="I1560" s="45">
        <v>757.51</v>
      </c>
      <c r="J1560" s="25">
        <v>67</v>
      </c>
      <c r="K1560" s="45">
        <v>388.54</v>
      </c>
      <c r="L1560" s="45">
        <v>368.97</v>
      </c>
      <c r="M1560" s="18" t="s">
        <v>44</v>
      </c>
      <c r="N1560" s="45">
        <v>17.829999999999998</v>
      </c>
      <c r="O15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560" s="45">
        <f>Table1[[#This Row],[Lifetime Gross (M USD)]]-Table1[[#This Row],[Budget (M USD)]]</f>
        <v>719.71</v>
      </c>
      <c r="Q1560" s="2" t="s">
        <v>13</v>
      </c>
    </row>
    <row r="1561" spans="1:17" x14ac:dyDescent="0.3">
      <c r="A1561" s="18" t="s">
        <v>142</v>
      </c>
      <c r="B1561" s="22" t="s">
        <v>2169</v>
      </c>
      <c r="C1561" s="18" t="s">
        <v>3960</v>
      </c>
      <c r="D1561" s="18" t="s">
        <v>26</v>
      </c>
      <c r="E1561" s="18" t="s">
        <v>9</v>
      </c>
      <c r="F1561" s="42">
        <f t="shared" ca="1" si="24"/>
        <v>11534</v>
      </c>
      <c r="G1561" s="27">
        <v>7.8</v>
      </c>
      <c r="H1561" s="45">
        <v>147.75</v>
      </c>
      <c r="I1561" s="45">
        <v>861.8</v>
      </c>
      <c r="J1561" s="25">
        <v>42</v>
      </c>
      <c r="K1561" s="45">
        <v>506.51</v>
      </c>
      <c r="L1561" s="45">
        <v>355.29</v>
      </c>
      <c r="M1561" s="18" t="s">
        <v>54</v>
      </c>
      <c r="N1561" s="45">
        <v>20.78</v>
      </c>
      <c r="O15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561" s="45">
        <f>Table1[[#This Row],[Lifetime Gross (M USD)]]-Table1[[#This Row],[Budget (M USD)]]</f>
        <v>714.05</v>
      </c>
      <c r="Q1561" s="2" t="s">
        <v>8</v>
      </c>
    </row>
    <row r="1562" spans="1:17" x14ac:dyDescent="0.3">
      <c r="A1562" s="32" t="s">
        <v>166</v>
      </c>
      <c r="B1562" s="22" t="s">
        <v>2707</v>
      </c>
      <c r="C1562" s="18" t="s">
        <v>4346</v>
      </c>
      <c r="D1562" s="18" t="s">
        <v>26</v>
      </c>
      <c r="E1562" s="18" t="s">
        <v>9</v>
      </c>
      <c r="F1562" s="42">
        <f t="shared" ca="1" si="24"/>
        <v>36266</v>
      </c>
      <c r="G1562" s="27">
        <v>5.4</v>
      </c>
      <c r="H1562" s="45">
        <v>272.63</v>
      </c>
      <c r="I1562" s="45">
        <v>915.91</v>
      </c>
      <c r="J1562" s="25">
        <v>56</v>
      </c>
      <c r="K1562" s="45">
        <v>571.66</v>
      </c>
      <c r="L1562" s="45">
        <v>344.25</v>
      </c>
      <c r="M1562" s="18" t="s">
        <v>44</v>
      </c>
      <c r="N1562" s="45">
        <v>94.72</v>
      </c>
      <c r="O15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562" s="45">
        <f>Table1[[#This Row],[Lifetime Gross (M USD)]]-Table1[[#This Row],[Budget (M USD)]]</f>
        <v>643.28</v>
      </c>
      <c r="Q1562" s="2" t="s">
        <v>28</v>
      </c>
    </row>
    <row r="1563" spans="1:17" x14ac:dyDescent="0.3">
      <c r="A1563" s="18" t="s">
        <v>216</v>
      </c>
      <c r="B1563" s="22" t="s">
        <v>2559</v>
      </c>
      <c r="C1563" s="18" t="s">
        <v>4570</v>
      </c>
      <c r="D1563" s="18" t="s">
        <v>26</v>
      </c>
      <c r="E1563" s="18" t="s">
        <v>9</v>
      </c>
      <c r="F1563" s="42">
        <f t="shared" ca="1" si="24"/>
        <v>15112</v>
      </c>
      <c r="G1563" s="27">
        <v>8.1</v>
      </c>
      <c r="H1563" s="45">
        <v>15.03</v>
      </c>
      <c r="I1563" s="45">
        <v>655.54</v>
      </c>
      <c r="J1563" s="25">
        <v>80</v>
      </c>
      <c r="K1563" s="45">
        <v>473.2</v>
      </c>
      <c r="L1563" s="45">
        <v>182.34</v>
      </c>
      <c r="M1563" s="18" t="s">
        <v>44</v>
      </c>
      <c r="N1563" s="45">
        <v>3.59</v>
      </c>
      <c r="O15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63" s="45">
        <f>Table1[[#This Row],[Lifetime Gross (M USD)]]-Table1[[#This Row],[Budget (M USD)]]</f>
        <v>640.51</v>
      </c>
      <c r="Q1563" s="2" t="s">
        <v>22</v>
      </c>
    </row>
    <row r="1564" spans="1:17" x14ac:dyDescent="0.3">
      <c r="A1564" s="32" t="s">
        <v>244</v>
      </c>
      <c r="B1564" s="22" t="s">
        <v>2313</v>
      </c>
      <c r="C1564" s="18" t="s">
        <v>3597</v>
      </c>
      <c r="D1564" s="18" t="s">
        <v>26</v>
      </c>
      <c r="E1564" s="18" t="s">
        <v>9</v>
      </c>
      <c r="F1564" s="42">
        <f t="shared" ca="1" si="24"/>
        <v>39146</v>
      </c>
      <c r="G1564" s="27">
        <v>7.1</v>
      </c>
      <c r="H1564" s="45">
        <v>54.81</v>
      </c>
      <c r="I1564" s="45">
        <v>674.31</v>
      </c>
      <c r="J1564" s="25">
        <v>82</v>
      </c>
      <c r="K1564" s="45">
        <v>420.38</v>
      </c>
      <c r="L1564" s="45">
        <v>253.93</v>
      </c>
      <c r="M1564" s="18" t="s">
        <v>46</v>
      </c>
      <c r="N1564" s="45">
        <v>7.81</v>
      </c>
      <c r="O15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64" s="45">
        <f>Table1[[#This Row],[Lifetime Gross (M USD)]]-Table1[[#This Row],[Budget (M USD)]]</f>
        <v>619.5</v>
      </c>
      <c r="Q1564" s="2" t="s">
        <v>17</v>
      </c>
    </row>
    <row r="1565" spans="1:17" x14ac:dyDescent="0.3">
      <c r="A1565" s="18" t="s">
        <v>282</v>
      </c>
      <c r="B1565" s="22" t="s">
        <v>2295</v>
      </c>
      <c r="C1565" s="18" t="s">
        <v>4745</v>
      </c>
      <c r="D1565" s="18" t="s">
        <v>26</v>
      </c>
      <c r="E1565" s="18" t="s">
        <v>9</v>
      </c>
      <c r="F1565" s="42">
        <f t="shared" ca="1" si="24"/>
        <v>26341</v>
      </c>
      <c r="G1565" s="27">
        <v>7.6</v>
      </c>
      <c r="H1565" s="45">
        <v>163.78</v>
      </c>
      <c r="I1565" s="45">
        <v>740.36</v>
      </c>
      <c r="J1565" s="25">
        <v>48</v>
      </c>
      <c r="K1565" s="45">
        <v>375.75</v>
      </c>
      <c r="L1565" s="45">
        <v>364.61</v>
      </c>
      <c r="M1565" s="18" t="s">
        <v>46</v>
      </c>
      <c r="N1565" s="45">
        <v>79.98</v>
      </c>
      <c r="O15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565" s="45">
        <f>Table1[[#This Row],[Lifetime Gross (M USD)]]-Table1[[#This Row],[Budget (M USD)]]</f>
        <v>576.58000000000004</v>
      </c>
      <c r="Q1565" s="2" t="s">
        <v>8</v>
      </c>
    </row>
    <row r="1566" spans="1:17" x14ac:dyDescent="0.3">
      <c r="A1566" s="32" t="s">
        <v>503</v>
      </c>
      <c r="B1566" s="22" t="s">
        <v>2146</v>
      </c>
      <c r="C1566" s="18" t="s">
        <v>3377</v>
      </c>
      <c r="D1566" s="18" t="s">
        <v>26</v>
      </c>
      <c r="E1566" s="18" t="s">
        <v>27</v>
      </c>
      <c r="F1566" s="42">
        <f t="shared" ca="1" si="24"/>
        <v>38832</v>
      </c>
      <c r="G1566" s="27">
        <v>7.1</v>
      </c>
      <c r="H1566" s="45">
        <v>141.96</v>
      </c>
      <c r="I1566" s="45">
        <v>681.3</v>
      </c>
      <c r="J1566" s="25">
        <v>53</v>
      </c>
      <c r="K1566" s="45">
        <v>434.38</v>
      </c>
      <c r="L1566" s="45">
        <v>246.92</v>
      </c>
      <c r="M1566" s="18" t="s">
        <v>55</v>
      </c>
      <c r="N1566" s="45">
        <v>30.74</v>
      </c>
      <c r="O15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66" s="45">
        <f>Table1[[#This Row],[Lifetime Gross (M USD)]]-Table1[[#This Row],[Budget (M USD)]]</f>
        <v>539.33999999999992</v>
      </c>
      <c r="Q1566" s="2" t="s">
        <v>32</v>
      </c>
    </row>
    <row r="1567" spans="1:17" x14ac:dyDescent="0.3">
      <c r="A1567" s="18" t="s">
        <v>532</v>
      </c>
      <c r="B1567" s="22" t="s">
        <v>2728</v>
      </c>
      <c r="C1567" s="18" t="s">
        <v>4292</v>
      </c>
      <c r="D1567" s="18" t="s">
        <v>18</v>
      </c>
      <c r="E1567" s="18" t="s">
        <v>2729</v>
      </c>
      <c r="F1567" s="42">
        <f t="shared" ca="1" si="24"/>
        <v>8610</v>
      </c>
      <c r="G1567" s="27">
        <v>7.2</v>
      </c>
      <c r="H1567" s="45">
        <v>130.83000000000001</v>
      </c>
      <c r="I1567" s="45">
        <v>645.41999999999996</v>
      </c>
      <c r="J1567" s="25">
        <v>30</v>
      </c>
      <c r="K1567" s="45">
        <v>339.34</v>
      </c>
      <c r="L1567" s="45">
        <v>306.08</v>
      </c>
      <c r="M1567" s="18" t="s">
        <v>46</v>
      </c>
      <c r="N1567" s="45">
        <v>42.02</v>
      </c>
      <c r="O15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67" s="45">
        <f>Table1[[#This Row],[Lifetime Gross (M USD)]]-Table1[[#This Row],[Budget (M USD)]]</f>
        <v>514.58999999999992</v>
      </c>
      <c r="Q1567" s="2" t="s">
        <v>32</v>
      </c>
    </row>
    <row r="1568" spans="1:17" x14ac:dyDescent="0.3">
      <c r="A1568" s="32" t="s">
        <v>563</v>
      </c>
      <c r="B1568" s="22" t="s">
        <v>2401</v>
      </c>
      <c r="C1568" s="18" t="s">
        <v>4189</v>
      </c>
      <c r="D1568" s="18" t="s">
        <v>26</v>
      </c>
      <c r="E1568" s="18" t="s">
        <v>9</v>
      </c>
      <c r="F1568" s="42">
        <f t="shared" ca="1" si="24"/>
        <v>41142</v>
      </c>
      <c r="G1568" s="27">
        <v>6.8</v>
      </c>
      <c r="H1568" s="45">
        <v>17.82</v>
      </c>
      <c r="I1568" s="45">
        <v>498.7</v>
      </c>
      <c r="J1568" s="25">
        <v>25</v>
      </c>
      <c r="K1568" s="45">
        <v>349.32</v>
      </c>
      <c r="L1568" s="45">
        <v>149.38</v>
      </c>
      <c r="M1568" s="18" t="s">
        <v>55</v>
      </c>
      <c r="N1568" s="45">
        <v>1.92</v>
      </c>
      <c r="O15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68" s="45">
        <f>Table1[[#This Row],[Lifetime Gross (M USD)]]-Table1[[#This Row],[Budget (M USD)]]</f>
        <v>480.88</v>
      </c>
      <c r="Q1568" s="2" t="s">
        <v>13</v>
      </c>
    </row>
    <row r="1569" spans="1:17" x14ac:dyDescent="0.3">
      <c r="A1569" s="18" t="s">
        <v>583</v>
      </c>
      <c r="B1569" s="22" t="s">
        <v>2054</v>
      </c>
      <c r="C1569" s="18" t="s">
        <v>3261</v>
      </c>
      <c r="D1569" s="18" t="s">
        <v>26</v>
      </c>
      <c r="E1569" s="18" t="s">
        <v>27</v>
      </c>
      <c r="F1569" s="42">
        <f t="shared" ca="1" si="24"/>
        <v>9828</v>
      </c>
      <c r="G1569" s="27">
        <v>8</v>
      </c>
      <c r="H1569" s="45">
        <v>165.28</v>
      </c>
      <c r="I1569" s="45">
        <v>639.04</v>
      </c>
      <c r="J1569" s="25">
        <v>64</v>
      </c>
      <c r="K1569" s="45">
        <v>497.67</v>
      </c>
      <c r="L1569" s="45">
        <v>141.37</v>
      </c>
      <c r="M1569" s="18" t="s">
        <v>44</v>
      </c>
      <c r="N1569" s="45">
        <v>32.549999999999997</v>
      </c>
      <c r="O15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69" s="45">
        <f>Table1[[#This Row],[Lifetime Gross (M USD)]]-Table1[[#This Row],[Budget (M USD)]]</f>
        <v>473.76</v>
      </c>
      <c r="Q1569" s="2" t="s">
        <v>10</v>
      </c>
    </row>
    <row r="1570" spans="1:17" x14ac:dyDescent="0.3">
      <c r="A1570" s="32" t="s">
        <v>636</v>
      </c>
      <c r="B1570" s="22" t="s">
        <v>2957</v>
      </c>
      <c r="C1570" s="18" t="s">
        <v>4799</v>
      </c>
      <c r="D1570" s="18" t="s">
        <v>26</v>
      </c>
      <c r="E1570" s="18" t="s">
        <v>9</v>
      </c>
      <c r="F1570" s="42">
        <f t="shared" ca="1" si="24"/>
        <v>31055</v>
      </c>
      <c r="G1570" s="27">
        <v>6.5</v>
      </c>
      <c r="H1570" s="45">
        <v>81.53</v>
      </c>
      <c r="I1570" s="45">
        <v>538.20000000000005</v>
      </c>
      <c r="J1570" s="25">
        <v>59</v>
      </c>
      <c r="K1570" s="45">
        <v>408.48</v>
      </c>
      <c r="L1570" s="45">
        <v>129.72</v>
      </c>
      <c r="M1570" s="18" t="s">
        <v>50</v>
      </c>
      <c r="N1570" s="45">
        <v>12.8</v>
      </c>
      <c r="O15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0" s="45">
        <f>Table1[[#This Row],[Lifetime Gross (M USD)]]-Table1[[#This Row],[Budget (M USD)]]</f>
        <v>456.67000000000007</v>
      </c>
      <c r="Q1570" s="2" t="s">
        <v>25</v>
      </c>
    </row>
    <row r="1571" spans="1:17" x14ac:dyDescent="0.3">
      <c r="A1571" s="18" t="s">
        <v>712</v>
      </c>
      <c r="B1571" s="22" t="s">
        <v>2319</v>
      </c>
      <c r="C1571" s="18" t="s">
        <v>4645</v>
      </c>
      <c r="D1571" s="18" t="s">
        <v>26</v>
      </c>
      <c r="E1571" s="18" t="s">
        <v>9</v>
      </c>
      <c r="F1571" s="42">
        <f t="shared" ca="1" si="24"/>
        <v>7994</v>
      </c>
      <c r="G1571" s="27">
        <v>3.4</v>
      </c>
      <c r="H1571" s="45">
        <v>271.64</v>
      </c>
      <c r="I1571" s="45">
        <v>719.84</v>
      </c>
      <c r="J1571" s="25">
        <v>23</v>
      </c>
      <c r="K1571" s="45">
        <v>506.82</v>
      </c>
      <c r="L1571" s="45">
        <v>213.02</v>
      </c>
      <c r="M1571" s="18" t="s">
        <v>54</v>
      </c>
      <c r="N1571" s="45">
        <v>91.22</v>
      </c>
      <c r="O15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571" s="45">
        <f>Table1[[#This Row],[Lifetime Gross (M USD)]]-Table1[[#This Row],[Budget (M USD)]]</f>
        <v>448.20000000000005</v>
      </c>
      <c r="Q1571" s="2" t="s">
        <v>32</v>
      </c>
    </row>
    <row r="1572" spans="1:17" x14ac:dyDescent="0.3">
      <c r="A1572" s="32" t="s">
        <v>804</v>
      </c>
      <c r="B1572" s="22" t="s">
        <v>1943</v>
      </c>
      <c r="C1572" s="18" t="s">
        <v>3499</v>
      </c>
      <c r="D1572" s="18" t="s">
        <v>26</v>
      </c>
      <c r="E1572" s="18" t="s">
        <v>1955</v>
      </c>
      <c r="F1572" s="42">
        <f t="shared" ca="1" si="24"/>
        <v>29724</v>
      </c>
      <c r="G1572" s="27">
        <v>7.7</v>
      </c>
      <c r="H1572" s="45">
        <v>153.33000000000001</v>
      </c>
      <c r="I1572" s="45">
        <v>597.23</v>
      </c>
      <c r="J1572" s="25">
        <v>72</v>
      </c>
      <c r="K1572" s="45">
        <v>330.1</v>
      </c>
      <c r="L1572" s="45">
        <v>267.13</v>
      </c>
      <c r="M1572" s="18" t="s">
        <v>48</v>
      </c>
      <c r="N1572" s="45">
        <v>54.6</v>
      </c>
      <c r="O15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2" s="45">
        <f>Table1[[#This Row],[Lifetime Gross (M USD)]]-Table1[[#This Row],[Budget (M USD)]]</f>
        <v>443.9</v>
      </c>
      <c r="Q1572" s="2" t="s">
        <v>25</v>
      </c>
    </row>
    <row r="1573" spans="1:17" x14ac:dyDescent="0.3">
      <c r="A1573" s="18" t="s">
        <v>830</v>
      </c>
      <c r="B1573" s="22" t="s">
        <v>2952</v>
      </c>
      <c r="C1573" s="18" t="s">
        <v>4788</v>
      </c>
      <c r="D1573" s="18" t="s">
        <v>26</v>
      </c>
      <c r="E1573" s="18" t="s">
        <v>9</v>
      </c>
      <c r="F1573" s="42">
        <f t="shared" ca="1" si="24"/>
        <v>19619</v>
      </c>
      <c r="G1573" s="27">
        <v>6.8</v>
      </c>
      <c r="H1573" s="45">
        <v>24.02</v>
      </c>
      <c r="I1573" s="45">
        <v>456.41</v>
      </c>
      <c r="J1573" s="25">
        <v>91</v>
      </c>
      <c r="K1573" s="45">
        <v>246.06</v>
      </c>
      <c r="L1573" s="45">
        <v>210.35</v>
      </c>
      <c r="M1573" s="18" t="s">
        <v>50</v>
      </c>
      <c r="N1573" s="45">
        <v>4.8</v>
      </c>
      <c r="O15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3" s="45">
        <f>Table1[[#This Row],[Lifetime Gross (M USD)]]-Table1[[#This Row],[Budget (M USD)]]</f>
        <v>432.39000000000004</v>
      </c>
      <c r="Q1573" s="2" t="s">
        <v>20</v>
      </c>
    </row>
    <row r="1574" spans="1:17" x14ac:dyDescent="0.3">
      <c r="A1574" s="32" t="s">
        <v>842</v>
      </c>
      <c r="B1574" s="22" t="s">
        <v>2540</v>
      </c>
      <c r="C1574" s="18" t="s">
        <v>3962</v>
      </c>
      <c r="D1574" s="18" t="s">
        <v>26</v>
      </c>
      <c r="E1574" s="18" t="s">
        <v>9</v>
      </c>
      <c r="F1574" s="42">
        <f t="shared" ca="1" si="24"/>
        <v>11318</v>
      </c>
      <c r="G1574" s="27">
        <v>6.3</v>
      </c>
      <c r="H1574" s="45">
        <v>203.73</v>
      </c>
      <c r="I1574" s="45">
        <v>546.19000000000005</v>
      </c>
      <c r="J1574" s="25">
        <v>32</v>
      </c>
      <c r="K1574" s="45">
        <v>426.14</v>
      </c>
      <c r="L1574" s="45">
        <v>120.05</v>
      </c>
      <c r="M1574" s="18" t="s">
        <v>50</v>
      </c>
      <c r="N1574" s="45">
        <v>55.21</v>
      </c>
      <c r="O15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4" s="45">
        <f>Table1[[#This Row],[Lifetime Gross (M USD)]]-Table1[[#This Row],[Budget (M USD)]]</f>
        <v>342.46000000000004</v>
      </c>
      <c r="Q1574" s="2" t="s">
        <v>25</v>
      </c>
    </row>
    <row r="1575" spans="1:17" x14ac:dyDescent="0.3">
      <c r="A1575" s="18" t="s">
        <v>879</v>
      </c>
      <c r="B1575" s="22" t="s">
        <v>1904</v>
      </c>
      <c r="C1575" s="18" t="s">
        <v>3595</v>
      </c>
      <c r="D1575" s="18" t="s">
        <v>26</v>
      </c>
      <c r="E1575" s="18" t="s">
        <v>2311</v>
      </c>
      <c r="F1575" s="42">
        <f t="shared" ca="1" si="24"/>
        <v>9791</v>
      </c>
      <c r="G1575" s="27">
        <v>7.1</v>
      </c>
      <c r="H1575" s="45">
        <v>265.35000000000002</v>
      </c>
      <c r="I1575" s="45">
        <v>604.63</v>
      </c>
      <c r="J1575" s="25">
        <v>75</v>
      </c>
      <c r="K1575" s="45">
        <v>451.66</v>
      </c>
      <c r="L1575" s="45">
        <v>152.97</v>
      </c>
      <c r="M1575" s="18" t="s">
        <v>54</v>
      </c>
      <c r="N1575" s="45">
        <v>60.2</v>
      </c>
      <c r="O15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5" s="45">
        <f>Table1[[#This Row],[Lifetime Gross (M USD)]]-Table1[[#This Row],[Budget (M USD)]]</f>
        <v>339.28</v>
      </c>
      <c r="Q1575" s="2" t="s">
        <v>13</v>
      </c>
    </row>
    <row r="1576" spans="1:17" x14ac:dyDescent="0.3">
      <c r="A1576" s="32" t="s">
        <v>930</v>
      </c>
      <c r="B1576" s="22" t="s">
        <v>2029</v>
      </c>
      <c r="C1576" s="18" t="s">
        <v>3927</v>
      </c>
      <c r="D1576" s="18" t="s">
        <v>26</v>
      </c>
      <c r="E1576" s="18" t="s">
        <v>9</v>
      </c>
      <c r="F1576" s="42">
        <f t="shared" ca="1" si="24"/>
        <v>38232</v>
      </c>
      <c r="G1576" s="27">
        <v>5.8</v>
      </c>
      <c r="H1576" s="45">
        <v>122.83</v>
      </c>
      <c r="I1576" s="45">
        <v>412.05</v>
      </c>
      <c r="J1576" s="25">
        <v>28</v>
      </c>
      <c r="K1576" s="45">
        <v>236.25</v>
      </c>
      <c r="L1576" s="45">
        <v>175.8</v>
      </c>
      <c r="M1576" s="18" t="s">
        <v>50</v>
      </c>
      <c r="N1576" s="45">
        <v>50.2</v>
      </c>
      <c r="O15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6" s="45">
        <f>Table1[[#This Row],[Lifetime Gross (M USD)]]-Table1[[#This Row],[Budget (M USD)]]</f>
        <v>289.22000000000003</v>
      </c>
      <c r="Q1576" s="2" t="s">
        <v>20</v>
      </c>
    </row>
    <row r="1577" spans="1:17" x14ac:dyDescent="0.3">
      <c r="A1577" s="18" t="s">
        <v>1004</v>
      </c>
      <c r="B1577" s="22" t="s">
        <v>2676</v>
      </c>
      <c r="C1577" s="18" t="s">
        <v>4211</v>
      </c>
      <c r="D1577" s="18" t="s">
        <v>26</v>
      </c>
      <c r="E1577" s="18" t="s">
        <v>9</v>
      </c>
      <c r="F1577" s="42">
        <f t="shared" ca="1" si="24"/>
        <v>31299</v>
      </c>
      <c r="G1577" s="27">
        <v>7.4</v>
      </c>
      <c r="H1577" s="45">
        <v>124.5</v>
      </c>
      <c r="I1577" s="45">
        <v>375.14</v>
      </c>
      <c r="J1577" s="25">
        <v>74</v>
      </c>
      <c r="K1577" s="45">
        <v>269.18</v>
      </c>
      <c r="L1577" s="45">
        <v>105.96</v>
      </c>
      <c r="M1577" s="18" t="s">
        <v>44</v>
      </c>
      <c r="N1577" s="45">
        <v>41.73</v>
      </c>
      <c r="O15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7" s="45">
        <f>Table1[[#This Row],[Lifetime Gross (M USD)]]-Table1[[#This Row],[Budget (M USD)]]</f>
        <v>250.64</v>
      </c>
      <c r="Q1577" s="2" t="s">
        <v>8</v>
      </c>
    </row>
    <row r="1578" spans="1:17" x14ac:dyDescent="0.3">
      <c r="A1578" s="32" t="s">
        <v>1057</v>
      </c>
      <c r="B1578" s="22" t="s">
        <v>2062</v>
      </c>
      <c r="C1578" s="18" t="s">
        <v>4029</v>
      </c>
      <c r="D1578" s="18" t="s">
        <v>26</v>
      </c>
      <c r="E1578" s="18" t="s">
        <v>19</v>
      </c>
      <c r="F1578" s="42">
        <f t="shared" ca="1" si="24"/>
        <v>22990</v>
      </c>
      <c r="G1578" s="27">
        <v>6.9</v>
      </c>
      <c r="H1578" s="45">
        <v>199.5</v>
      </c>
      <c r="I1578" s="45">
        <v>447.78</v>
      </c>
      <c r="J1578" s="25">
        <v>85</v>
      </c>
      <c r="K1578" s="45">
        <v>297.17</v>
      </c>
      <c r="L1578" s="45">
        <v>150.61000000000001</v>
      </c>
      <c r="M1578" s="18" t="s">
        <v>55</v>
      </c>
      <c r="N1578" s="45">
        <v>67.41</v>
      </c>
      <c r="O15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8" s="45">
        <f>Table1[[#This Row],[Lifetime Gross (M USD)]]-Table1[[#This Row],[Budget (M USD)]]</f>
        <v>248.27999999999997</v>
      </c>
      <c r="Q1578" s="2" t="s">
        <v>22</v>
      </c>
    </row>
    <row r="1579" spans="1:17" x14ac:dyDescent="0.3">
      <c r="A1579" s="18" t="s">
        <v>1144</v>
      </c>
      <c r="B1579" s="22" t="s">
        <v>2358</v>
      </c>
      <c r="C1579" s="18" t="s">
        <v>3670</v>
      </c>
      <c r="D1579" s="18" t="s">
        <v>2359</v>
      </c>
      <c r="E1579" s="18" t="s">
        <v>9</v>
      </c>
      <c r="F1579" s="42">
        <f t="shared" ca="1" si="24"/>
        <v>29590</v>
      </c>
      <c r="G1579" s="27">
        <v>8.5</v>
      </c>
      <c r="H1579" s="45">
        <v>237.84</v>
      </c>
      <c r="I1579" s="45">
        <v>482.32</v>
      </c>
      <c r="J1579" s="25">
        <v>33</v>
      </c>
      <c r="K1579" s="45">
        <v>277.61</v>
      </c>
      <c r="L1579" s="45">
        <v>204.71</v>
      </c>
      <c r="M1579" s="18" t="s">
        <v>44</v>
      </c>
      <c r="N1579" s="45">
        <v>77.88</v>
      </c>
      <c r="O15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79" s="45">
        <f>Table1[[#This Row],[Lifetime Gross (M USD)]]-Table1[[#This Row],[Budget (M USD)]]</f>
        <v>244.48</v>
      </c>
      <c r="Q1579" s="2" t="s">
        <v>8</v>
      </c>
    </row>
    <row r="1580" spans="1:17" x14ac:dyDescent="0.3">
      <c r="A1580" s="32" t="s">
        <v>1165</v>
      </c>
      <c r="B1580" s="22" t="s">
        <v>2918</v>
      </c>
      <c r="C1580" s="18" t="s">
        <v>4692</v>
      </c>
      <c r="D1580" s="18" t="s">
        <v>26</v>
      </c>
      <c r="E1580" s="18" t="s">
        <v>9</v>
      </c>
      <c r="F1580" s="42">
        <f t="shared" ca="1" si="24"/>
        <v>35259</v>
      </c>
      <c r="G1580" s="27">
        <v>5.7</v>
      </c>
      <c r="H1580" s="45">
        <v>157.88</v>
      </c>
      <c r="I1580" s="45">
        <v>401.89</v>
      </c>
      <c r="J1580" s="25">
        <v>81</v>
      </c>
      <c r="K1580" s="45">
        <v>233.74</v>
      </c>
      <c r="L1580" s="45">
        <v>168.15</v>
      </c>
      <c r="M1580" s="18" t="s">
        <v>44</v>
      </c>
      <c r="N1580" s="45">
        <v>67.430000000000007</v>
      </c>
      <c r="O15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0" s="45">
        <f>Table1[[#This Row],[Lifetime Gross (M USD)]]-Table1[[#This Row],[Budget (M USD)]]</f>
        <v>244.01</v>
      </c>
      <c r="Q1580" s="2" t="s">
        <v>28</v>
      </c>
    </row>
    <row r="1581" spans="1:17" x14ac:dyDescent="0.3">
      <c r="A1581" s="18" t="s">
        <v>1186</v>
      </c>
      <c r="B1581" s="22" t="s">
        <v>2230</v>
      </c>
      <c r="C1581" s="18" t="s">
        <v>4472</v>
      </c>
      <c r="D1581" s="18" t="s">
        <v>26</v>
      </c>
      <c r="E1581" s="18" t="s">
        <v>21</v>
      </c>
      <c r="F1581" s="42">
        <f t="shared" ca="1" si="24"/>
        <v>10472</v>
      </c>
      <c r="G1581" s="27">
        <v>5.8</v>
      </c>
      <c r="H1581" s="45">
        <v>289.95999999999998</v>
      </c>
      <c r="I1581" s="45">
        <v>529.26</v>
      </c>
      <c r="J1581" s="25">
        <v>60</v>
      </c>
      <c r="K1581" s="45">
        <v>351.62</v>
      </c>
      <c r="L1581" s="45">
        <v>177.64</v>
      </c>
      <c r="M1581" s="18" t="s">
        <v>46</v>
      </c>
      <c r="N1581" s="45">
        <v>94.69</v>
      </c>
      <c r="O15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1" s="45">
        <f>Table1[[#This Row],[Lifetime Gross (M USD)]]-Table1[[#This Row],[Budget (M USD)]]</f>
        <v>239.3</v>
      </c>
      <c r="Q1581" s="2" t="s">
        <v>17</v>
      </c>
    </row>
    <row r="1582" spans="1:17" x14ac:dyDescent="0.3">
      <c r="A1582" s="32" t="s">
        <v>979</v>
      </c>
      <c r="B1582" s="22" t="s">
        <v>2138</v>
      </c>
      <c r="C1582" s="18" t="s">
        <v>3367</v>
      </c>
      <c r="D1582" s="18" t="s">
        <v>26</v>
      </c>
      <c r="E1582" s="18" t="s">
        <v>9</v>
      </c>
      <c r="F1582" s="42">
        <f t="shared" ca="1" si="24"/>
        <v>10994</v>
      </c>
      <c r="G1582" s="27">
        <v>4.4000000000000004</v>
      </c>
      <c r="H1582" s="45">
        <v>25.74</v>
      </c>
      <c r="I1582" s="45">
        <v>259.61</v>
      </c>
      <c r="J1582" s="25">
        <v>42</v>
      </c>
      <c r="K1582" s="45">
        <v>179.51</v>
      </c>
      <c r="L1582" s="45">
        <v>80.099999999999994</v>
      </c>
      <c r="M1582" s="18" t="s">
        <v>50</v>
      </c>
      <c r="N1582" s="45">
        <v>2.6</v>
      </c>
      <c r="O15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2" s="45">
        <f>Table1[[#This Row],[Lifetime Gross (M USD)]]-Table1[[#This Row],[Budget (M USD)]]</f>
        <v>233.87</v>
      </c>
      <c r="Q1582" s="2" t="s">
        <v>25</v>
      </c>
    </row>
    <row r="1583" spans="1:17" x14ac:dyDescent="0.3">
      <c r="A1583" s="18" t="s">
        <v>1233</v>
      </c>
      <c r="B1583" s="22" t="s">
        <v>2270</v>
      </c>
      <c r="C1583" s="18" t="s">
        <v>4559</v>
      </c>
      <c r="D1583" s="18" t="s">
        <v>26</v>
      </c>
      <c r="E1583" s="18" t="s">
        <v>9</v>
      </c>
      <c r="F1583" s="42">
        <f t="shared" ca="1" si="24"/>
        <v>38516</v>
      </c>
      <c r="G1583" s="27">
        <v>6.2</v>
      </c>
      <c r="H1583" s="45">
        <v>260.58</v>
      </c>
      <c r="I1583" s="45">
        <v>487.99</v>
      </c>
      <c r="J1583" s="25">
        <v>25</v>
      </c>
      <c r="K1583" s="45">
        <v>286.06</v>
      </c>
      <c r="L1583" s="45">
        <v>201.93</v>
      </c>
      <c r="M1583" s="18" t="s">
        <v>50</v>
      </c>
      <c r="N1583" s="45">
        <v>59.65</v>
      </c>
      <c r="O15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3" s="45">
        <f>Table1[[#This Row],[Lifetime Gross (M USD)]]-Table1[[#This Row],[Budget (M USD)]]</f>
        <v>227.41000000000003</v>
      </c>
      <c r="Q1583" s="2" t="s">
        <v>20</v>
      </c>
    </row>
    <row r="1584" spans="1:17" x14ac:dyDescent="0.3">
      <c r="A1584" s="32" t="s">
        <v>1309</v>
      </c>
      <c r="B1584" s="22" t="s">
        <v>2375</v>
      </c>
      <c r="C1584" s="18" t="s">
        <v>3690</v>
      </c>
      <c r="D1584" s="18" t="s">
        <v>26</v>
      </c>
      <c r="E1584" s="18" t="s">
        <v>9</v>
      </c>
      <c r="F1584" s="42">
        <f t="shared" ca="1" si="24"/>
        <v>8808</v>
      </c>
      <c r="G1584" s="27">
        <v>3.3</v>
      </c>
      <c r="H1584" s="45">
        <v>108.22</v>
      </c>
      <c r="I1584" s="45">
        <v>333.57</v>
      </c>
      <c r="J1584" s="25">
        <v>39</v>
      </c>
      <c r="K1584" s="45">
        <v>226.27</v>
      </c>
      <c r="L1584" s="45">
        <v>107.3</v>
      </c>
      <c r="M1584" s="18" t="s">
        <v>54</v>
      </c>
      <c r="N1584" s="45">
        <v>32.57</v>
      </c>
      <c r="O15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4" s="45">
        <f>Table1[[#This Row],[Lifetime Gross (M USD)]]-Table1[[#This Row],[Budget (M USD)]]</f>
        <v>225.35</v>
      </c>
      <c r="Q1584" s="2" t="s">
        <v>25</v>
      </c>
    </row>
    <row r="1585" spans="1:17" x14ac:dyDescent="0.3">
      <c r="A1585" s="18" t="s">
        <v>1346</v>
      </c>
      <c r="B1585" s="22" t="s">
        <v>1992</v>
      </c>
      <c r="C1585" s="18" t="s">
        <v>3206</v>
      </c>
      <c r="D1585" s="18" t="s">
        <v>26</v>
      </c>
      <c r="E1585" s="18" t="s">
        <v>9</v>
      </c>
      <c r="F1585" s="42">
        <f t="shared" ca="1" si="24"/>
        <v>19289</v>
      </c>
      <c r="G1585" s="27">
        <v>7.2</v>
      </c>
      <c r="H1585" s="45">
        <v>282.05</v>
      </c>
      <c r="I1585" s="45">
        <v>500.9</v>
      </c>
      <c r="J1585" s="25">
        <v>80</v>
      </c>
      <c r="K1585" s="45">
        <v>291.73</v>
      </c>
      <c r="L1585" s="45">
        <v>209.17</v>
      </c>
      <c r="M1585" s="18" t="s">
        <v>48</v>
      </c>
      <c r="N1585" s="45">
        <v>79.05</v>
      </c>
      <c r="O15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5" s="45">
        <f>Table1[[#This Row],[Lifetime Gross (M USD)]]-Table1[[#This Row],[Budget (M USD)]]</f>
        <v>218.84999999999997</v>
      </c>
      <c r="Q1585" s="2" t="s">
        <v>25</v>
      </c>
    </row>
    <row r="1586" spans="1:17" x14ac:dyDescent="0.3">
      <c r="A1586" s="32" t="s">
        <v>1349</v>
      </c>
      <c r="B1586" s="22" t="s">
        <v>1913</v>
      </c>
      <c r="C1586" s="18" t="s">
        <v>4741</v>
      </c>
      <c r="D1586" s="18" t="s">
        <v>26</v>
      </c>
      <c r="E1586" s="18" t="s">
        <v>9</v>
      </c>
      <c r="F1586" s="42">
        <f t="shared" ca="1" si="24"/>
        <v>9305</v>
      </c>
      <c r="G1586" s="27">
        <v>6.7</v>
      </c>
      <c r="H1586" s="45">
        <v>228.77</v>
      </c>
      <c r="I1586" s="45">
        <v>445.99</v>
      </c>
      <c r="J1586" s="25">
        <v>65</v>
      </c>
      <c r="K1586" s="45">
        <v>273.89999999999998</v>
      </c>
      <c r="L1586" s="45">
        <v>172.09</v>
      </c>
      <c r="M1586" s="18" t="s">
        <v>55</v>
      </c>
      <c r="N1586" s="45">
        <v>77.290000000000006</v>
      </c>
      <c r="O15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6" s="45">
        <f>Table1[[#This Row],[Lifetime Gross (M USD)]]-Table1[[#This Row],[Budget (M USD)]]</f>
        <v>217.22</v>
      </c>
      <c r="Q1586" s="2" t="s">
        <v>28</v>
      </c>
    </row>
    <row r="1587" spans="1:17" x14ac:dyDescent="0.3">
      <c r="A1587" s="18" t="s">
        <v>1355</v>
      </c>
      <c r="B1587" s="22" t="s">
        <v>2480</v>
      </c>
      <c r="C1587" s="18" t="s">
        <v>3852</v>
      </c>
      <c r="D1587" s="18" t="s">
        <v>26</v>
      </c>
      <c r="E1587" s="18" t="s">
        <v>9</v>
      </c>
      <c r="F1587" s="42">
        <f t="shared" ca="1" si="24"/>
        <v>40883</v>
      </c>
      <c r="G1587" s="27">
        <v>7</v>
      </c>
      <c r="H1587" s="45">
        <v>175.95</v>
      </c>
      <c r="I1587" s="45">
        <v>374.82</v>
      </c>
      <c r="J1587" s="25">
        <v>76</v>
      </c>
      <c r="K1587" s="45">
        <v>222.37</v>
      </c>
      <c r="L1587" s="45">
        <v>152.44999999999999</v>
      </c>
      <c r="M1587" s="18" t="s">
        <v>48</v>
      </c>
      <c r="N1587" s="45">
        <v>76.58</v>
      </c>
      <c r="O15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7" s="45">
        <f>Table1[[#This Row],[Lifetime Gross (M USD)]]-Table1[[#This Row],[Budget (M USD)]]</f>
        <v>198.87</v>
      </c>
      <c r="Q1587" s="2" t="s">
        <v>20</v>
      </c>
    </row>
    <row r="1588" spans="1:17" x14ac:dyDescent="0.3">
      <c r="A1588" s="32" t="s">
        <v>1413</v>
      </c>
      <c r="B1588" s="22" t="s">
        <v>2737</v>
      </c>
      <c r="C1588" s="18" t="s">
        <v>4304</v>
      </c>
      <c r="D1588" s="18" t="s">
        <v>26</v>
      </c>
      <c r="E1588" s="18" t="s">
        <v>9</v>
      </c>
      <c r="F1588" s="42">
        <f t="shared" ca="1" si="24"/>
        <v>20871</v>
      </c>
      <c r="G1588" s="27">
        <v>6.8</v>
      </c>
      <c r="H1588" s="45">
        <v>231.35</v>
      </c>
      <c r="I1588" s="45">
        <v>416.33</v>
      </c>
      <c r="J1588" s="25">
        <v>23</v>
      </c>
      <c r="K1588" s="45">
        <v>253.81</v>
      </c>
      <c r="L1588" s="45">
        <v>162.52000000000001</v>
      </c>
      <c r="M1588" s="18" t="s">
        <v>50</v>
      </c>
      <c r="N1588" s="45">
        <v>78.52</v>
      </c>
      <c r="O15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8" s="45">
        <f>Table1[[#This Row],[Lifetime Gross (M USD)]]-Table1[[#This Row],[Budget (M USD)]]</f>
        <v>184.98</v>
      </c>
      <c r="Q1588" s="2" t="s">
        <v>8</v>
      </c>
    </row>
    <row r="1589" spans="1:17" x14ac:dyDescent="0.3">
      <c r="A1589" s="18" t="s">
        <v>1487</v>
      </c>
      <c r="B1589" s="22" t="s">
        <v>2703</v>
      </c>
      <c r="C1589" s="18" t="s">
        <v>4250</v>
      </c>
      <c r="D1589" s="18" t="s">
        <v>26</v>
      </c>
      <c r="E1589" s="18" t="s">
        <v>9</v>
      </c>
      <c r="F1589" s="42">
        <f t="shared" ca="1" si="24"/>
        <v>12534</v>
      </c>
      <c r="G1589" s="27">
        <v>5.6</v>
      </c>
      <c r="H1589" s="45">
        <v>141.61000000000001</v>
      </c>
      <c r="I1589" s="45">
        <v>322.99</v>
      </c>
      <c r="J1589" s="25">
        <v>91</v>
      </c>
      <c r="K1589" s="45">
        <v>168.25</v>
      </c>
      <c r="L1589" s="45">
        <v>154.74</v>
      </c>
      <c r="M1589" s="18" t="s">
        <v>54</v>
      </c>
      <c r="N1589" s="45">
        <v>61.04</v>
      </c>
      <c r="O15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89" s="45">
        <f>Table1[[#This Row],[Lifetime Gross (M USD)]]-Table1[[#This Row],[Budget (M USD)]]</f>
        <v>181.38</v>
      </c>
      <c r="Q1589" s="2" t="s">
        <v>28</v>
      </c>
    </row>
    <row r="1590" spans="1:17" x14ac:dyDescent="0.3">
      <c r="A1590" s="32" t="s">
        <v>1537</v>
      </c>
      <c r="B1590" s="22" t="s">
        <v>2276</v>
      </c>
      <c r="C1590" s="18" t="s">
        <v>3546</v>
      </c>
      <c r="D1590" s="18" t="s">
        <v>26</v>
      </c>
      <c r="E1590" s="18" t="s">
        <v>9</v>
      </c>
      <c r="F1590" s="42">
        <f t="shared" ca="1" si="24"/>
        <v>26065</v>
      </c>
      <c r="G1590" s="27">
        <v>5.2</v>
      </c>
      <c r="H1590" s="45">
        <v>273.10000000000002</v>
      </c>
      <c r="I1590" s="45">
        <v>437.57</v>
      </c>
      <c r="J1590" s="25">
        <v>45</v>
      </c>
      <c r="K1590" s="45">
        <v>333.63</v>
      </c>
      <c r="L1590" s="45">
        <v>103.94</v>
      </c>
      <c r="M1590" s="18" t="s">
        <v>50</v>
      </c>
      <c r="N1590" s="45">
        <v>106.83</v>
      </c>
      <c r="O15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0" s="45">
        <f>Table1[[#This Row],[Lifetime Gross (M USD)]]-Table1[[#This Row],[Budget (M USD)]]</f>
        <v>164.46999999999997</v>
      </c>
      <c r="Q1590" s="2" t="s">
        <v>8</v>
      </c>
    </row>
    <row r="1591" spans="1:17" x14ac:dyDescent="0.3">
      <c r="A1591" s="18" t="s">
        <v>1565</v>
      </c>
      <c r="B1591" s="22" t="s">
        <v>1949</v>
      </c>
      <c r="C1591" s="18" t="s">
        <v>5022</v>
      </c>
      <c r="D1591" s="18" t="s">
        <v>26</v>
      </c>
      <c r="E1591" s="18" t="s">
        <v>9</v>
      </c>
      <c r="F1591" s="42">
        <f t="shared" ca="1" si="24"/>
        <v>21302</v>
      </c>
      <c r="G1591" s="27">
        <v>6.1</v>
      </c>
      <c r="H1591" s="45">
        <v>186.2</v>
      </c>
      <c r="I1591" s="45">
        <v>350.44</v>
      </c>
      <c r="J1591" s="25">
        <v>94</v>
      </c>
      <c r="K1591" s="45">
        <v>267.33</v>
      </c>
      <c r="L1591" s="45">
        <v>83.11</v>
      </c>
      <c r="M1591" s="18" t="s">
        <v>44</v>
      </c>
      <c r="N1591" s="45">
        <v>76.88</v>
      </c>
      <c r="O15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1" s="45">
        <f>Table1[[#This Row],[Lifetime Gross (M USD)]]-Table1[[#This Row],[Budget (M USD)]]</f>
        <v>164.24</v>
      </c>
      <c r="Q1591" s="2" t="s">
        <v>28</v>
      </c>
    </row>
    <row r="1592" spans="1:17" x14ac:dyDescent="0.3">
      <c r="A1592" s="32" t="s">
        <v>1171</v>
      </c>
      <c r="B1592" s="22" t="s">
        <v>2487</v>
      </c>
      <c r="C1592" s="18" t="s">
        <v>4163</v>
      </c>
      <c r="D1592" s="18" t="s">
        <v>26</v>
      </c>
      <c r="E1592" s="18" t="s">
        <v>9</v>
      </c>
      <c r="F1592" s="42">
        <f t="shared" ca="1" si="24"/>
        <v>14660</v>
      </c>
      <c r="G1592" s="27">
        <v>6.6</v>
      </c>
      <c r="H1592" s="45">
        <v>196.31</v>
      </c>
      <c r="I1592" s="45">
        <v>337.9</v>
      </c>
      <c r="J1592" s="25">
        <v>31</v>
      </c>
      <c r="K1592" s="45">
        <v>193.34</v>
      </c>
      <c r="L1592" s="45">
        <v>144.56</v>
      </c>
      <c r="M1592" s="18" t="s">
        <v>55</v>
      </c>
      <c r="N1592" s="45">
        <v>33.56</v>
      </c>
      <c r="O15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2" s="45">
        <f>Table1[[#This Row],[Lifetime Gross (M USD)]]-Table1[[#This Row],[Budget (M USD)]]</f>
        <v>141.58999999999997</v>
      </c>
      <c r="Q1592" s="2" t="s">
        <v>20</v>
      </c>
    </row>
    <row r="1593" spans="1:17" x14ac:dyDescent="0.3">
      <c r="A1593" s="18" t="s">
        <v>1592</v>
      </c>
      <c r="B1593" s="22" t="s">
        <v>2724</v>
      </c>
      <c r="C1593" s="18" t="s">
        <v>4287</v>
      </c>
      <c r="D1593" s="18" t="s">
        <v>26</v>
      </c>
      <c r="E1593" s="18" t="s">
        <v>19</v>
      </c>
      <c r="F1593" s="42">
        <f t="shared" ca="1" si="24"/>
        <v>25883</v>
      </c>
      <c r="G1593" s="27">
        <v>7.7</v>
      </c>
      <c r="H1593" s="45">
        <v>99.25</v>
      </c>
      <c r="I1593" s="45">
        <v>240.48</v>
      </c>
      <c r="J1593" s="25">
        <v>64</v>
      </c>
      <c r="K1593" s="45">
        <v>133.34</v>
      </c>
      <c r="L1593" s="45">
        <v>107.14</v>
      </c>
      <c r="M1593" s="18" t="s">
        <v>50</v>
      </c>
      <c r="N1593" s="45">
        <v>37.5</v>
      </c>
      <c r="O15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3" s="45">
        <f>Table1[[#This Row],[Lifetime Gross (M USD)]]-Table1[[#This Row],[Budget (M USD)]]</f>
        <v>141.22999999999999</v>
      </c>
      <c r="Q1593" s="2" t="s">
        <v>17</v>
      </c>
    </row>
    <row r="1594" spans="1:17" x14ac:dyDescent="0.3">
      <c r="A1594" s="32" t="s">
        <v>1609</v>
      </c>
      <c r="B1594" s="22" t="s">
        <v>2663</v>
      </c>
      <c r="C1594" s="18" t="s">
        <v>4175</v>
      </c>
      <c r="D1594" s="18" t="s">
        <v>26</v>
      </c>
      <c r="E1594" s="18" t="s">
        <v>9</v>
      </c>
      <c r="F1594" s="42">
        <f t="shared" ca="1" si="24"/>
        <v>9683</v>
      </c>
      <c r="G1594" s="27">
        <v>7.4</v>
      </c>
      <c r="H1594" s="45">
        <v>224.68</v>
      </c>
      <c r="I1594" s="45">
        <v>354.11</v>
      </c>
      <c r="J1594" s="25">
        <v>65</v>
      </c>
      <c r="K1594" s="45">
        <v>239.66</v>
      </c>
      <c r="L1594" s="45">
        <v>114.45</v>
      </c>
      <c r="M1594" s="18" t="s">
        <v>46</v>
      </c>
      <c r="N1594" s="45">
        <v>110.27</v>
      </c>
      <c r="O15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4" s="45">
        <f>Table1[[#This Row],[Lifetime Gross (M USD)]]-Table1[[#This Row],[Budget (M USD)]]</f>
        <v>129.43</v>
      </c>
      <c r="Q1594" s="2" t="s">
        <v>8</v>
      </c>
    </row>
    <row r="1595" spans="1:17" x14ac:dyDescent="0.3">
      <c r="A1595" s="18" t="s">
        <v>1624</v>
      </c>
      <c r="B1595" s="22" t="s">
        <v>2093</v>
      </c>
      <c r="C1595" s="18" t="s">
        <v>4613</v>
      </c>
      <c r="D1595" s="18" t="s">
        <v>26</v>
      </c>
      <c r="E1595" s="18" t="s">
        <v>9</v>
      </c>
      <c r="F1595" s="42">
        <f t="shared" ca="1" si="24"/>
        <v>33121</v>
      </c>
      <c r="G1595" s="27">
        <v>6</v>
      </c>
      <c r="H1595" s="45">
        <v>124.97</v>
      </c>
      <c r="I1595" s="45">
        <v>252.24</v>
      </c>
      <c r="J1595" s="25">
        <v>56</v>
      </c>
      <c r="K1595" s="45">
        <v>157.49</v>
      </c>
      <c r="L1595" s="45">
        <v>94.75</v>
      </c>
      <c r="M1595" s="18" t="s">
        <v>48</v>
      </c>
      <c r="N1595" s="45">
        <v>19.420000000000002</v>
      </c>
      <c r="O15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5" s="45">
        <f>Table1[[#This Row],[Lifetime Gross (M USD)]]-Table1[[#This Row],[Budget (M USD)]]</f>
        <v>127.27000000000001</v>
      </c>
      <c r="Q1595" s="2" t="s">
        <v>8</v>
      </c>
    </row>
    <row r="1596" spans="1:17" x14ac:dyDescent="0.3">
      <c r="A1596" s="32" t="s">
        <v>1708</v>
      </c>
      <c r="B1596" s="22" t="s">
        <v>2542</v>
      </c>
      <c r="C1596" s="18" t="s">
        <v>5014</v>
      </c>
      <c r="D1596" s="18" t="s">
        <v>26</v>
      </c>
      <c r="E1596" s="18" t="s">
        <v>9</v>
      </c>
      <c r="F1596" s="42">
        <f t="shared" ca="1" si="24"/>
        <v>25963</v>
      </c>
      <c r="G1596" s="27">
        <v>7</v>
      </c>
      <c r="H1596" s="45">
        <v>109.46</v>
      </c>
      <c r="I1596" s="45">
        <v>231.23</v>
      </c>
      <c r="J1596" s="25">
        <v>38</v>
      </c>
      <c r="K1596" s="45">
        <v>180.98</v>
      </c>
      <c r="L1596" s="45">
        <v>50.25</v>
      </c>
      <c r="M1596" s="18" t="s">
        <v>54</v>
      </c>
      <c r="N1596" s="45">
        <v>32.520000000000003</v>
      </c>
      <c r="O15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6" s="45">
        <f>Table1[[#This Row],[Lifetime Gross (M USD)]]-Table1[[#This Row],[Budget (M USD)]]</f>
        <v>121.77</v>
      </c>
      <c r="Q1596" s="2" t="s">
        <v>13</v>
      </c>
    </row>
    <row r="1597" spans="1:17" x14ac:dyDescent="0.3">
      <c r="A1597" s="18" t="s">
        <v>87</v>
      </c>
      <c r="B1597" s="22" t="s">
        <v>2187</v>
      </c>
      <c r="C1597" s="18" t="s">
        <v>4674</v>
      </c>
      <c r="D1597" s="18" t="s">
        <v>26</v>
      </c>
      <c r="E1597" s="18" t="s">
        <v>9</v>
      </c>
      <c r="F1597" s="42">
        <f t="shared" ca="1" si="24"/>
        <v>24959</v>
      </c>
      <c r="G1597" s="27">
        <v>6.5</v>
      </c>
      <c r="H1597" s="45">
        <v>120.35</v>
      </c>
      <c r="I1597" s="45">
        <v>224.86</v>
      </c>
      <c r="J1597" s="25">
        <v>44</v>
      </c>
      <c r="K1597" s="45">
        <v>140.15</v>
      </c>
      <c r="L1597" s="45">
        <v>84.71</v>
      </c>
      <c r="M1597" s="18" t="s">
        <v>50</v>
      </c>
      <c r="N1597" s="45">
        <v>46.77</v>
      </c>
      <c r="O15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7" s="45">
        <f>Table1[[#This Row],[Lifetime Gross (M USD)]]-Table1[[#This Row],[Budget (M USD)]]</f>
        <v>104.51000000000002</v>
      </c>
      <c r="Q1597" s="2" t="s">
        <v>28</v>
      </c>
    </row>
    <row r="1598" spans="1:17" x14ac:dyDescent="0.3">
      <c r="A1598" s="32" t="s">
        <v>830</v>
      </c>
      <c r="B1598" s="22" t="s">
        <v>2965</v>
      </c>
      <c r="C1598" s="18" t="s">
        <v>4811</v>
      </c>
      <c r="D1598" s="18" t="s">
        <v>26</v>
      </c>
      <c r="E1598" s="18" t="s">
        <v>19</v>
      </c>
      <c r="F1598" s="42">
        <f t="shared" ca="1" si="24"/>
        <v>40258</v>
      </c>
      <c r="G1598" s="27">
        <v>6.6</v>
      </c>
      <c r="H1598" s="45">
        <v>125.58</v>
      </c>
      <c r="I1598" s="45">
        <v>228.45</v>
      </c>
      <c r="J1598" s="25">
        <v>73</v>
      </c>
      <c r="K1598" s="45">
        <v>115.72</v>
      </c>
      <c r="L1598" s="45">
        <v>112.73</v>
      </c>
      <c r="M1598" s="18" t="s">
        <v>46</v>
      </c>
      <c r="N1598" s="45">
        <v>57.28</v>
      </c>
      <c r="O15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8" s="45">
        <f>Table1[[#This Row],[Lifetime Gross (M USD)]]-Table1[[#This Row],[Budget (M USD)]]</f>
        <v>102.86999999999999</v>
      </c>
      <c r="Q1598" s="2" t="s">
        <v>17</v>
      </c>
    </row>
    <row r="1599" spans="1:17" x14ac:dyDescent="0.3">
      <c r="A1599" s="18" t="s">
        <v>1814</v>
      </c>
      <c r="B1599" s="22" t="s">
        <v>2488</v>
      </c>
      <c r="C1599" s="18" t="s">
        <v>3864</v>
      </c>
      <c r="D1599" s="18" t="s">
        <v>26</v>
      </c>
      <c r="E1599" s="18" t="s">
        <v>19</v>
      </c>
      <c r="F1599" s="42">
        <f t="shared" ca="1" si="24"/>
        <v>23481</v>
      </c>
      <c r="G1599" s="27">
        <v>6.3</v>
      </c>
      <c r="H1599" s="45">
        <v>221.14</v>
      </c>
      <c r="I1599" s="45">
        <v>323.89999999999998</v>
      </c>
      <c r="J1599" s="25">
        <v>50</v>
      </c>
      <c r="K1599" s="45">
        <v>247.04</v>
      </c>
      <c r="L1599" s="45">
        <v>76.86</v>
      </c>
      <c r="M1599" s="18" t="s">
        <v>46</v>
      </c>
      <c r="N1599" s="45">
        <v>53.76</v>
      </c>
      <c r="O15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599" s="45">
        <f>Table1[[#This Row],[Lifetime Gross (M USD)]]-Table1[[#This Row],[Budget (M USD)]]</f>
        <v>102.75999999999999</v>
      </c>
      <c r="Q1599" s="2" t="s">
        <v>8</v>
      </c>
    </row>
    <row r="1600" spans="1:17" x14ac:dyDescent="0.3">
      <c r="A1600" s="32" t="s">
        <v>1826</v>
      </c>
      <c r="B1600" s="22" t="s">
        <v>2657</v>
      </c>
      <c r="C1600" s="18" t="s">
        <v>4167</v>
      </c>
      <c r="D1600" s="18" t="s">
        <v>26</v>
      </c>
      <c r="E1600" s="18" t="s">
        <v>9</v>
      </c>
      <c r="F1600" s="42">
        <f t="shared" ca="1" si="24"/>
        <v>7337</v>
      </c>
      <c r="G1600" s="27">
        <v>6.9</v>
      </c>
      <c r="H1600" s="45">
        <v>86.52</v>
      </c>
      <c r="I1600" s="45">
        <v>180.1</v>
      </c>
      <c r="J1600" s="25">
        <v>53</v>
      </c>
      <c r="K1600" s="45">
        <v>102.98</v>
      </c>
      <c r="L1600" s="45">
        <v>77.12</v>
      </c>
      <c r="M1600" s="18" t="s">
        <v>50</v>
      </c>
      <c r="N1600" s="45">
        <v>42</v>
      </c>
      <c r="O16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0" s="45">
        <f>Table1[[#This Row],[Lifetime Gross (M USD)]]-Table1[[#This Row],[Budget (M USD)]]</f>
        <v>93.58</v>
      </c>
      <c r="Q1600" s="2" t="s">
        <v>28</v>
      </c>
    </row>
    <row r="1601" spans="1:17" x14ac:dyDescent="0.3">
      <c r="A1601" s="18" t="s">
        <v>74</v>
      </c>
      <c r="B1601" s="22" t="s">
        <v>2702</v>
      </c>
      <c r="C1601" s="18" t="s">
        <v>4249</v>
      </c>
      <c r="D1601" s="18" t="s">
        <v>26</v>
      </c>
      <c r="E1601" s="18" t="s">
        <v>2699</v>
      </c>
      <c r="F1601" s="42">
        <f t="shared" ca="1" si="24"/>
        <v>16523</v>
      </c>
      <c r="G1601" s="27">
        <v>7.1</v>
      </c>
      <c r="H1601" s="45">
        <v>153.76</v>
      </c>
      <c r="I1601" s="45">
        <v>245.99</v>
      </c>
      <c r="J1601" s="25">
        <v>67</v>
      </c>
      <c r="K1601" s="45">
        <v>134.91</v>
      </c>
      <c r="L1601" s="45">
        <v>111.08</v>
      </c>
      <c r="M1601" s="18" t="s">
        <v>50</v>
      </c>
      <c r="N1601" s="45">
        <v>38.81</v>
      </c>
      <c r="O16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1" s="45">
        <f>Table1[[#This Row],[Lifetime Gross (M USD)]]-Table1[[#This Row],[Budget (M USD)]]</f>
        <v>92.230000000000018</v>
      </c>
      <c r="Q1601" s="2" t="s">
        <v>10</v>
      </c>
    </row>
    <row r="1602" spans="1:17" x14ac:dyDescent="0.3">
      <c r="A1602" s="32" t="s">
        <v>122</v>
      </c>
      <c r="B1602" s="22" t="s">
        <v>2483</v>
      </c>
      <c r="C1602" s="18" t="s">
        <v>3859</v>
      </c>
      <c r="D1602" s="18" t="s">
        <v>26</v>
      </c>
      <c r="E1602" s="18" t="s">
        <v>9</v>
      </c>
      <c r="F1602" s="42">
        <f t="shared" ca="1" si="24"/>
        <v>41835</v>
      </c>
      <c r="G1602" s="27">
        <v>5.7</v>
      </c>
      <c r="H1602" s="45">
        <v>6.58</v>
      </c>
      <c r="I1602" s="45">
        <v>75.16</v>
      </c>
      <c r="J1602" s="25">
        <v>28</v>
      </c>
      <c r="K1602" s="45">
        <v>52.99</v>
      </c>
      <c r="L1602" s="45">
        <v>22.17</v>
      </c>
      <c r="M1602" s="18" t="s">
        <v>55</v>
      </c>
      <c r="N1602" s="45">
        <v>0.87</v>
      </c>
      <c r="O16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2" s="45">
        <f>Table1[[#This Row],[Lifetime Gross (M USD)]]-Table1[[#This Row],[Budget (M USD)]]</f>
        <v>68.58</v>
      </c>
      <c r="Q1602" s="2" t="s">
        <v>10</v>
      </c>
    </row>
    <row r="1603" spans="1:17" x14ac:dyDescent="0.3">
      <c r="A1603" s="18" t="s">
        <v>148</v>
      </c>
      <c r="B1603" s="22" t="s">
        <v>2371</v>
      </c>
      <c r="C1603" s="18" t="s">
        <v>3686</v>
      </c>
      <c r="D1603" s="18" t="s">
        <v>26</v>
      </c>
      <c r="E1603" s="18" t="s">
        <v>9</v>
      </c>
      <c r="F1603" s="42">
        <f t="shared" ref="F1603:F1666" ca="1" si="25">RANDBETWEEN(DATE(1920,1,1),DATE(2015,12,31))</f>
        <v>25827</v>
      </c>
      <c r="G1603" s="27">
        <v>5.0999999999999996</v>
      </c>
      <c r="H1603" s="45">
        <v>142.79</v>
      </c>
      <c r="I1603" s="45">
        <v>209.69</v>
      </c>
      <c r="J1603" s="25">
        <v>49</v>
      </c>
      <c r="K1603" s="45">
        <v>143.16999999999999</v>
      </c>
      <c r="L1603" s="45">
        <v>66.52</v>
      </c>
      <c r="M1603" s="18" t="s">
        <v>54</v>
      </c>
      <c r="N1603" s="45">
        <v>16.34</v>
      </c>
      <c r="O16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3" s="45">
        <f>Table1[[#This Row],[Lifetime Gross (M USD)]]-Table1[[#This Row],[Budget (M USD)]]</f>
        <v>66.900000000000006</v>
      </c>
      <c r="Q1603" s="2" t="s">
        <v>25</v>
      </c>
    </row>
    <row r="1604" spans="1:17" x14ac:dyDescent="0.3">
      <c r="A1604" s="32" t="s">
        <v>237</v>
      </c>
      <c r="B1604" s="22" t="s">
        <v>2315</v>
      </c>
      <c r="C1604" s="18" t="s">
        <v>4491</v>
      </c>
      <c r="D1604" s="18" t="s">
        <v>26</v>
      </c>
      <c r="E1604" s="18" t="s">
        <v>9</v>
      </c>
      <c r="F1604" s="42">
        <f t="shared" ca="1" si="25"/>
        <v>23769</v>
      </c>
      <c r="G1604" s="27">
        <v>5.9</v>
      </c>
      <c r="H1604" s="45">
        <v>17.399999999999999</v>
      </c>
      <c r="I1604" s="45">
        <v>75.23</v>
      </c>
      <c r="J1604" s="25">
        <v>62</v>
      </c>
      <c r="K1604" s="45">
        <v>56.12</v>
      </c>
      <c r="L1604" s="45">
        <v>19.11</v>
      </c>
      <c r="M1604" s="18" t="s">
        <v>48</v>
      </c>
      <c r="N1604" s="45">
        <v>7.25</v>
      </c>
      <c r="O16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4" s="45">
        <f>Table1[[#This Row],[Lifetime Gross (M USD)]]-Table1[[#This Row],[Budget (M USD)]]</f>
        <v>57.830000000000005</v>
      </c>
      <c r="Q1604" s="2" t="s">
        <v>8</v>
      </c>
    </row>
    <row r="1605" spans="1:17" x14ac:dyDescent="0.3">
      <c r="A1605" s="18" t="s">
        <v>260</v>
      </c>
      <c r="B1605" s="22" t="s">
        <v>2158</v>
      </c>
      <c r="C1605" s="18" t="s">
        <v>4794</v>
      </c>
      <c r="D1605" s="18" t="s">
        <v>26</v>
      </c>
      <c r="E1605" s="18" t="s">
        <v>9</v>
      </c>
      <c r="F1605" s="42">
        <f t="shared" ca="1" si="25"/>
        <v>12627</v>
      </c>
      <c r="G1605" s="27">
        <v>7.1</v>
      </c>
      <c r="H1605" s="45">
        <v>207.85</v>
      </c>
      <c r="I1605" s="45">
        <v>262.17</v>
      </c>
      <c r="J1605" s="25">
        <v>63</v>
      </c>
      <c r="K1605" s="45">
        <v>190.12</v>
      </c>
      <c r="L1605" s="45">
        <v>72.05</v>
      </c>
      <c r="M1605" s="18" t="s">
        <v>44</v>
      </c>
      <c r="N1605" s="45">
        <v>36.07</v>
      </c>
      <c r="O16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5" s="45">
        <f>Table1[[#This Row],[Lifetime Gross (M USD)]]-Table1[[#This Row],[Budget (M USD)]]</f>
        <v>54.320000000000022</v>
      </c>
      <c r="Q1605" s="2" t="s">
        <v>10</v>
      </c>
    </row>
    <row r="1606" spans="1:17" x14ac:dyDescent="0.3">
      <c r="A1606" s="32" t="s">
        <v>266</v>
      </c>
      <c r="B1606" s="22" t="s">
        <v>2917</v>
      </c>
      <c r="C1606" s="18" t="s">
        <v>4691</v>
      </c>
      <c r="D1606" s="18" t="s">
        <v>26</v>
      </c>
      <c r="E1606" s="18" t="s">
        <v>19</v>
      </c>
      <c r="F1606" s="42">
        <f t="shared" ca="1" si="25"/>
        <v>16397</v>
      </c>
      <c r="G1606" s="27">
        <v>7.3</v>
      </c>
      <c r="H1606" s="45">
        <v>1.63</v>
      </c>
      <c r="I1606" s="45">
        <v>48.33</v>
      </c>
      <c r="J1606" s="25">
        <v>82</v>
      </c>
      <c r="K1606" s="45">
        <v>34.4</v>
      </c>
      <c r="L1606" s="45">
        <v>13.93</v>
      </c>
      <c r="M1606" s="18" t="s">
        <v>46</v>
      </c>
      <c r="N1606" s="45">
        <v>0.76</v>
      </c>
      <c r="O16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6" s="45">
        <f>Table1[[#This Row],[Lifetime Gross (M USD)]]-Table1[[#This Row],[Budget (M USD)]]</f>
        <v>46.699999999999996</v>
      </c>
      <c r="Q1606" s="2" t="s">
        <v>22</v>
      </c>
    </row>
    <row r="1607" spans="1:17" x14ac:dyDescent="0.3">
      <c r="A1607" s="18" t="s">
        <v>281</v>
      </c>
      <c r="B1607" s="22" t="s">
        <v>1963</v>
      </c>
      <c r="C1607" s="18" t="s">
        <v>3165</v>
      </c>
      <c r="D1607" s="18" t="s">
        <v>26</v>
      </c>
      <c r="E1607" s="18" t="s">
        <v>9</v>
      </c>
      <c r="F1607" s="42">
        <f t="shared" ca="1" si="25"/>
        <v>20975</v>
      </c>
      <c r="G1607" s="27">
        <v>6</v>
      </c>
      <c r="H1607" s="45">
        <v>131.44</v>
      </c>
      <c r="I1607" s="45">
        <v>174.95</v>
      </c>
      <c r="J1607" s="25">
        <v>93</v>
      </c>
      <c r="K1607" s="45">
        <v>125.98</v>
      </c>
      <c r="L1607" s="45">
        <v>48.97</v>
      </c>
      <c r="M1607" s="18" t="s">
        <v>48</v>
      </c>
      <c r="N1607" s="45">
        <v>26.25</v>
      </c>
      <c r="O16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7" s="45">
        <f>Table1[[#This Row],[Lifetime Gross (M USD)]]-Table1[[#This Row],[Budget (M USD)]]</f>
        <v>43.509999999999991</v>
      </c>
      <c r="Q1607" s="2" t="s">
        <v>20</v>
      </c>
    </row>
    <row r="1608" spans="1:17" x14ac:dyDescent="0.3">
      <c r="A1608" s="32" t="s">
        <v>410</v>
      </c>
      <c r="B1608" s="22" t="s">
        <v>2711</v>
      </c>
      <c r="C1608" s="18" t="s">
        <v>4261</v>
      </c>
      <c r="D1608" s="18" t="s">
        <v>26</v>
      </c>
      <c r="E1608" s="18" t="s">
        <v>9</v>
      </c>
      <c r="F1608" s="42">
        <f t="shared" ca="1" si="25"/>
        <v>25387</v>
      </c>
      <c r="G1608" s="27">
        <v>6.4</v>
      </c>
      <c r="H1608" s="45">
        <v>143.08000000000001</v>
      </c>
      <c r="I1608" s="45">
        <v>179.01</v>
      </c>
      <c r="J1608" s="25">
        <v>90</v>
      </c>
      <c r="K1608" s="45">
        <v>142.68</v>
      </c>
      <c r="L1608" s="45">
        <v>36.33</v>
      </c>
      <c r="M1608" s="18" t="s">
        <v>54</v>
      </c>
      <c r="N1608" s="45">
        <v>17.940000000000001</v>
      </c>
      <c r="O16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8" s="45">
        <f>Table1[[#This Row],[Lifetime Gross (M USD)]]-Table1[[#This Row],[Budget (M USD)]]</f>
        <v>35.929999999999978</v>
      </c>
      <c r="Q1608" s="2" t="s">
        <v>10</v>
      </c>
    </row>
    <row r="1609" spans="1:17" x14ac:dyDescent="0.3">
      <c r="A1609" s="18" t="s">
        <v>469</v>
      </c>
      <c r="B1609" s="22" t="s">
        <v>2870</v>
      </c>
      <c r="C1609" s="18" t="s">
        <v>4589</v>
      </c>
      <c r="D1609" s="18" t="s">
        <v>26</v>
      </c>
      <c r="E1609" s="18" t="s">
        <v>9</v>
      </c>
      <c r="F1609" s="42">
        <f t="shared" ca="1" si="25"/>
        <v>18014</v>
      </c>
      <c r="G1609" s="27">
        <v>7.3</v>
      </c>
      <c r="H1609" s="45">
        <v>77.38</v>
      </c>
      <c r="I1609" s="45">
        <v>99.64</v>
      </c>
      <c r="J1609" s="25">
        <v>30</v>
      </c>
      <c r="K1609" s="45">
        <v>55.89</v>
      </c>
      <c r="L1609" s="45">
        <v>43.75</v>
      </c>
      <c r="M1609" s="18" t="s">
        <v>55</v>
      </c>
      <c r="N1609" s="45">
        <v>17.16</v>
      </c>
      <c r="O16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09" s="45">
        <f>Table1[[#This Row],[Lifetime Gross (M USD)]]-Table1[[#This Row],[Budget (M USD)]]</f>
        <v>22.260000000000005</v>
      </c>
      <c r="Q1609" s="2" t="s">
        <v>20</v>
      </c>
    </row>
    <row r="1610" spans="1:17" x14ac:dyDescent="0.3">
      <c r="A1610" s="32" t="s">
        <v>470</v>
      </c>
      <c r="B1610" s="22" t="s">
        <v>2068</v>
      </c>
      <c r="C1610" s="18" t="s">
        <v>3279</v>
      </c>
      <c r="D1610" s="18" t="s">
        <v>26</v>
      </c>
      <c r="E1610" s="18" t="s">
        <v>9</v>
      </c>
      <c r="F1610" s="42">
        <f t="shared" ca="1" si="25"/>
        <v>33571</v>
      </c>
      <c r="G1610" s="27">
        <v>7.1</v>
      </c>
      <c r="H1610" s="45">
        <v>201.46</v>
      </c>
      <c r="I1610" s="45">
        <v>218.35</v>
      </c>
      <c r="J1610" s="25">
        <v>26</v>
      </c>
      <c r="K1610" s="45">
        <v>137.31</v>
      </c>
      <c r="L1610" s="45">
        <v>81.040000000000006</v>
      </c>
      <c r="M1610" s="18" t="s">
        <v>48</v>
      </c>
      <c r="N1610" s="45">
        <v>22.59</v>
      </c>
      <c r="O16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0" s="45">
        <f>Table1[[#This Row],[Lifetime Gross (M USD)]]-Table1[[#This Row],[Budget (M USD)]]</f>
        <v>16.889999999999986</v>
      </c>
      <c r="Q1610" s="2" t="s">
        <v>32</v>
      </c>
    </row>
    <row r="1611" spans="1:17" x14ac:dyDescent="0.3">
      <c r="A1611" s="18" t="s">
        <v>472</v>
      </c>
      <c r="B1611" s="22" t="s">
        <v>1846</v>
      </c>
      <c r="C1611" s="18" t="s">
        <v>4711</v>
      </c>
      <c r="D1611" s="18" t="s">
        <v>26</v>
      </c>
      <c r="E1611" s="18" t="s">
        <v>9</v>
      </c>
      <c r="F1611" s="42">
        <f t="shared" ca="1" si="25"/>
        <v>18954</v>
      </c>
      <c r="G1611" s="27">
        <v>8.1999999999999993</v>
      </c>
      <c r="H1611" s="45">
        <v>154.06</v>
      </c>
      <c r="I1611" s="45">
        <v>165.28</v>
      </c>
      <c r="J1611" s="25">
        <v>69</v>
      </c>
      <c r="K1611" s="45">
        <v>123.49</v>
      </c>
      <c r="L1611" s="45">
        <v>41.79</v>
      </c>
      <c r="M1611" s="18" t="s">
        <v>55</v>
      </c>
      <c r="N1611" s="45">
        <v>19.27</v>
      </c>
      <c r="O16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1" s="45">
        <f>Table1[[#This Row],[Lifetime Gross (M USD)]]-Table1[[#This Row],[Budget (M USD)]]</f>
        <v>11.219999999999999</v>
      </c>
      <c r="Q1611" s="2" t="s">
        <v>22</v>
      </c>
    </row>
    <row r="1612" spans="1:17" x14ac:dyDescent="0.3">
      <c r="A1612" s="32" t="s">
        <v>476</v>
      </c>
      <c r="B1612" s="22" t="s">
        <v>2281</v>
      </c>
      <c r="C1612" s="18" t="s">
        <v>3709</v>
      </c>
      <c r="D1612" s="18" t="s">
        <v>26</v>
      </c>
      <c r="E1612" s="18" t="s">
        <v>9</v>
      </c>
      <c r="F1612" s="42">
        <f t="shared" ca="1" si="25"/>
        <v>26938</v>
      </c>
      <c r="G1612" s="27">
        <v>6.9</v>
      </c>
      <c r="H1612" s="45">
        <v>173.79</v>
      </c>
      <c r="I1612" s="45">
        <v>184.09</v>
      </c>
      <c r="J1612" s="25">
        <v>95</v>
      </c>
      <c r="K1612" s="45">
        <v>110.73</v>
      </c>
      <c r="L1612" s="45">
        <v>73.36</v>
      </c>
      <c r="M1612" s="18" t="s">
        <v>54</v>
      </c>
      <c r="N1612" s="45">
        <v>71.22</v>
      </c>
      <c r="O16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2" s="45">
        <f>Table1[[#This Row],[Lifetime Gross (M USD)]]-Table1[[#This Row],[Budget (M USD)]]</f>
        <v>10.300000000000011</v>
      </c>
      <c r="Q1612" s="2" t="s">
        <v>25</v>
      </c>
    </row>
    <row r="1613" spans="1:17" x14ac:dyDescent="0.3">
      <c r="A1613" s="18" t="s">
        <v>530</v>
      </c>
      <c r="B1613" s="22" t="s">
        <v>1899</v>
      </c>
      <c r="C1613" s="18" t="s">
        <v>5008</v>
      </c>
      <c r="D1613" s="18" t="s">
        <v>26</v>
      </c>
      <c r="E1613" s="18" t="s">
        <v>9</v>
      </c>
      <c r="F1613" s="42">
        <f t="shared" ca="1" si="25"/>
        <v>20339</v>
      </c>
      <c r="G1613" s="27">
        <v>6.8</v>
      </c>
      <c r="H1613" s="45">
        <v>241.6</v>
      </c>
      <c r="I1613" s="45">
        <v>250.41</v>
      </c>
      <c r="J1613" s="25">
        <v>31</v>
      </c>
      <c r="K1613" s="45">
        <v>185.01</v>
      </c>
      <c r="L1613" s="45">
        <v>65.400000000000006</v>
      </c>
      <c r="M1613" s="18" t="s">
        <v>48</v>
      </c>
      <c r="N1613" s="45">
        <v>101.91</v>
      </c>
      <c r="O16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3" s="45">
        <f>Table1[[#This Row],[Lifetime Gross (M USD)]]-Table1[[#This Row],[Budget (M USD)]]</f>
        <v>8.8100000000000023</v>
      </c>
      <c r="Q1613" s="2" t="s">
        <v>32</v>
      </c>
    </row>
    <row r="1614" spans="1:17" x14ac:dyDescent="0.3">
      <c r="A1614" s="32" t="s">
        <v>539</v>
      </c>
      <c r="B1614" s="22" t="s">
        <v>2312</v>
      </c>
      <c r="C1614" s="18" t="s">
        <v>3985</v>
      </c>
      <c r="D1614" s="18" t="s">
        <v>26</v>
      </c>
      <c r="E1614" s="18" t="s">
        <v>9</v>
      </c>
      <c r="F1614" s="42">
        <f t="shared" ca="1" si="25"/>
        <v>38690</v>
      </c>
      <c r="G1614" s="27">
        <v>6.3</v>
      </c>
      <c r="H1614" s="45">
        <v>181.76</v>
      </c>
      <c r="I1614" s="45">
        <v>180.76</v>
      </c>
      <c r="J1614" s="25">
        <v>58</v>
      </c>
      <c r="K1614" s="45">
        <v>134.13999999999999</v>
      </c>
      <c r="L1614" s="45">
        <v>46.62</v>
      </c>
      <c r="M1614" s="18" t="s">
        <v>55</v>
      </c>
      <c r="N1614" s="45">
        <v>20.65</v>
      </c>
      <c r="O16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4" s="45">
        <f>Table1[[#This Row],[Lifetime Gross (M USD)]]-Table1[[#This Row],[Budget (M USD)]]</f>
        <v>-1</v>
      </c>
      <c r="Q1614" s="2" t="s">
        <v>10</v>
      </c>
    </row>
    <row r="1615" spans="1:17" x14ac:dyDescent="0.3">
      <c r="A1615" s="18" t="s">
        <v>554</v>
      </c>
      <c r="B1615" s="22" t="s">
        <v>2967</v>
      </c>
      <c r="C1615" s="18" t="s">
        <v>4820</v>
      </c>
      <c r="D1615" s="18" t="s">
        <v>26</v>
      </c>
      <c r="E1615" s="18" t="s">
        <v>9</v>
      </c>
      <c r="F1615" s="42">
        <f t="shared" ca="1" si="25"/>
        <v>24874</v>
      </c>
      <c r="G1615" s="27">
        <v>6</v>
      </c>
      <c r="H1615" s="45">
        <v>25.16</v>
      </c>
      <c r="I1615" s="45">
        <v>21.68</v>
      </c>
      <c r="J1615" s="25">
        <v>35</v>
      </c>
      <c r="K1615" s="45">
        <v>17.170000000000002</v>
      </c>
      <c r="L1615" s="45">
        <v>4.51</v>
      </c>
      <c r="M1615" s="18" t="s">
        <v>44</v>
      </c>
      <c r="N1615" s="45">
        <v>4.4000000000000004</v>
      </c>
      <c r="O16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5" s="45">
        <f>Table1[[#This Row],[Lifetime Gross (M USD)]]-Table1[[#This Row],[Budget (M USD)]]</f>
        <v>-3.4800000000000004</v>
      </c>
      <c r="Q1615" s="2" t="s">
        <v>25</v>
      </c>
    </row>
    <row r="1616" spans="1:17" x14ac:dyDescent="0.3">
      <c r="A1616" s="32" t="s">
        <v>566</v>
      </c>
      <c r="B1616" s="22" t="s">
        <v>2627</v>
      </c>
      <c r="C1616" s="18" t="s">
        <v>4112</v>
      </c>
      <c r="D1616" s="18" t="s">
        <v>26</v>
      </c>
      <c r="E1616" s="18" t="s">
        <v>9</v>
      </c>
      <c r="F1616" s="42">
        <f t="shared" ca="1" si="25"/>
        <v>29477</v>
      </c>
      <c r="G1616" s="27">
        <v>4.8</v>
      </c>
      <c r="H1616" s="45">
        <v>49.9</v>
      </c>
      <c r="I1616" s="45">
        <v>45.05</v>
      </c>
      <c r="J1616" s="25">
        <v>34</v>
      </c>
      <c r="K1616" s="45">
        <v>28.05</v>
      </c>
      <c r="L1616" s="45">
        <v>17</v>
      </c>
      <c r="M1616" s="18" t="s">
        <v>44</v>
      </c>
      <c r="N1616" s="45">
        <v>11.25</v>
      </c>
      <c r="O16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6" s="45">
        <f>Table1[[#This Row],[Lifetime Gross (M USD)]]-Table1[[#This Row],[Budget (M USD)]]</f>
        <v>-4.8500000000000014</v>
      </c>
      <c r="Q1616" s="2" t="s">
        <v>32</v>
      </c>
    </row>
    <row r="1617" spans="1:17" x14ac:dyDescent="0.3">
      <c r="A1617" s="18" t="s">
        <v>569</v>
      </c>
      <c r="B1617" s="22" t="s">
        <v>1981</v>
      </c>
      <c r="C1617" s="18" t="s">
        <v>3184</v>
      </c>
      <c r="D1617" s="18" t="s">
        <v>26</v>
      </c>
      <c r="E1617" s="18" t="s">
        <v>1982</v>
      </c>
      <c r="F1617" s="42">
        <f t="shared" ca="1" si="25"/>
        <v>21593</v>
      </c>
      <c r="G1617" s="27">
        <v>7.3</v>
      </c>
      <c r="H1617" s="45">
        <v>220.94</v>
      </c>
      <c r="I1617" s="45">
        <v>213.69</v>
      </c>
      <c r="J1617" s="25">
        <v>29</v>
      </c>
      <c r="K1617" s="45">
        <v>122.08</v>
      </c>
      <c r="L1617" s="45">
        <v>91.61</v>
      </c>
      <c r="M1617" s="18" t="s">
        <v>44</v>
      </c>
      <c r="N1617" s="45">
        <v>94.47</v>
      </c>
      <c r="O16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7" s="45">
        <f>Table1[[#This Row],[Lifetime Gross (M USD)]]-Table1[[#This Row],[Budget (M USD)]]</f>
        <v>-7.25</v>
      </c>
      <c r="Q1617" s="2" t="s">
        <v>17</v>
      </c>
    </row>
    <row r="1618" spans="1:17" x14ac:dyDescent="0.3">
      <c r="A1618" s="32" t="s">
        <v>607</v>
      </c>
      <c r="B1618" s="22" t="s">
        <v>1920</v>
      </c>
      <c r="C1618" s="18" t="s">
        <v>3122</v>
      </c>
      <c r="D1618" s="18" t="s">
        <v>26</v>
      </c>
      <c r="E1618" s="18" t="s">
        <v>9</v>
      </c>
      <c r="F1618" s="42">
        <f t="shared" ca="1" si="25"/>
        <v>19972</v>
      </c>
      <c r="G1618" s="27">
        <v>7.1</v>
      </c>
      <c r="H1618" s="45">
        <v>90.13</v>
      </c>
      <c r="I1618" s="45">
        <v>78.14</v>
      </c>
      <c r="J1618" s="25">
        <v>89</v>
      </c>
      <c r="K1618" s="45">
        <v>55.93</v>
      </c>
      <c r="L1618" s="45">
        <v>22.21</v>
      </c>
      <c r="M1618" s="18" t="s">
        <v>44</v>
      </c>
      <c r="N1618" s="45">
        <v>35.31</v>
      </c>
      <c r="O16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8" s="45">
        <f>Table1[[#This Row],[Lifetime Gross (M USD)]]-Table1[[#This Row],[Budget (M USD)]]</f>
        <v>-11.989999999999995</v>
      </c>
      <c r="Q1618" s="2" t="s">
        <v>10</v>
      </c>
    </row>
    <row r="1619" spans="1:17" x14ac:dyDescent="0.3">
      <c r="A1619" s="18" t="s">
        <v>622</v>
      </c>
      <c r="B1619" s="22" t="s">
        <v>2354</v>
      </c>
      <c r="C1619" s="18" t="s">
        <v>3701</v>
      </c>
      <c r="D1619" s="18" t="s">
        <v>26</v>
      </c>
      <c r="E1619" s="18" t="s">
        <v>9</v>
      </c>
      <c r="F1619" s="42">
        <f t="shared" ca="1" si="25"/>
        <v>31767</v>
      </c>
      <c r="G1619" s="27">
        <v>6.3</v>
      </c>
      <c r="H1619" s="45">
        <v>252.6</v>
      </c>
      <c r="I1619" s="45">
        <v>236.97</v>
      </c>
      <c r="J1619" s="25">
        <v>22</v>
      </c>
      <c r="K1619" s="45">
        <v>142.58000000000001</v>
      </c>
      <c r="L1619" s="45">
        <v>94.39</v>
      </c>
      <c r="M1619" s="18" t="s">
        <v>44</v>
      </c>
      <c r="N1619" s="45">
        <v>68.78</v>
      </c>
      <c r="O16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19" s="45">
        <f>Table1[[#This Row],[Lifetime Gross (M USD)]]-Table1[[#This Row],[Budget (M USD)]]</f>
        <v>-15.629999999999995</v>
      </c>
      <c r="Q1619" s="2" t="s">
        <v>8</v>
      </c>
    </row>
    <row r="1620" spans="1:17" x14ac:dyDescent="0.3">
      <c r="A1620" s="32" t="s">
        <v>644</v>
      </c>
      <c r="B1620" s="22" t="s">
        <v>2964</v>
      </c>
      <c r="C1620" s="18" t="s">
        <v>4810</v>
      </c>
      <c r="D1620" s="18" t="s">
        <v>26</v>
      </c>
      <c r="E1620" s="18" t="s">
        <v>9</v>
      </c>
      <c r="F1620" s="42">
        <f t="shared" ca="1" si="25"/>
        <v>26893</v>
      </c>
      <c r="G1620" s="27">
        <v>6.7</v>
      </c>
      <c r="H1620" s="45">
        <v>57.48</v>
      </c>
      <c r="I1620" s="45">
        <v>38.61</v>
      </c>
      <c r="J1620" s="25">
        <v>98</v>
      </c>
      <c r="K1620" s="45">
        <v>22.05</v>
      </c>
      <c r="L1620" s="45">
        <v>16.559999999999999</v>
      </c>
      <c r="M1620" s="18" t="s">
        <v>46</v>
      </c>
      <c r="N1620" s="45">
        <v>20.72</v>
      </c>
      <c r="O16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0" s="45">
        <f>Table1[[#This Row],[Lifetime Gross (M USD)]]-Table1[[#This Row],[Budget (M USD)]]</f>
        <v>-18.869999999999997</v>
      </c>
      <c r="Q1620" s="2" t="s">
        <v>17</v>
      </c>
    </row>
    <row r="1621" spans="1:17" x14ac:dyDescent="0.3">
      <c r="A1621" s="18" t="s">
        <v>668</v>
      </c>
      <c r="B1621" s="22" t="s">
        <v>3007</v>
      </c>
      <c r="C1621" s="18" t="s">
        <v>4966</v>
      </c>
      <c r="D1621" s="18" t="s">
        <v>26</v>
      </c>
      <c r="E1621" s="18" t="s">
        <v>9</v>
      </c>
      <c r="F1621" s="42">
        <f t="shared" ca="1" si="25"/>
        <v>32504</v>
      </c>
      <c r="G1621" s="27">
        <v>6.7</v>
      </c>
      <c r="H1621" s="45">
        <v>98.77</v>
      </c>
      <c r="I1621" s="45">
        <v>77.64</v>
      </c>
      <c r="J1621" s="25">
        <v>54</v>
      </c>
      <c r="K1621" s="45">
        <v>55.12</v>
      </c>
      <c r="L1621" s="45">
        <v>22.52</v>
      </c>
      <c r="M1621" s="18" t="s">
        <v>55</v>
      </c>
      <c r="N1621" s="45">
        <v>34.78</v>
      </c>
      <c r="O16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1" s="45">
        <f>Table1[[#This Row],[Lifetime Gross (M USD)]]-Table1[[#This Row],[Budget (M USD)]]</f>
        <v>-21.129999999999995</v>
      </c>
      <c r="Q1621" s="2" t="s">
        <v>20</v>
      </c>
    </row>
    <row r="1622" spans="1:17" x14ac:dyDescent="0.3">
      <c r="A1622" s="32" t="s">
        <v>703</v>
      </c>
      <c r="B1622" s="22" t="s">
        <v>1884</v>
      </c>
      <c r="C1622" s="18" t="s">
        <v>4532</v>
      </c>
      <c r="D1622" s="18" t="s">
        <v>26</v>
      </c>
      <c r="E1622" s="18" t="s">
        <v>19</v>
      </c>
      <c r="F1622" s="42">
        <f t="shared" ca="1" si="25"/>
        <v>9341</v>
      </c>
      <c r="G1622" s="27">
        <v>6.9</v>
      </c>
      <c r="H1622" s="45">
        <v>267.70999999999998</v>
      </c>
      <c r="I1622" s="45">
        <v>241.43</v>
      </c>
      <c r="J1622" s="25">
        <v>35</v>
      </c>
      <c r="K1622" s="45">
        <v>135.07</v>
      </c>
      <c r="L1622" s="45">
        <v>106.36</v>
      </c>
      <c r="M1622" s="18" t="s">
        <v>50</v>
      </c>
      <c r="N1622" s="45">
        <v>76.42</v>
      </c>
      <c r="O16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2" s="45">
        <f>Table1[[#This Row],[Lifetime Gross (M USD)]]-Table1[[#This Row],[Budget (M USD)]]</f>
        <v>-26.279999999999973</v>
      </c>
      <c r="Q1622" s="2" t="s">
        <v>32</v>
      </c>
    </row>
    <row r="1623" spans="1:17" x14ac:dyDescent="0.3">
      <c r="A1623" s="18" t="s">
        <v>732</v>
      </c>
      <c r="B1623" s="22" t="s">
        <v>2067</v>
      </c>
      <c r="C1623" s="18" t="s">
        <v>3276</v>
      </c>
      <c r="D1623" s="18" t="s">
        <v>26</v>
      </c>
      <c r="E1623" s="18" t="s">
        <v>9</v>
      </c>
      <c r="F1623" s="42">
        <f t="shared" ca="1" si="25"/>
        <v>15652</v>
      </c>
      <c r="G1623" s="27">
        <v>7.4</v>
      </c>
      <c r="H1623" s="45">
        <v>207.14</v>
      </c>
      <c r="I1623" s="45">
        <v>177.46</v>
      </c>
      <c r="J1623" s="25">
        <v>57</v>
      </c>
      <c r="K1623" s="45">
        <v>134.13</v>
      </c>
      <c r="L1623" s="45">
        <v>43.33</v>
      </c>
      <c r="M1623" s="18" t="s">
        <v>46</v>
      </c>
      <c r="N1623" s="45">
        <v>83.24</v>
      </c>
      <c r="O16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3" s="45">
        <f>Table1[[#This Row],[Lifetime Gross (M USD)]]-Table1[[#This Row],[Budget (M USD)]]</f>
        <v>-29.679999999999978</v>
      </c>
      <c r="Q1623" s="2" t="s">
        <v>28</v>
      </c>
    </row>
    <row r="1624" spans="1:17" x14ac:dyDescent="0.3">
      <c r="A1624" s="32" t="s">
        <v>831</v>
      </c>
      <c r="B1624" s="22" t="s">
        <v>2536</v>
      </c>
      <c r="C1624" s="18" t="s">
        <v>4703</v>
      </c>
      <c r="D1624" s="18" t="s">
        <v>26</v>
      </c>
      <c r="E1624" s="18" t="s">
        <v>9</v>
      </c>
      <c r="F1624" s="42">
        <f t="shared" ca="1" si="25"/>
        <v>31536</v>
      </c>
      <c r="G1624" s="27">
        <v>5.9</v>
      </c>
      <c r="H1624" s="45">
        <v>284.33</v>
      </c>
      <c r="I1624" s="45">
        <v>248.1</v>
      </c>
      <c r="J1624" s="25">
        <v>35</v>
      </c>
      <c r="K1624" s="45">
        <v>165.44</v>
      </c>
      <c r="L1624" s="45">
        <v>82.66</v>
      </c>
      <c r="M1624" s="18" t="s">
        <v>44</v>
      </c>
      <c r="N1624" s="45">
        <v>32</v>
      </c>
      <c r="O16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4" s="45">
        <f>Table1[[#This Row],[Lifetime Gross (M USD)]]-Table1[[#This Row],[Budget (M USD)]]</f>
        <v>-36.22999999999999</v>
      </c>
      <c r="Q1624" s="2" t="s">
        <v>32</v>
      </c>
    </row>
    <row r="1625" spans="1:17" x14ac:dyDescent="0.3">
      <c r="A1625" s="18" t="s">
        <v>839</v>
      </c>
      <c r="B1625" s="22" t="s">
        <v>2920</v>
      </c>
      <c r="C1625" s="18" t="s">
        <v>4699</v>
      </c>
      <c r="D1625" s="18" t="s">
        <v>26</v>
      </c>
      <c r="E1625" s="18" t="s">
        <v>9</v>
      </c>
      <c r="F1625" s="42">
        <f t="shared" ca="1" si="25"/>
        <v>35772</v>
      </c>
      <c r="G1625" s="27">
        <v>5.6</v>
      </c>
      <c r="H1625" s="45">
        <v>282.52999999999997</v>
      </c>
      <c r="I1625" s="45">
        <v>235.81</v>
      </c>
      <c r="J1625" s="25">
        <v>60</v>
      </c>
      <c r="K1625" s="45">
        <v>130.79</v>
      </c>
      <c r="L1625" s="45">
        <v>105.02</v>
      </c>
      <c r="M1625" s="18" t="s">
        <v>46</v>
      </c>
      <c r="N1625" s="45">
        <v>105.42</v>
      </c>
      <c r="O16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5" s="45">
        <f>Table1[[#This Row],[Lifetime Gross (M USD)]]-Table1[[#This Row],[Budget (M USD)]]</f>
        <v>-46.71999999999997</v>
      </c>
      <c r="Q1625" s="2" t="s">
        <v>32</v>
      </c>
    </row>
    <row r="1626" spans="1:17" x14ac:dyDescent="0.3">
      <c r="A1626" s="32" t="s">
        <v>869</v>
      </c>
      <c r="B1626" s="22" t="s">
        <v>2444</v>
      </c>
      <c r="C1626" s="18" t="s">
        <v>3800</v>
      </c>
      <c r="D1626" s="18" t="s">
        <v>26</v>
      </c>
      <c r="E1626" s="18" t="s">
        <v>9</v>
      </c>
      <c r="F1626" s="42">
        <f t="shared" ca="1" si="25"/>
        <v>20022</v>
      </c>
      <c r="G1626" s="27">
        <v>7.6</v>
      </c>
      <c r="H1626" s="45">
        <v>203.47</v>
      </c>
      <c r="I1626" s="45">
        <v>139.29</v>
      </c>
      <c r="J1626" s="25">
        <v>51</v>
      </c>
      <c r="K1626" s="45">
        <v>88.02</v>
      </c>
      <c r="L1626" s="45">
        <v>51.27</v>
      </c>
      <c r="M1626" s="18" t="s">
        <v>50</v>
      </c>
      <c r="N1626" s="45">
        <v>97.34</v>
      </c>
      <c r="O16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6" s="45">
        <f>Table1[[#This Row],[Lifetime Gross (M USD)]]-Table1[[#This Row],[Budget (M USD)]]</f>
        <v>-64.180000000000007</v>
      </c>
      <c r="Q1626" s="2" t="s">
        <v>32</v>
      </c>
    </row>
    <row r="1627" spans="1:17" x14ac:dyDescent="0.3">
      <c r="A1627" s="18" t="s">
        <v>903</v>
      </c>
      <c r="B1627" s="22" t="s">
        <v>1915</v>
      </c>
      <c r="C1627" s="18" t="s">
        <v>4564</v>
      </c>
      <c r="D1627" s="18" t="s">
        <v>26</v>
      </c>
      <c r="E1627" s="18" t="s">
        <v>9</v>
      </c>
      <c r="F1627" s="42">
        <f t="shared" ca="1" si="25"/>
        <v>33156</v>
      </c>
      <c r="G1627" s="27">
        <v>6.1</v>
      </c>
      <c r="H1627" s="45">
        <v>205.1</v>
      </c>
      <c r="I1627" s="45">
        <v>136.62</v>
      </c>
      <c r="J1627" s="25">
        <v>29</v>
      </c>
      <c r="K1627" s="45">
        <v>97.97</v>
      </c>
      <c r="L1627" s="45">
        <v>38.65</v>
      </c>
      <c r="M1627" s="18" t="s">
        <v>48</v>
      </c>
      <c r="N1627" s="45">
        <v>95.79</v>
      </c>
      <c r="O16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7" s="45">
        <f>Table1[[#This Row],[Lifetime Gross (M USD)]]-Table1[[#This Row],[Budget (M USD)]]</f>
        <v>-68.47999999999999</v>
      </c>
      <c r="Q1627" s="2" t="s">
        <v>25</v>
      </c>
    </row>
    <row r="1628" spans="1:17" x14ac:dyDescent="0.3">
      <c r="A1628" s="32" t="s">
        <v>231</v>
      </c>
      <c r="B1628" s="22" t="s">
        <v>2561</v>
      </c>
      <c r="C1628" s="18" t="s">
        <v>3994</v>
      </c>
      <c r="D1628" s="18" t="s">
        <v>26</v>
      </c>
      <c r="E1628" s="18" t="s">
        <v>9</v>
      </c>
      <c r="F1628" s="42">
        <f t="shared" ca="1" si="25"/>
        <v>29275</v>
      </c>
      <c r="G1628" s="27">
        <v>5.8</v>
      </c>
      <c r="H1628" s="45">
        <v>251.17</v>
      </c>
      <c r="I1628" s="45">
        <v>163.85</v>
      </c>
      <c r="J1628" s="25">
        <v>56</v>
      </c>
      <c r="K1628" s="45">
        <v>103.95</v>
      </c>
      <c r="L1628" s="45">
        <v>59.9</v>
      </c>
      <c r="M1628" s="18" t="s">
        <v>44</v>
      </c>
      <c r="N1628" s="45">
        <v>27.28</v>
      </c>
      <c r="O16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8" s="45">
        <f>Table1[[#This Row],[Lifetime Gross (M USD)]]-Table1[[#This Row],[Budget (M USD)]]</f>
        <v>-87.32</v>
      </c>
      <c r="Q1628" s="2" t="s">
        <v>17</v>
      </c>
    </row>
    <row r="1629" spans="1:17" x14ac:dyDescent="0.3">
      <c r="A1629" s="18" t="s">
        <v>929</v>
      </c>
      <c r="B1629" s="22" t="s">
        <v>1916</v>
      </c>
      <c r="C1629" s="18" t="s">
        <v>4334</v>
      </c>
      <c r="D1629" s="18" t="s">
        <v>26</v>
      </c>
      <c r="E1629" s="18" t="s">
        <v>1982</v>
      </c>
      <c r="F1629" s="42">
        <f t="shared" ca="1" si="25"/>
        <v>40957</v>
      </c>
      <c r="G1629" s="27">
        <v>5.8</v>
      </c>
      <c r="H1629" s="45">
        <v>210.71</v>
      </c>
      <c r="I1629" s="45">
        <v>117.93</v>
      </c>
      <c r="J1629" s="25">
        <v>51</v>
      </c>
      <c r="K1629" s="45">
        <v>69.98</v>
      </c>
      <c r="L1629" s="45">
        <v>47.95</v>
      </c>
      <c r="M1629" s="18" t="s">
        <v>46</v>
      </c>
      <c r="N1629" s="45">
        <v>36.340000000000003</v>
      </c>
      <c r="O16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29" s="45">
        <f>Table1[[#This Row],[Lifetime Gross (M USD)]]-Table1[[#This Row],[Budget (M USD)]]</f>
        <v>-92.78</v>
      </c>
      <c r="Q1629" s="2" t="s">
        <v>10</v>
      </c>
    </row>
    <row r="1630" spans="1:17" x14ac:dyDescent="0.3">
      <c r="A1630" s="32" t="s">
        <v>1011</v>
      </c>
      <c r="B1630" s="22" t="s">
        <v>2364</v>
      </c>
      <c r="C1630" s="18" t="s">
        <v>3677</v>
      </c>
      <c r="D1630" s="18" t="s">
        <v>26</v>
      </c>
      <c r="E1630" s="18" t="s">
        <v>9</v>
      </c>
      <c r="F1630" s="42">
        <f t="shared" ca="1" si="25"/>
        <v>41509</v>
      </c>
      <c r="G1630" s="27">
        <v>5</v>
      </c>
      <c r="H1630" s="45">
        <v>194.47</v>
      </c>
      <c r="I1630" s="45">
        <v>100.73</v>
      </c>
      <c r="J1630" s="25">
        <v>36</v>
      </c>
      <c r="K1630" s="45">
        <v>63.69</v>
      </c>
      <c r="L1630" s="45">
        <v>37.04</v>
      </c>
      <c r="M1630" s="18" t="s">
        <v>50</v>
      </c>
      <c r="N1630" s="45">
        <v>42.04</v>
      </c>
      <c r="O16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0" s="45">
        <f>Table1[[#This Row],[Lifetime Gross (M USD)]]-Table1[[#This Row],[Budget (M USD)]]</f>
        <v>-93.74</v>
      </c>
      <c r="Q1630" s="2" t="s">
        <v>17</v>
      </c>
    </row>
    <row r="1631" spans="1:17" x14ac:dyDescent="0.3">
      <c r="A1631" s="18" t="s">
        <v>946</v>
      </c>
      <c r="B1631" s="22" t="s">
        <v>2174</v>
      </c>
      <c r="C1631" s="18" t="s">
        <v>3920</v>
      </c>
      <c r="D1631" s="18" t="s">
        <v>26</v>
      </c>
      <c r="E1631" s="18" t="s">
        <v>9</v>
      </c>
      <c r="F1631" s="42">
        <f t="shared" ca="1" si="25"/>
        <v>16196</v>
      </c>
      <c r="G1631" s="27">
        <v>5.9</v>
      </c>
      <c r="H1631" s="45">
        <v>169.64</v>
      </c>
      <c r="I1631" s="45">
        <v>70.209999999999994</v>
      </c>
      <c r="J1631" s="25">
        <v>25</v>
      </c>
      <c r="K1631" s="45">
        <v>51.12</v>
      </c>
      <c r="L1631" s="45">
        <v>19.09</v>
      </c>
      <c r="M1631" s="18" t="s">
        <v>46</v>
      </c>
      <c r="N1631" s="45">
        <v>70.239999999999995</v>
      </c>
      <c r="O16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1" s="45">
        <f>Table1[[#This Row],[Lifetime Gross (M USD)]]-Table1[[#This Row],[Budget (M USD)]]</f>
        <v>-99.429999999999993</v>
      </c>
      <c r="Q1631" s="2" t="s">
        <v>10</v>
      </c>
    </row>
    <row r="1632" spans="1:17" x14ac:dyDescent="0.3">
      <c r="A1632" s="32" t="s">
        <v>1061</v>
      </c>
      <c r="B1632" s="22" t="s">
        <v>1892</v>
      </c>
      <c r="C1632" s="18" t="s">
        <v>3094</v>
      </c>
      <c r="D1632" s="18" t="s">
        <v>26</v>
      </c>
      <c r="E1632" s="18" t="s">
        <v>31</v>
      </c>
      <c r="F1632" s="42">
        <f t="shared" ca="1" si="25"/>
        <v>29821</v>
      </c>
      <c r="G1632" s="27">
        <v>6.1</v>
      </c>
      <c r="H1632" s="45">
        <v>233.7</v>
      </c>
      <c r="I1632" s="45">
        <v>110.2</v>
      </c>
      <c r="J1632" s="25">
        <v>71</v>
      </c>
      <c r="K1632" s="45">
        <v>75.790000000000006</v>
      </c>
      <c r="L1632" s="45">
        <v>34.409999999999997</v>
      </c>
      <c r="M1632" s="18" t="s">
        <v>44</v>
      </c>
      <c r="N1632" s="45">
        <v>68.17</v>
      </c>
      <c r="O16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2" s="45">
        <f>Table1[[#This Row],[Lifetime Gross (M USD)]]-Table1[[#This Row],[Budget (M USD)]]</f>
        <v>-123.49999999999999</v>
      </c>
      <c r="Q1632" s="2" t="s">
        <v>10</v>
      </c>
    </row>
    <row r="1633" spans="1:17" x14ac:dyDescent="0.3">
      <c r="A1633" s="18" t="s">
        <v>1135</v>
      </c>
      <c r="B1633" s="22" t="s">
        <v>2749</v>
      </c>
      <c r="C1633" s="18" t="s">
        <v>4324</v>
      </c>
      <c r="D1633" s="18" t="s">
        <v>26</v>
      </c>
      <c r="E1633" s="18" t="s">
        <v>19</v>
      </c>
      <c r="F1633" s="42">
        <f t="shared" ca="1" si="25"/>
        <v>23100</v>
      </c>
      <c r="G1633" s="27">
        <v>7.5</v>
      </c>
      <c r="H1633" s="45">
        <v>279.8</v>
      </c>
      <c r="I1633" s="45">
        <v>141.43</v>
      </c>
      <c r="J1633" s="25">
        <v>53</v>
      </c>
      <c r="K1633" s="45">
        <v>89.75</v>
      </c>
      <c r="L1633" s="45">
        <v>51.68</v>
      </c>
      <c r="M1633" s="18" t="s">
        <v>54</v>
      </c>
      <c r="N1633" s="45">
        <v>71.760000000000005</v>
      </c>
      <c r="O16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3" s="45">
        <f>Table1[[#This Row],[Lifetime Gross (M USD)]]-Table1[[#This Row],[Budget (M USD)]]</f>
        <v>-138.37</v>
      </c>
      <c r="Q1633" s="2" t="s">
        <v>28</v>
      </c>
    </row>
    <row r="1634" spans="1:17" x14ac:dyDescent="0.3">
      <c r="A1634" s="32" t="s">
        <v>1157</v>
      </c>
      <c r="B1634" s="22" t="s">
        <v>2033</v>
      </c>
      <c r="C1634" s="18" t="s">
        <v>3241</v>
      </c>
      <c r="D1634" s="18" t="s">
        <v>26</v>
      </c>
      <c r="E1634" s="18" t="s">
        <v>9</v>
      </c>
      <c r="F1634" s="42">
        <f t="shared" ca="1" si="25"/>
        <v>33260</v>
      </c>
      <c r="G1634" s="27">
        <v>6.3</v>
      </c>
      <c r="H1634" s="45">
        <v>170.09</v>
      </c>
      <c r="I1634" s="45">
        <v>21.68</v>
      </c>
      <c r="J1634" s="25">
        <v>48</v>
      </c>
      <c r="K1634" s="45">
        <v>15.09</v>
      </c>
      <c r="L1634" s="45">
        <v>6.59</v>
      </c>
      <c r="M1634" s="18" t="s">
        <v>44</v>
      </c>
      <c r="N1634" s="45">
        <v>29.55</v>
      </c>
      <c r="O16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4" s="45">
        <f>Table1[[#This Row],[Lifetime Gross (M USD)]]-Table1[[#This Row],[Budget (M USD)]]</f>
        <v>-148.41</v>
      </c>
      <c r="Q1634" s="2" t="s">
        <v>32</v>
      </c>
    </row>
    <row r="1635" spans="1:17" x14ac:dyDescent="0.3">
      <c r="A1635" s="18" t="s">
        <v>542</v>
      </c>
      <c r="B1635" s="22" t="s">
        <v>2534</v>
      </c>
      <c r="C1635" s="18" t="s">
        <v>3953</v>
      </c>
      <c r="D1635" s="18" t="s">
        <v>26</v>
      </c>
      <c r="E1635" s="18" t="s">
        <v>9</v>
      </c>
      <c r="F1635" s="42">
        <f t="shared" ca="1" si="25"/>
        <v>16234</v>
      </c>
      <c r="G1635" s="27">
        <v>6.9</v>
      </c>
      <c r="H1635" s="45">
        <v>231.69</v>
      </c>
      <c r="I1635" s="45">
        <v>38.03</v>
      </c>
      <c r="J1635" s="25">
        <v>40</v>
      </c>
      <c r="K1635" s="45">
        <v>26.65</v>
      </c>
      <c r="L1635" s="45">
        <v>11.38</v>
      </c>
      <c r="M1635" s="18" t="s">
        <v>55</v>
      </c>
      <c r="N1635" s="45">
        <v>40.68</v>
      </c>
      <c r="O16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5" s="45">
        <f>Table1[[#This Row],[Lifetime Gross (M USD)]]-Table1[[#This Row],[Budget (M USD)]]</f>
        <v>-193.66</v>
      </c>
      <c r="Q1635" s="2" t="s">
        <v>13</v>
      </c>
    </row>
    <row r="1636" spans="1:17" x14ac:dyDescent="0.3">
      <c r="A1636" s="32" t="s">
        <v>1185</v>
      </c>
      <c r="B1636" s="22" t="s">
        <v>1944</v>
      </c>
      <c r="C1636" s="18" t="s">
        <v>3145</v>
      </c>
      <c r="D1636" s="18" t="s">
        <v>26</v>
      </c>
      <c r="E1636" s="18" t="s">
        <v>19</v>
      </c>
      <c r="F1636" s="42">
        <f t="shared" ca="1" si="25"/>
        <v>29631</v>
      </c>
      <c r="G1636" s="27">
        <v>6.5</v>
      </c>
      <c r="H1636" s="45">
        <v>279.33999999999997</v>
      </c>
      <c r="I1636" s="45">
        <v>75.36</v>
      </c>
      <c r="J1636" s="25">
        <v>88</v>
      </c>
      <c r="K1636" s="45">
        <v>41.17</v>
      </c>
      <c r="L1636" s="45">
        <v>34.19</v>
      </c>
      <c r="M1636" s="18" t="s">
        <v>54</v>
      </c>
      <c r="N1636" s="45">
        <v>51.84</v>
      </c>
      <c r="O16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36" s="45">
        <f>Table1[[#This Row],[Lifetime Gross (M USD)]]-Table1[[#This Row],[Budget (M USD)]]</f>
        <v>-203.97999999999996</v>
      </c>
      <c r="Q1636" s="2" t="s">
        <v>32</v>
      </c>
    </row>
    <row r="1637" spans="1:17" x14ac:dyDescent="0.3">
      <c r="A1637" s="18" t="s">
        <v>1187</v>
      </c>
      <c r="B1637" s="22" t="s">
        <v>2390</v>
      </c>
      <c r="C1637" s="18" t="s">
        <v>3715</v>
      </c>
      <c r="D1637" s="18" t="s">
        <v>26</v>
      </c>
      <c r="E1637" s="18" t="s">
        <v>9</v>
      </c>
      <c r="F1637" s="42">
        <f t="shared" ca="1" si="25"/>
        <v>34473</v>
      </c>
      <c r="G1637" s="27">
        <v>6.5</v>
      </c>
      <c r="H1637" s="45">
        <v>125.56</v>
      </c>
      <c r="I1637" s="45">
        <v>1298.27</v>
      </c>
      <c r="J1637" s="25">
        <v>37</v>
      </c>
      <c r="K1637" s="45">
        <v>741.38</v>
      </c>
      <c r="L1637" s="45">
        <v>556.89</v>
      </c>
      <c r="M1637" s="18" t="s">
        <v>50</v>
      </c>
      <c r="N1637" s="45">
        <v>48.53</v>
      </c>
      <c r="O16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637" s="45">
        <f>Table1[[#This Row],[Lifetime Gross (M USD)]]-Table1[[#This Row],[Budget (M USD)]]</f>
        <v>1172.71</v>
      </c>
      <c r="Q1637" s="2" t="s">
        <v>28</v>
      </c>
    </row>
    <row r="1638" spans="1:17" x14ac:dyDescent="0.3">
      <c r="A1638" s="32" t="s">
        <v>1188</v>
      </c>
      <c r="B1638" s="22" t="s">
        <v>2066</v>
      </c>
      <c r="C1638" s="18" t="s">
        <v>3736</v>
      </c>
      <c r="D1638" s="18" t="s">
        <v>26</v>
      </c>
      <c r="E1638" s="18" t="s">
        <v>9</v>
      </c>
      <c r="F1638" s="42">
        <f t="shared" ca="1" si="25"/>
        <v>15458</v>
      </c>
      <c r="G1638" s="27">
        <v>6.5</v>
      </c>
      <c r="H1638" s="45">
        <v>98.31</v>
      </c>
      <c r="I1638" s="45">
        <v>1169.99</v>
      </c>
      <c r="J1638" s="25">
        <v>24</v>
      </c>
      <c r="K1638" s="45">
        <v>708.24</v>
      </c>
      <c r="L1638" s="45">
        <v>461.75</v>
      </c>
      <c r="M1638" s="18" t="s">
        <v>46</v>
      </c>
      <c r="N1638" s="45">
        <v>40.39</v>
      </c>
      <c r="O16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638" s="45">
        <f>Table1[[#This Row],[Lifetime Gross (M USD)]]-Table1[[#This Row],[Budget (M USD)]]</f>
        <v>1071.68</v>
      </c>
      <c r="Q1638" s="2" t="s">
        <v>13</v>
      </c>
    </row>
    <row r="1639" spans="1:17" x14ac:dyDescent="0.3">
      <c r="A1639" s="18" t="s">
        <v>1240</v>
      </c>
      <c r="B1639" s="22" t="s">
        <v>2753</v>
      </c>
      <c r="C1639" s="18" t="s">
        <v>4327</v>
      </c>
      <c r="D1639" s="18" t="s">
        <v>26</v>
      </c>
      <c r="E1639" s="18" t="s">
        <v>9</v>
      </c>
      <c r="F1639" s="42">
        <f t="shared" ca="1" si="25"/>
        <v>29123</v>
      </c>
      <c r="G1639" s="27">
        <v>7.2</v>
      </c>
      <c r="H1639" s="45">
        <v>34.19</v>
      </c>
      <c r="I1639" s="45">
        <v>1069.47</v>
      </c>
      <c r="J1639" s="25">
        <v>65</v>
      </c>
      <c r="K1639" s="45">
        <v>619.62</v>
      </c>
      <c r="L1639" s="45">
        <v>449.85</v>
      </c>
      <c r="M1639" s="18" t="s">
        <v>48</v>
      </c>
      <c r="N1639" s="45">
        <v>13.1</v>
      </c>
      <c r="O16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639" s="45">
        <f>Table1[[#This Row],[Lifetime Gross (M USD)]]-Table1[[#This Row],[Budget (M USD)]]</f>
        <v>1035.28</v>
      </c>
      <c r="Q1639" s="2" t="s">
        <v>13</v>
      </c>
    </row>
    <row r="1640" spans="1:17" x14ac:dyDescent="0.3">
      <c r="A1640" s="32" t="s">
        <v>266</v>
      </c>
      <c r="B1640" s="22" t="s">
        <v>1909</v>
      </c>
      <c r="C1640" s="18" t="s">
        <v>3716</v>
      </c>
      <c r="D1640" s="18" t="s">
        <v>26</v>
      </c>
      <c r="E1640" s="18" t="s">
        <v>9</v>
      </c>
      <c r="F1640" s="42">
        <f t="shared" ca="1" si="25"/>
        <v>15503</v>
      </c>
      <c r="G1640" s="27">
        <v>4.2</v>
      </c>
      <c r="H1640" s="45">
        <v>125.11</v>
      </c>
      <c r="I1640" s="45">
        <v>1082.25</v>
      </c>
      <c r="J1640" s="25">
        <v>100</v>
      </c>
      <c r="K1640" s="45">
        <v>834.18</v>
      </c>
      <c r="L1640" s="45">
        <v>248.07</v>
      </c>
      <c r="M1640" s="18" t="s">
        <v>50</v>
      </c>
      <c r="N1640" s="45">
        <v>45.33</v>
      </c>
      <c r="O16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Blockbuster</v>
      </c>
      <c r="P1640" s="45">
        <f>Table1[[#This Row],[Lifetime Gross (M USD)]]-Table1[[#This Row],[Budget (M USD)]]</f>
        <v>957.14</v>
      </c>
      <c r="Q1640" s="2" t="s">
        <v>22</v>
      </c>
    </row>
    <row r="1641" spans="1:17" x14ac:dyDescent="0.3">
      <c r="A1641" s="18" t="s">
        <v>1315</v>
      </c>
      <c r="B1641" s="22" t="s">
        <v>2196</v>
      </c>
      <c r="C1641" s="18" t="s">
        <v>3636</v>
      </c>
      <c r="D1641" s="18" t="s">
        <v>26</v>
      </c>
      <c r="E1641" s="18" t="s">
        <v>9</v>
      </c>
      <c r="F1641" s="42">
        <f t="shared" ca="1" si="25"/>
        <v>31616</v>
      </c>
      <c r="G1641" s="27">
        <v>7.1</v>
      </c>
      <c r="H1641" s="45">
        <v>38.96</v>
      </c>
      <c r="I1641" s="45">
        <v>930.11</v>
      </c>
      <c r="J1641" s="25">
        <v>89</v>
      </c>
      <c r="K1641" s="45">
        <v>470.1</v>
      </c>
      <c r="L1641" s="45">
        <v>460.01</v>
      </c>
      <c r="M1641" s="18" t="s">
        <v>55</v>
      </c>
      <c r="N1641" s="45">
        <v>15.52</v>
      </c>
      <c r="O16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641" s="45">
        <f>Table1[[#This Row],[Lifetime Gross (M USD)]]-Table1[[#This Row],[Budget (M USD)]]</f>
        <v>891.15</v>
      </c>
      <c r="Q1641" s="2" t="s">
        <v>13</v>
      </c>
    </row>
    <row r="1642" spans="1:17" x14ac:dyDescent="0.3">
      <c r="A1642" s="32" t="s">
        <v>1356</v>
      </c>
      <c r="B1642" s="22" t="s">
        <v>2614</v>
      </c>
      <c r="C1642" s="18" t="s">
        <v>4094</v>
      </c>
      <c r="D1642" s="18" t="s">
        <v>26</v>
      </c>
      <c r="E1642" s="18" t="s">
        <v>9</v>
      </c>
      <c r="F1642" s="42">
        <f t="shared" ca="1" si="25"/>
        <v>40808</v>
      </c>
      <c r="G1642" s="27">
        <v>7.1</v>
      </c>
      <c r="H1642" s="45">
        <v>45.43</v>
      </c>
      <c r="I1642" s="45">
        <v>919.13</v>
      </c>
      <c r="J1642" s="25">
        <v>89</v>
      </c>
      <c r="K1642" s="45">
        <v>634.34</v>
      </c>
      <c r="L1642" s="45">
        <v>284.79000000000002</v>
      </c>
      <c r="M1642" s="18" t="s">
        <v>44</v>
      </c>
      <c r="N1642" s="45">
        <v>11.25</v>
      </c>
      <c r="O16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642" s="45">
        <f>Table1[[#This Row],[Lifetime Gross (M USD)]]-Table1[[#This Row],[Budget (M USD)]]</f>
        <v>873.7</v>
      </c>
      <c r="Q1642" s="2" t="s">
        <v>8</v>
      </c>
    </row>
    <row r="1643" spans="1:17" x14ac:dyDescent="0.3">
      <c r="A1643" s="18" t="s">
        <v>1360</v>
      </c>
      <c r="B1643" s="22" t="s">
        <v>2486</v>
      </c>
      <c r="C1643" s="18" t="s">
        <v>3862</v>
      </c>
      <c r="D1643" s="18" t="s">
        <v>26</v>
      </c>
      <c r="E1643" s="18" t="s">
        <v>9</v>
      </c>
      <c r="F1643" s="42">
        <f t="shared" ca="1" si="25"/>
        <v>31502</v>
      </c>
      <c r="G1643" s="27">
        <v>6.7</v>
      </c>
      <c r="H1643" s="45">
        <v>84.62</v>
      </c>
      <c r="I1643" s="45">
        <v>852.34</v>
      </c>
      <c r="J1643" s="25">
        <v>22</v>
      </c>
      <c r="K1643" s="45">
        <v>441.1</v>
      </c>
      <c r="L1643" s="45">
        <v>411.24</v>
      </c>
      <c r="M1643" s="18" t="s">
        <v>44</v>
      </c>
      <c r="N1643" s="45">
        <v>37.94</v>
      </c>
      <c r="O16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643" s="45">
        <f>Table1[[#This Row],[Lifetime Gross (M USD)]]-Table1[[#This Row],[Budget (M USD)]]</f>
        <v>767.72</v>
      </c>
      <c r="Q1643" s="2" t="s">
        <v>8</v>
      </c>
    </row>
    <row r="1644" spans="1:17" x14ac:dyDescent="0.3">
      <c r="A1644" s="32" t="s">
        <v>1403</v>
      </c>
      <c r="B1644" s="22" t="s">
        <v>2119</v>
      </c>
      <c r="C1644" s="18" t="s">
        <v>3343</v>
      </c>
      <c r="D1644" s="18" t="s">
        <v>26</v>
      </c>
      <c r="E1644" s="18" t="s">
        <v>9</v>
      </c>
      <c r="F1644" s="42">
        <f t="shared" ca="1" si="25"/>
        <v>21104</v>
      </c>
      <c r="G1644" s="27">
        <v>5.4</v>
      </c>
      <c r="H1644" s="45">
        <v>115.48</v>
      </c>
      <c r="I1644" s="45">
        <v>778.07</v>
      </c>
      <c r="J1644" s="25">
        <v>53</v>
      </c>
      <c r="K1644" s="45">
        <v>432.58</v>
      </c>
      <c r="L1644" s="45">
        <v>345.49</v>
      </c>
      <c r="M1644" s="18" t="s">
        <v>54</v>
      </c>
      <c r="N1644" s="45">
        <v>20.100000000000001</v>
      </c>
      <c r="O16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644" s="45">
        <f>Table1[[#This Row],[Lifetime Gross (M USD)]]-Table1[[#This Row],[Budget (M USD)]]</f>
        <v>662.59</v>
      </c>
      <c r="Q1644" s="2" t="s">
        <v>17</v>
      </c>
    </row>
    <row r="1645" spans="1:17" x14ac:dyDescent="0.3">
      <c r="A1645" s="18" t="s">
        <v>1497</v>
      </c>
      <c r="B1645" s="22" t="s">
        <v>2455</v>
      </c>
      <c r="C1645" s="18" t="s">
        <v>3815</v>
      </c>
      <c r="D1645" s="18" t="s">
        <v>26</v>
      </c>
      <c r="E1645" s="18" t="s">
        <v>9</v>
      </c>
      <c r="F1645" s="42">
        <f t="shared" ca="1" si="25"/>
        <v>10976</v>
      </c>
      <c r="G1645" s="27">
        <v>7.1</v>
      </c>
      <c r="H1645" s="45">
        <v>195.2</v>
      </c>
      <c r="I1645" s="45">
        <v>713.22</v>
      </c>
      <c r="J1645" s="25">
        <v>68</v>
      </c>
      <c r="K1645" s="45">
        <v>462.03</v>
      </c>
      <c r="L1645" s="45">
        <v>251.19</v>
      </c>
      <c r="M1645" s="18" t="s">
        <v>50</v>
      </c>
      <c r="N1645" s="45">
        <v>88.09</v>
      </c>
      <c r="O16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645" s="45">
        <f>Table1[[#This Row],[Lifetime Gross (M USD)]]-Table1[[#This Row],[Budget (M USD)]]</f>
        <v>518.02</v>
      </c>
      <c r="Q1645" s="2" t="s">
        <v>25</v>
      </c>
    </row>
    <row r="1646" spans="1:17" x14ac:dyDescent="0.3">
      <c r="A1646" s="32" t="s">
        <v>1558</v>
      </c>
      <c r="B1646" s="22" t="s">
        <v>2663</v>
      </c>
      <c r="C1646" s="18" t="s">
        <v>4408</v>
      </c>
      <c r="D1646" s="18" t="s">
        <v>26</v>
      </c>
      <c r="E1646" s="18" t="s">
        <v>9</v>
      </c>
      <c r="F1646" s="42">
        <f t="shared" ca="1" si="25"/>
        <v>30992</v>
      </c>
      <c r="G1646" s="27">
        <v>7.4</v>
      </c>
      <c r="H1646" s="45">
        <v>116.43</v>
      </c>
      <c r="I1646" s="45">
        <v>604.64</v>
      </c>
      <c r="J1646" s="25">
        <v>43</v>
      </c>
      <c r="K1646" s="45">
        <v>463.2</v>
      </c>
      <c r="L1646" s="45">
        <v>141.44</v>
      </c>
      <c r="M1646" s="18" t="s">
        <v>46</v>
      </c>
      <c r="N1646" s="45">
        <v>55.03</v>
      </c>
      <c r="O16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46" s="45">
        <f>Table1[[#This Row],[Lifetime Gross (M USD)]]-Table1[[#This Row],[Budget (M USD)]]</f>
        <v>488.21</v>
      </c>
      <c r="Q1646" s="2" t="s">
        <v>20</v>
      </c>
    </row>
    <row r="1647" spans="1:17" x14ac:dyDescent="0.3">
      <c r="A1647" s="18" t="s">
        <v>1571</v>
      </c>
      <c r="B1647" s="22" t="s">
        <v>2400</v>
      </c>
      <c r="C1647" s="18" t="s">
        <v>3728</v>
      </c>
      <c r="D1647" s="18" t="s">
        <v>26</v>
      </c>
      <c r="E1647" s="18" t="s">
        <v>9</v>
      </c>
      <c r="F1647" s="42">
        <f t="shared" ca="1" si="25"/>
        <v>34996</v>
      </c>
      <c r="G1647" s="27">
        <v>6.3</v>
      </c>
      <c r="H1647" s="45">
        <v>21.17</v>
      </c>
      <c r="I1647" s="45">
        <v>480.62</v>
      </c>
      <c r="J1647" s="25">
        <v>41</v>
      </c>
      <c r="K1647" s="45">
        <v>273.83999999999997</v>
      </c>
      <c r="L1647" s="45">
        <v>206.78</v>
      </c>
      <c r="M1647" s="18" t="s">
        <v>55</v>
      </c>
      <c r="N1647" s="45">
        <v>4.01</v>
      </c>
      <c r="O16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47" s="45">
        <f>Table1[[#This Row],[Lifetime Gross (M USD)]]-Table1[[#This Row],[Budget (M USD)]]</f>
        <v>459.45</v>
      </c>
      <c r="Q1647" s="2" t="s">
        <v>10</v>
      </c>
    </row>
    <row r="1648" spans="1:17" x14ac:dyDescent="0.3">
      <c r="A1648" s="32" t="s">
        <v>833</v>
      </c>
      <c r="B1648" s="22" t="s">
        <v>2798</v>
      </c>
      <c r="C1648" s="18" t="s">
        <v>4444</v>
      </c>
      <c r="D1648" s="18" t="s">
        <v>26</v>
      </c>
      <c r="E1648" s="18" t="s">
        <v>9</v>
      </c>
      <c r="F1648" s="42">
        <f t="shared" ca="1" si="25"/>
        <v>20349</v>
      </c>
      <c r="G1648" s="27">
        <v>6.5</v>
      </c>
      <c r="H1648" s="45">
        <v>115.65</v>
      </c>
      <c r="I1648" s="45">
        <v>560.1</v>
      </c>
      <c r="J1648" s="25">
        <v>56</v>
      </c>
      <c r="K1648" s="45">
        <v>409.17</v>
      </c>
      <c r="L1648" s="45">
        <v>150.93</v>
      </c>
      <c r="M1648" s="18" t="s">
        <v>44</v>
      </c>
      <c r="N1648" s="45">
        <v>20.75</v>
      </c>
      <c r="O16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48" s="45">
        <f>Table1[[#This Row],[Lifetime Gross (M USD)]]-Table1[[#This Row],[Budget (M USD)]]</f>
        <v>444.45000000000005</v>
      </c>
      <c r="Q1648" s="2" t="s">
        <v>32</v>
      </c>
    </row>
    <row r="1649" spans="1:17" x14ac:dyDescent="0.3">
      <c r="A1649" s="18" t="s">
        <v>1558</v>
      </c>
      <c r="B1649" s="22" t="s">
        <v>2304</v>
      </c>
      <c r="C1649" s="18" t="s">
        <v>3588</v>
      </c>
      <c r="D1649" s="18" t="s">
        <v>26</v>
      </c>
      <c r="E1649" s="18" t="s">
        <v>9</v>
      </c>
      <c r="F1649" s="42">
        <f t="shared" ca="1" si="25"/>
        <v>30344</v>
      </c>
      <c r="G1649" s="27">
        <v>5.7</v>
      </c>
      <c r="H1649" s="45">
        <v>103.14</v>
      </c>
      <c r="I1649" s="45">
        <v>507.73</v>
      </c>
      <c r="J1649" s="25">
        <v>95</v>
      </c>
      <c r="K1649" s="45">
        <v>325.92</v>
      </c>
      <c r="L1649" s="45">
        <v>181.81</v>
      </c>
      <c r="M1649" s="18" t="s">
        <v>54</v>
      </c>
      <c r="N1649" s="45">
        <v>15.74</v>
      </c>
      <c r="O16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49" s="45">
        <f>Table1[[#This Row],[Lifetime Gross (M USD)]]-Table1[[#This Row],[Budget (M USD)]]</f>
        <v>404.59000000000003</v>
      </c>
      <c r="Q1649" s="2" t="s">
        <v>25</v>
      </c>
    </row>
    <row r="1650" spans="1:17" x14ac:dyDescent="0.3">
      <c r="A1650" s="32" t="s">
        <v>1696</v>
      </c>
      <c r="B1650" s="22" t="s">
        <v>2894</v>
      </c>
      <c r="C1650" s="18" t="s">
        <v>4636</v>
      </c>
      <c r="D1650" s="18" t="s">
        <v>26</v>
      </c>
      <c r="E1650" s="18" t="s">
        <v>9</v>
      </c>
      <c r="F1650" s="42">
        <f t="shared" ca="1" si="25"/>
        <v>32523</v>
      </c>
      <c r="G1650" s="27">
        <v>7.3</v>
      </c>
      <c r="H1650" s="45">
        <v>57.45</v>
      </c>
      <c r="I1650" s="45">
        <v>432.6</v>
      </c>
      <c r="J1650" s="25">
        <v>36</v>
      </c>
      <c r="K1650" s="45">
        <v>263.58</v>
      </c>
      <c r="L1650" s="45">
        <v>169.02</v>
      </c>
      <c r="M1650" s="18" t="s">
        <v>50</v>
      </c>
      <c r="N1650" s="45">
        <v>22.9</v>
      </c>
      <c r="O16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0" s="45">
        <f>Table1[[#This Row],[Lifetime Gross (M USD)]]-Table1[[#This Row],[Budget (M USD)]]</f>
        <v>375.15000000000003</v>
      </c>
      <c r="Q1650" s="2" t="s">
        <v>22</v>
      </c>
    </row>
    <row r="1651" spans="1:17" x14ac:dyDescent="0.3">
      <c r="A1651" s="18" t="s">
        <v>1728</v>
      </c>
      <c r="B1651" s="22" t="s">
        <v>2474</v>
      </c>
      <c r="C1651" s="18" t="s">
        <v>3845</v>
      </c>
      <c r="D1651" s="18" t="s">
        <v>26</v>
      </c>
      <c r="E1651" s="18" t="s">
        <v>9</v>
      </c>
      <c r="F1651" s="42">
        <f t="shared" ca="1" si="25"/>
        <v>33897</v>
      </c>
      <c r="G1651" s="27">
        <v>5.9</v>
      </c>
      <c r="H1651" s="45">
        <v>8.3800000000000008</v>
      </c>
      <c r="I1651" s="45">
        <v>379.74</v>
      </c>
      <c r="J1651" s="25">
        <v>24</v>
      </c>
      <c r="K1651" s="45">
        <v>249.38</v>
      </c>
      <c r="L1651" s="45">
        <v>130.36000000000001</v>
      </c>
      <c r="M1651" s="18" t="s">
        <v>50</v>
      </c>
      <c r="N1651" s="45">
        <v>2.84</v>
      </c>
      <c r="O16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1" s="45">
        <f>Table1[[#This Row],[Lifetime Gross (M USD)]]-Table1[[#This Row],[Budget (M USD)]]</f>
        <v>371.36</v>
      </c>
      <c r="Q1651" s="2" t="s">
        <v>8</v>
      </c>
    </row>
    <row r="1652" spans="1:17" x14ac:dyDescent="0.3">
      <c r="A1652" s="32" t="s">
        <v>1753</v>
      </c>
      <c r="B1652" s="22" t="s">
        <v>2773</v>
      </c>
      <c r="C1652" s="18" t="s">
        <v>4372</v>
      </c>
      <c r="D1652" s="18" t="s">
        <v>26</v>
      </c>
      <c r="E1652" s="18" t="s">
        <v>9</v>
      </c>
      <c r="F1652" s="42">
        <f t="shared" ca="1" si="25"/>
        <v>31942</v>
      </c>
      <c r="G1652" s="27">
        <v>5.9</v>
      </c>
      <c r="H1652" s="45">
        <v>32.229999999999997</v>
      </c>
      <c r="I1652" s="45">
        <v>401.53</v>
      </c>
      <c r="J1652" s="25">
        <v>78</v>
      </c>
      <c r="K1652" s="45">
        <v>295.98</v>
      </c>
      <c r="L1652" s="45">
        <v>105.55</v>
      </c>
      <c r="M1652" s="18" t="s">
        <v>54</v>
      </c>
      <c r="N1652" s="45">
        <v>11.7</v>
      </c>
      <c r="O16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2" s="45">
        <f>Table1[[#This Row],[Lifetime Gross (M USD)]]-Table1[[#This Row],[Budget (M USD)]]</f>
        <v>369.29999999999995</v>
      </c>
      <c r="Q1652" s="2" t="s">
        <v>22</v>
      </c>
    </row>
    <row r="1653" spans="1:17" x14ac:dyDescent="0.3">
      <c r="A1653" s="18" t="s">
        <v>530</v>
      </c>
      <c r="B1653" s="22" t="s">
        <v>2834</v>
      </c>
      <c r="C1653" s="18" t="s">
        <v>4623</v>
      </c>
      <c r="D1653" s="18" t="s">
        <v>26</v>
      </c>
      <c r="E1653" s="18" t="s">
        <v>9</v>
      </c>
      <c r="F1653" s="42">
        <f t="shared" ca="1" si="25"/>
        <v>41659</v>
      </c>
      <c r="G1653" s="27">
        <v>7.4</v>
      </c>
      <c r="H1653" s="45">
        <v>113.93</v>
      </c>
      <c r="I1653" s="45">
        <v>472.36</v>
      </c>
      <c r="J1653" s="25">
        <v>32</v>
      </c>
      <c r="K1653" s="45">
        <v>266.76</v>
      </c>
      <c r="L1653" s="45">
        <v>205.6</v>
      </c>
      <c r="M1653" s="18" t="s">
        <v>50</v>
      </c>
      <c r="N1653" s="45">
        <v>28.51</v>
      </c>
      <c r="O16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3" s="45">
        <f>Table1[[#This Row],[Lifetime Gross (M USD)]]-Table1[[#This Row],[Budget (M USD)]]</f>
        <v>358.43</v>
      </c>
      <c r="Q1653" s="2" t="s">
        <v>10</v>
      </c>
    </row>
    <row r="1654" spans="1:17" x14ac:dyDescent="0.3">
      <c r="A1654" s="32" t="s">
        <v>1218</v>
      </c>
      <c r="B1654" s="22" t="s">
        <v>2360</v>
      </c>
      <c r="C1654" s="18" t="s">
        <v>3671</v>
      </c>
      <c r="D1654" s="18" t="s">
        <v>26</v>
      </c>
      <c r="E1654" s="18" t="s">
        <v>9</v>
      </c>
      <c r="F1654" s="42">
        <f t="shared" ca="1" si="25"/>
        <v>27421</v>
      </c>
      <c r="G1654" s="27">
        <v>6.4</v>
      </c>
      <c r="H1654" s="45">
        <v>298.54000000000002</v>
      </c>
      <c r="I1654" s="45">
        <v>649.22</v>
      </c>
      <c r="J1654" s="25">
        <v>77</v>
      </c>
      <c r="K1654" s="45">
        <v>337.19</v>
      </c>
      <c r="L1654" s="45">
        <v>312.02999999999997</v>
      </c>
      <c r="M1654" s="18" t="s">
        <v>50</v>
      </c>
      <c r="N1654" s="45">
        <v>120.17</v>
      </c>
      <c r="O16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4" s="45">
        <f>Table1[[#This Row],[Lifetime Gross (M USD)]]-Table1[[#This Row],[Budget (M USD)]]</f>
        <v>350.68</v>
      </c>
      <c r="Q1654" s="2" t="s">
        <v>28</v>
      </c>
    </row>
    <row r="1655" spans="1:17" x14ac:dyDescent="0.3">
      <c r="A1655" s="18" t="s">
        <v>103</v>
      </c>
      <c r="B1655" s="22" t="s">
        <v>2493</v>
      </c>
      <c r="C1655" s="18" t="s">
        <v>3872</v>
      </c>
      <c r="D1655" s="18" t="s">
        <v>26</v>
      </c>
      <c r="E1655" s="18" t="s">
        <v>9</v>
      </c>
      <c r="F1655" s="42">
        <f t="shared" ca="1" si="25"/>
        <v>27981</v>
      </c>
      <c r="G1655" s="27">
        <v>5.7</v>
      </c>
      <c r="H1655" s="45">
        <v>8.73</v>
      </c>
      <c r="I1655" s="45">
        <v>352.48</v>
      </c>
      <c r="J1655" s="25">
        <v>79</v>
      </c>
      <c r="K1655" s="45">
        <v>209.43</v>
      </c>
      <c r="L1655" s="45">
        <v>143.05000000000001</v>
      </c>
      <c r="M1655" s="18" t="s">
        <v>48</v>
      </c>
      <c r="N1655" s="45">
        <v>3.91</v>
      </c>
      <c r="O16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5" s="45">
        <f>Table1[[#This Row],[Lifetime Gross (M USD)]]-Table1[[#This Row],[Budget (M USD)]]</f>
        <v>343.75</v>
      </c>
      <c r="Q1655" s="2" t="s">
        <v>22</v>
      </c>
    </row>
    <row r="1656" spans="1:17" x14ac:dyDescent="0.3">
      <c r="A1656" s="32" t="s">
        <v>163</v>
      </c>
      <c r="B1656" s="22" t="s">
        <v>2446</v>
      </c>
      <c r="C1656" s="18" t="s">
        <v>3803</v>
      </c>
      <c r="D1656" s="18" t="s">
        <v>26</v>
      </c>
      <c r="E1656" s="18" t="s">
        <v>9</v>
      </c>
      <c r="F1656" s="42">
        <f t="shared" ca="1" si="25"/>
        <v>18261</v>
      </c>
      <c r="G1656" s="27">
        <v>6.8</v>
      </c>
      <c r="H1656" s="45">
        <v>105.68</v>
      </c>
      <c r="I1656" s="45">
        <v>445.59</v>
      </c>
      <c r="J1656" s="25">
        <v>87</v>
      </c>
      <c r="K1656" s="45">
        <v>313.87</v>
      </c>
      <c r="L1656" s="45">
        <v>131.72</v>
      </c>
      <c r="M1656" s="18" t="s">
        <v>54</v>
      </c>
      <c r="N1656" s="45">
        <v>14.96</v>
      </c>
      <c r="O16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6" s="45">
        <f>Table1[[#This Row],[Lifetime Gross (M USD)]]-Table1[[#This Row],[Budget (M USD)]]</f>
        <v>339.90999999999997</v>
      </c>
      <c r="Q1656" s="2" t="s">
        <v>28</v>
      </c>
    </row>
    <row r="1657" spans="1:17" x14ac:dyDescent="0.3">
      <c r="A1657" s="18" t="s">
        <v>264</v>
      </c>
      <c r="B1657" s="22" t="s">
        <v>2730</v>
      </c>
      <c r="C1657" s="18" t="s">
        <v>4694</v>
      </c>
      <c r="D1657" s="18" t="s">
        <v>26</v>
      </c>
      <c r="E1657" s="18" t="s">
        <v>9</v>
      </c>
      <c r="F1657" s="42">
        <f t="shared" ca="1" si="25"/>
        <v>37038</v>
      </c>
      <c r="G1657" s="27">
        <v>6.5</v>
      </c>
      <c r="H1657" s="45">
        <v>50.57</v>
      </c>
      <c r="I1657" s="45">
        <v>387.56</v>
      </c>
      <c r="J1657" s="25">
        <v>45</v>
      </c>
      <c r="K1657" s="45">
        <v>202.83</v>
      </c>
      <c r="L1657" s="45">
        <v>184.73</v>
      </c>
      <c r="M1657" s="18" t="s">
        <v>55</v>
      </c>
      <c r="N1657" s="45">
        <v>19.77</v>
      </c>
      <c r="O16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7" s="45">
        <f>Table1[[#This Row],[Lifetime Gross (M USD)]]-Table1[[#This Row],[Budget (M USD)]]</f>
        <v>336.99</v>
      </c>
      <c r="Q1657" s="2" t="s">
        <v>22</v>
      </c>
    </row>
    <row r="1658" spans="1:17" x14ac:dyDescent="0.3">
      <c r="A1658" s="32" t="s">
        <v>303</v>
      </c>
      <c r="B1658" s="22" t="s">
        <v>1927</v>
      </c>
      <c r="C1658" s="18" t="s">
        <v>3129</v>
      </c>
      <c r="D1658" s="18" t="s">
        <v>26</v>
      </c>
      <c r="E1658" s="18" t="s">
        <v>9</v>
      </c>
      <c r="F1658" s="42">
        <f t="shared" ca="1" si="25"/>
        <v>41340</v>
      </c>
      <c r="G1658" s="27">
        <v>4.5999999999999996</v>
      </c>
      <c r="H1658" s="45">
        <v>24.78</v>
      </c>
      <c r="I1658" s="45">
        <v>351.14</v>
      </c>
      <c r="J1658" s="25">
        <v>38</v>
      </c>
      <c r="K1658" s="45">
        <v>210.55</v>
      </c>
      <c r="L1658" s="45">
        <v>140.59</v>
      </c>
      <c r="M1658" s="18" t="s">
        <v>54</v>
      </c>
      <c r="N1658" s="45">
        <v>4.9800000000000004</v>
      </c>
      <c r="O16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8" s="45">
        <f>Table1[[#This Row],[Lifetime Gross (M USD)]]-Table1[[#This Row],[Budget (M USD)]]</f>
        <v>326.36</v>
      </c>
      <c r="Q1658" s="2" t="s">
        <v>25</v>
      </c>
    </row>
    <row r="1659" spans="1:17" x14ac:dyDescent="0.3">
      <c r="A1659" s="18" t="s">
        <v>316</v>
      </c>
      <c r="B1659" s="22" t="s">
        <v>2047</v>
      </c>
      <c r="C1659" s="18" t="s">
        <v>4492</v>
      </c>
      <c r="D1659" s="18" t="s">
        <v>26</v>
      </c>
      <c r="E1659" s="18" t="s">
        <v>9</v>
      </c>
      <c r="F1659" s="42">
        <f t="shared" ca="1" si="25"/>
        <v>26711</v>
      </c>
      <c r="G1659" s="27">
        <v>7.7</v>
      </c>
      <c r="H1659" s="45">
        <v>43.85</v>
      </c>
      <c r="I1659" s="45">
        <v>367.29</v>
      </c>
      <c r="J1659" s="25">
        <v>84</v>
      </c>
      <c r="K1659" s="45">
        <v>293.12</v>
      </c>
      <c r="L1659" s="45">
        <v>74.17</v>
      </c>
      <c r="M1659" s="18" t="s">
        <v>44</v>
      </c>
      <c r="N1659" s="45">
        <v>11.86</v>
      </c>
      <c r="O16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59" s="45">
        <f>Table1[[#This Row],[Lifetime Gross (M USD)]]-Table1[[#This Row],[Budget (M USD)]]</f>
        <v>323.44</v>
      </c>
      <c r="Q1659" s="2" t="s">
        <v>8</v>
      </c>
    </row>
    <row r="1660" spans="1:17" x14ac:dyDescent="0.3">
      <c r="A1660" s="32" t="s">
        <v>360</v>
      </c>
      <c r="B1660" s="22" t="s">
        <v>2046</v>
      </c>
      <c r="C1660" s="18" t="s">
        <v>3905</v>
      </c>
      <c r="D1660" s="18" t="s">
        <v>18</v>
      </c>
      <c r="E1660" s="18" t="s">
        <v>27</v>
      </c>
      <c r="F1660" s="42">
        <f t="shared" ca="1" si="25"/>
        <v>18945</v>
      </c>
      <c r="G1660" s="27">
        <v>7.9</v>
      </c>
      <c r="H1660" s="45">
        <v>219.94</v>
      </c>
      <c r="I1660" s="45">
        <v>518.21</v>
      </c>
      <c r="J1660" s="25">
        <v>49</v>
      </c>
      <c r="K1660" s="45">
        <v>383.3</v>
      </c>
      <c r="L1660" s="45">
        <v>134.91</v>
      </c>
      <c r="M1660" s="18" t="s">
        <v>48</v>
      </c>
      <c r="N1660" s="45">
        <v>96.97</v>
      </c>
      <c r="O16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0" s="45">
        <f>Table1[[#This Row],[Lifetime Gross (M USD)]]-Table1[[#This Row],[Budget (M USD)]]</f>
        <v>298.27000000000004</v>
      </c>
      <c r="Q1660" s="2" t="s">
        <v>13</v>
      </c>
    </row>
    <row r="1661" spans="1:17" x14ac:dyDescent="0.3">
      <c r="A1661" s="18" t="s">
        <v>375</v>
      </c>
      <c r="B1661" s="22" t="s">
        <v>2946</v>
      </c>
      <c r="C1661" s="18" t="s">
        <v>4771</v>
      </c>
      <c r="D1661" s="18" t="s">
        <v>26</v>
      </c>
      <c r="E1661" s="18" t="s">
        <v>9</v>
      </c>
      <c r="F1661" s="42">
        <f t="shared" ca="1" si="25"/>
        <v>22330</v>
      </c>
      <c r="G1661" s="27">
        <v>6.4</v>
      </c>
      <c r="H1661" s="45">
        <v>276.2</v>
      </c>
      <c r="I1661" s="45">
        <v>570.16</v>
      </c>
      <c r="J1661" s="25">
        <v>70</v>
      </c>
      <c r="K1661" s="45">
        <v>307.18</v>
      </c>
      <c r="L1661" s="45">
        <v>262.98</v>
      </c>
      <c r="M1661" s="18" t="s">
        <v>46</v>
      </c>
      <c r="N1661" s="45">
        <v>101.61</v>
      </c>
      <c r="O16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1" s="45">
        <f>Table1[[#This Row],[Lifetime Gross (M USD)]]-Table1[[#This Row],[Budget (M USD)]]</f>
        <v>293.95999999999998</v>
      </c>
      <c r="Q1661" s="2" t="s">
        <v>8</v>
      </c>
    </row>
    <row r="1662" spans="1:17" x14ac:dyDescent="0.3">
      <c r="A1662" s="32" t="s">
        <v>405</v>
      </c>
      <c r="B1662" s="22" t="s">
        <v>1885</v>
      </c>
      <c r="C1662" s="18" t="s">
        <v>4278</v>
      </c>
      <c r="D1662" s="18" t="s">
        <v>26</v>
      </c>
      <c r="E1662" s="18" t="s">
        <v>9</v>
      </c>
      <c r="F1662" s="42">
        <f t="shared" ca="1" si="25"/>
        <v>40886</v>
      </c>
      <c r="G1662" s="27">
        <v>6.2</v>
      </c>
      <c r="H1662" s="45">
        <v>298.19</v>
      </c>
      <c r="I1662" s="45">
        <v>589.46</v>
      </c>
      <c r="J1662" s="25">
        <v>37</v>
      </c>
      <c r="K1662" s="45">
        <v>422.65</v>
      </c>
      <c r="L1662" s="45">
        <v>166.81</v>
      </c>
      <c r="M1662" s="18" t="s">
        <v>44</v>
      </c>
      <c r="N1662" s="45">
        <v>60.25</v>
      </c>
      <c r="O16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2" s="45">
        <f>Table1[[#This Row],[Lifetime Gross (M USD)]]-Table1[[#This Row],[Budget (M USD)]]</f>
        <v>291.27000000000004</v>
      </c>
      <c r="Q1662" s="2" t="s">
        <v>8</v>
      </c>
    </row>
    <row r="1663" spans="1:17" x14ac:dyDescent="0.3">
      <c r="A1663" s="18" t="s">
        <v>464</v>
      </c>
      <c r="B1663" s="22" t="s">
        <v>2253</v>
      </c>
      <c r="C1663" s="18" t="s">
        <v>3513</v>
      </c>
      <c r="D1663" s="18" t="s">
        <v>26</v>
      </c>
      <c r="E1663" s="18" t="s">
        <v>9</v>
      </c>
      <c r="F1663" s="42">
        <f t="shared" ca="1" si="25"/>
        <v>16050</v>
      </c>
      <c r="G1663" s="27">
        <v>6.5</v>
      </c>
      <c r="H1663" s="45">
        <v>268.24</v>
      </c>
      <c r="I1663" s="45">
        <v>539.54999999999995</v>
      </c>
      <c r="J1663" s="25">
        <v>22</v>
      </c>
      <c r="K1663" s="45">
        <v>370.96</v>
      </c>
      <c r="L1663" s="45">
        <v>168.59</v>
      </c>
      <c r="M1663" s="18" t="s">
        <v>48</v>
      </c>
      <c r="N1663" s="45">
        <v>59.83</v>
      </c>
      <c r="O16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3" s="45">
        <f>Table1[[#This Row],[Lifetime Gross (M USD)]]-Table1[[#This Row],[Budget (M USD)]]</f>
        <v>271.30999999999995</v>
      </c>
      <c r="Q1663" s="2" t="s">
        <v>28</v>
      </c>
    </row>
    <row r="1664" spans="1:17" x14ac:dyDescent="0.3">
      <c r="A1664" s="32" t="s">
        <v>535</v>
      </c>
      <c r="B1664" s="22" t="s">
        <v>2944</v>
      </c>
      <c r="C1664" s="18" t="s">
        <v>4846</v>
      </c>
      <c r="D1664" s="18" t="s">
        <v>26</v>
      </c>
      <c r="E1664" s="18" t="s">
        <v>9</v>
      </c>
      <c r="F1664" s="42">
        <f t="shared" ca="1" si="25"/>
        <v>28729</v>
      </c>
      <c r="G1664" s="27">
        <v>7.4</v>
      </c>
      <c r="H1664" s="45">
        <v>4.08</v>
      </c>
      <c r="I1664" s="45">
        <v>271.7</v>
      </c>
      <c r="J1664" s="25">
        <v>71</v>
      </c>
      <c r="K1664" s="45">
        <v>199</v>
      </c>
      <c r="L1664" s="45">
        <v>72.7</v>
      </c>
      <c r="M1664" s="18" t="s">
        <v>50</v>
      </c>
      <c r="N1664" s="45">
        <v>1.1599999999999999</v>
      </c>
      <c r="O16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4" s="45">
        <f>Table1[[#This Row],[Lifetime Gross (M USD)]]-Table1[[#This Row],[Budget (M USD)]]</f>
        <v>267.62</v>
      </c>
      <c r="Q1664" s="2" t="s">
        <v>28</v>
      </c>
    </row>
    <row r="1665" spans="1:17" x14ac:dyDescent="0.3">
      <c r="A1665" s="18" t="s">
        <v>552</v>
      </c>
      <c r="B1665" s="22" t="s">
        <v>2527</v>
      </c>
      <c r="C1665" s="18" t="s">
        <v>3938</v>
      </c>
      <c r="D1665" s="18" t="s">
        <v>26</v>
      </c>
      <c r="E1665" s="18" t="s">
        <v>9</v>
      </c>
      <c r="F1665" s="42">
        <f t="shared" ca="1" si="25"/>
        <v>30405</v>
      </c>
      <c r="G1665" s="27">
        <v>6.2</v>
      </c>
      <c r="H1665" s="45">
        <v>250.83</v>
      </c>
      <c r="I1665" s="45">
        <v>510.96</v>
      </c>
      <c r="J1665" s="25">
        <v>54</v>
      </c>
      <c r="K1665" s="45">
        <v>406.2</v>
      </c>
      <c r="L1665" s="45">
        <v>104.76</v>
      </c>
      <c r="M1665" s="18" t="s">
        <v>44</v>
      </c>
      <c r="N1665" s="45">
        <v>63.64</v>
      </c>
      <c r="O16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5" s="45">
        <f>Table1[[#This Row],[Lifetime Gross (M USD)]]-Table1[[#This Row],[Budget (M USD)]]</f>
        <v>260.13</v>
      </c>
      <c r="Q1665" s="2" t="s">
        <v>17</v>
      </c>
    </row>
    <row r="1666" spans="1:17" x14ac:dyDescent="0.3">
      <c r="A1666" s="32" t="s">
        <v>582</v>
      </c>
      <c r="B1666" s="22" t="s">
        <v>3042</v>
      </c>
      <c r="C1666" s="18" t="s">
        <v>4990</v>
      </c>
      <c r="D1666" s="18" t="s">
        <v>26</v>
      </c>
      <c r="E1666" s="18" t="s">
        <v>9</v>
      </c>
      <c r="F1666" s="42">
        <f t="shared" ca="1" si="25"/>
        <v>37871</v>
      </c>
      <c r="G1666" s="27">
        <v>7.3</v>
      </c>
      <c r="H1666" s="45">
        <v>237.09</v>
      </c>
      <c r="I1666" s="45">
        <v>465.78</v>
      </c>
      <c r="J1666" s="25">
        <v>55</v>
      </c>
      <c r="K1666" s="45">
        <v>316.92</v>
      </c>
      <c r="L1666" s="45">
        <v>148.86000000000001</v>
      </c>
      <c r="M1666" s="18" t="s">
        <v>50</v>
      </c>
      <c r="N1666" s="45">
        <v>31.58</v>
      </c>
      <c r="O16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6" s="45">
        <f>Table1[[#This Row],[Lifetime Gross (M USD)]]-Table1[[#This Row],[Budget (M USD)]]</f>
        <v>228.68999999999997</v>
      </c>
      <c r="Q1666" s="2" t="s">
        <v>20</v>
      </c>
    </row>
    <row r="1667" spans="1:17" x14ac:dyDescent="0.3">
      <c r="A1667" s="18" t="s">
        <v>623</v>
      </c>
      <c r="B1667" s="22" t="s">
        <v>1962</v>
      </c>
      <c r="C1667" s="18" t="s">
        <v>3164</v>
      </c>
      <c r="D1667" s="18" t="s">
        <v>26</v>
      </c>
      <c r="E1667" s="18" t="s">
        <v>9</v>
      </c>
      <c r="F1667" s="42">
        <f t="shared" ref="F1667:F1730" ca="1" si="26">RANDBETWEEN(DATE(1920,1,1),DATE(2015,12,31))</f>
        <v>26331</v>
      </c>
      <c r="G1667" s="27">
        <v>5.7</v>
      </c>
      <c r="H1667" s="45">
        <v>179.87</v>
      </c>
      <c r="I1667" s="45">
        <v>393.28</v>
      </c>
      <c r="J1667" s="25">
        <v>35</v>
      </c>
      <c r="K1667" s="45">
        <v>240.6</v>
      </c>
      <c r="L1667" s="45">
        <v>152.68</v>
      </c>
      <c r="M1667" s="18" t="s">
        <v>55</v>
      </c>
      <c r="N1667" s="45">
        <v>22.15</v>
      </c>
      <c r="O16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7" s="45">
        <f>Table1[[#This Row],[Lifetime Gross (M USD)]]-Table1[[#This Row],[Budget (M USD)]]</f>
        <v>213.40999999999997</v>
      </c>
      <c r="Q1667" s="2" t="s">
        <v>10</v>
      </c>
    </row>
    <row r="1668" spans="1:17" x14ac:dyDescent="0.3">
      <c r="A1668" s="32" t="s">
        <v>628</v>
      </c>
      <c r="B1668" s="22" t="s">
        <v>2318</v>
      </c>
      <c r="C1668" s="18" t="s">
        <v>3999</v>
      </c>
      <c r="D1668" s="18" t="s">
        <v>26</v>
      </c>
      <c r="E1668" s="18" t="s">
        <v>9</v>
      </c>
      <c r="F1668" s="42">
        <f t="shared" ca="1" si="26"/>
        <v>22433</v>
      </c>
      <c r="G1668" s="27">
        <v>6.5</v>
      </c>
      <c r="H1668" s="45">
        <v>195.6</v>
      </c>
      <c r="I1668" s="45">
        <v>379.94</v>
      </c>
      <c r="J1668" s="25">
        <v>49</v>
      </c>
      <c r="K1668" s="45">
        <v>194.81</v>
      </c>
      <c r="L1668" s="45">
        <v>185.13</v>
      </c>
      <c r="M1668" s="18" t="s">
        <v>54</v>
      </c>
      <c r="N1668" s="45">
        <v>77.73</v>
      </c>
      <c r="O16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8" s="45">
        <f>Table1[[#This Row],[Lifetime Gross (M USD)]]-Table1[[#This Row],[Budget (M USD)]]</f>
        <v>184.34</v>
      </c>
      <c r="Q1668" s="2" t="s">
        <v>28</v>
      </c>
    </row>
    <row r="1669" spans="1:17" x14ac:dyDescent="0.3">
      <c r="A1669" s="18" t="s">
        <v>639</v>
      </c>
      <c r="B1669" s="22" t="s">
        <v>1943</v>
      </c>
      <c r="C1669" s="18" t="s">
        <v>4197</v>
      </c>
      <c r="D1669" s="18" t="s">
        <v>26</v>
      </c>
      <c r="E1669" s="18" t="s">
        <v>9</v>
      </c>
      <c r="F1669" s="42">
        <f t="shared" ca="1" si="26"/>
        <v>34351</v>
      </c>
      <c r="G1669" s="27">
        <v>6.3</v>
      </c>
      <c r="H1669" s="45">
        <v>111.86</v>
      </c>
      <c r="I1669" s="45">
        <v>253.78</v>
      </c>
      <c r="J1669" s="25">
        <v>28</v>
      </c>
      <c r="K1669" s="45">
        <v>135.84</v>
      </c>
      <c r="L1669" s="45">
        <v>117.94</v>
      </c>
      <c r="M1669" s="18" t="s">
        <v>48</v>
      </c>
      <c r="N1669" s="45">
        <v>54.54</v>
      </c>
      <c r="O16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69" s="45">
        <f>Table1[[#This Row],[Lifetime Gross (M USD)]]-Table1[[#This Row],[Budget (M USD)]]</f>
        <v>141.92000000000002</v>
      </c>
      <c r="Q1669" s="2" t="s">
        <v>20</v>
      </c>
    </row>
    <row r="1670" spans="1:17" x14ac:dyDescent="0.3">
      <c r="A1670" s="32" t="s">
        <v>754</v>
      </c>
      <c r="B1670" s="22" t="s">
        <v>1901</v>
      </c>
      <c r="C1670" s="18" t="s">
        <v>4374</v>
      </c>
      <c r="D1670" s="18" t="s">
        <v>26</v>
      </c>
      <c r="E1670" s="18" t="s">
        <v>9</v>
      </c>
      <c r="F1670" s="42">
        <f t="shared" ca="1" si="26"/>
        <v>36938</v>
      </c>
      <c r="G1670" s="27">
        <v>6.9</v>
      </c>
      <c r="H1670" s="45">
        <v>260.29000000000002</v>
      </c>
      <c r="I1670" s="45">
        <v>397.1</v>
      </c>
      <c r="J1670" s="25">
        <v>24</v>
      </c>
      <c r="K1670" s="45">
        <v>289.68</v>
      </c>
      <c r="L1670" s="45">
        <v>107.42</v>
      </c>
      <c r="M1670" s="18" t="s">
        <v>50</v>
      </c>
      <c r="N1670" s="45">
        <v>57.22</v>
      </c>
      <c r="O16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0" s="45">
        <f>Table1[[#This Row],[Lifetime Gross (M USD)]]-Table1[[#This Row],[Budget (M USD)]]</f>
        <v>136.81</v>
      </c>
      <c r="Q1670" s="2" t="s">
        <v>17</v>
      </c>
    </row>
    <row r="1671" spans="1:17" x14ac:dyDescent="0.3">
      <c r="A1671" s="18" t="s">
        <v>814</v>
      </c>
      <c r="B1671" s="22" t="s">
        <v>3029</v>
      </c>
      <c r="C1671" s="18" t="s">
        <v>4955</v>
      </c>
      <c r="D1671" s="18" t="s">
        <v>18</v>
      </c>
      <c r="E1671" s="18" t="s">
        <v>27</v>
      </c>
      <c r="F1671" s="42">
        <f t="shared" ca="1" si="26"/>
        <v>11657</v>
      </c>
      <c r="G1671" s="27">
        <v>7.9</v>
      </c>
      <c r="H1671" s="45">
        <v>62.63</v>
      </c>
      <c r="I1671" s="45">
        <v>197.69</v>
      </c>
      <c r="J1671" s="25">
        <v>24</v>
      </c>
      <c r="K1671" s="45">
        <v>102.14</v>
      </c>
      <c r="L1671" s="45">
        <v>95.55</v>
      </c>
      <c r="M1671" s="18" t="s">
        <v>48</v>
      </c>
      <c r="N1671" s="45">
        <v>26.63</v>
      </c>
      <c r="O16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1" s="45">
        <f>Table1[[#This Row],[Lifetime Gross (M USD)]]-Table1[[#This Row],[Budget (M USD)]]</f>
        <v>135.06</v>
      </c>
      <c r="Q1671" s="2" t="s">
        <v>22</v>
      </c>
    </row>
    <row r="1672" spans="1:17" x14ac:dyDescent="0.3">
      <c r="A1672" s="32" t="s">
        <v>71</v>
      </c>
      <c r="B1672" s="22" t="s">
        <v>2304</v>
      </c>
      <c r="C1672" s="18" t="s">
        <v>3588</v>
      </c>
      <c r="D1672" s="18" t="s">
        <v>26</v>
      </c>
      <c r="E1672" s="18" t="s">
        <v>9</v>
      </c>
      <c r="F1672" s="42">
        <f t="shared" ca="1" si="26"/>
        <v>23733</v>
      </c>
      <c r="G1672" s="27">
        <v>5.7</v>
      </c>
      <c r="H1672" s="45">
        <v>6.01</v>
      </c>
      <c r="I1672" s="45">
        <v>126.86</v>
      </c>
      <c r="J1672" s="25">
        <v>44</v>
      </c>
      <c r="K1672" s="45">
        <v>82.61</v>
      </c>
      <c r="L1672" s="45">
        <v>44.25</v>
      </c>
      <c r="M1672" s="18" t="s">
        <v>54</v>
      </c>
      <c r="N1672" s="45">
        <v>1.69</v>
      </c>
      <c r="O16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2" s="45">
        <f>Table1[[#This Row],[Lifetime Gross (M USD)]]-Table1[[#This Row],[Budget (M USD)]]</f>
        <v>120.85</v>
      </c>
      <c r="Q1672" s="2" t="s">
        <v>22</v>
      </c>
    </row>
    <row r="1673" spans="1:17" x14ac:dyDescent="0.3">
      <c r="A1673" s="18" t="s">
        <v>844</v>
      </c>
      <c r="B1673" s="22" t="s">
        <v>1906</v>
      </c>
      <c r="C1673" s="18" t="s">
        <v>4910</v>
      </c>
      <c r="D1673" s="18" t="s">
        <v>26</v>
      </c>
      <c r="E1673" s="18" t="s">
        <v>9</v>
      </c>
      <c r="F1673" s="42">
        <f t="shared" ca="1" si="26"/>
        <v>7519</v>
      </c>
      <c r="G1673" s="27">
        <v>5.0999999999999996</v>
      </c>
      <c r="H1673" s="45">
        <v>60.41</v>
      </c>
      <c r="I1673" s="45">
        <v>164.27</v>
      </c>
      <c r="J1673" s="25">
        <v>79</v>
      </c>
      <c r="K1673" s="45">
        <v>103.28</v>
      </c>
      <c r="L1673" s="45">
        <v>60.99</v>
      </c>
      <c r="M1673" s="18" t="s">
        <v>44</v>
      </c>
      <c r="N1673" s="45">
        <v>26.56</v>
      </c>
      <c r="O16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3" s="45">
        <f>Table1[[#This Row],[Lifetime Gross (M USD)]]-Table1[[#This Row],[Budget (M USD)]]</f>
        <v>103.86000000000001</v>
      </c>
      <c r="Q1673" s="2" t="s">
        <v>25</v>
      </c>
    </row>
    <row r="1674" spans="1:17" x14ac:dyDescent="0.3">
      <c r="A1674" s="32" t="s">
        <v>863</v>
      </c>
      <c r="B1674" s="22" t="s">
        <v>2087</v>
      </c>
      <c r="C1674" s="18" t="s">
        <v>3302</v>
      </c>
      <c r="D1674" s="18" t="s">
        <v>26</v>
      </c>
      <c r="E1674" s="18" t="s">
        <v>9</v>
      </c>
      <c r="F1674" s="42">
        <f t="shared" ca="1" si="26"/>
        <v>28333</v>
      </c>
      <c r="G1674" s="27">
        <v>6.4</v>
      </c>
      <c r="H1674" s="45">
        <v>172.77</v>
      </c>
      <c r="I1674" s="45">
        <v>270.43</v>
      </c>
      <c r="J1674" s="25">
        <v>54</v>
      </c>
      <c r="K1674" s="45">
        <v>139.12</v>
      </c>
      <c r="L1674" s="45">
        <v>131.31</v>
      </c>
      <c r="M1674" s="18" t="s">
        <v>48</v>
      </c>
      <c r="N1674" s="45">
        <v>73.38</v>
      </c>
      <c r="O16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4" s="45">
        <f>Table1[[#This Row],[Lifetime Gross (M USD)]]-Table1[[#This Row],[Budget (M USD)]]</f>
        <v>97.66</v>
      </c>
      <c r="Q1674" s="2" t="s">
        <v>8</v>
      </c>
    </row>
    <row r="1675" spans="1:17" x14ac:dyDescent="0.3">
      <c r="A1675" s="18" t="s">
        <v>886</v>
      </c>
      <c r="B1675" s="22" t="s">
        <v>1951</v>
      </c>
      <c r="C1675" s="18" t="s">
        <v>4576</v>
      </c>
      <c r="D1675" s="18" t="s">
        <v>26</v>
      </c>
      <c r="E1675" s="18" t="s">
        <v>9</v>
      </c>
      <c r="F1675" s="42">
        <f t="shared" ca="1" si="26"/>
        <v>33740</v>
      </c>
      <c r="G1675" s="27">
        <v>7.8</v>
      </c>
      <c r="H1675" s="45">
        <v>293.95</v>
      </c>
      <c r="I1675" s="45">
        <v>388.14</v>
      </c>
      <c r="J1675" s="25">
        <v>82</v>
      </c>
      <c r="K1675" s="45">
        <v>264.42</v>
      </c>
      <c r="L1675" s="45">
        <v>123.72</v>
      </c>
      <c r="M1675" s="18" t="s">
        <v>46</v>
      </c>
      <c r="N1675" s="45">
        <v>52.84</v>
      </c>
      <c r="O16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5" s="45">
        <f>Table1[[#This Row],[Lifetime Gross (M USD)]]-Table1[[#This Row],[Budget (M USD)]]</f>
        <v>94.19</v>
      </c>
      <c r="Q1675" s="2" t="s">
        <v>32</v>
      </c>
    </row>
    <row r="1676" spans="1:17" x14ac:dyDescent="0.3">
      <c r="A1676" s="32" t="s">
        <v>919</v>
      </c>
      <c r="B1676" s="22" t="s">
        <v>2140</v>
      </c>
      <c r="C1676" s="18" t="s">
        <v>3370</v>
      </c>
      <c r="D1676" s="18" t="s">
        <v>26</v>
      </c>
      <c r="E1676" s="18" t="s">
        <v>9</v>
      </c>
      <c r="F1676" s="42">
        <f t="shared" ca="1" si="26"/>
        <v>20456</v>
      </c>
      <c r="G1676" s="27">
        <v>5.3</v>
      </c>
      <c r="H1676" s="45">
        <v>210.77</v>
      </c>
      <c r="I1676" s="45">
        <v>297.83999999999997</v>
      </c>
      <c r="J1676" s="25">
        <v>87</v>
      </c>
      <c r="K1676" s="45">
        <v>177.73</v>
      </c>
      <c r="L1676" s="45">
        <v>120.11</v>
      </c>
      <c r="M1676" s="18" t="s">
        <v>54</v>
      </c>
      <c r="N1676" s="45">
        <v>104.02</v>
      </c>
      <c r="O16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6" s="45">
        <f>Table1[[#This Row],[Lifetime Gross (M USD)]]-Table1[[#This Row],[Budget (M USD)]]</f>
        <v>87.069999999999965</v>
      </c>
      <c r="Q1676" s="2" t="s">
        <v>22</v>
      </c>
    </row>
    <row r="1677" spans="1:17" x14ac:dyDescent="0.3">
      <c r="A1677" s="18" t="s">
        <v>976</v>
      </c>
      <c r="B1677" s="22" t="s">
        <v>2447</v>
      </c>
      <c r="C1677" s="18" t="s">
        <v>3804</v>
      </c>
      <c r="D1677" s="18" t="s">
        <v>26</v>
      </c>
      <c r="E1677" s="18" t="s">
        <v>9</v>
      </c>
      <c r="F1677" s="42">
        <f t="shared" ca="1" si="26"/>
        <v>17448</v>
      </c>
      <c r="G1677" s="27">
        <v>7.8</v>
      </c>
      <c r="H1677" s="45">
        <v>63.86</v>
      </c>
      <c r="I1677" s="45">
        <v>138.77000000000001</v>
      </c>
      <c r="J1677" s="25">
        <v>90</v>
      </c>
      <c r="K1677" s="45">
        <v>97.55</v>
      </c>
      <c r="L1677" s="45">
        <v>41.22</v>
      </c>
      <c r="M1677" s="18" t="s">
        <v>44</v>
      </c>
      <c r="N1677" s="45">
        <v>31.26</v>
      </c>
      <c r="O16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7" s="45">
        <f>Table1[[#This Row],[Lifetime Gross (M USD)]]-Table1[[#This Row],[Budget (M USD)]]</f>
        <v>74.910000000000011</v>
      </c>
      <c r="Q1677" s="2" t="s">
        <v>8</v>
      </c>
    </row>
    <row r="1678" spans="1:17" x14ac:dyDescent="0.3">
      <c r="A1678" s="32" t="s">
        <v>1032</v>
      </c>
      <c r="B1678" s="22" t="s">
        <v>1967</v>
      </c>
      <c r="C1678" s="18" t="s">
        <v>3169</v>
      </c>
      <c r="D1678" s="18" t="s">
        <v>26</v>
      </c>
      <c r="E1678" s="18" t="s">
        <v>9</v>
      </c>
      <c r="F1678" s="42">
        <f t="shared" ca="1" si="26"/>
        <v>14124</v>
      </c>
      <c r="G1678" s="27">
        <v>6.7</v>
      </c>
      <c r="H1678" s="45">
        <v>152.53</v>
      </c>
      <c r="I1678" s="45">
        <v>226.01</v>
      </c>
      <c r="J1678" s="25">
        <v>74</v>
      </c>
      <c r="K1678" s="45">
        <v>135.66999999999999</v>
      </c>
      <c r="L1678" s="45">
        <v>90.34</v>
      </c>
      <c r="M1678" s="18" t="s">
        <v>46</v>
      </c>
      <c r="N1678" s="45">
        <v>48.43</v>
      </c>
      <c r="O16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8" s="45">
        <f>Table1[[#This Row],[Lifetime Gross (M USD)]]-Table1[[#This Row],[Budget (M USD)]]</f>
        <v>73.47999999999999</v>
      </c>
      <c r="Q1678" s="2" t="s">
        <v>20</v>
      </c>
    </row>
    <row r="1679" spans="1:17" x14ac:dyDescent="0.3">
      <c r="A1679" s="18" t="s">
        <v>1033</v>
      </c>
      <c r="B1679" s="22" t="s">
        <v>2923</v>
      </c>
      <c r="C1679" s="18" t="s">
        <v>4706</v>
      </c>
      <c r="D1679" s="18" t="s">
        <v>26</v>
      </c>
      <c r="E1679" s="18" t="s">
        <v>9</v>
      </c>
      <c r="F1679" s="42">
        <f t="shared" ca="1" si="26"/>
        <v>14603</v>
      </c>
      <c r="G1679" s="27">
        <v>6.1</v>
      </c>
      <c r="H1679" s="45">
        <v>133.13</v>
      </c>
      <c r="I1679" s="45">
        <v>205.69</v>
      </c>
      <c r="J1679" s="25">
        <v>69</v>
      </c>
      <c r="K1679" s="45">
        <v>106.54</v>
      </c>
      <c r="L1679" s="45">
        <v>99.15</v>
      </c>
      <c r="M1679" s="18" t="s">
        <v>44</v>
      </c>
      <c r="N1679" s="45">
        <v>36.979999999999997</v>
      </c>
      <c r="O16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79" s="45">
        <f>Table1[[#This Row],[Lifetime Gross (M USD)]]-Table1[[#This Row],[Budget (M USD)]]</f>
        <v>72.56</v>
      </c>
      <c r="Q1679" s="2" t="s">
        <v>22</v>
      </c>
    </row>
    <row r="1680" spans="1:17" x14ac:dyDescent="0.3">
      <c r="A1680" s="32" t="s">
        <v>1116</v>
      </c>
      <c r="B1680" s="22" t="s">
        <v>2555</v>
      </c>
      <c r="C1680" s="18" t="s">
        <v>3984</v>
      </c>
      <c r="D1680" s="18" t="s">
        <v>26</v>
      </c>
      <c r="E1680" s="18" t="s">
        <v>9</v>
      </c>
      <c r="F1680" s="42">
        <f t="shared" ca="1" si="26"/>
        <v>32217</v>
      </c>
      <c r="G1680" s="27">
        <v>8.4</v>
      </c>
      <c r="H1680" s="45">
        <v>212.39</v>
      </c>
      <c r="I1680" s="45">
        <v>279.95999999999998</v>
      </c>
      <c r="J1680" s="25">
        <v>64</v>
      </c>
      <c r="K1680" s="45">
        <v>176.04</v>
      </c>
      <c r="L1680" s="45">
        <v>103.92</v>
      </c>
      <c r="M1680" s="18" t="s">
        <v>44</v>
      </c>
      <c r="N1680" s="45">
        <v>101.86</v>
      </c>
      <c r="O16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0" s="45">
        <f>Table1[[#This Row],[Lifetime Gross (M USD)]]-Table1[[#This Row],[Budget (M USD)]]</f>
        <v>67.569999999999993</v>
      </c>
      <c r="Q1680" s="2" t="s">
        <v>28</v>
      </c>
    </row>
    <row r="1681" spans="1:17" x14ac:dyDescent="0.3">
      <c r="A1681" s="18" t="s">
        <v>1128</v>
      </c>
      <c r="B1681" s="22" t="s">
        <v>2445</v>
      </c>
      <c r="C1681" s="18" t="s">
        <v>3802</v>
      </c>
      <c r="D1681" s="18" t="s">
        <v>26</v>
      </c>
      <c r="E1681" s="18" t="s">
        <v>19</v>
      </c>
      <c r="F1681" s="42">
        <f t="shared" ca="1" si="26"/>
        <v>35502</v>
      </c>
      <c r="G1681" s="27">
        <v>6.1</v>
      </c>
      <c r="H1681" s="45">
        <v>141.38</v>
      </c>
      <c r="I1681" s="45">
        <v>208.15</v>
      </c>
      <c r="J1681" s="25">
        <v>71</v>
      </c>
      <c r="K1681" s="45">
        <v>136.68</v>
      </c>
      <c r="L1681" s="45">
        <v>71.47</v>
      </c>
      <c r="M1681" s="18" t="s">
        <v>46</v>
      </c>
      <c r="N1681" s="45">
        <v>69.22</v>
      </c>
      <c r="O16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1" s="45">
        <f>Table1[[#This Row],[Lifetime Gross (M USD)]]-Table1[[#This Row],[Budget (M USD)]]</f>
        <v>66.77000000000001</v>
      </c>
      <c r="Q1681" s="2" t="s">
        <v>32</v>
      </c>
    </row>
    <row r="1682" spans="1:17" x14ac:dyDescent="0.3">
      <c r="A1682" s="32" t="s">
        <v>1166</v>
      </c>
      <c r="B1682" s="22" t="s">
        <v>2018</v>
      </c>
      <c r="C1682" s="18" t="s">
        <v>3399</v>
      </c>
      <c r="D1682" s="18" t="s">
        <v>26</v>
      </c>
      <c r="E1682" s="18" t="s">
        <v>9</v>
      </c>
      <c r="F1682" s="42">
        <f t="shared" ca="1" si="26"/>
        <v>29812</v>
      </c>
      <c r="G1682" s="27">
        <v>5.9</v>
      </c>
      <c r="H1682" s="45">
        <v>233.53</v>
      </c>
      <c r="I1682" s="45">
        <v>298.43</v>
      </c>
      <c r="J1682" s="25">
        <v>72</v>
      </c>
      <c r="K1682" s="45">
        <v>154.6</v>
      </c>
      <c r="L1682" s="45">
        <v>143.83000000000001</v>
      </c>
      <c r="M1682" s="18" t="s">
        <v>55</v>
      </c>
      <c r="N1682" s="45">
        <v>87.79</v>
      </c>
      <c r="O16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2" s="45">
        <f>Table1[[#This Row],[Lifetime Gross (M USD)]]-Table1[[#This Row],[Budget (M USD)]]</f>
        <v>64.900000000000006</v>
      </c>
      <c r="Q1682" s="2" t="s">
        <v>17</v>
      </c>
    </row>
    <row r="1683" spans="1:17" x14ac:dyDescent="0.3">
      <c r="A1683" s="18" t="s">
        <v>1221</v>
      </c>
      <c r="B1683" s="22" t="s">
        <v>2297</v>
      </c>
      <c r="C1683" s="18" t="s">
        <v>3579</v>
      </c>
      <c r="D1683" s="18" t="s">
        <v>26</v>
      </c>
      <c r="E1683" s="18" t="s">
        <v>9</v>
      </c>
      <c r="F1683" s="42">
        <f t="shared" ca="1" si="26"/>
        <v>21737</v>
      </c>
      <c r="G1683" s="27">
        <v>8</v>
      </c>
      <c r="H1683" s="45">
        <v>239.12</v>
      </c>
      <c r="I1683" s="45">
        <v>293.93</v>
      </c>
      <c r="J1683" s="25">
        <v>96</v>
      </c>
      <c r="K1683" s="45">
        <v>234.87</v>
      </c>
      <c r="L1683" s="45">
        <v>59.06</v>
      </c>
      <c r="M1683" s="18" t="s">
        <v>46</v>
      </c>
      <c r="N1683" s="45">
        <v>108.56</v>
      </c>
      <c r="O16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3" s="45">
        <f>Table1[[#This Row],[Lifetime Gross (M USD)]]-Table1[[#This Row],[Budget (M USD)]]</f>
        <v>54.81</v>
      </c>
      <c r="Q1683" s="2" t="s">
        <v>17</v>
      </c>
    </row>
    <row r="1684" spans="1:17" x14ac:dyDescent="0.3">
      <c r="A1684" s="32" t="s">
        <v>1523</v>
      </c>
      <c r="B1684" s="22" t="s">
        <v>2905</v>
      </c>
      <c r="C1684" s="18" t="s">
        <v>4663</v>
      </c>
      <c r="D1684" s="18" t="s">
        <v>26</v>
      </c>
      <c r="E1684" s="18" t="s">
        <v>19</v>
      </c>
      <c r="F1684" s="42">
        <f t="shared" ca="1" si="26"/>
        <v>31934</v>
      </c>
      <c r="G1684" s="27">
        <v>6.4</v>
      </c>
      <c r="H1684" s="45">
        <v>3.89</v>
      </c>
      <c r="I1684" s="45">
        <v>57.71</v>
      </c>
      <c r="J1684" s="25">
        <v>86</v>
      </c>
      <c r="K1684" s="45">
        <v>31.05</v>
      </c>
      <c r="L1684" s="45">
        <v>26.66</v>
      </c>
      <c r="M1684" s="18" t="s">
        <v>46</v>
      </c>
      <c r="N1684" s="45">
        <v>1.25</v>
      </c>
      <c r="O16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4" s="45">
        <f>Table1[[#This Row],[Lifetime Gross (M USD)]]-Table1[[#This Row],[Budget (M USD)]]</f>
        <v>53.82</v>
      </c>
      <c r="Q1684" s="2" t="s">
        <v>17</v>
      </c>
    </row>
    <row r="1685" spans="1:17" x14ac:dyDescent="0.3">
      <c r="A1685" s="18" t="s">
        <v>1557</v>
      </c>
      <c r="B1685" s="22" t="s">
        <v>1980</v>
      </c>
      <c r="C1685" s="18" t="s">
        <v>4755</v>
      </c>
      <c r="D1685" s="18" t="s">
        <v>26</v>
      </c>
      <c r="E1685" s="18" t="s">
        <v>9</v>
      </c>
      <c r="F1685" s="42">
        <f t="shared" ca="1" si="26"/>
        <v>14641</v>
      </c>
      <c r="G1685" s="27">
        <v>6.6</v>
      </c>
      <c r="H1685" s="45">
        <v>206.18</v>
      </c>
      <c r="I1685" s="45">
        <v>256.7</v>
      </c>
      <c r="J1685" s="25">
        <v>74</v>
      </c>
      <c r="K1685" s="45">
        <v>157.58000000000001</v>
      </c>
      <c r="L1685" s="45">
        <v>99.12</v>
      </c>
      <c r="M1685" s="18" t="s">
        <v>44</v>
      </c>
      <c r="N1685" s="45">
        <v>73.05</v>
      </c>
      <c r="O16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5" s="45">
        <f>Table1[[#This Row],[Lifetime Gross (M USD)]]-Table1[[#This Row],[Budget (M USD)]]</f>
        <v>50.519999999999982</v>
      </c>
      <c r="Q1685" s="2" t="s">
        <v>17</v>
      </c>
    </row>
    <row r="1686" spans="1:17" x14ac:dyDescent="0.3">
      <c r="A1686" s="32" t="s">
        <v>1281</v>
      </c>
      <c r="B1686" s="22" t="s">
        <v>2296</v>
      </c>
      <c r="C1686" s="18" t="s">
        <v>4241</v>
      </c>
      <c r="D1686" s="18" t="s">
        <v>26</v>
      </c>
      <c r="E1686" s="18" t="s">
        <v>9</v>
      </c>
      <c r="F1686" s="42">
        <f t="shared" ca="1" si="26"/>
        <v>34602</v>
      </c>
      <c r="G1686" s="27">
        <v>5.8</v>
      </c>
      <c r="H1686" s="45">
        <v>70.72</v>
      </c>
      <c r="I1686" s="45">
        <v>118.73</v>
      </c>
      <c r="J1686" s="25">
        <v>67</v>
      </c>
      <c r="K1686" s="45">
        <v>63.87</v>
      </c>
      <c r="L1686" s="45">
        <v>54.86</v>
      </c>
      <c r="M1686" s="18" t="s">
        <v>55</v>
      </c>
      <c r="N1686" s="45">
        <v>9.4499999999999993</v>
      </c>
      <c r="O16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6" s="45">
        <f>Table1[[#This Row],[Lifetime Gross (M USD)]]-Table1[[#This Row],[Budget (M USD)]]</f>
        <v>48.010000000000005</v>
      </c>
      <c r="Q1686" s="2" t="s">
        <v>25</v>
      </c>
    </row>
    <row r="1687" spans="1:17" x14ac:dyDescent="0.3">
      <c r="A1687" s="18" t="s">
        <v>1679</v>
      </c>
      <c r="B1687" s="22" t="s">
        <v>2000</v>
      </c>
      <c r="C1687" s="18" t="s">
        <v>3642</v>
      </c>
      <c r="D1687" s="18" t="s">
        <v>30</v>
      </c>
      <c r="E1687" s="18" t="s">
        <v>15</v>
      </c>
      <c r="F1687" s="42">
        <f t="shared" ca="1" si="26"/>
        <v>38886</v>
      </c>
      <c r="G1687" s="27">
        <v>6.9</v>
      </c>
      <c r="H1687" s="45">
        <v>43.94</v>
      </c>
      <c r="I1687" s="45">
        <v>89.98</v>
      </c>
      <c r="J1687" s="25">
        <v>35</v>
      </c>
      <c r="K1687" s="45">
        <v>49.98</v>
      </c>
      <c r="L1687" s="45">
        <v>40</v>
      </c>
      <c r="M1687" s="18" t="s">
        <v>50</v>
      </c>
      <c r="N1687" s="45">
        <v>19.79</v>
      </c>
      <c r="O16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7" s="45">
        <f>Table1[[#This Row],[Lifetime Gross (M USD)]]-Table1[[#This Row],[Budget (M USD)]]</f>
        <v>46.040000000000006</v>
      </c>
      <c r="Q1687" s="2" t="s">
        <v>25</v>
      </c>
    </row>
    <row r="1688" spans="1:17" x14ac:dyDescent="0.3">
      <c r="A1688" s="32" t="s">
        <v>1693</v>
      </c>
      <c r="B1688" s="22" t="s">
        <v>2877</v>
      </c>
      <c r="C1688" s="18" t="s">
        <v>4603</v>
      </c>
      <c r="D1688" s="18" t="s">
        <v>26</v>
      </c>
      <c r="E1688" s="18" t="s">
        <v>9</v>
      </c>
      <c r="F1688" s="42">
        <f t="shared" ca="1" si="26"/>
        <v>40962</v>
      </c>
      <c r="G1688" s="27">
        <v>6.4</v>
      </c>
      <c r="H1688" s="45">
        <v>16.32</v>
      </c>
      <c r="I1688" s="45">
        <v>52.21</v>
      </c>
      <c r="J1688" s="25">
        <v>65</v>
      </c>
      <c r="K1688" s="45">
        <v>29.91</v>
      </c>
      <c r="L1688" s="45">
        <v>22.3</v>
      </c>
      <c r="M1688" s="18" t="s">
        <v>54</v>
      </c>
      <c r="N1688" s="45">
        <v>3.59</v>
      </c>
      <c r="O16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8" s="45">
        <f>Table1[[#This Row],[Lifetime Gross (M USD)]]-Table1[[#This Row],[Budget (M USD)]]</f>
        <v>35.89</v>
      </c>
      <c r="Q1688" s="2" t="s">
        <v>22</v>
      </c>
    </row>
    <row r="1689" spans="1:17" x14ac:dyDescent="0.3">
      <c r="A1689" s="18" t="s">
        <v>1732</v>
      </c>
      <c r="B1689" s="22" t="s">
        <v>1976</v>
      </c>
      <c r="C1689" s="18" t="s">
        <v>3179</v>
      </c>
      <c r="D1689" s="18" t="s">
        <v>26</v>
      </c>
      <c r="E1689" s="18" t="s">
        <v>9</v>
      </c>
      <c r="F1689" s="42">
        <f t="shared" ca="1" si="26"/>
        <v>29041</v>
      </c>
      <c r="G1689" s="27">
        <v>6.8</v>
      </c>
      <c r="H1689" s="45">
        <v>249.93</v>
      </c>
      <c r="I1689" s="45">
        <v>284.48</v>
      </c>
      <c r="J1689" s="25">
        <v>46</v>
      </c>
      <c r="K1689" s="45">
        <v>191.92</v>
      </c>
      <c r="L1689" s="45">
        <v>92.56</v>
      </c>
      <c r="M1689" s="18" t="s">
        <v>55</v>
      </c>
      <c r="N1689" s="45">
        <v>71.81</v>
      </c>
      <c r="O16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89" s="45">
        <f>Table1[[#This Row],[Lifetime Gross (M USD)]]-Table1[[#This Row],[Budget (M USD)]]</f>
        <v>34.550000000000011</v>
      </c>
      <c r="Q1689" s="2" t="s">
        <v>8</v>
      </c>
    </row>
    <row r="1690" spans="1:17" x14ac:dyDescent="0.3">
      <c r="A1690" s="32" t="s">
        <v>1804</v>
      </c>
      <c r="B1690" s="22" t="s">
        <v>2282</v>
      </c>
      <c r="C1690" s="18" t="s">
        <v>4311</v>
      </c>
      <c r="D1690" s="18" t="s">
        <v>26</v>
      </c>
      <c r="E1690" s="18" t="s">
        <v>9</v>
      </c>
      <c r="F1690" s="42">
        <f t="shared" ca="1" si="26"/>
        <v>21786</v>
      </c>
      <c r="G1690" s="27">
        <v>6.5</v>
      </c>
      <c r="H1690" s="45">
        <v>260.77999999999997</v>
      </c>
      <c r="I1690" s="45">
        <v>294.54000000000002</v>
      </c>
      <c r="J1690" s="25">
        <v>73</v>
      </c>
      <c r="K1690" s="45">
        <v>206.78</v>
      </c>
      <c r="L1690" s="45">
        <v>87.76</v>
      </c>
      <c r="M1690" s="18" t="s">
        <v>54</v>
      </c>
      <c r="N1690" s="45">
        <v>42.34</v>
      </c>
      <c r="O16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0" s="45">
        <f>Table1[[#This Row],[Lifetime Gross (M USD)]]-Table1[[#This Row],[Budget (M USD)]]</f>
        <v>33.760000000000048</v>
      </c>
      <c r="Q1690" s="2" t="s">
        <v>10</v>
      </c>
    </row>
    <row r="1691" spans="1:17" x14ac:dyDescent="0.3">
      <c r="A1691" s="18" t="s">
        <v>542</v>
      </c>
      <c r="B1691" s="22" t="s">
        <v>2936</v>
      </c>
      <c r="C1691" s="18" t="s">
        <v>4732</v>
      </c>
      <c r="D1691" s="18" t="s">
        <v>26</v>
      </c>
      <c r="E1691" s="18" t="s">
        <v>9</v>
      </c>
      <c r="F1691" s="42">
        <f t="shared" ca="1" si="26"/>
        <v>41040</v>
      </c>
      <c r="G1691" s="27">
        <v>7.7</v>
      </c>
      <c r="H1691" s="45">
        <v>114.79</v>
      </c>
      <c r="I1691" s="45">
        <v>145.99</v>
      </c>
      <c r="J1691" s="25">
        <v>89</v>
      </c>
      <c r="K1691" s="45">
        <v>86.33</v>
      </c>
      <c r="L1691" s="45">
        <v>59.66</v>
      </c>
      <c r="M1691" s="18" t="s">
        <v>54</v>
      </c>
      <c r="N1691" s="45">
        <v>54.06</v>
      </c>
      <c r="O16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1" s="45">
        <f>Table1[[#This Row],[Lifetime Gross (M USD)]]-Table1[[#This Row],[Budget (M USD)]]</f>
        <v>31.200000000000003</v>
      </c>
      <c r="Q1691" s="2" t="s">
        <v>32</v>
      </c>
    </row>
    <row r="1692" spans="1:17" x14ac:dyDescent="0.3">
      <c r="A1692" s="32" t="s">
        <v>91</v>
      </c>
      <c r="B1692" s="22" t="s">
        <v>1970</v>
      </c>
      <c r="C1692" s="18" t="s">
        <v>4668</v>
      </c>
      <c r="D1692" s="18" t="s">
        <v>26</v>
      </c>
      <c r="E1692" s="18" t="s">
        <v>9</v>
      </c>
      <c r="F1692" s="42">
        <f t="shared" ca="1" si="26"/>
        <v>38070</v>
      </c>
      <c r="G1692" s="27">
        <v>7.3</v>
      </c>
      <c r="H1692" s="45">
        <v>289.32</v>
      </c>
      <c r="I1692" s="45">
        <v>318.91000000000003</v>
      </c>
      <c r="J1692" s="25">
        <v>96</v>
      </c>
      <c r="K1692" s="45">
        <v>227.34</v>
      </c>
      <c r="L1692" s="45">
        <v>91.57</v>
      </c>
      <c r="M1692" s="18" t="s">
        <v>46</v>
      </c>
      <c r="N1692" s="45">
        <v>49.58</v>
      </c>
      <c r="O16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2" s="45">
        <f>Table1[[#This Row],[Lifetime Gross (M USD)]]-Table1[[#This Row],[Budget (M USD)]]</f>
        <v>29.590000000000032</v>
      </c>
      <c r="Q1692" s="2" t="s">
        <v>22</v>
      </c>
    </row>
    <row r="1693" spans="1:17" x14ac:dyDescent="0.3">
      <c r="A1693" s="18" t="s">
        <v>99</v>
      </c>
      <c r="B1693" s="22" t="s">
        <v>2141</v>
      </c>
      <c r="C1693" s="18" t="s">
        <v>3371</v>
      </c>
      <c r="D1693" s="18" t="s">
        <v>26</v>
      </c>
      <c r="E1693" s="18" t="s">
        <v>9</v>
      </c>
      <c r="F1693" s="42">
        <f t="shared" ca="1" si="26"/>
        <v>20979</v>
      </c>
      <c r="G1693" s="27">
        <v>4.9000000000000004</v>
      </c>
      <c r="H1693" s="45">
        <v>165.65</v>
      </c>
      <c r="I1693" s="45">
        <v>185.04</v>
      </c>
      <c r="J1693" s="25">
        <v>37</v>
      </c>
      <c r="K1693" s="45">
        <v>136</v>
      </c>
      <c r="L1693" s="45">
        <v>49.04</v>
      </c>
      <c r="M1693" s="18" t="s">
        <v>54</v>
      </c>
      <c r="N1693" s="45">
        <v>56.12</v>
      </c>
      <c r="O16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3" s="45">
        <f>Table1[[#This Row],[Lifetime Gross (M USD)]]-Table1[[#This Row],[Budget (M USD)]]</f>
        <v>19.389999999999986</v>
      </c>
      <c r="Q1693" s="2" t="s">
        <v>28</v>
      </c>
    </row>
    <row r="1694" spans="1:17" x14ac:dyDescent="0.3">
      <c r="A1694" s="32" t="s">
        <v>172</v>
      </c>
      <c r="B1694" s="22" t="s">
        <v>2802</v>
      </c>
      <c r="C1694" s="18" t="s">
        <v>4436</v>
      </c>
      <c r="D1694" s="18" t="s">
        <v>26</v>
      </c>
      <c r="E1694" s="18" t="s">
        <v>9</v>
      </c>
      <c r="F1694" s="42">
        <f t="shared" ca="1" si="26"/>
        <v>18503</v>
      </c>
      <c r="G1694" s="27">
        <v>4.0999999999999996</v>
      </c>
      <c r="H1694" s="45">
        <v>236.46</v>
      </c>
      <c r="I1694" s="45">
        <v>255.76</v>
      </c>
      <c r="J1694" s="25">
        <v>35</v>
      </c>
      <c r="K1694" s="45">
        <v>177.33</v>
      </c>
      <c r="L1694" s="45">
        <v>78.430000000000007</v>
      </c>
      <c r="M1694" s="18" t="s">
        <v>48</v>
      </c>
      <c r="N1694" s="45">
        <v>53.17</v>
      </c>
      <c r="O16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4" s="45">
        <f>Table1[[#This Row],[Lifetime Gross (M USD)]]-Table1[[#This Row],[Budget (M USD)]]</f>
        <v>19.299999999999983</v>
      </c>
      <c r="Q1694" s="2" t="s">
        <v>8</v>
      </c>
    </row>
    <row r="1695" spans="1:17" x14ac:dyDescent="0.3">
      <c r="A1695" s="18" t="s">
        <v>175</v>
      </c>
      <c r="B1695" s="22" t="s">
        <v>2496</v>
      </c>
      <c r="C1695" s="18" t="s">
        <v>3878</v>
      </c>
      <c r="D1695" s="18" t="s">
        <v>26</v>
      </c>
      <c r="E1695" s="18" t="s">
        <v>9</v>
      </c>
      <c r="F1695" s="42">
        <f t="shared" ca="1" si="26"/>
        <v>22284</v>
      </c>
      <c r="G1695" s="27">
        <v>7.3</v>
      </c>
      <c r="H1695" s="45">
        <v>92.07</v>
      </c>
      <c r="I1695" s="45">
        <v>102.33</v>
      </c>
      <c r="J1695" s="25">
        <v>45</v>
      </c>
      <c r="K1695" s="45">
        <v>63.88</v>
      </c>
      <c r="L1695" s="45">
        <v>38.450000000000003</v>
      </c>
      <c r="M1695" s="18" t="s">
        <v>46</v>
      </c>
      <c r="N1695" s="45">
        <v>13.23</v>
      </c>
      <c r="O16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5" s="45">
        <f>Table1[[#This Row],[Lifetime Gross (M USD)]]-Table1[[#This Row],[Budget (M USD)]]</f>
        <v>10.260000000000005</v>
      </c>
      <c r="Q1695" s="2" t="s">
        <v>25</v>
      </c>
    </row>
    <row r="1696" spans="1:17" x14ac:dyDescent="0.3">
      <c r="A1696" s="32" t="s">
        <v>234</v>
      </c>
      <c r="B1696" s="22" t="s">
        <v>2081</v>
      </c>
      <c r="C1696" s="18" t="s">
        <v>4275</v>
      </c>
      <c r="D1696" s="18" t="s">
        <v>26</v>
      </c>
      <c r="E1696" s="18" t="s">
        <v>9</v>
      </c>
      <c r="F1696" s="42">
        <f t="shared" ca="1" si="26"/>
        <v>40451</v>
      </c>
      <c r="G1696" s="27">
        <v>4.8</v>
      </c>
      <c r="H1696" s="45">
        <v>107.54</v>
      </c>
      <c r="I1696" s="45">
        <v>114.98</v>
      </c>
      <c r="J1696" s="25">
        <v>47</v>
      </c>
      <c r="K1696" s="45">
        <v>80.08</v>
      </c>
      <c r="L1696" s="45">
        <v>34.9</v>
      </c>
      <c r="M1696" s="18" t="s">
        <v>48</v>
      </c>
      <c r="N1696" s="45">
        <v>38.54</v>
      </c>
      <c r="O16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6" s="45">
        <f>Table1[[#This Row],[Lifetime Gross (M USD)]]-Table1[[#This Row],[Budget (M USD)]]</f>
        <v>7.4399999999999977</v>
      </c>
      <c r="Q1696" s="2" t="s">
        <v>8</v>
      </c>
    </row>
    <row r="1697" spans="1:17" x14ac:dyDescent="0.3">
      <c r="A1697" s="18" t="s">
        <v>263</v>
      </c>
      <c r="B1697" s="22" t="s">
        <v>2309</v>
      </c>
      <c r="C1697" s="18" t="s">
        <v>3593</v>
      </c>
      <c r="D1697" s="18" t="s">
        <v>26</v>
      </c>
      <c r="E1697" s="18" t="s">
        <v>9</v>
      </c>
      <c r="F1697" s="42">
        <f t="shared" ca="1" si="26"/>
        <v>33906</v>
      </c>
      <c r="G1697" s="27">
        <v>7</v>
      </c>
      <c r="H1697" s="45">
        <v>114.62</v>
      </c>
      <c r="I1697" s="45">
        <v>110.43</v>
      </c>
      <c r="J1697" s="25">
        <v>54</v>
      </c>
      <c r="K1697" s="45">
        <v>57.1</v>
      </c>
      <c r="L1697" s="45">
        <v>53.33</v>
      </c>
      <c r="M1697" s="18" t="s">
        <v>46</v>
      </c>
      <c r="N1697" s="45">
        <v>50.11</v>
      </c>
      <c r="O16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7" s="45">
        <f>Table1[[#This Row],[Lifetime Gross (M USD)]]-Table1[[#This Row],[Budget (M USD)]]</f>
        <v>-4.1899999999999977</v>
      </c>
      <c r="Q1697" s="2" t="s">
        <v>28</v>
      </c>
    </row>
    <row r="1698" spans="1:17" x14ac:dyDescent="0.3">
      <c r="A1698" s="32" t="s">
        <v>279</v>
      </c>
      <c r="B1698" s="22" t="s">
        <v>2258</v>
      </c>
      <c r="C1698" s="18" t="s">
        <v>3520</v>
      </c>
      <c r="D1698" s="18" t="s">
        <v>26</v>
      </c>
      <c r="E1698" s="18" t="s">
        <v>9</v>
      </c>
      <c r="F1698" s="42">
        <f t="shared" ca="1" si="26"/>
        <v>29636</v>
      </c>
      <c r="G1698" s="27">
        <v>6.6</v>
      </c>
      <c r="H1698" s="45">
        <v>175.42</v>
      </c>
      <c r="I1698" s="45">
        <v>169.66</v>
      </c>
      <c r="J1698" s="25">
        <v>45</v>
      </c>
      <c r="K1698" s="45">
        <v>89.36</v>
      </c>
      <c r="L1698" s="45">
        <v>80.3</v>
      </c>
      <c r="M1698" s="18" t="s">
        <v>55</v>
      </c>
      <c r="N1698" s="45">
        <v>58.09</v>
      </c>
      <c r="O16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8" s="45">
        <f>Table1[[#This Row],[Lifetime Gross (M USD)]]-Table1[[#This Row],[Budget (M USD)]]</f>
        <v>-5.7599999999999909</v>
      </c>
      <c r="Q1698" s="2" t="s">
        <v>10</v>
      </c>
    </row>
    <row r="1699" spans="1:17" x14ac:dyDescent="0.3">
      <c r="A1699" s="18" t="s">
        <v>317</v>
      </c>
      <c r="B1699" s="22" t="s">
        <v>1885</v>
      </c>
      <c r="C1699" s="18" t="s">
        <v>4938</v>
      </c>
      <c r="D1699" s="18" t="s">
        <v>26</v>
      </c>
      <c r="E1699" s="18" t="s">
        <v>9</v>
      </c>
      <c r="F1699" s="42">
        <f t="shared" ca="1" si="26"/>
        <v>16287</v>
      </c>
      <c r="G1699" s="27">
        <v>7</v>
      </c>
      <c r="H1699" s="45">
        <v>69.12</v>
      </c>
      <c r="I1699" s="45">
        <v>56.31</v>
      </c>
      <c r="J1699" s="25">
        <v>80</v>
      </c>
      <c r="K1699" s="45">
        <v>43.71</v>
      </c>
      <c r="L1699" s="45">
        <v>12.6</v>
      </c>
      <c r="M1699" s="18" t="s">
        <v>54</v>
      </c>
      <c r="N1699" s="45">
        <v>13.53</v>
      </c>
      <c r="O16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699" s="45">
        <f>Table1[[#This Row],[Lifetime Gross (M USD)]]-Table1[[#This Row],[Budget (M USD)]]</f>
        <v>-12.810000000000002</v>
      </c>
      <c r="Q1699" s="2" t="s">
        <v>25</v>
      </c>
    </row>
    <row r="1700" spans="1:17" x14ac:dyDescent="0.3">
      <c r="A1700" s="32" t="s">
        <v>342</v>
      </c>
      <c r="B1700" s="22" t="s">
        <v>2694</v>
      </c>
      <c r="C1700" s="18" t="s">
        <v>4239</v>
      </c>
      <c r="D1700" s="18" t="s">
        <v>26</v>
      </c>
      <c r="E1700" s="18" t="s">
        <v>1843</v>
      </c>
      <c r="F1700" s="42">
        <f t="shared" ca="1" si="26"/>
        <v>30055</v>
      </c>
      <c r="G1700" s="27">
        <v>5.2</v>
      </c>
      <c r="H1700" s="45">
        <v>127.92</v>
      </c>
      <c r="I1700" s="45">
        <v>114.74</v>
      </c>
      <c r="J1700" s="25">
        <v>32</v>
      </c>
      <c r="K1700" s="45">
        <v>58.05</v>
      </c>
      <c r="L1700" s="45">
        <v>56.69</v>
      </c>
      <c r="M1700" s="18" t="s">
        <v>55</v>
      </c>
      <c r="N1700" s="45">
        <v>63.13</v>
      </c>
      <c r="O17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0" s="45">
        <f>Table1[[#This Row],[Lifetime Gross (M USD)]]-Table1[[#This Row],[Budget (M USD)]]</f>
        <v>-13.180000000000007</v>
      </c>
      <c r="Q1700" s="2" t="s">
        <v>22</v>
      </c>
    </row>
    <row r="1701" spans="1:17" x14ac:dyDescent="0.3">
      <c r="A1701" s="18" t="s">
        <v>438</v>
      </c>
      <c r="B1701" s="22" t="s">
        <v>2461</v>
      </c>
      <c r="C1701" s="18" t="s">
        <v>3821</v>
      </c>
      <c r="D1701" s="18" t="s">
        <v>26</v>
      </c>
      <c r="E1701" s="18" t="s">
        <v>9</v>
      </c>
      <c r="F1701" s="42">
        <f t="shared" ca="1" si="26"/>
        <v>17617</v>
      </c>
      <c r="G1701" s="27">
        <v>6.5</v>
      </c>
      <c r="H1701" s="45">
        <v>110.5</v>
      </c>
      <c r="I1701" s="45">
        <v>85.81</v>
      </c>
      <c r="J1701" s="25">
        <v>65</v>
      </c>
      <c r="K1701" s="45">
        <v>43.94</v>
      </c>
      <c r="L1701" s="45">
        <v>41.87</v>
      </c>
      <c r="M1701" s="18" t="s">
        <v>54</v>
      </c>
      <c r="N1701" s="45">
        <v>23.94</v>
      </c>
      <c r="O17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1" s="45">
        <f>Table1[[#This Row],[Lifetime Gross (M USD)]]-Table1[[#This Row],[Budget (M USD)]]</f>
        <v>-24.689999999999998</v>
      </c>
      <c r="Q1701" s="2" t="s">
        <v>20</v>
      </c>
    </row>
    <row r="1702" spans="1:17" x14ac:dyDescent="0.3">
      <c r="A1702" s="32" t="s">
        <v>489</v>
      </c>
      <c r="B1702" s="22" t="s">
        <v>2886</v>
      </c>
      <c r="C1702" s="18" t="s">
        <v>4626</v>
      </c>
      <c r="D1702" s="18" t="s">
        <v>26</v>
      </c>
      <c r="E1702" s="18" t="s">
        <v>27</v>
      </c>
      <c r="F1702" s="42">
        <f t="shared" ca="1" si="26"/>
        <v>20903</v>
      </c>
      <c r="G1702" s="27">
        <v>6.1</v>
      </c>
      <c r="H1702" s="45">
        <v>203.53</v>
      </c>
      <c r="I1702" s="45">
        <v>166.98</v>
      </c>
      <c r="J1702" s="25">
        <v>59</v>
      </c>
      <c r="K1702" s="45">
        <v>87.49</v>
      </c>
      <c r="L1702" s="45">
        <v>79.489999999999995</v>
      </c>
      <c r="M1702" s="18" t="s">
        <v>54</v>
      </c>
      <c r="N1702" s="45">
        <v>94.69</v>
      </c>
      <c r="O17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2" s="45">
        <f>Table1[[#This Row],[Lifetime Gross (M USD)]]-Table1[[#This Row],[Budget (M USD)]]</f>
        <v>-36.550000000000011</v>
      </c>
      <c r="Q1702" s="2" t="s">
        <v>22</v>
      </c>
    </row>
    <row r="1703" spans="1:17" x14ac:dyDescent="0.3">
      <c r="A1703" s="18" t="s">
        <v>527</v>
      </c>
      <c r="B1703" s="22" t="s">
        <v>2287</v>
      </c>
      <c r="C1703" s="18" t="s">
        <v>3565</v>
      </c>
      <c r="D1703" s="18" t="s">
        <v>26</v>
      </c>
      <c r="E1703" s="18" t="s">
        <v>9</v>
      </c>
      <c r="F1703" s="42">
        <f t="shared" ca="1" si="26"/>
        <v>29741</v>
      </c>
      <c r="G1703" s="27">
        <v>6.2</v>
      </c>
      <c r="H1703" s="45">
        <v>294.82</v>
      </c>
      <c r="I1703" s="45">
        <v>251.31</v>
      </c>
      <c r="J1703" s="25">
        <v>39</v>
      </c>
      <c r="K1703" s="45">
        <v>135.6</v>
      </c>
      <c r="L1703" s="45">
        <v>115.71</v>
      </c>
      <c r="M1703" s="18" t="s">
        <v>44</v>
      </c>
      <c r="N1703" s="45">
        <v>132.05000000000001</v>
      </c>
      <c r="O17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3" s="45">
        <f>Table1[[#This Row],[Lifetime Gross (M USD)]]-Table1[[#This Row],[Budget (M USD)]]</f>
        <v>-43.509999999999991</v>
      </c>
      <c r="Q1703" s="2" t="s">
        <v>32</v>
      </c>
    </row>
    <row r="1704" spans="1:17" x14ac:dyDescent="0.3">
      <c r="A1704" s="32" t="s">
        <v>541</v>
      </c>
      <c r="B1704" s="22" t="s">
        <v>2504</v>
      </c>
      <c r="C1704" s="18" t="s">
        <v>3890</v>
      </c>
      <c r="D1704" s="18" t="s">
        <v>26</v>
      </c>
      <c r="E1704" s="18" t="s">
        <v>9</v>
      </c>
      <c r="F1704" s="42">
        <f t="shared" ca="1" si="26"/>
        <v>27566</v>
      </c>
      <c r="G1704" s="27">
        <v>7</v>
      </c>
      <c r="H1704" s="45">
        <v>201.55</v>
      </c>
      <c r="I1704" s="45">
        <v>157.54</v>
      </c>
      <c r="J1704" s="25">
        <v>42</v>
      </c>
      <c r="K1704" s="45">
        <v>112.12</v>
      </c>
      <c r="L1704" s="45">
        <v>45.42</v>
      </c>
      <c r="M1704" s="18" t="s">
        <v>55</v>
      </c>
      <c r="N1704" s="45">
        <v>20.79</v>
      </c>
      <c r="O17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4" s="45">
        <f>Table1[[#This Row],[Lifetime Gross (M USD)]]-Table1[[#This Row],[Budget (M USD)]]</f>
        <v>-44.010000000000019</v>
      </c>
      <c r="Q1704" s="2" t="s">
        <v>17</v>
      </c>
    </row>
    <row r="1705" spans="1:17" x14ac:dyDescent="0.3">
      <c r="A1705" s="18" t="s">
        <v>557</v>
      </c>
      <c r="B1705" s="22" t="s">
        <v>2154</v>
      </c>
      <c r="C1705" s="18" t="s">
        <v>3621</v>
      </c>
      <c r="D1705" s="18" t="s">
        <v>26</v>
      </c>
      <c r="E1705" s="18" t="s">
        <v>9</v>
      </c>
      <c r="F1705" s="42">
        <f t="shared" ca="1" si="26"/>
        <v>34626</v>
      </c>
      <c r="G1705" s="27">
        <v>8.5</v>
      </c>
      <c r="H1705" s="45">
        <v>98.58</v>
      </c>
      <c r="I1705" s="45">
        <v>53.39</v>
      </c>
      <c r="J1705" s="25">
        <v>65</v>
      </c>
      <c r="K1705" s="45">
        <v>35.22</v>
      </c>
      <c r="L1705" s="45">
        <v>18.170000000000002</v>
      </c>
      <c r="M1705" s="18" t="s">
        <v>55</v>
      </c>
      <c r="N1705" s="45">
        <v>47.86</v>
      </c>
      <c r="O17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5" s="45">
        <f>Table1[[#This Row],[Lifetime Gross (M USD)]]-Table1[[#This Row],[Budget (M USD)]]</f>
        <v>-45.19</v>
      </c>
      <c r="Q1705" s="2" t="s">
        <v>22</v>
      </c>
    </row>
    <row r="1706" spans="1:17" x14ac:dyDescent="0.3">
      <c r="A1706" s="32" t="s">
        <v>179</v>
      </c>
      <c r="B1706" s="22" t="s">
        <v>2814</v>
      </c>
      <c r="C1706" s="18" t="s">
        <v>4462</v>
      </c>
      <c r="D1706" s="18" t="s">
        <v>26</v>
      </c>
      <c r="E1706" s="18" t="s">
        <v>9</v>
      </c>
      <c r="F1706" s="42">
        <f t="shared" ca="1" si="26"/>
        <v>20260</v>
      </c>
      <c r="G1706" s="27">
        <v>6</v>
      </c>
      <c r="H1706" s="45">
        <v>60.09</v>
      </c>
      <c r="I1706" s="45">
        <v>14.42</v>
      </c>
      <c r="J1706" s="25">
        <v>66</v>
      </c>
      <c r="K1706" s="45">
        <v>9.4600000000000009</v>
      </c>
      <c r="L1706" s="45">
        <v>4.96</v>
      </c>
      <c r="M1706" s="18" t="s">
        <v>48</v>
      </c>
      <c r="N1706" s="45">
        <v>22.62</v>
      </c>
      <c r="O17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6" s="45">
        <f>Table1[[#This Row],[Lifetime Gross (M USD)]]-Table1[[#This Row],[Budget (M USD)]]</f>
        <v>-45.67</v>
      </c>
      <c r="Q1706" s="2" t="s">
        <v>10</v>
      </c>
    </row>
    <row r="1707" spans="1:17" x14ac:dyDescent="0.3">
      <c r="A1707" s="18" t="s">
        <v>598</v>
      </c>
      <c r="B1707" s="22" t="s">
        <v>2804</v>
      </c>
      <c r="C1707" s="18" t="s">
        <v>4441</v>
      </c>
      <c r="D1707" s="18" t="s">
        <v>26</v>
      </c>
      <c r="E1707" s="18" t="s">
        <v>9</v>
      </c>
      <c r="F1707" s="42">
        <f t="shared" ca="1" si="26"/>
        <v>19642</v>
      </c>
      <c r="G1707" s="27">
        <v>5.7</v>
      </c>
      <c r="H1707" s="45">
        <v>279.95999999999998</v>
      </c>
      <c r="I1707" s="45">
        <v>228.39</v>
      </c>
      <c r="J1707" s="25">
        <v>83</v>
      </c>
      <c r="K1707" s="45">
        <v>151.53</v>
      </c>
      <c r="L1707" s="45">
        <v>76.86</v>
      </c>
      <c r="M1707" s="18" t="s">
        <v>48</v>
      </c>
      <c r="N1707" s="45">
        <v>59.33</v>
      </c>
      <c r="O17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7" s="45">
        <f>Table1[[#This Row],[Lifetime Gross (M USD)]]-Table1[[#This Row],[Budget (M USD)]]</f>
        <v>-51.569999999999993</v>
      </c>
      <c r="Q1707" s="2" t="s">
        <v>25</v>
      </c>
    </row>
    <row r="1708" spans="1:17" x14ac:dyDescent="0.3">
      <c r="A1708" s="32" t="s">
        <v>778</v>
      </c>
      <c r="B1708" s="22" t="s">
        <v>2477</v>
      </c>
      <c r="C1708" s="18" t="s">
        <v>3849</v>
      </c>
      <c r="D1708" s="18" t="s">
        <v>26</v>
      </c>
      <c r="E1708" s="18" t="s">
        <v>19</v>
      </c>
      <c r="F1708" s="42">
        <f t="shared" ca="1" si="26"/>
        <v>33861</v>
      </c>
      <c r="G1708" s="27">
        <v>7.1</v>
      </c>
      <c r="H1708" s="45">
        <v>258.52999999999997</v>
      </c>
      <c r="I1708" s="45">
        <v>191.59</v>
      </c>
      <c r="J1708" s="25">
        <v>80</v>
      </c>
      <c r="K1708" s="45">
        <v>109.52</v>
      </c>
      <c r="L1708" s="45">
        <v>82.07</v>
      </c>
      <c r="M1708" s="18" t="s">
        <v>48</v>
      </c>
      <c r="N1708" s="45">
        <v>92.38</v>
      </c>
      <c r="O17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8" s="45">
        <f>Table1[[#This Row],[Lifetime Gross (M USD)]]-Table1[[#This Row],[Budget (M USD)]]</f>
        <v>-66.939999999999969</v>
      </c>
      <c r="Q1708" s="2" t="s">
        <v>13</v>
      </c>
    </row>
    <row r="1709" spans="1:17" x14ac:dyDescent="0.3">
      <c r="A1709" s="18" t="s">
        <v>786</v>
      </c>
      <c r="B1709" s="22" t="s">
        <v>2163</v>
      </c>
      <c r="C1709" s="18" t="s">
        <v>4617</v>
      </c>
      <c r="D1709" s="18" t="s">
        <v>26</v>
      </c>
      <c r="E1709" s="18" t="s">
        <v>9</v>
      </c>
      <c r="F1709" s="42">
        <f t="shared" ca="1" si="26"/>
        <v>22831</v>
      </c>
      <c r="G1709" s="27">
        <v>5.8</v>
      </c>
      <c r="H1709" s="45">
        <v>115.61</v>
      </c>
      <c r="I1709" s="45">
        <v>46.04</v>
      </c>
      <c r="J1709" s="25">
        <v>77</v>
      </c>
      <c r="K1709" s="45">
        <v>26.08</v>
      </c>
      <c r="L1709" s="45">
        <v>19.96</v>
      </c>
      <c r="M1709" s="18" t="s">
        <v>50</v>
      </c>
      <c r="N1709" s="45">
        <v>53.9</v>
      </c>
      <c r="O17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09" s="45">
        <f>Table1[[#This Row],[Lifetime Gross (M USD)]]-Table1[[#This Row],[Budget (M USD)]]</f>
        <v>-69.569999999999993</v>
      </c>
      <c r="Q1709" s="2" t="s">
        <v>32</v>
      </c>
    </row>
    <row r="1710" spans="1:17" x14ac:dyDescent="0.3">
      <c r="A1710" s="32" t="s">
        <v>795</v>
      </c>
      <c r="B1710" s="22" t="s">
        <v>2098</v>
      </c>
      <c r="C1710" s="18" t="s">
        <v>3334</v>
      </c>
      <c r="D1710" s="18" t="s">
        <v>26</v>
      </c>
      <c r="E1710" s="18" t="s">
        <v>9</v>
      </c>
      <c r="F1710" s="42">
        <f t="shared" ca="1" si="26"/>
        <v>38075</v>
      </c>
      <c r="G1710" s="27">
        <v>7</v>
      </c>
      <c r="H1710" s="45">
        <v>174.43</v>
      </c>
      <c r="I1710" s="45">
        <v>102.39</v>
      </c>
      <c r="J1710" s="25">
        <v>53</v>
      </c>
      <c r="K1710" s="45">
        <v>74.36</v>
      </c>
      <c r="L1710" s="45">
        <v>28.03</v>
      </c>
      <c r="M1710" s="18" t="s">
        <v>55</v>
      </c>
      <c r="N1710" s="45">
        <v>21.7</v>
      </c>
      <c r="O17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0" s="45">
        <f>Table1[[#This Row],[Lifetime Gross (M USD)]]-Table1[[#This Row],[Budget (M USD)]]</f>
        <v>-72.040000000000006</v>
      </c>
      <c r="Q1710" s="2" t="s">
        <v>32</v>
      </c>
    </row>
    <row r="1711" spans="1:17" x14ac:dyDescent="0.3">
      <c r="A1711" s="18" t="s">
        <v>809</v>
      </c>
      <c r="B1711" s="22" t="s">
        <v>3001</v>
      </c>
      <c r="C1711" s="18" t="s">
        <v>4887</v>
      </c>
      <c r="D1711" s="18" t="s">
        <v>26</v>
      </c>
      <c r="E1711" s="18" t="s">
        <v>9</v>
      </c>
      <c r="F1711" s="42">
        <f t="shared" ca="1" si="26"/>
        <v>12651</v>
      </c>
      <c r="G1711" s="27">
        <v>5.4</v>
      </c>
      <c r="H1711" s="45">
        <v>161.57</v>
      </c>
      <c r="I1711" s="45">
        <v>86.5</v>
      </c>
      <c r="J1711" s="25">
        <v>93</v>
      </c>
      <c r="K1711" s="45">
        <v>68.67</v>
      </c>
      <c r="L1711" s="45">
        <v>17.829999999999998</v>
      </c>
      <c r="M1711" s="18" t="s">
        <v>48</v>
      </c>
      <c r="N1711" s="45">
        <v>68.94</v>
      </c>
      <c r="O17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1" s="45">
        <f>Table1[[#This Row],[Lifetime Gross (M USD)]]-Table1[[#This Row],[Budget (M USD)]]</f>
        <v>-75.069999999999993</v>
      </c>
      <c r="Q1711" s="2" t="s">
        <v>8</v>
      </c>
    </row>
    <row r="1712" spans="1:17" x14ac:dyDescent="0.3">
      <c r="A1712" s="32" t="s">
        <v>883</v>
      </c>
      <c r="B1712" s="22" t="s">
        <v>1853</v>
      </c>
      <c r="C1712" s="18" t="s">
        <v>4156</v>
      </c>
      <c r="D1712" s="18" t="s">
        <v>26</v>
      </c>
      <c r="E1712" s="18" t="s">
        <v>9</v>
      </c>
      <c r="F1712" s="42">
        <f t="shared" ca="1" si="26"/>
        <v>18256</v>
      </c>
      <c r="G1712" s="27">
        <v>8.5</v>
      </c>
      <c r="H1712" s="45">
        <v>288.81</v>
      </c>
      <c r="I1712" s="45">
        <v>212.85</v>
      </c>
      <c r="J1712" s="25">
        <v>79</v>
      </c>
      <c r="K1712" s="45">
        <v>112.81</v>
      </c>
      <c r="L1712" s="45">
        <v>100.04</v>
      </c>
      <c r="M1712" s="18" t="s">
        <v>50</v>
      </c>
      <c r="N1712" s="45">
        <v>108.89</v>
      </c>
      <c r="O17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2" s="45">
        <f>Table1[[#This Row],[Lifetime Gross (M USD)]]-Table1[[#This Row],[Budget (M USD)]]</f>
        <v>-75.960000000000008</v>
      </c>
      <c r="Q1712" s="2" t="s">
        <v>17</v>
      </c>
    </row>
    <row r="1713" spans="1:17" x14ac:dyDescent="0.3">
      <c r="A1713" s="18" t="s">
        <v>897</v>
      </c>
      <c r="B1713" s="22" t="s">
        <v>2300</v>
      </c>
      <c r="C1713" s="18" t="s">
        <v>3583</v>
      </c>
      <c r="D1713" s="18" t="s">
        <v>26</v>
      </c>
      <c r="E1713" s="18" t="s">
        <v>19</v>
      </c>
      <c r="F1713" s="42">
        <f t="shared" ca="1" si="26"/>
        <v>37753</v>
      </c>
      <c r="G1713" s="27">
        <v>7.2</v>
      </c>
      <c r="H1713" s="45">
        <v>167.78</v>
      </c>
      <c r="I1713" s="45">
        <v>82.76</v>
      </c>
      <c r="J1713" s="25">
        <v>90</v>
      </c>
      <c r="K1713" s="45">
        <v>65.760000000000005</v>
      </c>
      <c r="L1713" s="45">
        <v>17</v>
      </c>
      <c r="M1713" s="18" t="s">
        <v>48</v>
      </c>
      <c r="N1713" s="45">
        <v>28.67</v>
      </c>
      <c r="O17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3" s="45">
        <f>Table1[[#This Row],[Lifetime Gross (M USD)]]-Table1[[#This Row],[Budget (M USD)]]</f>
        <v>-85.02</v>
      </c>
      <c r="Q1713" s="2" t="s">
        <v>28</v>
      </c>
    </row>
    <row r="1714" spans="1:17" x14ac:dyDescent="0.3">
      <c r="A1714" s="32" t="s">
        <v>1066</v>
      </c>
      <c r="B1714" s="22" t="s">
        <v>2552</v>
      </c>
      <c r="C1714" s="18" t="s">
        <v>3980</v>
      </c>
      <c r="D1714" s="18" t="s">
        <v>26</v>
      </c>
      <c r="E1714" s="18" t="s">
        <v>9</v>
      </c>
      <c r="F1714" s="42">
        <f t="shared" ca="1" si="26"/>
        <v>38932</v>
      </c>
      <c r="G1714" s="27">
        <v>5.9</v>
      </c>
      <c r="H1714" s="45">
        <v>296.32</v>
      </c>
      <c r="I1714" s="45">
        <v>204.73</v>
      </c>
      <c r="J1714" s="25">
        <v>78</v>
      </c>
      <c r="K1714" s="45">
        <v>150.59</v>
      </c>
      <c r="L1714" s="45">
        <v>54.14</v>
      </c>
      <c r="M1714" s="18" t="s">
        <v>54</v>
      </c>
      <c r="N1714" s="45">
        <v>86.88</v>
      </c>
      <c r="O17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4" s="45">
        <f>Table1[[#This Row],[Lifetime Gross (M USD)]]-Table1[[#This Row],[Budget (M USD)]]</f>
        <v>-91.59</v>
      </c>
      <c r="Q1714" s="2" t="s">
        <v>20</v>
      </c>
    </row>
    <row r="1715" spans="1:17" x14ac:dyDescent="0.3">
      <c r="A1715" s="18" t="s">
        <v>1084</v>
      </c>
      <c r="B1715" s="22" t="s">
        <v>2571</v>
      </c>
      <c r="C1715" s="18" t="s">
        <v>4479</v>
      </c>
      <c r="D1715" s="18" t="s">
        <v>26</v>
      </c>
      <c r="E1715" s="18" t="s">
        <v>9</v>
      </c>
      <c r="F1715" s="42">
        <f t="shared" ca="1" si="26"/>
        <v>42357</v>
      </c>
      <c r="G1715" s="27">
        <v>7.1</v>
      </c>
      <c r="H1715" s="45">
        <v>175.49</v>
      </c>
      <c r="I1715" s="45">
        <v>83.77</v>
      </c>
      <c r="J1715" s="25">
        <v>50</v>
      </c>
      <c r="K1715" s="45">
        <v>58.1</v>
      </c>
      <c r="L1715" s="45">
        <v>25.67</v>
      </c>
      <c r="M1715" s="18" t="s">
        <v>48</v>
      </c>
      <c r="N1715" s="45">
        <v>36</v>
      </c>
      <c r="O17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5" s="45">
        <f>Table1[[#This Row],[Lifetime Gross (M USD)]]-Table1[[#This Row],[Budget (M USD)]]</f>
        <v>-91.720000000000013</v>
      </c>
      <c r="Q1715" s="2" t="s">
        <v>17</v>
      </c>
    </row>
    <row r="1716" spans="1:17" x14ac:dyDescent="0.3">
      <c r="A1716" s="32" t="s">
        <v>1222</v>
      </c>
      <c r="B1716" s="22" t="s">
        <v>2647</v>
      </c>
      <c r="C1716" s="18" t="s">
        <v>4146</v>
      </c>
      <c r="D1716" s="18" t="s">
        <v>26</v>
      </c>
      <c r="E1716" s="18" t="s">
        <v>19</v>
      </c>
      <c r="F1716" s="42">
        <f t="shared" ca="1" si="26"/>
        <v>39507</v>
      </c>
      <c r="G1716" s="27">
        <v>7.8</v>
      </c>
      <c r="H1716" s="45">
        <v>251.29</v>
      </c>
      <c r="I1716" s="45">
        <v>145.6</v>
      </c>
      <c r="J1716" s="25">
        <v>55</v>
      </c>
      <c r="K1716" s="45">
        <v>80.88</v>
      </c>
      <c r="L1716" s="45">
        <v>64.72</v>
      </c>
      <c r="M1716" s="18" t="s">
        <v>55</v>
      </c>
      <c r="N1716" s="45">
        <v>58.76</v>
      </c>
      <c r="O17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6" s="45">
        <f>Table1[[#This Row],[Lifetime Gross (M USD)]]-Table1[[#This Row],[Budget (M USD)]]</f>
        <v>-105.69</v>
      </c>
      <c r="Q1716" s="2" t="s">
        <v>22</v>
      </c>
    </row>
    <row r="1717" spans="1:17" x14ac:dyDescent="0.3">
      <c r="A1717" s="18" t="s">
        <v>1227</v>
      </c>
      <c r="B1717" s="22" t="s">
        <v>3045</v>
      </c>
      <c r="C1717" s="18" t="s">
        <v>4997</v>
      </c>
      <c r="D1717" s="18" t="s">
        <v>26</v>
      </c>
      <c r="E1717" s="18" t="s">
        <v>9</v>
      </c>
      <c r="F1717" s="42">
        <f t="shared" ca="1" si="26"/>
        <v>9468</v>
      </c>
      <c r="G1717" s="27">
        <v>6.5</v>
      </c>
      <c r="H1717" s="45">
        <v>181.32</v>
      </c>
      <c r="I1717" s="45">
        <v>62.1</v>
      </c>
      <c r="J1717" s="25">
        <v>38</v>
      </c>
      <c r="K1717" s="45">
        <v>48.59</v>
      </c>
      <c r="L1717" s="45">
        <v>13.51</v>
      </c>
      <c r="M1717" s="18" t="s">
        <v>55</v>
      </c>
      <c r="N1717" s="45">
        <v>74.650000000000006</v>
      </c>
      <c r="O17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7" s="45">
        <f>Table1[[#This Row],[Lifetime Gross (M USD)]]-Table1[[#This Row],[Budget (M USD)]]</f>
        <v>-119.22</v>
      </c>
      <c r="Q1717" s="2" t="s">
        <v>13</v>
      </c>
    </row>
    <row r="1718" spans="1:17" x14ac:dyDescent="0.3">
      <c r="A1718" s="32" t="s">
        <v>885</v>
      </c>
      <c r="B1718" s="22" t="s">
        <v>2785</v>
      </c>
      <c r="C1718" s="18" t="s">
        <v>4399</v>
      </c>
      <c r="D1718" s="18" t="s">
        <v>26</v>
      </c>
      <c r="E1718" s="18" t="s">
        <v>9</v>
      </c>
      <c r="F1718" s="42">
        <f t="shared" ca="1" si="26"/>
        <v>21988</v>
      </c>
      <c r="G1718" s="27">
        <v>5.6</v>
      </c>
      <c r="H1718" s="45">
        <v>252.23</v>
      </c>
      <c r="I1718" s="45">
        <v>129.49</v>
      </c>
      <c r="J1718" s="25">
        <v>98</v>
      </c>
      <c r="K1718" s="45">
        <v>85.31</v>
      </c>
      <c r="L1718" s="45">
        <v>44.18</v>
      </c>
      <c r="M1718" s="18" t="s">
        <v>50</v>
      </c>
      <c r="N1718" s="45">
        <v>107.43</v>
      </c>
      <c r="O17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8" s="45">
        <f>Table1[[#This Row],[Lifetime Gross (M USD)]]-Table1[[#This Row],[Budget (M USD)]]</f>
        <v>-122.73999999999998</v>
      </c>
      <c r="Q1718" s="2" t="s">
        <v>22</v>
      </c>
    </row>
    <row r="1719" spans="1:17" x14ac:dyDescent="0.3">
      <c r="A1719" s="18" t="s">
        <v>1353</v>
      </c>
      <c r="B1719" s="22" t="s">
        <v>1983</v>
      </c>
      <c r="C1719" s="18" t="s">
        <v>4538</v>
      </c>
      <c r="D1719" s="18" t="s">
        <v>26</v>
      </c>
      <c r="E1719" s="18" t="s">
        <v>9</v>
      </c>
      <c r="F1719" s="42">
        <f t="shared" ca="1" si="26"/>
        <v>35772</v>
      </c>
      <c r="G1719" s="27">
        <v>7.2</v>
      </c>
      <c r="H1719" s="45">
        <v>222.39</v>
      </c>
      <c r="I1719" s="45">
        <v>88.25</v>
      </c>
      <c r="J1719" s="25">
        <v>34</v>
      </c>
      <c r="K1719" s="45">
        <v>48.55</v>
      </c>
      <c r="L1719" s="45">
        <v>39.700000000000003</v>
      </c>
      <c r="M1719" s="18" t="s">
        <v>54</v>
      </c>
      <c r="N1719" s="45">
        <v>25.3</v>
      </c>
      <c r="O17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19" s="45">
        <f>Table1[[#This Row],[Lifetime Gross (M USD)]]-Table1[[#This Row],[Budget (M USD)]]</f>
        <v>-134.13999999999999</v>
      </c>
      <c r="Q1719" s="2" t="s">
        <v>25</v>
      </c>
    </row>
    <row r="1720" spans="1:17" x14ac:dyDescent="0.3">
      <c r="A1720" s="32" t="s">
        <v>1445</v>
      </c>
      <c r="B1720" s="22" t="s">
        <v>1992</v>
      </c>
      <c r="C1720" s="18" t="s">
        <v>5021</v>
      </c>
      <c r="D1720" s="18" t="s">
        <v>26</v>
      </c>
      <c r="E1720" s="18" t="s">
        <v>9</v>
      </c>
      <c r="F1720" s="42">
        <f t="shared" ca="1" si="26"/>
        <v>9745</v>
      </c>
      <c r="G1720" s="27">
        <v>7.4</v>
      </c>
      <c r="H1720" s="45">
        <v>232.9</v>
      </c>
      <c r="I1720" s="45">
        <v>83.07</v>
      </c>
      <c r="J1720" s="25">
        <v>77</v>
      </c>
      <c r="K1720" s="45">
        <v>50.08</v>
      </c>
      <c r="L1720" s="45">
        <v>32.99</v>
      </c>
      <c r="M1720" s="18" t="s">
        <v>50</v>
      </c>
      <c r="N1720" s="45">
        <v>92.63</v>
      </c>
      <c r="O17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0" s="45">
        <f>Table1[[#This Row],[Lifetime Gross (M USD)]]-Table1[[#This Row],[Budget (M USD)]]</f>
        <v>-149.83000000000001</v>
      </c>
      <c r="Q1720" s="2" t="s">
        <v>32</v>
      </c>
    </row>
    <row r="1721" spans="1:17" x14ac:dyDescent="0.3">
      <c r="A1721" s="18" t="s">
        <v>425</v>
      </c>
      <c r="B1721" s="22" t="s">
        <v>2035</v>
      </c>
      <c r="C1721" s="18" t="s">
        <v>3243</v>
      </c>
      <c r="D1721" s="18" t="s">
        <v>26</v>
      </c>
      <c r="E1721" s="18" t="s">
        <v>9</v>
      </c>
      <c r="F1721" s="42">
        <f t="shared" ca="1" si="26"/>
        <v>13804</v>
      </c>
      <c r="G1721" s="27">
        <v>5.7</v>
      </c>
      <c r="H1721" s="45">
        <v>288.02999999999997</v>
      </c>
      <c r="I1721" s="45">
        <v>138.03</v>
      </c>
      <c r="J1721" s="25">
        <v>37</v>
      </c>
      <c r="K1721" s="45">
        <v>97.67</v>
      </c>
      <c r="L1721" s="45">
        <v>40.36</v>
      </c>
      <c r="M1721" s="18" t="s">
        <v>55</v>
      </c>
      <c r="N1721" s="45">
        <v>103.75</v>
      </c>
      <c r="O17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1" s="45">
        <f>Table1[[#This Row],[Lifetime Gross (M USD)]]-Table1[[#This Row],[Budget (M USD)]]</f>
        <v>-149.99999999999997</v>
      </c>
      <c r="Q1721" s="2" t="s">
        <v>20</v>
      </c>
    </row>
    <row r="1722" spans="1:17" x14ac:dyDescent="0.3">
      <c r="A1722" s="32" t="s">
        <v>1583</v>
      </c>
      <c r="B1722" s="22" t="s">
        <v>2723</v>
      </c>
      <c r="C1722" s="18" t="s">
        <v>4284</v>
      </c>
      <c r="D1722" s="18" t="s">
        <v>26</v>
      </c>
      <c r="E1722" s="18" t="s">
        <v>9</v>
      </c>
      <c r="F1722" s="42">
        <f t="shared" ca="1" si="26"/>
        <v>31998</v>
      </c>
      <c r="G1722" s="27">
        <v>6.8</v>
      </c>
      <c r="H1722" s="45">
        <v>275.77999999999997</v>
      </c>
      <c r="I1722" s="45">
        <v>109.42</v>
      </c>
      <c r="J1722" s="25">
        <v>81</v>
      </c>
      <c r="K1722" s="45">
        <v>57.87</v>
      </c>
      <c r="L1722" s="45">
        <v>51.55</v>
      </c>
      <c r="M1722" s="18" t="s">
        <v>54</v>
      </c>
      <c r="N1722" s="45">
        <v>58.48</v>
      </c>
      <c r="O17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2" s="45">
        <f>Table1[[#This Row],[Lifetime Gross (M USD)]]-Table1[[#This Row],[Budget (M USD)]]</f>
        <v>-166.35999999999996</v>
      </c>
      <c r="Q1722" s="2" t="s">
        <v>8</v>
      </c>
    </row>
    <row r="1723" spans="1:17" x14ac:dyDescent="0.3">
      <c r="A1723" s="18" t="s">
        <v>573</v>
      </c>
      <c r="B1723" s="22" t="s">
        <v>2862</v>
      </c>
      <c r="C1723" s="18" t="s">
        <v>4571</v>
      </c>
      <c r="D1723" s="18" t="s">
        <v>26</v>
      </c>
      <c r="E1723" s="18" t="s">
        <v>19</v>
      </c>
      <c r="F1723" s="42">
        <f t="shared" ca="1" si="26"/>
        <v>21682</v>
      </c>
      <c r="G1723" s="27">
        <v>6.8</v>
      </c>
      <c r="H1723" s="45">
        <v>298.66000000000003</v>
      </c>
      <c r="I1723" s="45">
        <v>110.35</v>
      </c>
      <c r="J1723" s="25">
        <v>55</v>
      </c>
      <c r="K1723" s="45">
        <v>59.73</v>
      </c>
      <c r="L1723" s="45">
        <v>50.62</v>
      </c>
      <c r="M1723" s="18" t="s">
        <v>46</v>
      </c>
      <c r="N1723" s="45">
        <v>132.01</v>
      </c>
      <c r="O17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3" s="45">
        <f>Table1[[#This Row],[Lifetime Gross (M USD)]]-Table1[[#This Row],[Budget (M USD)]]</f>
        <v>-188.31000000000003</v>
      </c>
      <c r="Q1723" s="2" t="s">
        <v>32</v>
      </c>
    </row>
    <row r="1724" spans="1:17" x14ac:dyDescent="0.3">
      <c r="A1724" s="32" t="s">
        <v>1623</v>
      </c>
      <c r="B1724" s="22" t="s">
        <v>2907</v>
      </c>
      <c r="C1724" s="18" t="s">
        <v>4667</v>
      </c>
      <c r="D1724" s="18" t="s">
        <v>26</v>
      </c>
      <c r="E1724" s="18" t="s">
        <v>9</v>
      </c>
      <c r="F1724" s="42">
        <f t="shared" ca="1" si="26"/>
        <v>41338</v>
      </c>
      <c r="G1724" s="27">
        <v>5.3</v>
      </c>
      <c r="H1724" s="45">
        <v>273.27</v>
      </c>
      <c r="I1724" s="45">
        <v>74.28</v>
      </c>
      <c r="J1724" s="25">
        <v>76</v>
      </c>
      <c r="K1724" s="45">
        <v>42.78</v>
      </c>
      <c r="L1724" s="45">
        <v>31.5</v>
      </c>
      <c r="M1724" s="18" t="s">
        <v>55</v>
      </c>
      <c r="N1724" s="45">
        <v>27.9</v>
      </c>
      <c r="O17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4" s="45">
        <f>Table1[[#This Row],[Lifetime Gross (M USD)]]-Table1[[#This Row],[Budget (M USD)]]</f>
        <v>-198.98999999999998</v>
      </c>
      <c r="Q1724" s="2" t="s">
        <v>13</v>
      </c>
    </row>
    <row r="1725" spans="1:17" x14ac:dyDescent="0.3">
      <c r="A1725" s="18" t="s">
        <v>179</v>
      </c>
      <c r="B1725" s="22" t="s">
        <v>2216</v>
      </c>
      <c r="C1725" s="18" t="s">
        <v>4445</v>
      </c>
      <c r="D1725" s="18" t="s">
        <v>26</v>
      </c>
      <c r="E1725" s="18" t="s">
        <v>9</v>
      </c>
      <c r="F1725" s="42">
        <f t="shared" ca="1" si="26"/>
        <v>13762</v>
      </c>
      <c r="G1725" s="27">
        <v>8.1</v>
      </c>
      <c r="H1725" s="45">
        <v>207.98</v>
      </c>
      <c r="I1725" s="45">
        <v>8.09</v>
      </c>
      <c r="J1725" s="25">
        <v>23</v>
      </c>
      <c r="K1725" s="45">
        <v>5.43</v>
      </c>
      <c r="L1725" s="45">
        <v>2.66</v>
      </c>
      <c r="M1725" s="18" t="s">
        <v>48</v>
      </c>
      <c r="N1725" s="45">
        <v>67.760000000000005</v>
      </c>
      <c r="O17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5" s="45">
        <f>Table1[[#This Row],[Lifetime Gross (M USD)]]-Table1[[#This Row],[Budget (M USD)]]</f>
        <v>-199.89</v>
      </c>
      <c r="Q1725" s="2" t="s">
        <v>17</v>
      </c>
    </row>
    <row r="1726" spans="1:17" x14ac:dyDescent="0.3">
      <c r="A1726" s="32" t="s">
        <v>1661</v>
      </c>
      <c r="B1726" s="22" t="s">
        <v>1986</v>
      </c>
      <c r="C1726" s="18" t="s">
        <v>3189</v>
      </c>
      <c r="D1726" s="18" t="s">
        <v>26</v>
      </c>
      <c r="E1726" s="18" t="s">
        <v>27</v>
      </c>
      <c r="F1726" s="42">
        <f t="shared" ca="1" si="26"/>
        <v>35021</v>
      </c>
      <c r="G1726" s="27">
        <v>6.3</v>
      </c>
      <c r="H1726" s="45">
        <v>299.18</v>
      </c>
      <c r="I1726" s="45">
        <v>95.06</v>
      </c>
      <c r="J1726" s="25">
        <v>81</v>
      </c>
      <c r="K1726" s="45">
        <v>63.04</v>
      </c>
      <c r="L1726" s="45">
        <v>32.020000000000003</v>
      </c>
      <c r="M1726" s="18" t="s">
        <v>50</v>
      </c>
      <c r="N1726" s="45">
        <v>37.54</v>
      </c>
      <c r="O17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26" s="45">
        <f>Table1[[#This Row],[Lifetime Gross (M USD)]]-Table1[[#This Row],[Budget (M USD)]]</f>
        <v>-204.12</v>
      </c>
      <c r="Q1726" s="2" t="s">
        <v>8</v>
      </c>
    </row>
    <row r="1727" spans="1:17" x14ac:dyDescent="0.3">
      <c r="A1727" s="18" t="s">
        <v>1706</v>
      </c>
      <c r="B1727" s="22" t="s">
        <v>2324</v>
      </c>
      <c r="C1727" s="18" t="s">
        <v>3613</v>
      </c>
      <c r="D1727" s="18" t="s">
        <v>1849</v>
      </c>
      <c r="E1727" s="18" t="s">
        <v>1850</v>
      </c>
      <c r="F1727" s="42">
        <f t="shared" ca="1" si="26"/>
        <v>8630</v>
      </c>
      <c r="G1727" s="27">
        <v>7.7</v>
      </c>
      <c r="H1727" s="45">
        <v>98.38</v>
      </c>
      <c r="I1727" s="45">
        <v>1043.17</v>
      </c>
      <c r="J1727" s="25">
        <v>89</v>
      </c>
      <c r="K1727" s="45">
        <v>627.74</v>
      </c>
      <c r="L1727" s="45">
        <v>415.43</v>
      </c>
      <c r="M1727" s="18" t="s">
        <v>44</v>
      </c>
      <c r="N1727" s="45">
        <v>22.42</v>
      </c>
      <c r="O17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27" s="45">
        <f>Table1[[#This Row],[Lifetime Gross (M USD)]]-Table1[[#This Row],[Budget (M USD)]]</f>
        <v>944.79000000000008</v>
      </c>
      <c r="Q1727" s="2" t="s">
        <v>17</v>
      </c>
    </row>
    <row r="1728" spans="1:17" x14ac:dyDescent="0.3">
      <c r="A1728" s="32" t="s">
        <v>1719</v>
      </c>
      <c r="B1728" s="22" t="s">
        <v>3018</v>
      </c>
      <c r="C1728" s="18" t="s">
        <v>4936</v>
      </c>
      <c r="D1728" s="18" t="s">
        <v>26</v>
      </c>
      <c r="E1728" s="18" t="s">
        <v>1843</v>
      </c>
      <c r="F1728" s="42">
        <f t="shared" ca="1" si="26"/>
        <v>19198</v>
      </c>
      <c r="G1728" s="27">
        <v>6.2</v>
      </c>
      <c r="H1728" s="45">
        <v>108.42</v>
      </c>
      <c r="I1728" s="45">
        <v>958.78</v>
      </c>
      <c r="J1728" s="25">
        <v>27</v>
      </c>
      <c r="K1728" s="45">
        <v>650.91999999999996</v>
      </c>
      <c r="L1728" s="45">
        <v>307.86</v>
      </c>
      <c r="M1728" s="18" t="s">
        <v>54</v>
      </c>
      <c r="N1728" s="45">
        <v>21.82</v>
      </c>
      <c r="O17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728" s="45">
        <f>Table1[[#This Row],[Lifetime Gross (M USD)]]-Table1[[#This Row],[Budget (M USD)]]</f>
        <v>850.36</v>
      </c>
      <c r="Q1728" s="2" t="s">
        <v>10</v>
      </c>
    </row>
    <row r="1729" spans="1:17" x14ac:dyDescent="0.3">
      <c r="A1729" s="18" t="s">
        <v>1783</v>
      </c>
      <c r="B1729" s="22" t="s">
        <v>1871</v>
      </c>
      <c r="C1729" s="18" t="s">
        <v>3489</v>
      </c>
      <c r="D1729" s="18" t="s">
        <v>26</v>
      </c>
      <c r="E1729" s="18" t="s">
        <v>19</v>
      </c>
      <c r="F1729" s="42">
        <f t="shared" ca="1" si="26"/>
        <v>28889</v>
      </c>
      <c r="G1729" s="27">
        <v>7</v>
      </c>
      <c r="H1729" s="45">
        <v>214.81</v>
      </c>
      <c r="I1729" s="45">
        <v>1043.18</v>
      </c>
      <c r="J1729" s="25">
        <v>55</v>
      </c>
      <c r="K1729" s="45">
        <v>768.85</v>
      </c>
      <c r="L1729" s="45">
        <v>274.33</v>
      </c>
      <c r="M1729" s="18" t="s">
        <v>48</v>
      </c>
      <c r="N1729" s="45">
        <v>52.05</v>
      </c>
      <c r="O17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729" s="45">
        <f>Table1[[#This Row],[Lifetime Gross (M USD)]]-Table1[[#This Row],[Budget (M USD)]]</f>
        <v>828.37000000000012</v>
      </c>
      <c r="Q1729" s="2" t="s">
        <v>25</v>
      </c>
    </row>
    <row r="1730" spans="1:17" x14ac:dyDescent="0.3">
      <c r="A1730" s="32" t="s">
        <v>1830</v>
      </c>
      <c r="B1730" s="22" t="s">
        <v>2449</v>
      </c>
      <c r="C1730" s="18" t="s">
        <v>3806</v>
      </c>
      <c r="D1730" s="18" t="s">
        <v>26</v>
      </c>
      <c r="E1730" s="18" t="s">
        <v>9</v>
      </c>
      <c r="F1730" s="42">
        <f t="shared" ca="1" si="26"/>
        <v>31583</v>
      </c>
      <c r="G1730" s="27">
        <v>4.3</v>
      </c>
      <c r="H1730" s="45">
        <v>39.380000000000003</v>
      </c>
      <c r="I1730" s="45">
        <v>805.1</v>
      </c>
      <c r="J1730" s="25">
        <v>64</v>
      </c>
      <c r="K1730" s="45">
        <v>506.42</v>
      </c>
      <c r="L1730" s="45">
        <v>298.68</v>
      </c>
      <c r="M1730" s="18" t="s">
        <v>46</v>
      </c>
      <c r="N1730" s="45">
        <v>16.41</v>
      </c>
      <c r="O17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730" s="45">
        <f>Table1[[#This Row],[Lifetime Gross (M USD)]]-Table1[[#This Row],[Budget (M USD)]]</f>
        <v>765.72</v>
      </c>
      <c r="Q1730" s="2" t="s">
        <v>17</v>
      </c>
    </row>
    <row r="1731" spans="1:17" x14ac:dyDescent="0.3">
      <c r="A1731" s="18" t="s">
        <v>51</v>
      </c>
      <c r="B1731" s="22" t="s">
        <v>2380</v>
      </c>
      <c r="C1731" s="18" t="s">
        <v>3695</v>
      </c>
      <c r="D1731" s="18" t="s">
        <v>26</v>
      </c>
      <c r="E1731" s="18" t="s">
        <v>9</v>
      </c>
      <c r="F1731" s="42">
        <f t="shared" ref="F1731:F1794" ca="1" si="27">RANDBETWEEN(DATE(1920,1,1),DATE(2015,12,31))</f>
        <v>33619</v>
      </c>
      <c r="G1731" s="27">
        <v>7.4</v>
      </c>
      <c r="H1731" s="45">
        <v>63.95</v>
      </c>
      <c r="I1731" s="45">
        <v>810.2</v>
      </c>
      <c r="J1731" s="25">
        <v>99</v>
      </c>
      <c r="K1731" s="45">
        <v>495.66</v>
      </c>
      <c r="L1731" s="45">
        <v>314.54000000000002</v>
      </c>
      <c r="M1731" s="18" t="s">
        <v>50</v>
      </c>
      <c r="N1731" s="45">
        <v>14.21</v>
      </c>
      <c r="O17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31" s="45">
        <f>Table1[[#This Row],[Lifetime Gross (M USD)]]-Table1[[#This Row],[Budget (M USD)]]</f>
        <v>746.25</v>
      </c>
      <c r="Q1731" s="2" t="s">
        <v>25</v>
      </c>
    </row>
    <row r="1732" spans="1:17" x14ac:dyDescent="0.3">
      <c r="A1732" s="32" t="s">
        <v>85</v>
      </c>
      <c r="B1732" s="22" t="s">
        <v>2522</v>
      </c>
      <c r="C1732" s="18" t="s">
        <v>3924</v>
      </c>
      <c r="D1732" s="18" t="s">
        <v>26</v>
      </c>
      <c r="E1732" s="18" t="s">
        <v>9</v>
      </c>
      <c r="F1732" s="42">
        <f t="shared" ca="1" si="27"/>
        <v>10289</v>
      </c>
      <c r="G1732" s="27">
        <v>7.3</v>
      </c>
      <c r="H1732" s="45">
        <v>23.27</v>
      </c>
      <c r="I1732" s="45">
        <v>731.02</v>
      </c>
      <c r="J1732" s="25">
        <v>21</v>
      </c>
      <c r="K1732" s="45">
        <v>513.23</v>
      </c>
      <c r="L1732" s="45">
        <v>217.79</v>
      </c>
      <c r="M1732" s="18" t="s">
        <v>54</v>
      </c>
      <c r="N1732" s="45">
        <v>5.51</v>
      </c>
      <c r="O17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732" s="45">
        <f>Table1[[#This Row],[Lifetime Gross (M USD)]]-Table1[[#This Row],[Budget (M USD)]]</f>
        <v>707.75</v>
      </c>
      <c r="Q1732" s="2" t="s">
        <v>32</v>
      </c>
    </row>
    <row r="1733" spans="1:17" x14ac:dyDescent="0.3">
      <c r="A1733" s="18" t="s">
        <v>193</v>
      </c>
      <c r="B1733" s="22" t="s">
        <v>2461</v>
      </c>
      <c r="C1733" s="18" t="s">
        <v>4680</v>
      </c>
      <c r="D1733" s="18" t="s">
        <v>26</v>
      </c>
      <c r="E1733" s="18" t="s">
        <v>9</v>
      </c>
      <c r="F1733" s="42">
        <f t="shared" ca="1" si="27"/>
        <v>32680</v>
      </c>
      <c r="G1733" s="27">
        <v>6.7</v>
      </c>
      <c r="H1733" s="45">
        <v>31.86</v>
      </c>
      <c r="I1733" s="45">
        <v>719.02</v>
      </c>
      <c r="J1733" s="25">
        <v>75</v>
      </c>
      <c r="K1733" s="45">
        <v>519.04</v>
      </c>
      <c r="L1733" s="45">
        <v>199.98</v>
      </c>
      <c r="M1733" s="18" t="s">
        <v>50</v>
      </c>
      <c r="N1733" s="45">
        <v>14.49</v>
      </c>
      <c r="O17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33" s="45">
        <f>Table1[[#This Row],[Lifetime Gross (M USD)]]-Table1[[#This Row],[Budget (M USD)]]</f>
        <v>687.16</v>
      </c>
      <c r="Q1733" s="2" t="s">
        <v>13</v>
      </c>
    </row>
    <row r="1734" spans="1:17" x14ac:dyDescent="0.3">
      <c r="A1734" s="32" t="s">
        <v>224</v>
      </c>
      <c r="B1734" s="22" t="s">
        <v>2204</v>
      </c>
      <c r="C1734" s="18" t="s">
        <v>3834</v>
      </c>
      <c r="D1734" s="18" t="s">
        <v>26</v>
      </c>
      <c r="E1734" s="18" t="s">
        <v>9</v>
      </c>
      <c r="F1734" s="42">
        <f t="shared" ca="1" si="27"/>
        <v>36206</v>
      </c>
      <c r="G1734" s="27">
        <v>7.4</v>
      </c>
      <c r="H1734" s="45">
        <v>95.86</v>
      </c>
      <c r="I1734" s="45">
        <v>747.8</v>
      </c>
      <c r="J1734" s="25">
        <v>75</v>
      </c>
      <c r="K1734" s="45">
        <v>576.53</v>
      </c>
      <c r="L1734" s="45">
        <v>171.27</v>
      </c>
      <c r="M1734" s="18" t="s">
        <v>48</v>
      </c>
      <c r="N1734" s="45">
        <v>17.809999999999999</v>
      </c>
      <c r="O17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34" s="45">
        <f>Table1[[#This Row],[Lifetime Gross (M USD)]]-Table1[[#This Row],[Budget (M USD)]]</f>
        <v>651.93999999999994</v>
      </c>
      <c r="Q1734" s="2" t="s">
        <v>8</v>
      </c>
    </row>
    <row r="1735" spans="1:17" x14ac:dyDescent="0.3">
      <c r="A1735" s="18" t="s">
        <v>235</v>
      </c>
      <c r="B1735" s="22" t="s">
        <v>2994</v>
      </c>
      <c r="C1735" s="18" t="s">
        <v>4876</v>
      </c>
      <c r="D1735" s="18" t="s">
        <v>26</v>
      </c>
      <c r="E1735" s="18" t="s">
        <v>9</v>
      </c>
      <c r="F1735" s="42">
        <f t="shared" ca="1" si="27"/>
        <v>21561</v>
      </c>
      <c r="G1735" s="27">
        <v>6</v>
      </c>
      <c r="H1735" s="45">
        <v>154.68</v>
      </c>
      <c r="I1735" s="45">
        <v>803.1</v>
      </c>
      <c r="J1735" s="25">
        <v>88</v>
      </c>
      <c r="K1735" s="45">
        <v>531.76</v>
      </c>
      <c r="L1735" s="45">
        <v>271.33999999999997</v>
      </c>
      <c r="M1735" s="18" t="s">
        <v>55</v>
      </c>
      <c r="N1735" s="45">
        <v>73.349999999999994</v>
      </c>
      <c r="O17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35" s="45">
        <f>Table1[[#This Row],[Lifetime Gross (M USD)]]-Table1[[#This Row],[Budget (M USD)]]</f>
        <v>648.42000000000007</v>
      </c>
      <c r="Q1735" s="2" t="s">
        <v>17</v>
      </c>
    </row>
    <row r="1736" spans="1:17" x14ac:dyDescent="0.3">
      <c r="A1736" s="32" t="s">
        <v>270</v>
      </c>
      <c r="B1736" s="22" t="s">
        <v>3020</v>
      </c>
      <c r="C1736" s="18" t="s">
        <v>4939</v>
      </c>
      <c r="D1736" s="18" t="s">
        <v>30</v>
      </c>
      <c r="E1736" s="18" t="s">
        <v>15</v>
      </c>
      <c r="F1736" s="42">
        <f t="shared" ca="1" si="27"/>
        <v>38238</v>
      </c>
      <c r="G1736" s="27">
        <v>7.8</v>
      </c>
      <c r="H1736" s="45">
        <v>82.22</v>
      </c>
      <c r="I1736" s="45">
        <v>726.08</v>
      </c>
      <c r="J1736" s="25">
        <v>82</v>
      </c>
      <c r="K1736" s="45">
        <v>567.17999999999995</v>
      </c>
      <c r="L1736" s="45">
        <v>158.9</v>
      </c>
      <c r="M1736" s="18" t="s">
        <v>46</v>
      </c>
      <c r="N1736" s="45">
        <v>11.12</v>
      </c>
      <c r="O17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36" s="45">
        <f>Table1[[#This Row],[Lifetime Gross (M USD)]]-Table1[[#This Row],[Budget (M USD)]]</f>
        <v>643.86</v>
      </c>
      <c r="Q1736" s="2" t="s">
        <v>8</v>
      </c>
    </row>
    <row r="1737" spans="1:17" x14ac:dyDescent="0.3">
      <c r="A1737" s="18" t="s">
        <v>313</v>
      </c>
      <c r="B1737" s="22" t="s">
        <v>2350</v>
      </c>
      <c r="C1737" s="18" t="s">
        <v>3656</v>
      </c>
      <c r="D1737" s="18" t="s">
        <v>26</v>
      </c>
      <c r="E1737" s="18" t="s">
        <v>9</v>
      </c>
      <c r="F1737" s="42">
        <f t="shared" ca="1" si="27"/>
        <v>11005</v>
      </c>
      <c r="G1737" s="27">
        <v>6.7</v>
      </c>
      <c r="H1737" s="45">
        <v>289.75</v>
      </c>
      <c r="I1737" s="45">
        <v>918.77</v>
      </c>
      <c r="J1737" s="25">
        <v>44</v>
      </c>
      <c r="K1737" s="45">
        <v>652.99</v>
      </c>
      <c r="L1737" s="45">
        <v>265.77999999999997</v>
      </c>
      <c r="M1737" s="18" t="s">
        <v>54</v>
      </c>
      <c r="N1737" s="45">
        <v>128.5</v>
      </c>
      <c r="O17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737" s="45">
        <f>Table1[[#This Row],[Lifetime Gross (M USD)]]-Table1[[#This Row],[Budget (M USD)]]</f>
        <v>629.02</v>
      </c>
      <c r="Q1737" s="2" t="s">
        <v>13</v>
      </c>
    </row>
    <row r="1738" spans="1:17" x14ac:dyDescent="0.3">
      <c r="A1738" s="32" t="s">
        <v>347</v>
      </c>
      <c r="B1738" s="22" t="s">
        <v>2319</v>
      </c>
      <c r="C1738" s="18" t="s">
        <v>3605</v>
      </c>
      <c r="D1738" s="18" t="s">
        <v>26</v>
      </c>
      <c r="E1738" s="18" t="s">
        <v>9</v>
      </c>
      <c r="F1738" s="42">
        <f t="shared" ca="1" si="27"/>
        <v>15245</v>
      </c>
      <c r="G1738" s="27">
        <v>5.4</v>
      </c>
      <c r="H1738" s="45">
        <v>152.82</v>
      </c>
      <c r="I1738" s="45">
        <v>767.19</v>
      </c>
      <c r="J1738" s="25">
        <v>21</v>
      </c>
      <c r="K1738" s="45">
        <v>402.96</v>
      </c>
      <c r="L1738" s="45">
        <v>364.23</v>
      </c>
      <c r="M1738" s="18" t="s">
        <v>48</v>
      </c>
      <c r="N1738" s="45">
        <v>33.130000000000003</v>
      </c>
      <c r="O17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738" s="45">
        <f>Table1[[#This Row],[Lifetime Gross (M USD)]]-Table1[[#This Row],[Budget (M USD)]]</f>
        <v>614.37000000000012</v>
      </c>
      <c r="Q1738" s="2" t="s">
        <v>20</v>
      </c>
    </row>
    <row r="1739" spans="1:17" x14ac:dyDescent="0.3">
      <c r="A1739" s="18" t="s">
        <v>349</v>
      </c>
      <c r="B1739" s="22" t="s">
        <v>2775</v>
      </c>
      <c r="C1739" s="18" t="s">
        <v>4375</v>
      </c>
      <c r="D1739" s="18" t="s">
        <v>26</v>
      </c>
      <c r="E1739" s="18" t="s">
        <v>9</v>
      </c>
      <c r="F1739" s="42">
        <f t="shared" ca="1" si="27"/>
        <v>19212</v>
      </c>
      <c r="G1739" s="27">
        <v>6.7</v>
      </c>
      <c r="H1739" s="45">
        <v>173.99</v>
      </c>
      <c r="I1739" s="45">
        <v>778.75</v>
      </c>
      <c r="J1739" s="25">
        <v>74</v>
      </c>
      <c r="K1739" s="45">
        <v>555.76</v>
      </c>
      <c r="L1739" s="45">
        <v>222.99</v>
      </c>
      <c r="M1739" s="18" t="s">
        <v>50</v>
      </c>
      <c r="N1739" s="45">
        <v>76.89</v>
      </c>
      <c r="O17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39" s="45">
        <f>Table1[[#This Row],[Lifetime Gross (M USD)]]-Table1[[#This Row],[Budget (M USD)]]</f>
        <v>604.76</v>
      </c>
      <c r="Q1739" s="2" t="s">
        <v>10</v>
      </c>
    </row>
    <row r="1740" spans="1:17" x14ac:dyDescent="0.3">
      <c r="A1740" s="32" t="s">
        <v>369</v>
      </c>
      <c r="B1740" s="22" t="s">
        <v>2513</v>
      </c>
      <c r="C1740" s="18" t="s">
        <v>3903</v>
      </c>
      <c r="D1740" s="18" t="s">
        <v>26</v>
      </c>
      <c r="E1740" s="18" t="s">
        <v>9</v>
      </c>
      <c r="F1740" s="42">
        <f t="shared" ca="1" si="27"/>
        <v>16032</v>
      </c>
      <c r="G1740" s="27">
        <v>8</v>
      </c>
      <c r="H1740" s="45">
        <v>50.08</v>
      </c>
      <c r="I1740" s="45">
        <v>598.49</v>
      </c>
      <c r="J1740" s="25">
        <v>60</v>
      </c>
      <c r="K1740" s="45">
        <v>474.27</v>
      </c>
      <c r="L1740" s="45">
        <v>124.22</v>
      </c>
      <c r="M1740" s="18" t="s">
        <v>46</v>
      </c>
      <c r="N1740" s="45">
        <v>22.31</v>
      </c>
      <c r="O17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0" s="45">
        <f>Table1[[#This Row],[Lifetime Gross (M USD)]]-Table1[[#This Row],[Budget (M USD)]]</f>
        <v>548.41</v>
      </c>
      <c r="Q1740" s="2" t="s">
        <v>28</v>
      </c>
    </row>
    <row r="1741" spans="1:17" x14ac:dyDescent="0.3">
      <c r="A1741" s="18" t="s">
        <v>371</v>
      </c>
      <c r="B1741" s="22" t="s">
        <v>1896</v>
      </c>
      <c r="C1741" s="18" t="s">
        <v>3098</v>
      </c>
      <c r="D1741" s="18" t="s">
        <v>26</v>
      </c>
      <c r="E1741" s="18" t="s">
        <v>1875</v>
      </c>
      <c r="F1741" s="42">
        <f t="shared" ca="1" si="27"/>
        <v>29120</v>
      </c>
      <c r="G1741" s="27">
        <v>6.2</v>
      </c>
      <c r="H1741" s="45">
        <v>49.29</v>
      </c>
      <c r="I1741" s="45">
        <v>586.87</v>
      </c>
      <c r="J1741" s="25">
        <v>76</v>
      </c>
      <c r="K1741" s="45">
        <v>334.46</v>
      </c>
      <c r="L1741" s="45">
        <v>252.41</v>
      </c>
      <c r="M1741" s="18" t="s">
        <v>50</v>
      </c>
      <c r="N1741" s="45">
        <v>24.43</v>
      </c>
      <c r="O17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1" s="45">
        <f>Table1[[#This Row],[Lifetime Gross (M USD)]]-Table1[[#This Row],[Budget (M USD)]]</f>
        <v>537.58000000000004</v>
      </c>
      <c r="Q1741" s="2" t="s">
        <v>20</v>
      </c>
    </row>
    <row r="1742" spans="1:17" x14ac:dyDescent="0.3">
      <c r="A1742" s="32" t="s">
        <v>382</v>
      </c>
      <c r="B1742" s="22" t="s">
        <v>2981</v>
      </c>
      <c r="C1742" s="18" t="s">
        <v>4845</v>
      </c>
      <c r="D1742" s="18" t="s">
        <v>26</v>
      </c>
      <c r="E1742" s="18" t="s">
        <v>9</v>
      </c>
      <c r="F1742" s="42">
        <f t="shared" ca="1" si="27"/>
        <v>14828</v>
      </c>
      <c r="G1742" s="27">
        <v>4.8</v>
      </c>
      <c r="H1742" s="45">
        <v>254.27</v>
      </c>
      <c r="I1742" s="45">
        <v>768.11</v>
      </c>
      <c r="J1742" s="25">
        <v>98</v>
      </c>
      <c r="K1742" s="45">
        <v>438.42</v>
      </c>
      <c r="L1742" s="45">
        <v>329.69</v>
      </c>
      <c r="M1742" s="18" t="s">
        <v>48</v>
      </c>
      <c r="N1742" s="45">
        <v>89.88</v>
      </c>
      <c r="O17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742" s="45">
        <f>Table1[[#This Row],[Lifetime Gross (M USD)]]-Table1[[#This Row],[Budget (M USD)]]</f>
        <v>513.84</v>
      </c>
      <c r="Q1742" s="2" t="s">
        <v>13</v>
      </c>
    </row>
    <row r="1743" spans="1:17" x14ac:dyDescent="0.3">
      <c r="A1743" s="18" t="s">
        <v>463</v>
      </c>
      <c r="B1743" s="22" t="s">
        <v>2424</v>
      </c>
      <c r="C1743" s="18" t="s">
        <v>3762</v>
      </c>
      <c r="D1743" s="18" t="s">
        <v>26</v>
      </c>
      <c r="E1743" s="18" t="s">
        <v>9</v>
      </c>
      <c r="F1743" s="42">
        <f t="shared" ca="1" si="27"/>
        <v>21283</v>
      </c>
      <c r="G1743" s="27">
        <v>5.9</v>
      </c>
      <c r="H1743" s="45">
        <v>39.770000000000003</v>
      </c>
      <c r="I1743" s="45">
        <v>516.99</v>
      </c>
      <c r="J1743" s="25">
        <v>67</v>
      </c>
      <c r="K1743" s="45">
        <v>360.11</v>
      </c>
      <c r="L1743" s="45">
        <v>156.88</v>
      </c>
      <c r="M1743" s="18" t="s">
        <v>55</v>
      </c>
      <c r="N1743" s="45">
        <v>16.059999999999999</v>
      </c>
      <c r="O17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3" s="45">
        <f>Table1[[#This Row],[Lifetime Gross (M USD)]]-Table1[[#This Row],[Budget (M USD)]]</f>
        <v>477.22</v>
      </c>
      <c r="Q1743" s="2" t="s">
        <v>32</v>
      </c>
    </row>
    <row r="1744" spans="1:17" x14ac:dyDescent="0.3">
      <c r="A1744" s="32" t="s">
        <v>210</v>
      </c>
      <c r="B1744" s="22" t="s">
        <v>2128</v>
      </c>
      <c r="C1744" s="18" t="s">
        <v>4658</v>
      </c>
      <c r="D1744" s="18" t="s">
        <v>26</v>
      </c>
      <c r="E1744" s="18" t="s">
        <v>9</v>
      </c>
      <c r="F1744" s="42">
        <f t="shared" ca="1" si="27"/>
        <v>36977</v>
      </c>
      <c r="G1744" s="27">
        <v>5.7</v>
      </c>
      <c r="H1744" s="45">
        <v>30.2</v>
      </c>
      <c r="I1744" s="45">
        <v>467.66</v>
      </c>
      <c r="J1744" s="25">
        <v>40</v>
      </c>
      <c r="K1744" s="45">
        <v>354.61</v>
      </c>
      <c r="L1744" s="45">
        <v>113.05</v>
      </c>
      <c r="M1744" s="18" t="s">
        <v>55</v>
      </c>
      <c r="N1744" s="45">
        <v>12.53</v>
      </c>
      <c r="O17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4" s="45">
        <f>Table1[[#This Row],[Lifetime Gross (M USD)]]-Table1[[#This Row],[Budget (M USD)]]</f>
        <v>437.46000000000004</v>
      </c>
      <c r="Q1744" s="2" t="s">
        <v>17</v>
      </c>
    </row>
    <row r="1745" spans="1:17" x14ac:dyDescent="0.3">
      <c r="A1745" s="18" t="s">
        <v>781</v>
      </c>
      <c r="B1745" s="22" t="s">
        <v>2355</v>
      </c>
      <c r="C1745" s="18" t="s">
        <v>4246</v>
      </c>
      <c r="D1745" s="18" t="s">
        <v>26</v>
      </c>
      <c r="E1745" s="18" t="s">
        <v>9</v>
      </c>
      <c r="F1745" s="42">
        <f t="shared" ca="1" si="27"/>
        <v>18639</v>
      </c>
      <c r="G1745" s="27">
        <v>7.2</v>
      </c>
      <c r="H1745" s="45">
        <v>143.02000000000001</v>
      </c>
      <c r="I1745" s="45">
        <v>570.46</v>
      </c>
      <c r="J1745" s="25">
        <v>32</v>
      </c>
      <c r="K1745" s="45">
        <v>407.45</v>
      </c>
      <c r="L1745" s="45">
        <v>163.01</v>
      </c>
      <c r="M1745" s="18" t="s">
        <v>55</v>
      </c>
      <c r="N1745" s="45">
        <v>25.64</v>
      </c>
      <c r="O17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5" s="45">
        <f>Table1[[#This Row],[Lifetime Gross (M USD)]]-Table1[[#This Row],[Budget (M USD)]]</f>
        <v>427.44000000000005</v>
      </c>
      <c r="Q1745" s="2" t="s">
        <v>32</v>
      </c>
    </row>
    <row r="1746" spans="1:17" x14ac:dyDescent="0.3">
      <c r="A1746" s="32" t="s">
        <v>884</v>
      </c>
      <c r="B1746" s="22" t="s">
        <v>2021</v>
      </c>
      <c r="C1746" s="18" t="s">
        <v>4678</v>
      </c>
      <c r="D1746" s="18" t="s">
        <v>26</v>
      </c>
      <c r="E1746" s="18" t="s">
        <v>9</v>
      </c>
      <c r="F1746" s="42">
        <f t="shared" ca="1" si="27"/>
        <v>24663</v>
      </c>
      <c r="G1746" s="27">
        <v>6.6</v>
      </c>
      <c r="H1746" s="45">
        <v>111.09</v>
      </c>
      <c r="I1746" s="45">
        <v>537.14</v>
      </c>
      <c r="J1746" s="25">
        <v>20</v>
      </c>
      <c r="K1746" s="45">
        <v>388.8</v>
      </c>
      <c r="L1746" s="45">
        <v>148.34</v>
      </c>
      <c r="M1746" s="18" t="s">
        <v>44</v>
      </c>
      <c r="N1746" s="45">
        <v>22.93</v>
      </c>
      <c r="O17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6" s="45">
        <f>Table1[[#This Row],[Lifetime Gross (M USD)]]-Table1[[#This Row],[Budget (M USD)]]</f>
        <v>426.04999999999995</v>
      </c>
      <c r="Q1746" s="2" t="s">
        <v>22</v>
      </c>
    </row>
    <row r="1747" spans="1:17" x14ac:dyDescent="0.3">
      <c r="A1747" s="18" t="s">
        <v>902</v>
      </c>
      <c r="B1747" s="22" t="s">
        <v>2153</v>
      </c>
      <c r="C1747" s="18" t="s">
        <v>3825</v>
      </c>
      <c r="D1747" s="18" t="s">
        <v>26</v>
      </c>
      <c r="E1747" s="18" t="s">
        <v>9</v>
      </c>
      <c r="F1747" s="42">
        <f t="shared" ca="1" si="27"/>
        <v>17318</v>
      </c>
      <c r="G1747" s="27">
        <v>6.4</v>
      </c>
      <c r="H1747" s="45">
        <v>107.21</v>
      </c>
      <c r="I1747" s="45">
        <v>532.62</v>
      </c>
      <c r="J1747" s="25">
        <v>27</v>
      </c>
      <c r="K1747" s="45">
        <v>271.13</v>
      </c>
      <c r="L1747" s="45">
        <v>261.49</v>
      </c>
      <c r="M1747" s="18" t="s">
        <v>55</v>
      </c>
      <c r="N1747" s="45">
        <v>46.65</v>
      </c>
      <c r="O17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7" s="45">
        <f>Table1[[#This Row],[Lifetime Gross (M USD)]]-Table1[[#This Row],[Budget (M USD)]]</f>
        <v>425.41</v>
      </c>
      <c r="Q1747" s="2" t="s">
        <v>13</v>
      </c>
    </row>
    <row r="1748" spans="1:17" x14ac:dyDescent="0.3">
      <c r="A1748" s="32" t="s">
        <v>915</v>
      </c>
      <c r="B1748" s="22" t="s">
        <v>2443</v>
      </c>
      <c r="C1748" s="18" t="s">
        <v>3794</v>
      </c>
      <c r="D1748" s="18" t="s">
        <v>26</v>
      </c>
      <c r="E1748" s="18" t="s">
        <v>9</v>
      </c>
      <c r="F1748" s="42">
        <f t="shared" ca="1" si="27"/>
        <v>7994</v>
      </c>
      <c r="G1748" s="27">
        <v>6.2</v>
      </c>
      <c r="H1748" s="45">
        <v>93.06</v>
      </c>
      <c r="I1748" s="45">
        <v>489.96</v>
      </c>
      <c r="J1748" s="25">
        <v>22</v>
      </c>
      <c r="K1748" s="45">
        <v>258.51</v>
      </c>
      <c r="L1748" s="45">
        <v>231.45</v>
      </c>
      <c r="M1748" s="18" t="s">
        <v>48</v>
      </c>
      <c r="N1748" s="45">
        <v>21.93</v>
      </c>
      <c r="O17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8" s="45">
        <f>Table1[[#This Row],[Lifetime Gross (M USD)]]-Table1[[#This Row],[Budget (M USD)]]</f>
        <v>396.9</v>
      </c>
      <c r="Q1748" s="2" t="s">
        <v>22</v>
      </c>
    </row>
    <row r="1749" spans="1:17" x14ac:dyDescent="0.3">
      <c r="A1749" s="18" t="s">
        <v>943</v>
      </c>
      <c r="B1749" s="22" t="s">
        <v>2374</v>
      </c>
      <c r="C1749" s="18" t="s">
        <v>3718</v>
      </c>
      <c r="D1749" s="18" t="s">
        <v>26</v>
      </c>
      <c r="E1749" s="18" t="s">
        <v>9</v>
      </c>
      <c r="F1749" s="42">
        <f t="shared" ca="1" si="27"/>
        <v>20467</v>
      </c>
      <c r="G1749" s="27">
        <v>5.6</v>
      </c>
      <c r="H1749" s="45">
        <v>206.41</v>
      </c>
      <c r="I1749" s="45">
        <v>597.45000000000005</v>
      </c>
      <c r="J1749" s="25">
        <v>66</v>
      </c>
      <c r="K1749" s="45">
        <v>352.12</v>
      </c>
      <c r="L1749" s="45">
        <v>245.33</v>
      </c>
      <c r="M1749" s="18" t="s">
        <v>55</v>
      </c>
      <c r="N1749" s="45">
        <v>25.69</v>
      </c>
      <c r="O17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49" s="45">
        <f>Table1[[#This Row],[Lifetime Gross (M USD)]]-Table1[[#This Row],[Budget (M USD)]]</f>
        <v>391.04000000000008</v>
      </c>
      <c r="Q1749" s="2" t="s">
        <v>22</v>
      </c>
    </row>
    <row r="1750" spans="1:17" x14ac:dyDescent="0.3">
      <c r="A1750" s="32" t="s">
        <v>1092</v>
      </c>
      <c r="B1750" s="22" t="s">
        <v>2752</v>
      </c>
      <c r="C1750" s="18" t="s">
        <v>4427</v>
      </c>
      <c r="D1750" s="18" t="s">
        <v>26</v>
      </c>
      <c r="E1750" s="18" t="s">
        <v>9</v>
      </c>
      <c r="F1750" s="42">
        <f t="shared" ca="1" si="27"/>
        <v>39731</v>
      </c>
      <c r="G1750" s="27">
        <v>7.6</v>
      </c>
      <c r="H1750" s="45">
        <v>122.93</v>
      </c>
      <c r="I1750" s="45">
        <v>513.64</v>
      </c>
      <c r="J1750" s="25">
        <v>27</v>
      </c>
      <c r="K1750" s="45">
        <v>281.07</v>
      </c>
      <c r="L1750" s="45">
        <v>232.57</v>
      </c>
      <c r="M1750" s="18" t="s">
        <v>50</v>
      </c>
      <c r="N1750" s="45">
        <v>38.26</v>
      </c>
      <c r="O17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0" s="45">
        <f>Table1[[#This Row],[Lifetime Gross (M USD)]]-Table1[[#This Row],[Budget (M USD)]]</f>
        <v>390.71</v>
      </c>
      <c r="Q1750" s="2" t="s">
        <v>10</v>
      </c>
    </row>
    <row r="1751" spans="1:17" x14ac:dyDescent="0.3">
      <c r="A1751" s="18" t="s">
        <v>1183</v>
      </c>
      <c r="B1751" s="22" t="s">
        <v>2829</v>
      </c>
      <c r="C1751" s="18" t="s">
        <v>4496</v>
      </c>
      <c r="D1751" s="18" t="s">
        <v>26</v>
      </c>
      <c r="E1751" s="18" t="s">
        <v>9</v>
      </c>
      <c r="F1751" s="42">
        <f t="shared" ca="1" si="27"/>
        <v>23663</v>
      </c>
      <c r="G1751" s="27">
        <v>6.9</v>
      </c>
      <c r="H1751" s="45">
        <v>118.72</v>
      </c>
      <c r="I1751" s="45">
        <v>489.82</v>
      </c>
      <c r="J1751" s="25">
        <v>89</v>
      </c>
      <c r="K1751" s="45">
        <v>349.28</v>
      </c>
      <c r="L1751" s="45">
        <v>140.54</v>
      </c>
      <c r="M1751" s="18" t="s">
        <v>44</v>
      </c>
      <c r="N1751" s="45">
        <v>50.23</v>
      </c>
      <c r="O17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1" s="45">
        <f>Table1[[#This Row],[Lifetime Gross (M USD)]]-Table1[[#This Row],[Budget (M USD)]]</f>
        <v>371.1</v>
      </c>
      <c r="Q1751" s="2" t="s">
        <v>13</v>
      </c>
    </row>
    <row r="1752" spans="1:17" x14ac:dyDescent="0.3">
      <c r="A1752" s="32" t="s">
        <v>1290</v>
      </c>
      <c r="B1752" s="22" t="s">
        <v>1857</v>
      </c>
      <c r="C1752" s="18" t="s">
        <v>3313</v>
      </c>
      <c r="D1752" s="18" t="s">
        <v>26</v>
      </c>
      <c r="E1752" s="18" t="s">
        <v>9</v>
      </c>
      <c r="F1752" s="42">
        <f t="shared" ca="1" si="27"/>
        <v>14738</v>
      </c>
      <c r="G1752" s="27">
        <v>5.3</v>
      </c>
      <c r="H1752" s="45">
        <v>193.13</v>
      </c>
      <c r="I1752" s="45">
        <v>558.6</v>
      </c>
      <c r="J1752" s="25">
        <v>84</v>
      </c>
      <c r="K1752" s="45">
        <v>292.89999999999998</v>
      </c>
      <c r="L1752" s="45">
        <v>265.7</v>
      </c>
      <c r="M1752" s="18" t="s">
        <v>46</v>
      </c>
      <c r="N1752" s="45">
        <v>58.81</v>
      </c>
      <c r="O17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2" s="45">
        <f>Table1[[#This Row],[Lifetime Gross (M USD)]]-Table1[[#This Row],[Budget (M USD)]]</f>
        <v>365.47</v>
      </c>
      <c r="Q1752" s="2" t="s">
        <v>8</v>
      </c>
    </row>
    <row r="1753" spans="1:17" x14ac:dyDescent="0.3">
      <c r="A1753" s="18" t="s">
        <v>1308</v>
      </c>
      <c r="B1753" s="22" t="s">
        <v>2502</v>
      </c>
      <c r="C1753" s="18" t="s">
        <v>3888</v>
      </c>
      <c r="D1753" s="18" t="s">
        <v>26</v>
      </c>
      <c r="E1753" s="18" t="s">
        <v>9</v>
      </c>
      <c r="F1753" s="42">
        <f t="shared" ca="1" si="27"/>
        <v>16639</v>
      </c>
      <c r="G1753" s="27">
        <v>5</v>
      </c>
      <c r="H1753" s="45">
        <v>176.78</v>
      </c>
      <c r="I1753" s="45">
        <v>540.91</v>
      </c>
      <c r="J1753" s="25">
        <v>77</v>
      </c>
      <c r="K1753" s="45">
        <v>417.98</v>
      </c>
      <c r="L1753" s="45">
        <v>122.93</v>
      </c>
      <c r="M1753" s="18" t="s">
        <v>48</v>
      </c>
      <c r="N1753" s="45">
        <v>48.39</v>
      </c>
      <c r="O17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3" s="45">
        <f>Table1[[#This Row],[Lifetime Gross (M USD)]]-Table1[[#This Row],[Budget (M USD)]]</f>
        <v>364.13</v>
      </c>
      <c r="Q1753" s="2" t="s">
        <v>20</v>
      </c>
    </row>
    <row r="1754" spans="1:17" x14ac:dyDescent="0.3">
      <c r="A1754" s="32" t="s">
        <v>1365</v>
      </c>
      <c r="B1754" s="22" t="s">
        <v>2437</v>
      </c>
      <c r="C1754" s="18" t="s">
        <v>3784</v>
      </c>
      <c r="D1754" s="18" t="s">
        <v>26</v>
      </c>
      <c r="E1754" s="18" t="s">
        <v>9</v>
      </c>
      <c r="F1754" s="42">
        <f t="shared" ca="1" si="27"/>
        <v>30045</v>
      </c>
      <c r="G1754" s="27">
        <v>5.3</v>
      </c>
      <c r="H1754" s="45">
        <v>33.880000000000003</v>
      </c>
      <c r="I1754" s="45">
        <v>382.22</v>
      </c>
      <c r="J1754" s="25">
        <v>28</v>
      </c>
      <c r="K1754" s="45">
        <v>261.99</v>
      </c>
      <c r="L1754" s="45">
        <v>120.23</v>
      </c>
      <c r="M1754" s="18" t="s">
        <v>54</v>
      </c>
      <c r="N1754" s="45">
        <v>6.61</v>
      </c>
      <c r="O17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4" s="45">
        <f>Table1[[#This Row],[Lifetime Gross (M USD)]]-Table1[[#This Row],[Budget (M USD)]]</f>
        <v>348.34000000000003</v>
      </c>
      <c r="Q1754" s="2" t="s">
        <v>13</v>
      </c>
    </row>
    <row r="1755" spans="1:17" x14ac:dyDescent="0.3">
      <c r="A1755" s="18" t="s">
        <v>1401</v>
      </c>
      <c r="B1755" s="22" t="s">
        <v>2618</v>
      </c>
      <c r="C1755" s="18" t="s">
        <v>4099</v>
      </c>
      <c r="D1755" s="18" t="s">
        <v>26</v>
      </c>
      <c r="E1755" s="18" t="s">
        <v>2311</v>
      </c>
      <c r="F1755" s="42">
        <f t="shared" ca="1" si="27"/>
        <v>18737</v>
      </c>
      <c r="G1755" s="27">
        <v>6.3</v>
      </c>
      <c r="H1755" s="45">
        <v>182.04</v>
      </c>
      <c r="I1755" s="45">
        <v>529.58000000000004</v>
      </c>
      <c r="J1755" s="25">
        <v>77</v>
      </c>
      <c r="K1755" s="45">
        <v>322.73</v>
      </c>
      <c r="L1755" s="45">
        <v>206.85</v>
      </c>
      <c r="M1755" s="18" t="s">
        <v>48</v>
      </c>
      <c r="N1755" s="45">
        <v>40.380000000000003</v>
      </c>
      <c r="O17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5" s="45">
        <f>Table1[[#This Row],[Lifetime Gross (M USD)]]-Table1[[#This Row],[Budget (M USD)]]</f>
        <v>347.54000000000008</v>
      </c>
      <c r="Q1755" s="2" t="s">
        <v>32</v>
      </c>
    </row>
    <row r="1756" spans="1:17" x14ac:dyDescent="0.3">
      <c r="A1756" s="32" t="s">
        <v>1440</v>
      </c>
      <c r="B1756" s="22" t="s">
        <v>2208</v>
      </c>
      <c r="C1756" s="18" t="s">
        <v>4454</v>
      </c>
      <c r="D1756" s="18" t="s">
        <v>26</v>
      </c>
      <c r="E1756" s="18" t="s">
        <v>9</v>
      </c>
      <c r="F1756" s="42">
        <f t="shared" ca="1" si="27"/>
        <v>19278</v>
      </c>
      <c r="G1756" s="27">
        <v>6.5</v>
      </c>
      <c r="H1756" s="45">
        <v>278.74</v>
      </c>
      <c r="I1756" s="45">
        <v>618.20000000000005</v>
      </c>
      <c r="J1756" s="25">
        <v>92</v>
      </c>
      <c r="K1756" s="45">
        <v>375.67</v>
      </c>
      <c r="L1756" s="45">
        <v>242.53</v>
      </c>
      <c r="M1756" s="18" t="s">
        <v>50</v>
      </c>
      <c r="N1756" s="45">
        <v>48.64</v>
      </c>
      <c r="O17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6" s="45">
        <f>Table1[[#This Row],[Lifetime Gross (M USD)]]-Table1[[#This Row],[Budget (M USD)]]</f>
        <v>339.46000000000004</v>
      </c>
      <c r="Q1756" s="2" t="s">
        <v>28</v>
      </c>
    </row>
    <row r="1757" spans="1:17" x14ac:dyDescent="0.3">
      <c r="A1757" s="18" t="s">
        <v>1442</v>
      </c>
      <c r="B1757" s="22" t="s">
        <v>2947</v>
      </c>
      <c r="C1757" s="18" t="s">
        <v>4774</v>
      </c>
      <c r="D1757" s="18" t="s">
        <v>26</v>
      </c>
      <c r="E1757" s="18" t="s">
        <v>9</v>
      </c>
      <c r="F1757" s="42">
        <f t="shared" ca="1" si="27"/>
        <v>30082</v>
      </c>
      <c r="G1757" s="27">
        <v>8.1</v>
      </c>
      <c r="H1757" s="45">
        <v>276.33999999999997</v>
      </c>
      <c r="I1757" s="45">
        <v>577.35</v>
      </c>
      <c r="J1757" s="25">
        <v>40</v>
      </c>
      <c r="K1757" s="45">
        <v>289.38</v>
      </c>
      <c r="L1757" s="45">
        <v>287.97000000000003</v>
      </c>
      <c r="M1757" s="18" t="s">
        <v>48</v>
      </c>
      <c r="N1757" s="45">
        <v>125.68</v>
      </c>
      <c r="O17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7" s="45">
        <f>Table1[[#This Row],[Lifetime Gross (M USD)]]-Table1[[#This Row],[Budget (M USD)]]</f>
        <v>301.01000000000005</v>
      </c>
      <c r="Q1757" s="2" t="s">
        <v>17</v>
      </c>
    </row>
    <row r="1758" spans="1:17" x14ac:dyDescent="0.3">
      <c r="A1758" s="32" t="s">
        <v>1482</v>
      </c>
      <c r="B1758" s="22" t="s">
        <v>2678</v>
      </c>
      <c r="C1758" s="18" t="s">
        <v>4357</v>
      </c>
      <c r="D1758" s="18" t="s">
        <v>26</v>
      </c>
      <c r="E1758" s="18" t="s">
        <v>9</v>
      </c>
      <c r="F1758" s="42">
        <f t="shared" ca="1" si="27"/>
        <v>28433</v>
      </c>
      <c r="G1758" s="27">
        <v>6.7</v>
      </c>
      <c r="H1758" s="45">
        <v>5.2</v>
      </c>
      <c r="I1758" s="45">
        <v>276.33</v>
      </c>
      <c r="J1758" s="25">
        <v>89</v>
      </c>
      <c r="K1758" s="45">
        <v>165.05</v>
      </c>
      <c r="L1758" s="45">
        <v>111.28</v>
      </c>
      <c r="M1758" s="18" t="s">
        <v>55</v>
      </c>
      <c r="N1758" s="45">
        <v>0.99</v>
      </c>
      <c r="O17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8" s="45">
        <f>Table1[[#This Row],[Lifetime Gross (M USD)]]-Table1[[#This Row],[Budget (M USD)]]</f>
        <v>271.13</v>
      </c>
      <c r="Q1758" s="2" t="s">
        <v>20</v>
      </c>
    </row>
    <row r="1759" spans="1:17" x14ac:dyDescent="0.3">
      <c r="A1759" s="18" t="s">
        <v>1535</v>
      </c>
      <c r="B1759" s="22" t="s">
        <v>2464</v>
      </c>
      <c r="C1759" s="18" t="s">
        <v>3827</v>
      </c>
      <c r="D1759" s="18" t="s">
        <v>23</v>
      </c>
      <c r="E1759" s="18" t="s">
        <v>9</v>
      </c>
      <c r="F1759" s="42">
        <f t="shared" ca="1" si="27"/>
        <v>34242</v>
      </c>
      <c r="G1759" s="27">
        <v>7.2</v>
      </c>
      <c r="H1759" s="45">
        <v>105.26</v>
      </c>
      <c r="I1759" s="45">
        <v>373.68</v>
      </c>
      <c r="J1759" s="25">
        <v>73</v>
      </c>
      <c r="K1759" s="45">
        <v>278.77</v>
      </c>
      <c r="L1759" s="45">
        <v>94.91</v>
      </c>
      <c r="M1759" s="18" t="s">
        <v>44</v>
      </c>
      <c r="N1759" s="45">
        <v>13.47</v>
      </c>
      <c r="O17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59" s="45">
        <f>Table1[[#This Row],[Lifetime Gross (M USD)]]-Table1[[#This Row],[Budget (M USD)]]</f>
        <v>268.42</v>
      </c>
      <c r="Q1759" s="2" t="s">
        <v>13</v>
      </c>
    </row>
    <row r="1760" spans="1:17" x14ac:dyDescent="0.3">
      <c r="A1760" s="32" t="s">
        <v>1539</v>
      </c>
      <c r="B1760" s="22" t="s">
        <v>2790</v>
      </c>
      <c r="C1760" s="18" t="s">
        <v>4406</v>
      </c>
      <c r="D1760" s="18" t="s">
        <v>26</v>
      </c>
      <c r="E1760" s="18" t="s">
        <v>1850</v>
      </c>
      <c r="F1760" s="42">
        <f t="shared" ca="1" si="27"/>
        <v>27094</v>
      </c>
      <c r="G1760" s="27">
        <v>7.8</v>
      </c>
      <c r="H1760" s="45">
        <v>31.79</v>
      </c>
      <c r="I1760" s="45">
        <v>291.58</v>
      </c>
      <c r="J1760" s="25">
        <v>87</v>
      </c>
      <c r="K1760" s="45">
        <v>153.94999999999999</v>
      </c>
      <c r="L1760" s="45">
        <v>137.63</v>
      </c>
      <c r="M1760" s="18" t="s">
        <v>46</v>
      </c>
      <c r="N1760" s="45">
        <v>12.24</v>
      </c>
      <c r="O17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0" s="45">
        <f>Table1[[#This Row],[Lifetime Gross (M USD)]]-Table1[[#This Row],[Budget (M USD)]]</f>
        <v>259.78999999999996</v>
      </c>
      <c r="Q1760" s="2" t="s">
        <v>32</v>
      </c>
    </row>
    <row r="1761" spans="1:17" x14ac:dyDescent="0.3">
      <c r="A1761" s="18" t="s">
        <v>582</v>
      </c>
      <c r="B1761" s="22" t="s">
        <v>2840</v>
      </c>
      <c r="C1761" s="18" t="s">
        <v>4517</v>
      </c>
      <c r="D1761" s="18" t="s">
        <v>26</v>
      </c>
      <c r="E1761" s="18" t="s">
        <v>9</v>
      </c>
      <c r="F1761" s="42">
        <f t="shared" ca="1" si="27"/>
        <v>15126</v>
      </c>
      <c r="G1761" s="27">
        <v>7.5</v>
      </c>
      <c r="H1761" s="45">
        <v>237.57</v>
      </c>
      <c r="I1761" s="45">
        <v>483.29</v>
      </c>
      <c r="J1761" s="25">
        <v>22</v>
      </c>
      <c r="K1761" s="45">
        <v>347.56</v>
      </c>
      <c r="L1761" s="45">
        <v>135.72999999999999</v>
      </c>
      <c r="M1761" s="18" t="s">
        <v>55</v>
      </c>
      <c r="N1761" s="45">
        <v>28.02</v>
      </c>
      <c r="O17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1" s="45">
        <f>Table1[[#This Row],[Lifetime Gross (M USD)]]-Table1[[#This Row],[Budget (M USD)]]</f>
        <v>245.72000000000003</v>
      </c>
      <c r="Q1761" s="2" t="s">
        <v>20</v>
      </c>
    </row>
    <row r="1762" spans="1:17" x14ac:dyDescent="0.3">
      <c r="A1762" s="32" t="s">
        <v>1594</v>
      </c>
      <c r="B1762" s="22" t="s">
        <v>2901</v>
      </c>
      <c r="C1762" s="18" t="s">
        <v>4648</v>
      </c>
      <c r="D1762" s="18" t="s">
        <v>26</v>
      </c>
      <c r="E1762" s="18" t="s">
        <v>27</v>
      </c>
      <c r="F1762" s="42">
        <f t="shared" ca="1" si="27"/>
        <v>7853</v>
      </c>
      <c r="G1762" s="27">
        <v>6.5</v>
      </c>
      <c r="H1762" s="45">
        <v>96.05</v>
      </c>
      <c r="I1762" s="45">
        <v>338.56</v>
      </c>
      <c r="J1762" s="25">
        <v>51</v>
      </c>
      <c r="K1762" s="45">
        <v>261.25</v>
      </c>
      <c r="L1762" s="45">
        <v>77.31</v>
      </c>
      <c r="M1762" s="18" t="s">
        <v>55</v>
      </c>
      <c r="N1762" s="45">
        <v>44.06</v>
      </c>
      <c r="O17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2" s="45">
        <f>Table1[[#This Row],[Lifetime Gross (M USD)]]-Table1[[#This Row],[Budget (M USD)]]</f>
        <v>242.51</v>
      </c>
      <c r="Q1762" s="2" t="s">
        <v>28</v>
      </c>
    </row>
    <row r="1763" spans="1:17" x14ac:dyDescent="0.3">
      <c r="A1763" s="18" t="s">
        <v>1662</v>
      </c>
      <c r="B1763" s="22" t="s">
        <v>1880</v>
      </c>
      <c r="C1763" s="18" t="s">
        <v>3082</v>
      </c>
      <c r="D1763" s="18" t="s">
        <v>26</v>
      </c>
      <c r="E1763" s="18" t="s">
        <v>9</v>
      </c>
      <c r="F1763" s="42">
        <f t="shared" ca="1" si="27"/>
        <v>25622</v>
      </c>
      <c r="G1763" s="27">
        <v>6.8</v>
      </c>
      <c r="H1763" s="45">
        <v>50.06</v>
      </c>
      <c r="I1763" s="45">
        <v>277.42</v>
      </c>
      <c r="J1763" s="25">
        <v>51</v>
      </c>
      <c r="K1763" s="45">
        <v>221.13</v>
      </c>
      <c r="L1763" s="45">
        <v>56.29</v>
      </c>
      <c r="M1763" s="18" t="s">
        <v>44</v>
      </c>
      <c r="N1763" s="45">
        <v>16.940000000000001</v>
      </c>
      <c r="O17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3" s="45">
        <f>Table1[[#This Row],[Lifetime Gross (M USD)]]-Table1[[#This Row],[Budget (M USD)]]</f>
        <v>227.36</v>
      </c>
      <c r="Q1763" s="2" t="s">
        <v>13</v>
      </c>
    </row>
    <row r="1764" spans="1:17" x14ac:dyDescent="0.3">
      <c r="A1764" s="32" t="s">
        <v>1703</v>
      </c>
      <c r="B1764" s="22" t="s">
        <v>1999</v>
      </c>
      <c r="C1764" s="18" t="s">
        <v>3202</v>
      </c>
      <c r="D1764" s="18" t="s">
        <v>26</v>
      </c>
      <c r="E1764" s="18" t="s">
        <v>9</v>
      </c>
      <c r="F1764" s="42">
        <f t="shared" ca="1" si="27"/>
        <v>38805</v>
      </c>
      <c r="G1764" s="27">
        <v>6.5</v>
      </c>
      <c r="H1764" s="45">
        <v>10.56</v>
      </c>
      <c r="I1764" s="45">
        <v>221.76</v>
      </c>
      <c r="J1764" s="25">
        <v>76</v>
      </c>
      <c r="K1764" s="45">
        <v>152.78</v>
      </c>
      <c r="L1764" s="45">
        <v>68.98</v>
      </c>
      <c r="M1764" s="18" t="s">
        <v>48</v>
      </c>
      <c r="N1764" s="45">
        <v>4.63</v>
      </c>
      <c r="O17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4" s="45">
        <f>Table1[[#This Row],[Lifetime Gross (M USD)]]-Table1[[#This Row],[Budget (M USD)]]</f>
        <v>211.2</v>
      </c>
      <c r="Q1764" s="2" t="s">
        <v>17</v>
      </c>
    </row>
    <row r="1765" spans="1:17" x14ac:dyDescent="0.3">
      <c r="A1765" s="18" t="s">
        <v>344</v>
      </c>
      <c r="B1765" s="22" t="s">
        <v>1928</v>
      </c>
      <c r="C1765" s="18" t="s">
        <v>4097</v>
      </c>
      <c r="D1765" s="18" t="s">
        <v>26</v>
      </c>
      <c r="E1765" s="18" t="s">
        <v>9</v>
      </c>
      <c r="F1765" s="42">
        <f t="shared" ca="1" si="27"/>
        <v>31683</v>
      </c>
      <c r="G1765" s="27">
        <v>6.6</v>
      </c>
      <c r="H1765" s="45">
        <v>278.02</v>
      </c>
      <c r="I1765" s="45">
        <v>488.99</v>
      </c>
      <c r="J1765" s="25">
        <v>94</v>
      </c>
      <c r="K1765" s="45">
        <v>245.74</v>
      </c>
      <c r="L1765" s="45">
        <v>243.25</v>
      </c>
      <c r="M1765" s="18" t="s">
        <v>44</v>
      </c>
      <c r="N1765" s="45">
        <v>44.69</v>
      </c>
      <c r="O17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5" s="45">
        <f>Table1[[#This Row],[Lifetime Gross (M USD)]]-Table1[[#This Row],[Budget (M USD)]]</f>
        <v>210.97000000000003</v>
      </c>
      <c r="Q1765" s="2" t="s">
        <v>17</v>
      </c>
    </row>
    <row r="1766" spans="1:17" x14ac:dyDescent="0.3">
      <c r="A1766" s="32" t="s">
        <v>1764</v>
      </c>
      <c r="B1766" s="22" t="s">
        <v>2108</v>
      </c>
      <c r="C1766" s="18" t="s">
        <v>3330</v>
      </c>
      <c r="D1766" s="18" t="s">
        <v>26</v>
      </c>
      <c r="E1766" s="18" t="s">
        <v>9</v>
      </c>
      <c r="F1766" s="42">
        <f t="shared" ca="1" si="27"/>
        <v>13103</v>
      </c>
      <c r="G1766" s="27">
        <v>6.4</v>
      </c>
      <c r="H1766" s="45">
        <v>169.24</v>
      </c>
      <c r="I1766" s="45">
        <v>380.15</v>
      </c>
      <c r="J1766" s="25">
        <v>75</v>
      </c>
      <c r="K1766" s="45">
        <v>276.89</v>
      </c>
      <c r="L1766" s="45">
        <v>103.26</v>
      </c>
      <c r="M1766" s="18" t="s">
        <v>44</v>
      </c>
      <c r="N1766" s="45">
        <v>30.45</v>
      </c>
      <c r="O17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6" s="45">
        <f>Table1[[#This Row],[Lifetime Gross (M USD)]]-Table1[[#This Row],[Budget (M USD)]]</f>
        <v>210.90999999999997</v>
      </c>
      <c r="Q1766" s="2" t="s">
        <v>8</v>
      </c>
    </row>
    <row r="1767" spans="1:17" x14ac:dyDescent="0.3">
      <c r="A1767" s="18" t="s">
        <v>1771</v>
      </c>
      <c r="B1767" s="22" t="s">
        <v>1994</v>
      </c>
      <c r="C1767" s="18" t="s">
        <v>4786</v>
      </c>
      <c r="D1767" s="18" t="s">
        <v>26</v>
      </c>
      <c r="E1767" s="18" t="s">
        <v>9</v>
      </c>
      <c r="F1767" s="42">
        <f t="shared" ca="1" si="27"/>
        <v>32924</v>
      </c>
      <c r="G1767" s="27">
        <v>6.7</v>
      </c>
      <c r="H1767" s="45">
        <v>182.04</v>
      </c>
      <c r="I1767" s="45">
        <v>389.65</v>
      </c>
      <c r="J1767" s="25">
        <v>33</v>
      </c>
      <c r="K1767" s="45">
        <v>281.76</v>
      </c>
      <c r="L1767" s="45">
        <v>107.89</v>
      </c>
      <c r="M1767" s="18" t="s">
        <v>55</v>
      </c>
      <c r="N1767" s="45">
        <v>23.23</v>
      </c>
      <c r="O17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7" s="45">
        <f>Table1[[#This Row],[Lifetime Gross (M USD)]]-Table1[[#This Row],[Budget (M USD)]]</f>
        <v>207.60999999999999</v>
      </c>
      <c r="Q1767" s="2" t="s">
        <v>20</v>
      </c>
    </row>
    <row r="1768" spans="1:17" x14ac:dyDescent="0.3">
      <c r="A1768" s="32" t="s">
        <v>265</v>
      </c>
      <c r="B1768" s="22" t="s">
        <v>2664</v>
      </c>
      <c r="C1768" s="18" t="s">
        <v>4898</v>
      </c>
      <c r="D1768" s="18" t="s">
        <v>26</v>
      </c>
      <c r="E1768" s="18" t="s">
        <v>1875</v>
      </c>
      <c r="F1768" s="42">
        <f t="shared" ca="1" si="27"/>
        <v>31851</v>
      </c>
      <c r="G1768" s="27">
        <v>7.3</v>
      </c>
      <c r="H1768" s="45">
        <v>112.04</v>
      </c>
      <c r="I1768" s="45">
        <v>309.64</v>
      </c>
      <c r="J1768" s="25">
        <v>27</v>
      </c>
      <c r="K1768" s="45">
        <v>240.48</v>
      </c>
      <c r="L1768" s="45">
        <v>69.16</v>
      </c>
      <c r="M1768" s="18" t="s">
        <v>48</v>
      </c>
      <c r="N1768" s="45">
        <v>19.75</v>
      </c>
      <c r="O17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8" s="45">
        <f>Table1[[#This Row],[Lifetime Gross (M USD)]]-Table1[[#This Row],[Budget (M USD)]]</f>
        <v>197.59999999999997</v>
      </c>
      <c r="Q1768" s="2" t="s">
        <v>17</v>
      </c>
    </row>
    <row r="1769" spans="1:17" x14ac:dyDescent="0.3">
      <c r="A1769" s="18" t="s">
        <v>328</v>
      </c>
      <c r="B1769" s="22" t="s">
        <v>1844</v>
      </c>
      <c r="C1769" s="18" t="s">
        <v>3053</v>
      </c>
      <c r="D1769" s="18" t="s">
        <v>26</v>
      </c>
      <c r="E1769" s="18" t="s">
        <v>9</v>
      </c>
      <c r="F1769" s="42">
        <f t="shared" ca="1" si="27"/>
        <v>39374</v>
      </c>
      <c r="G1769" s="27">
        <v>5.9</v>
      </c>
      <c r="H1769" s="45">
        <v>176.23</v>
      </c>
      <c r="I1769" s="45">
        <v>362.36</v>
      </c>
      <c r="J1769" s="25">
        <v>97</v>
      </c>
      <c r="K1769" s="45">
        <v>289.87</v>
      </c>
      <c r="L1769" s="45">
        <v>72.489999999999995</v>
      </c>
      <c r="M1769" s="18" t="s">
        <v>50</v>
      </c>
      <c r="N1769" s="45">
        <v>77.150000000000006</v>
      </c>
      <c r="O17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69" s="45">
        <f>Table1[[#This Row],[Lifetime Gross (M USD)]]-Table1[[#This Row],[Budget (M USD)]]</f>
        <v>186.13000000000002</v>
      </c>
      <c r="Q1769" s="2" t="s">
        <v>20</v>
      </c>
    </row>
    <row r="1770" spans="1:17" x14ac:dyDescent="0.3">
      <c r="A1770" s="32" t="s">
        <v>357</v>
      </c>
      <c r="B1770" s="22" t="s">
        <v>3017</v>
      </c>
      <c r="C1770" s="18" t="s">
        <v>4933</v>
      </c>
      <c r="D1770" s="18" t="s">
        <v>26</v>
      </c>
      <c r="E1770" s="18" t="s">
        <v>9</v>
      </c>
      <c r="F1770" s="42">
        <f t="shared" ca="1" si="27"/>
        <v>36228</v>
      </c>
      <c r="G1770" s="27">
        <v>7.3</v>
      </c>
      <c r="H1770" s="45">
        <v>139.6</v>
      </c>
      <c r="I1770" s="45">
        <v>302.14999999999998</v>
      </c>
      <c r="J1770" s="25">
        <v>64</v>
      </c>
      <c r="K1770" s="45">
        <v>236.22</v>
      </c>
      <c r="L1770" s="45">
        <v>65.930000000000007</v>
      </c>
      <c r="M1770" s="18" t="s">
        <v>46</v>
      </c>
      <c r="N1770" s="45">
        <v>67.86</v>
      </c>
      <c r="O17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0" s="45">
        <f>Table1[[#This Row],[Lifetime Gross (M USD)]]-Table1[[#This Row],[Budget (M USD)]]</f>
        <v>162.54999999999998</v>
      </c>
      <c r="Q1770" s="2" t="s">
        <v>17</v>
      </c>
    </row>
    <row r="1771" spans="1:17" x14ac:dyDescent="0.3">
      <c r="A1771" s="18" t="s">
        <v>426</v>
      </c>
      <c r="B1771" s="22" t="s">
        <v>2997</v>
      </c>
      <c r="C1771" s="18" t="s">
        <v>4882</v>
      </c>
      <c r="D1771" s="18" t="s">
        <v>26</v>
      </c>
      <c r="E1771" s="18" t="s">
        <v>19</v>
      </c>
      <c r="F1771" s="42">
        <f t="shared" ca="1" si="27"/>
        <v>7318</v>
      </c>
      <c r="G1771" s="27">
        <v>7.8</v>
      </c>
      <c r="H1771" s="45">
        <v>43.94</v>
      </c>
      <c r="I1771" s="45">
        <v>196.32</v>
      </c>
      <c r="J1771" s="25">
        <v>20</v>
      </c>
      <c r="K1771" s="45">
        <v>102.74</v>
      </c>
      <c r="L1771" s="45">
        <v>93.58</v>
      </c>
      <c r="M1771" s="18" t="s">
        <v>48</v>
      </c>
      <c r="N1771" s="45">
        <v>20.83</v>
      </c>
      <c r="O17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1" s="45">
        <f>Table1[[#This Row],[Lifetime Gross (M USD)]]-Table1[[#This Row],[Budget (M USD)]]</f>
        <v>152.38</v>
      </c>
      <c r="Q1771" s="2" t="s">
        <v>32</v>
      </c>
    </row>
    <row r="1772" spans="1:17" x14ac:dyDescent="0.3">
      <c r="A1772" s="32" t="s">
        <v>495</v>
      </c>
      <c r="B1772" s="22" t="s">
        <v>2248</v>
      </c>
      <c r="C1772" s="18" t="s">
        <v>4756</v>
      </c>
      <c r="D1772" s="18" t="s">
        <v>26</v>
      </c>
      <c r="E1772" s="18" t="s">
        <v>9</v>
      </c>
      <c r="F1772" s="42">
        <f t="shared" ca="1" si="27"/>
        <v>16373</v>
      </c>
      <c r="G1772" s="27">
        <v>6.4</v>
      </c>
      <c r="H1772" s="45">
        <v>36.47</v>
      </c>
      <c r="I1772" s="45">
        <v>188.04</v>
      </c>
      <c r="J1772" s="25">
        <v>30</v>
      </c>
      <c r="K1772" s="45">
        <v>121.4</v>
      </c>
      <c r="L1772" s="45">
        <v>66.64</v>
      </c>
      <c r="M1772" s="18" t="s">
        <v>54</v>
      </c>
      <c r="N1772" s="45">
        <v>7.76</v>
      </c>
      <c r="O17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2" s="45">
        <f>Table1[[#This Row],[Lifetime Gross (M USD)]]-Table1[[#This Row],[Budget (M USD)]]</f>
        <v>151.57</v>
      </c>
      <c r="Q1772" s="2" t="s">
        <v>22</v>
      </c>
    </row>
    <row r="1773" spans="1:17" x14ac:dyDescent="0.3">
      <c r="A1773" s="18" t="s">
        <v>518</v>
      </c>
      <c r="B1773" s="22" t="s">
        <v>2335</v>
      </c>
      <c r="C1773" s="18" t="s">
        <v>4964</v>
      </c>
      <c r="D1773" s="18" t="s">
        <v>26</v>
      </c>
      <c r="E1773" s="18" t="s">
        <v>9</v>
      </c>
      <c r="F1773" s="42">
        <f t="shared" ca="1" si="27"/>
        <v>30016</v>
      </c>
      <c r="G1773" s="27">
        <v>5.4</v>
      </c>
      <c r="H1773" s="45">
        <v>109.09</v>
      </c>
      <c r="I1773" s="45">
        <v>253.76</v>
      </c>
      <c r="J1773" s="25">
        <v>26</v>
      </c>
      <c r="K1773" s="45">
        <v>186.03</v>
      </c>
      <c r="L1773" s="45">
        <v>67.73</v>
      </c>
      <c r="M1773" s="18" t="s">
        <v>54</v>
      </c>
      <c r="N1773" s="45">
        <v>31.54</v>
      </c>
      <c r="O17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3" s="45">
        <f>Table1[[#This Row],[Lifetime Gross (M USD)]]-Table1[[#This Row],[Budget (M USD)]]</f>
        <v>144.66999999999999</v>
      </c>
      <c r="Q1773" s="2" t="s">
        <v>13</v>
      </c>
    </row>
    <row r="1774" spans="1:17" x14ac:dyDescent="0.3">
      <c r="A1774" s="32" t="s">
        <v>521</v>
      </c>
      <c r="B1774" s="22" t="s">
        <v>1943</v>
      </c>
      <c r="C1774" s="18" t="s">
        <v>5017</v>
      </c>
      <c r="D1774" s="18" t="s">
        <v>26</v>
      </c>
      <c r="E1774" s="18" t="s">
        <v>9</v>
      </c>
      <c r="F1774" s="42">
        <f t="shared" ca="1" si="27"/>
        <v>18440</v>
      </c>
      <c r="G1774" s="27">
        <v>7.3</v>
      </c>
      <c r="H1774" s="45">
        <v>31.33</v>
      </c>
      <c r="I1774" s="45">
        <v>174.35</v>
      </c>
      <c r="J1774" s="25">
        <v>77</v>
      </c>
      <c r="K1774" s="45">
        <v>110.04</v>
      </c>
      <c r="L1774" s="45">
        <v>64.31</v>
      </c>
      <c r="M1774" s="18" t="s">
        <v>55</v>
      </c>
      <c r="N1774" s="45">
        <v>9.0500000000000007</v>
      </c>
      <c r="O17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4" s="45">
        <f>Table1[[#This Row],[Lifetime Gross (M USD)]]-Table1[[#This Row],[Budget (M USD)]]</f>
        <v>143.01999999999998</v>
      </c>
      <c r="Q1774" s="2" t="s">
        <v>13</v>
      </c>
    </row>
    <row r="1775" spans="1:17" x14ac:dyDescent="0.3">
      <c r="A1775" s="18" t="s">
        <v>540</v>
      </c>
      <c r="B1775" s="22" t="s">
        <v>2009</v>
      </c>
      <c r="C1775" s="18" t="s">
        <v>3234</v>
      </c>
      <c r="D1775" s="18" t="s">
        <v>26</v>
      </c>
      <c r="E1775" s="18" t="s">
        <v>9</v>
      </c>
      <c r="F1775" s="42">
        <f t="shared" ca="1" si="27"/>
        <v>25769</v>
      </c>
      <c r="G1775" s="27">
        <v>5.8</v>
      </c>
      <c r="H1775" s="45">
        <v>242.37</v>
      </c>
      <c r="I1775" s="45">
        <v>375.31</v>
      </c>
      <c r="J1775" s="25">
        <v>24</v>
      </c>
      <c r="K1775" s="45">
        <v>198.49</v>
      </c>
      <c r="L1775" s="45">
        <v>176.82</v>
      </c>
      <c r="M1775" s="18" t="s">
        <v>44</v>
      </c>
      <c r="N1775" s="45">
        <v>83.52</v>
      </c>
      <c r="O17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5" s="45">
        <f>Table1[[#This Row],[Lifetime Gross (M USD)]]-Table1[[#This Row],[Budget (M USD)]]</f>
        <v>132.94</v>
      </c>
      <c r="Q1775" s="2" t="s">
        <v>22</v>
      </c>
    </row>
    <row r="1776" spans="1:17" x14ac:dyDescent="0.3">
      <c r="A1776" s="32" t="s">
        <v>670</v>
      </c>
      <c r="B1776" s="22" t="s">
        <v>2143</v>
      </c>
      <c r="C1776" s="18" t="s">
        <v>4757</v>
      </c>
      <c r="D1776" s="18" t="s">
        <v>26</v>
      </c>
      <c r="E1776" s="18" t="s">
        <v>9</v>
      </c>
      <c r="F1776" s="42">
        <f t="shared" ca="1" si="27"/>
        <v>30536</v>
      </c>
      <c r="G1776" s="27">
        <v>6.3</v>
      </c>
      <c r="H1776" s="45">
        <v>6.54</v>
      </c>
      <c r="I1776" s="45">
        <v>127.51</v>
      </c>
      <c r="J1776" s="25">
        <v>90</v>
      </c>
      <c r="K1776" s="45">
        <v>90.44</v>
      </c>
      <c r="L1776" s="45">
        <v>37.07</v>
      </c>
      <c r="M1776" s="18" t="s">
        <v>46</v>
      </c>
      <c r="N1776" s="45">
        <v>2.06</v>
      </c>
      <c r="O17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6" s="45">
        <f>Table1[[#This Row],[Lifetime Gross (M USD)]]-Table1[[#This Row],[Budget (M USD)]]</f>
        <v>120.97</v>
      </c>
      <c r="Q1776" s="2" t="s">
        <v>22</v>
      </c>
    </row>
    <row r="1777" spans="1:17" x14ac:dyDescent="0.3">
      <c r="A1777" s="18" t="s">
        <v>738</v>
      </c>
      <c r="B1777" s="22" t="s">
        <v>2664</v>
      </c>
      <c r="C1777" s="18" t="s">
        <v>4898</v>
      </c>
      <c r="D1777" s="18" t="s">
        <v>26</v>
      </c>
      <c r="E1777" s="18" t="s">
        <v>1875</v>
      </c>
      <c r="F1777" s="42">
        <f t="shared" ca="1" si="27"/>
        <v>21456</v>
      </c>
      <c r="G1777" s="27">
        <v>7.3</v>
      </c>
      <c r="H1777" s="45">
        <v>144.74</v>
      </c>
      <c r="I1777" s="45">
        <v>264.01</v>
      </c>
      <c r="J1777" s="25">
        <v>90</v>
      </c>
      <c r="K1777" s="45">
        <v>207.67</v>
      </c>
      <c r="L1777" s="45">
        <v>56.34</v>
      </c>
      <c r="M1777" s="18" t="s">
        <v>50</v>
      </c>
      <c r="N1777" s="45">
        <v>52.21</v>
      </c>
      <c r="O17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7" s="45">
        <f>Table1[[#This Row],[Lifetime Gross (M USD)]]-Table1[[#This Row],[Budget (M USD)]]</f>
        <v>119.26999999999998</v>
      </c>
      <c r="Q1777" s="2" t="s">
        <v>32</v>
      </c>
    </row>
    <row r="1778" spans="1:17" x14ac:dyDescent="0.3">
      <c r="A1778" s="32" t="s">
        <v>834</v>
      </c>
      <c r="B1778" s="22" t="s">
        <v>2839</v>
      </c>
      <c r="C1778" s="18" t="s">
        <v>4515</v>
      </c>
      <c r="D1778" s="18" t="s">
        <v>26</v>
      </c>
      <c r="E1778" s="18" t="s">
        <v>9</v>
      </c>
      <c r="F1778" s="42">
        <f t="shared" ca="1" si="27"/>
        <v>27001</v>
      </c>
      <c r="G1778" s="27">
        <v>7.2</v>
      </c>
      <c r="H1778" s="45">
        <v>258.3</v>
      </c>
      <c r="I1778" s="45">
        <v>375.87</v>
      </c>
      <c r="J1778" s="25">
        <v>40</v>
      </c>
      <c r="K1778" s="45">
        <v>241.11</v>
      </c>
      <c r="L1778" s="45">
        <v>134.76</v>
      </c>
      <c r="M1778" s="18" t="s">
        <v>48</v>
      </c>
      <c r="N1778" s="45">
        <v>59.02</v>
      </c>
      <c r="O17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8" s="45">
        <f>Table1[[#This Row],[Lifetime Gross (M USD)]]-Table1[[#This Row],[Budget (M USD)]]</f>
        <v>117.57</v>
      </c>
      <c r="Q1778" s="2" t="s">
        <v>8</v>
      </c>
    </row>
    <row r="1779" spans="1:17" x14ac:dyDescent="0.3">
      <c r="A1779" s="18" t="s">
        <v>852</v>
      </c>
      <c r="B1779" s="22" t="s">
        <v>2081</v>
      </c>
      <c r="C1779" s="18" t="s">
        <v>3853</v>
      </c>
      <c r="D1779" s="18" t="s">
        <v>26</v>
      </c>
      <c r="E1779" s="18" t="s">
        <v>9</v>
      </c>
      <c r="F1779" s="42">
        <f t="shared" ca="1" si="27"/>
        <v>19900</v>
      </c>
      <c r="G1779" s="27">
        <v>4.7</v>
      </c>
      <c r="H1779" s="45">
        <v>86.86</v>
      </c>
      <c r="I1779" s="45">
        <v>199.76</v>
      </c>
      <c r="J1779" s="25">
        <v>22</v>
      </c>
      <c r="K1779" s="45">
        <v>102.02</v>
      </c>
      <c r="L1779" s="45">
        <v>97.74</v>
      </c>
      <c r="M1779" s="18" t="s">
        <v>46</v>
      </c>
      <c r="N1779" s="45">
        <v>23.74</v>
      </c>
      <c r="O17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79" s="45">
        <f>Table1[[#This Row],[Lifetime Gross (M USD)]]-Table1[[#This Row],[Budget (M USD)]]</f>
        <v>112.89999999999999</v>
      </c>
      <c r="Q1779" s="2" t="s">
        <v>13</v>
      </c>
    </row>
    <row r="1780" spans="1:17" x14ac:dyDescent="0.3">
      <c r="A1780" s="32" t="s">
        <v>853</v>
      </c>
      <c r="B1780" s="22" t="s">
        <v>2337</v>
      </c>
      <c r="C1780" s="18" t="s">
        <v>3786</v>
      </c>
      <c r="D1780" s="18" t="s">
        <v>26</v>
      </c>
      <c r="E1780" s="18" t="s">
        <v>9</v>
      </c>
      <c r="F1780" s="42">
        <f t="shared" ca="1" si="27"/>
        <v>19007</v>
      </c>
      <c r="G1780" s="27">
        <v>7.3</v>
      </c>
      <c r="H1780" s="45">
        <v>183.93</v>
      </c>
      <c r="I1780" s="45">
        <v>293.75</v>
      </c>
      <c r="J1780" s="25">
        <v>63</v>
      </c>
      <c r="K1780" s="45">
        <v>210.76</v>
      </c>
      <c r="L1780" s="45">
        <v>82.99</v>
      </c>
      <c r="M1780" s="18" t="s">
        <v>46</v>
      </c>
      <c r="N1780" s="45">
        <v>91.53</v>
      </c>
      <c r="O17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0" s="45">
        <f>Table1[[#This Row],[Lifetime Gross (M USD)]]-Table1[[#This Row],[Budget (M USD)]]</f>
        <v>109.82</v>
      </c>
      <c r="Q1780" s="2" t="s">
        <v>13</v>
      </c>
    </row>
    <row r="1781" spans="1:17" x14ac:dyDescent="0.3">
      <c r="A1781" s="18" t="s">
        <v>857</v>
      </c>
      <c r="B1781" s="22" t="s">
        <v>1999</v>
      </c>
      <c r="C1781" s="18" t="s">
        <v>3202</v>
      </c>
      <c r="D1781" s="18" t="s">
        <v>26</v>
      </c>
      <c r="E1781" s="18" t="s">
        <v>9</v>
      </c>
      <c r="F1781" s="42">
        <f t="shared" ca="1" si="27"/>
        <v>26351</v>
      </c>
      <c r="G1781" s="27">
        <v>6.5</v>
      </c>
      <c r="H1781" s="45">
        <v>9.18</v>
      </c>
      <c r="I1781" s="45">
        <v>116.52</v>
      </c>
      <c r="J1781" s="25">
        <v>40</v>
      </c>
      <c r="K1781" s="45">
        <v>62.67</v>
      </c>
      <c r="L1781" s="45">
        <v>53.85</v>
      </c>
      <c r="M1781" s="18" t="s">
        <v>44</v>
      </c>
      <c r="N1781" s="45">
        <v>1.84</v>
      </c>
      <c r="O17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1" s="45">
        <f>Table1[[#This Row],[Lifetime Gross (M USD)]]-Table1[[#This Row],[Budget (M USD)]]</f>
        <v>107.34</v>
      </c>
      <c r="Q1781" s="2" t="s">
        <v>25</v>
      </c>
    </row>
    <row r="1782" spans="1:17" x14ac:dyDescent="0.3">
      <c r="A1782" s="32" t="s">
        <v>953</v>
      </c>
      <c r="B1782" s="22" t="s">
        <v>2803</v>
      </c>
      <c r="C1782" s="18" t="s">
        <v>4440</v>
      </c>
      <c r="D1782" s="18" t="s">
        <v>26</v>
      </c>
      <c r="E1782" s="18" t="s">
        <v>9</v>
      </c>
      <c r="F1782" s="42">
        <f t="shared" ca="1" si="27"/>
        <v>16896</v>
      </c>
      <c r="G1782" s="27">
        <v>6.9</v>
      </c>
      <c r="H1782" s="45">
        <v>278.43</v>
      </c>
      <c r="I1782" s="45">
        <v>381.29</v>
      </c>
      <c r="J1782" s="25">
        <v>59</v>
      </c>
      <c r="K1782" s="45">
        <v>204.32</v>
      </c>
      <c r="L1782" s="45">
        <v>176.97</v>
      </c>
      <c r="M1782" s="18" t="s">
        <v>44</v>
      </c>
      <c r="N1782" s="45">
        <v>103.56</v>
      </c>
      <c r="O17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2" s="45">
        <f>Table1[[#This Row],[Lifetime Gross (M USD)]]-Table1[[#This Row],[Budget (M USD)]]</f>
        <v>102.86000000000001</v>
      </c>
      <c r="Q1782" s="2" t="s">
        <v>32</v>
      </c>
    </row>
    <row r="1783" spans="1:17" x14ac:dyDescent="0.3">
      <c r="A1783" s="18" t="s">
        <v>1175</v>
      </c>
      <c r="B1783" s="22" t="s">
        <v>2541</v>
      </c>
      <c r="C1783" s="18" t="s">
        <v>3965</v>
      </c>
      <c r="D1783" s="18" t="s">
        <v>26</v>
      </c>
      <c r="E1783" s="18" t="s">
        <v>9</v>
      </c>
      <c r="F1783" s="42">
        <f t="shared" ca="1" si="27"/>
        <v>10232</v>
      </c>
      <c r="G1783" s="27">
        <v>5.7</v>
      </c>
      <c r="H1783" s="45">
        <v>108.44</v>
      </c>
      <c r="I1783" s="45">
        <v>194.85</v>
      </c>
      <c r="J1783" s="25">
        <v>21</v>
      </c>
      <c r="K1783" s="45">
        <v>114.89</v>
      </c>
      <c r="L1783" s="45">
        <v>79.959999999999994</v>
      </c>
      <c r="M1783" s="18" t="s">
        <v>46</v>
      </c>
      <c r="N1783" s="45">
        <v>20.8</v>
      </c>
      <c r="O17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3" s="45">
        <f>Table1[[#This Row],[Lifetime Gross (M USD)]]-Table1[[#This Row],[Budget (M USD)]]</f>
        <v>86.41</v>
      </c>
      <c r="Q1783" s="2" t="s">
        <v>32</v>
      </c>
    </row>
    <row r="1784" spans="1:17" x14ac:dyDescent="0.3">
      <c r="A1784" s="32" t="s">
        <v>1189</v>
      </c>
      <c r="B1784" s="22" t="s">
        <v>2489</v>
      </c>
      <c r="C1784" s="18" t="s">
        <v>4218</v>
      </c>
      <c r="D1784" s="18" t="s">
        <v>26</v>
      </c>
      <c r="E1784" s="18" t="s">
        <v>9</v>
      </c>
      <c r="F1784" s="42">
        <f t="shared" ca="1" si="27"/>
        <v>21590</v>
      </c>
      <c r="G1784" s="27">
        <v>7.1</v>
      </c>
      <c r="H1784" s="45">
        <v>248.03</v>
      </c>
      <c r="I1784" s="45">
        <v>327.54000000000002</v>
      </c>
      <c r="J1784" s="25">
        <v>61</v>
      </c>
      <c r="K1784" s="45">
        <v>242.63</v>
      </c>
      <c r="L1784" s="45">
        <v>84.91</v>
      </c>
      <c r="M1784" s="18" t="s">
        <v>46</v>
      </c>
      <c r="N1784" s="45">
        <v>76.930000000000007</v>
      </c>
      <c r="O17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4" s="45">
        <f>Table1[[#This Row],[Lifetime Gross (M USD)]]-Table1[[#This Row],[Budget (M USD)]]</f>
        <v>79.510000000000019</v>
      </c>
      <c r="Q1784" s="2" t="s">
        <v>25</v>
      </c>
    </row>
    <row r="1785" spans="1:17" x14ac:dyDescent="0.3">
      <c r="A1785" s="18" t="s">
        <v>1064</v>
      </c>
      <c r="B1785" s="22" t="s">
        <v>2979</v>
      </c>
      <c r="C1785" s="18" t="s">
        <v>4839</v>
      </c>
      <c r="D1785" s="18" t="s">
        <v>26</v>
      </c>
      <c r="E1785" s="18" t="s">
        <v>9</v>
      </c>
      <c r="F1785" s="42">
        <f t="shared" ca="1" si="27"/>
        <v>38187</v>
      </c>
      <c r="G1785" s="27">
        <v>5.6</v>
      </c>
      <c r="H1785" s="45">
        <v>189.23</v>
      </c>
      <c r="I1785" s="45">
        <v>251.51</v>
      </c>
      <c r="J1785" s="25">
        <v>30</v>
      </c>
      <c r="K1785" s="45">
        <v>129.08000000000001</v>
      </c>
      <c r="L1785" s="45">
        <v>122.43</v>
      </c>
      <c r="M1785" s="18" t="s">
        <v>46</v>
      </c>
      <c r="N1785" s="45">
        <v>80.209999999999994</v>
      </c>
      <c r="O17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5" s="45">
        <f>Table1[[#This Row],[Lifetime Gross (M USD)]]-Table1[[#This Row],[Budget (M USD)]]</f>
        <v>62.28</v>
      </c>
      <c r="Q1785" s="2" t="s">
        <v>8</v>
      </c>
    </row>
    <row r="1786" spans="1:17" x14ac:dyDescent="0.3">
      <c r="A1786" s="32" t="s">
        <v>271</v>
      </c>
      <c r="B1786" s="22" t="s">
        <v>2568</v>
      </c>
      <c r="C1786" s="18" t="s">
        <v>4009</v>
      </c>
      <c r="D1786" s="18" t="s">
        <v>26</v>
      </c>
      <c r="E1786" s="18" t="s">
        <v>9</v>
      </c>
      <c r="F1786" s="42">
        <f t="shared" ca="1" si="27"/>
        <v>38408</v>
      </c>
      <c r="G1786" s="27">
        <v>7</v>
      </c>
      <c r="H1786" s="45">
        <v>172.6</v>
      </c>
      <c r="I1786" s="45">
        <v>234.63</v>
      </c>
      <c r="J1786" s="25">
        <v>95</v>
      </c>
      <c r="K1786" s="45">
        <v>142.16999999999999</v>
      </c>
      <c r="L1786" s="45">
        <v>92.46</v>
      </c>
      <c r="M1786" s="18" t="s">
        <v>48</v>
      </c>
      <c r="N1786" s="45">
        <v>35.200000000000003</v>
      </c>
      <c r="O17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6" s="45">
        <f>Table1[[#This Row],[Lifetime Gross (M USD)]]-Table1[[#This Row],[Budget (M USD)]]</f>
        <v>62.03</v>
      </c>
      <c r="Q1786" s="2" t="s">
        <v>25</v>
      </c>
    </row>
    <row r="1787" spans="1:17" x14ac:dyDescent="0.3">
      <c r="A1787" s="18" t="s">
        <v>1242</v>
      </c>
      <c r="B1787" s="22" t="s">
        <v>2135</v>
      </c>
      <c r="C1787" s="18" t="s">
        <v>3362</v>
      </c>
      <c r="D1787" s="18" t="s">
        <v>26</v>
      </c>
      <c r="E1787" s="18" t="s">
        <v>9</v>
      </c>
      <c r="F1787" s="42">
        <f t="shared" ca="1" si="27"/>
        <v>12176</v>
      </c>
      <c r="G1787" s="27">
        <v>6.5</v>
      </c>
      <c r="H1787" s="45">
        <v>239.79</v>
      </c>
      <c r="I1787" s="45">
        <v>298.67</v>
      </c>
      <c r="J1787" s="25">
        <v>72</v>
      </c>
      <c r="K1787" s="45">
        <v>222.37</v>
      </c>
      <c r="L1787" s="45">
        <v>76.3</v>
      </c>
      <c r="M1787" s="18" t="s">
        <v>48</v>
      </c>
      <c r="N1787" s="45">
        <v>119.39</v>
      </c>
      <c r="O17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7" s="45">
        <f>Table1[[#This Row],[Lifetime Gross (M USD)]]-Table1[[#This Row],[Budget (M USD)]]</f>
        <v>58.880000000000024</v>
      </c>
      <c r="Q1787" s="2" t="s">
        <v>8</v>
      </c>
    </row>
    <row r="1788" spans="1:17" x14ac:dyDescent="0.3">
      <c r="A1788" s="32" t="s">
        <v>1337</v>
      </c>
      <c r="B1788" s="22" t="s">
        <v>2888</v>
      </c>
      <c r="C1788" s="18" t="s">
        <v>4628</v>
      </c>
      <c r="D1788" s="18" t="s">
        <v>26</v>
      </c>
      <c r="E1788" s="18" t="s">
        <v>9</v>
      </c>
      <c r="F1788" s="42">
        <f t="shared" ca="1" si="27"/>
        <v>19302</v>
      </c>
      <c r="G1788" s="27">
        <v>7.5</v>
      </c>
      <c r="H1788" s="45">
        <v>139.21</v>
      </c>
      <c r="I1788" s="45">
        <v>195.98</v>
      </c>
      <c r="J1788" s="25">
        <v>22</v>
      </c>
      <c r="K1788" s="45">
        <v>134.93</v>
      </c>
      <c r="L1788" s="45">
        <v>61.05</v>
      </c>
      <c r="M1788" s="18" t="s">
        <v>50</v>
      </c>
      <c r="N1788" s="45">
        <v>40.14</v>
      </c>
      <c r="O17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8" s="45">
        <f>Table1[[#This Row],[Lifetime Gross (M USD)]]-Table1[[#This Row],[Budget (M USD)]]</f>
        <v>56.769999999999982</v>
      </c>
      <c r="Q1788" s="2" t="s">
        <v>32</v>
      </c>
    </row>
    <row r="1789" spans="1:17" x14ac:dyDescent="0.3">
      <c r="A1789" s="18" t="s">
        <v>1402</v>
      </c>
      <c r="B1789" s="22" t="s">
        <v>2631</v>
      </c>
      <c r="C1789" s="18" t="s">
        <v>4126</v>
      </c>
      <c r="D1789" s="18" t="s">
        <v>26</v>
      </c>
      <c r="E1789" s="18" t="s">
        <v>9</v>
      </c>
      <c r="F1789" s="42">
        <f t="shared" ca="1" si="27"/>
        <v>13140</v>
      </c>
      <c r="G1789" s="27">
        <v>5.0999999999999996</v>
      </c>
      <c r="H1789" s="45">
        <v>249.67</v>
      </c>
      <c r="I1789" s="45">
        <v>299.7</v>
      </c>
      <c r="J1789" s="25">
        <v>58</v>
      </c>
      <c r="K1789" s="45">
        <v>177.39</v>
      </c>
      <c r="L1789" s="45">
        <v>122.31</v>
      </c>
      <c r="M1789" s="18" t="s">
        <v>55</v>
      </c>
      <c r="N1789" s="45">
        <v>98.86</v>
      </c>
      <c r="O17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89" s="45">
        <f>Table1[[#This Row],[Lifetime Gross (M USD)]]-Table1[[#This Row],[Budget (M USD)]]</f>
        <v>50.03</v>
      </c>
      <c r="Q1789" s="2" t="s">
        <v>10</v>
      </c>
    </row>
    <row r="1790" spans="1:17" x14ac:dyDescent="0.3">
      <c r="A1790" s="32" t="s">
        <v>1429</v>
      </c>
      <c r="B1790" s="22" t="s">
        <v>2257</v>
      </c>
      <c r="C1790" s="18" t="s">
        <v>3519</v>
      </c>
      <c r="D1790" s="18" t="s">
        <v>26</v>
      </c>
      <c r="E1790" s="18" t="s">
        <v>19</v>
      </c>
      <c r="F1790" s="42">
        <f t="shared" ca="1" si="27"/>
        <v>20598</v>
      </c>
      <c r="G1790" s="27">
        <v>7.1</v>
      </c>
      <c r="H1790" s="45">
        <v>173.41</v>
      </c>
      <c r="I1790" s="45">
        <v>217.18</v>
      </c>
      <c r="J1790" s="25">
        <v>21</v>
      </c>
      <c r="K1790" s="45">
        <v>151.25</v>
      </c>
      <c r="L1790" s="45">
        <v>65.930000000000007</v>
      </c>
      <c r="M1790" s="18" t="s">
        <v>50</v>
      </c>
      <c r="N1790" s="45">
        <v>30.57</v>
      </c>
      <c r="O17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0" s="45">
        <f>Table1[[#This Row],[Lifetime Gross (M USD)]]-Table1[[#This Row],[Budget (M USD)]]</f>
        <v>43.77000000000001</v>
      </c>
      <c r="Q1790" s="2" t="s">
        <v>17</v>
      </c>
    </row>
    <row r="1791" spans="1:17" x14ac:dyDescent="0.3">
      <c r="A1791" s="18" t="s">
        <v>783</v>
      </c>
      <c r="B1791" s="22" t="s">
        <v>2028</v>
      </c>
      <c r="C1791" s="18" t="s">
        <v>3235</v>
      </c>
      <c r="D1791" s="18" t="s">
        <v>26</v>
      </c>
      <c r="E1791" s="18" t="s">
        <v>9</v>
      </c>
      <c r="F1791" s="42">
        <f t="shared" ca="1" si="27"/>
        <v>11685</v>
      </c>
      <c r="G1791" s="27">
        <v>5.6</v>
      </c>
      <c r="H1791" s="45">
        <v>127.91</v>
      </c>
      <c r="I1791" s="45">
        <v>150.57</v>
      </c>
      <c r="J1791" s="25">
        <v>48</v>
      </c>
      <c r="K1791" s="45">
        <v>120.26</v>
      </c>
      <c r="L1791" s="45">
        <v>30.31</v>
      </c>
      <c r="M1791" s="18" t="s">
        <v>46</v>
      </c>
      <c r="N1791" s="45">
        <v>15.72</v>
      </c>
      <c r="O17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1" s="45">
        <f>Table1[[#This Row],[Lifetime Gross (M USD)]]-Table1[[#This Row],[Budget (M USD)]]</f>
        <v>22.659999999999997</v>
      </c>
      <c r="Q1791" s="2" t="s">
        <v>8</v>
      </c>
    </row>
    <row r="1792" spans="1:17" x14ac:dyDescent="0.3">
      <c r="A1792" s="32" t="s">
        <v>347</v>
      </c>
      <c r="B1792" s="22" t="s">
        <v>1985</v>
      </c>
      <c r="C1792" s="18" t="s">
        <v>3188</v>
      </c>
      <c r="D1792" s="18" t="s">
        <v>26</v>
      </c>
      <c r="E1792" s="18" t="s">
        <v>9</v>
      </c>
      <c r="F1792" s="42">
        <f t="shared" ca="1" si="27"/>
        <v>36784</v>
      </c>
      <c r="G1792" s="27">
        <v>6.7</v>
      </c>
      <c r="H1792" s="45">
        <v>223.81</v>
      </c>
      <c r="I1792" s="45">
        <v>243.81</v>
      </c>
      <c r="J1792" s="25">
        <v>66</v>
      </c>
      <c r="K1792" s="45">
        <v>167.26</v>
      </c>
      <c r="L1792" s="45">
        <v>76.55</v>
      </c>
      <c r="M1792" s="18" t="s">
        <v>48</v>
      </c>
      <c r="N1792" s="45">
        <v>27.69</v>
      </c>
      <c r="O17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2" s="45">
        <f>Table1[[#This Row],[Lifetime Gross (M USD)]]-Table1[[#This Row],[Budget (M USD)]]</f>
        <v>20</v>
      </c>
      <c r="Q1792" s="2" t="s">
        <v>28</v>
      </c>
    </row>
    <row r="1793" spans="1:17" x14ac:dyDescent="0.3">
      <c r="A1793" s="18" t="s">
        <v>1048</v>
      </c>
      <c r="B1793" s="22" t="s">
        <v>1953</v>
      </c>
      <c r="C1793" s="18" t="s">
        <v>3156</v>
      </c>
      <c r="D1793" s="18" t="s">
        <v>26</v>
      </c>
      <c r="E1793" s="18" t="s">
        <v>21</v>
      </c>
      <c r="F1793" s="42">
        <f t="shared" ca="1" si="27"/>
        <v>29719</v>
      </c>
      <c r="G1793" s="27">
        <v>6.1</v>
      </c>
      <c r="H1793" s="45">
        <v>294.5</v>
      </c>
      <c r="I1793" s="45">
        <v>285.51</v>
      </c>
      <c r="J1793" s="25">
        <v>77</v>
      </c>
      <c r="K1793" s="45">
        <v>176.97</v>
      </c>
      <c r="L1793" s="45">
        <v>108.54</v>
      </c>
      <c r="M1793" s="18" t="s">
        <v>54</v>
      </c>
      <c r="N1793" s="45">
        <v>50.45</v>
      </c>
      <c r="O17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3" s="45">
        <f>Table1[[#This Row],[Lifetime Gross (M USD)]]-Table1[[#This Row],[Budget (M USD)]]</f>
        <v>-8.9900000000000091</v>
      </c>
      <c r="Q1793" s="2" t="s">
        <v>8</v>
      </c>
    </row>
    <row r="1794" spans="1:17" x14ac:dyDescent="0.3">
      <c r="A1794" s="32" t="s">
        <v>1714</v>
      </c>
      <c r="B1794" s="22" t="s">
        <v>2463</v>
      </c>
      <c r="C1794" s="18" t="s">
        <v>3824</v>
      </c>
      <c r="D1794" s="18" t="s">
        <v>26</v>
      </c>
      <c r="E1794" s="18" t="s">
        <v>9</v>
      </c>
      <c r="F1794" s="42">
        <f t="shared" ca="1" si="27"/>
        <v>9216</v>
      </c>
      <c r="G1794" s="27">
        <v>7.3</v>
      </c>
      <c r="H1794" s="45">
        <v>208.78</v>
      </c>
      <c r="I1794" s="45">
        <v>195.45</v>
      </c>
      <c r="J1794" s="25">
        <v>57</v>
      </c>
      <c r="K1794" s="45">
        <v>150.78</v>
      </c>
      <c r="L1794" s="45">
        <v>44.67</v>
      </c>
      <c r="M1794" s="18" t="s">
        <v>46</v>
      </c>
      <c r="N1794" s="45">
        <v>28.41</v>
      </c>
      <c r="O17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4" s="45">
        <f>Table1[[#This Row],[Lifetime Gross (M USD)]]-Table1[[#This Row],[Budget (M USD)]]</f>
        <v>-13.330000000000013</v>
      </c>
      <c r="Q1794" s="2" t="s">
        <v>17</v>
      </c>
    </row>
    <row r="1795" spans="1:17" x14ac:dyDescent="0.3">
      <c r="A1795" s="18" t="s">
        <v>1790</v>
      </c>
      <c r="B1795" s="22" t="s">
        <v>2564</v>
      </c>
      <c r="C1795" s="18" t="s">
        <v>3997</v>
      </c>
      <c r="D1795" s="18" t="s">
        <v>26</v>
      </c>
      <c r="E1795" s="18" t="s">
        <v>9</v>
      </c>
      <c r="F1795" s="42">
        <f t="shared" ref="F1795:F1858" ca="1" si="28">RANDBETWEEN(DATE(1920,1,1),DATE(2015,12,31))</f>
        <v>28381</v>
      </c>
      <c r="G1795" s="27">
        <v>5.9</v>
      </c>
      <c r="H1795" s="45">
        <v>110.56</v>
      </c>
      <c r="I1795" s="45">
        <v>96.82</v>
      </c>
      <c r="J1795" s="25">
        <v>41</v>
      </c>
      <c r="K1795" s="45">
        <v>51.94</v>
      </c>
      <c r="L1795" s="45">
        <v>44.88</v>
      </c>
      <c r="M1795" s="18" t="s">
        <v>54</v>
      </c>
      <c r="N1795" s="45">
        <v>20.37</v>
      </c>
      <c r="O17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5" s="45">
        <f>Table1[[#This Row],[Lifetime Gross (M USD)]]-Table1[[#This Row],[Budget (M USD)]]</f>
        <v>-13.740000000000009</v>
      </c>
      <c r="Q1795" s="2" t="s">
        <v>22</v>
      </c>
    </row>
    <row r="1796" spans="1:17" x14ac:dyDescent="0.3">
      <c r="A1796" s="32" t="s">
        <v>138</v>
      </c>
      <c r="B1796" s="22" t="s">
        <v>2247</v>
      </c>
      <c r="C1796" s="18" t="s">
        <v>3503</v>
      </c>
      <c r="D1796" s="18" t="s">
        <v>26</v>
      </c>
      <c r="E1796" s="18" t="s">
        <v>9</v>
      </c>
      <c r="F1796" s="42">
        <f t="shared" ca="1" si="28"/>
        <v>36646</v>
      </c>
      <c r="G1796" s="27">
        <v>4.4000000000000004</v>
      </c>
      <c r="H1796" s="45">
        <v>165.46</v>
      </c>
      <c r="I1796" s="45">
        <v>142.71</v>
      </c>
      <c r="J1796" s="25">
        <v>48</v>
      </c>
      <c r="K1796" s="45">
        <v>83.42</v>
      </c>
      <c r="L1796" s="45">
        <v>59.29</v>
      </c>
      <c r="M1796" s="18" t="s">
        <v>44</v>
      </c>
      <c r="N1796" s="45">
        <v>48.45</v>
      </c>
      <c r="O17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6" s="45">
        <f>Table1[[#This Row],[Lifetime Gross (M USD)]]-Table1[[#This Row],[Budget (M USD)]]</f>
        <v>-22.75</v>
      </c>
      <c r="Q1796" s="2" t="s">
        <v>25</v>
      </c>
    </row>
    <row r="1797" spans="1:17" x14ac:dyDescent="0.3">
      <c r="A1797" s="18" t="s">
        <v>184</v>
      </c>
      <c r="B1797" s="22" t="s">
        <v>2848</v>
      </c>
      <c r="C1797" s="18" t="s">
        <v>4534</v>
      </c>
      <c r="D1797" s="18" t="s">
        <v>26</v>
      </c>
      <c r="E1797" s="18" t="s">
        <v>9</v>
      </c>
      <c r="F1797" s="42">
        <f t="shared" ca="1" si="28"/>
        <v>12182</v>
      </c>
      <c r="G1797" s="27">
        <v>4.4000000000000004</v>
      </c>
      <c r="H1797" s="45">
        <v>226.67</v>
      </c>
      <c r="I1797" s="45">
        <v>200.09</v>
      </c>
      <c r="J1797" s="25">
        <v>20</v>
      </c>
      <c r="K1797" s="45">
        <v>126.24</v>
      </c>
      <c r="L1797" s="45">
        <v>73.849999999999994</v>
      </c>
      <c r="M1797" s="18" t="s">
        <v>55</v>
      </c>
      <c r="N1797" s="45">
        <v>77.95</v>
      </c>
      <c r="O17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7" s="45">
        <f>Table1[[#This Row],[Lifetime Gross (M USD)]]-Table1[[#This Row],[Budget (M USD)]]</f>
        <v>-26.579999999999984</v>
      </c>
      <c r="Q1797" s="2" t="s">
        <v>22</v>
      </c>
    </row>
    <row r="1798" spans="1:17" x14ac:dyDescent="0.3">
      <c r="A1798" s="32" t="s">
        <v>189</v>
      </c>
      <c r="B1798" s="22" t="s">
        <v>2593</v>
      </c>
      <c r="C1798" s="18" t="s">
        <v>4647</v>
      </c>
      <c r="D1798" s="18" t="s">
        <v>26</v>
      </c>
      <c r="E1798" s="18" t="s">
        <v>9</v>
      </c>
      <c r="F1798" s="42">
        <f t="shared" ca="1" si="28"/>
        <v>42282</v>
      </c>
      <c r="G1798" s="27">
        <v>6.7</v>
      </c>
      <c r="H1798" s="45">
        <v>243.02</v>
      </c>
      <c r="I1798" s="45">
        <v>215.99</v>
      </c>
      <c r="J1798" s="25">
        <v>82</v>
      </c>
      <c r="K1798" s="45">
        <v>139.96</v>
      </c>
      <c r="L1798" s="45">
        <v>76.03</v>
      </c>
      <c r="M1798" s="18" t="s">
        <v>48</v>
      </c>
      <c r="N1798" s="45">
        <v>115.85</v>
      </c>
      <c r="O17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8" s="45">
        <f>Table1[[#This Row],[Lifetime Gross (M USD)]]-Table1[[#This Row],[Budget (M USD)]]</f>
        <v>-27.03</v>
      </c>
      <c r="Q1798" s="2" t="s">
        <v>28</v>
      </c>
    </row>
    <row r="1799" spans="1:17" x14ac:dyDescent="0.3">
      <c r="A1799" s="18" t="s">
        <v>212</v>
      </c>
      <c r="B1799" s="22" t="s">
        <v>2591</v>
      </c>
      <c r="C1799" s="18" t="s">
        <v>4051</v>
      </c>
      <c r="D1799" s="18" t="s">
        <v>26</v>
      </c>
      <c r="E1799" s="18" t="s">
        <v>9</v>
      </c>
      <c r="F1799" s="42">
        <f t="shared" ca="1" si="28"/>
        <v>40984</v>
      </c>
      <c r="G1799" s="27">
        <v>5.6</v>
      </c>
      <c r="H1799" s="45">
        <v>278.13</v>
      </c>
      <c r="I1799" s="45">
        <v>241.27</v>
      </c>
      <c r="J1799" s="25">
        <v>42</v>
      </c>
      <c r="K1799" s="45">
        <v>121.58</v>
      </c>
      <c r="L1799" s="45">
        <v>119.69</v>
      </c>
      <c r="M1799" s="18" t="s">
        <v>54</v>
      </c>
      <c r="N1799" s="45">
        <v>31.59</v>
      </c>
      <c r="O17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799" s="45">
        <f>Table1[[#This Row],[Lifetime Gross (M USD)]]-Table1[[#This Row],[Budget (M USD)]]</f>
        <v>-36.859999999999985</v>
      </c>
      <c r="Q1799" s="2" t="s">
        <v>32</v>
      </c>
    </row>
    <row r="1800" spans="1:17" x14ac:dyDescent="0.3">
      <c r="A1800" s="32" t="s">
        <v>288</v>
      </c>
      <c r="B1800" s="22" t="s">
        <v>2383</v>
      </c>
      <c r="C1800" s="18" t="s">
        <v>3712</v>
      </c>
      <c r="D1800" s="18" t="s">
        <v>26</v>
      </c>
      <c r="E1800" s="18" t="s">
        <v>9</v>
      </c>
      <c r="F1800" s="42">
        <f t="shared" ca="1" si="28"/>
        <v>24470</v>
      </c>
      <c r="G1800" s="27">
        <v>7.9</v>
      </c>
      <c r="H1800" s="45">
        <v>169.83</v>
      </c>
      <c r="I1800" s="45">
        <v>126.03</v>
      </c>
      <c r="J1800" s="25">
        <v>49</v>
      </c>
      <c r="K1800" s="45">
        <v>78.33</v>
      </c>
      <c r="L1800" s="45">
        <v>47.7</v>
      </c>
      <c r="M1800" s="18" t="s">
        <v>48</v>
      </c>
      <c r="N1800" s="45">
        <v>32.94</v>
      </c>
      <c r="O18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0" s="45">
        <f>Table1[[#This Row],[Lifetime Gross (M USD)]]-Table1[[#This Row],[Budget (M USD)]]</f>
        <v>-43.800000000000011</v>
      </c>
      <c r="Q1800" s="2" t="s">
        <v>8</v>
      </c>
    </row>
    <row r="1801" spans="1:17" x14ac:dyDescent="0.3">
      <c r="A1801" s="18" t="s">
        <v>321</v>
      </c>
      <c r="B1801" s="22" t="s">
        <v>2151</v>
      </c>
      <c r="C1801" s="18" t="s">
        <v>4453</v>
      </c>
      <c r="D1801" s="18" t="s">
        <v>26</v>
      </c>
      <c r="E1801" s="18" t="s">
        <v>9</v>
      </c>
      <c r="F1801" s="42">
        <f t="shared" ca="1" si="28"/>
        <v>9014</v>
      </c>
      <c r="G1801" s="27">
        <v>7.2</v>
      </c>
      <c r="H1801" s="45">
        <v>192.43</v>
      </c>
      <c r="I1801" s="45">
        <v>139.75</v>
      </c>
      <c r="J1801" s="25">
        <v>95</v>
      </c>
      <c r="K1801" s="45">
        <v>92.5</v>
      </c>
      <c r="L1801" s="45">
        <v>47.25</v>
      </c>
      <c r="M1801" s="18" t="s">
        <v>55</v>
      </c>
      <c r="N1801" s="45">
        <v>29.14</v>
      </c>
      <c r="O18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1" s="45">
        <f>Table1[[#This Row],[Lifetime Gross (M USD)]]-Table1[[#This Row],[Budget (M USD)]]</f>
        <v>-52.680000000000007</v>
      </c>
      <c r="Q1801" s="2" t="s">
        <v>8</v>
      </c>
    </row>
    <row r="1802" spans="1:17" x14ac:dyDescent="0.3">
      <c r="A1802" s="32" t="s">
        <v>329</v>
      </c>
      <c r="B1802" s="22" t="s">
        <v>2855</v>
      </c>
      <c r="C1802" s="18" t="s">
        <v>4547</v>
      </c>
      <c r="D1802" s="18" t="s">
        <v>26</v>
      </c>
      <c r="E1802" s="18" t="s">
        <v>9</v>
      </c>
      <c r="F1802" s="42">
        <f t="shared" ca="1" si="28"/>
        <v>38903</v>
      </c>
      <c r="G1802" s="27">
        <v>5</v>
      </c>
      <c r="H1802" s="45">
        <v>88.23</v>
      </c>
      <c r="I1802" s="45">
        <v>33.520000000000003</v>
      </c>
      <c r="J1802" s="25">
        <v>44</v>
      </c>
      <c r="K1802" s="45">
        <v>21.21</v>
      </c>
      <c r="L1802" s="45">
        <v>12.31</v>
      </c>
      <c r="M1802" s="18" t="s">
        <v>50</v>
      </c>
      <c r="N1802" s="45">
        <v>16.61</v>
      </c>
      <c r="O18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2" s="45">
        <f>Table1[[#This Row],[Lifetime Gross (M USD)]]-Table1[[#This Row],[Budget (M USD)]]</f>
        <v>-54.71</v>
      </c>
      <c r="Q1802" s="2" t="s">
        <v>17</v>
      </c>
    </row>
    <row r="1803" spans="1:17" x14ac:dyDescent="0.3">
      <c r="A1803" s="18" t="s">
        <v>528</v>
      </c>
      <c r="B1803" s="22" t="s">
        <v>2540</v>
      </c>
      <c r="C1803" s="18" t="s">
        <v>4834</v>
      </c>
      <c r="D1803" s="18" t="s">
        <v>26</v>
      </c>
      <c r="E1803" s="18" t="s">
        <v>9</v>
      </c>
      <c r="F1803" s="42">
        <f t="shared" ca="1" si="28"/>
        <v>20794</v>
      </c>
      <c r="G1803" s="27">
        <v>6.9</v>
      </c>
      <c r="H1803" s="45">
        <v>124.6</v>
      </c>
      <c r="I1803" s="45">
        <v>66.41</v>
      </c>
      <c r="J1803" s="25">
        <v>28</v>
      </c>
      <c r="K1803" s="45">
        <v>36.99</v>
      </c>
      <c r="L1803" s="45">
        <v>29.42</v>
      </c>
      <c r="M1803" s="18" t="s">
        <v>44</v>
      </c>
      <c r="N1803" s="45">
        <v>51.74</v>
      </c>
      <c r="O18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3" s="45">
        <f>Table1[[#This Row],[Lifetime Gross (M USD)]]-Table1[[#This Row],[Budget (M USD)]]</f>
        <v>-58.19</v>
      </c>
      <c r="Q1803" s="2" t="s">
        <v>17</v>
      </c>
    </row>
    <row r="1804" spans="1:17" x14ac:dyDescent="0.3">
      <c r="A1804" s="32" t="s">
        <v>573</v>
      </c>
      <c r="B1804" s="22" t="s">
        <v>2682</v>
      </c>
      <c r="C1804" s="18" t="s">
        <v>4221</v>
      </c>
      <c r="D1804" s="18" t="s">
        <v>26</v>
      </c>
      <c r="E1804" s="18" t="s">
        <v>9</v>
      </c>
      <c r="F1804" s="42">
        <f t="shared" ca="1" si="28"/>
        <v>41494</v>
      </c>
      <c r="G1804" s="27">
        <v>7.6</v>
      </c>
      <c r="H1804" s="45">
        <v>113.1</v>
      </c>
      <c r="I1804" s="45">
        <v>46.86</v>
      </c>
      <c r="J1804" s="25">
        <v>34</v>
      </c>
      <c r="K1804" s="45">
        <v>36.76</v>
      </c>
      <c r="L1804" s="45">
        <v>10.1</v>
      </c>
      <c r="M1804" s="18" t="s">
        <v>48</v>
      </c>
      <c r="N1804" s="45">
        <v>38.65</v>
      </c>
      <c r="O18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4" s="45">
        <f>Table1[[#This Row],[Lifetime Gross (M USD)]]-Table1[[#This Row],[Budget (M USD)]]</f>
        <v>-66.239999999999995</v>
      </c>
      <c r="Q1804" s="2" t="s">
        <v>20</v>
      </c>
    </row>
    <row r="1805" spans="1:17" x14ac:dyDescent="0.3">
      <c r="A1805" s="18" t="s">
        <v>627</v>
      </c>
      <c r="B1805" s="22" t="s">
        <v>2924</v>
      </c>
      <c r="C1805" s="18" t="s">
        <v>4709</v>
      </c>
      <c r="D1805" s="18" t="s">
        <v>26</v>
      </c>
      <c r="E1805" s="18" t="s">
        <v>2699</v>
      </c>
      <c r="F1805" s="42">
        <f t="shared" ca="1" si="28"/>
        <v>26789</v>
      </c>
      <c r="G1805" s="27">
        <v>5.7</v>
      </c>
      <c r="H1805" s="45">
        <v>123.31</v>
      </c>
      <c r="I1805" s="45">
        <v>38.74</v>
      </c>
      <c r="J1805" s="25">
        <v>40</v>
      </c>
      <c r="K1805" s="45">
        <v>30.93</v>
      </c>
      <c r="L1805" s="45">
        <v>7.81</v>
      </c>
      <c r="M1805" s="18" t="s">
        <v>46</v>
      </c>
      <c r="N1805" s="45">
        <v>55.86</v>
      </c>
      <c r="O18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5" s="45">
        <f>Table1[[#This Row],[Lifetime Gross (M USD)]]-Table1[[#This Row],[Budget (M USD)]]</f>
        <v>-84.57</v>
      </c>
      <c r="Q1805" s="2" t="s">
        <v>25</v>
      </c>
    </row>
    <row r="1806" spans="1:17" x14ac:dyDescent="0.3">
      <c r="A1806" s="32" t="s">
        <v>672</v>
      </c>
      <c r="B1806" s="22" t="s">
        <v>1884</v>
      </c>
      <c r="C1806" s="18" t="s">
        <v>3086</v>
      </c>
      <c r="D1806" s="18" t="s">
        <v>26</v>
      </c>
      <c r="E1806" s="18" t="s">
        <v>9</v>
      </c>
      <c r="F1806" s="42">
        <f t="shared" ca="1" si="28"/>
        <v>37868</v>
      </c>
      <c r="G1806" s="27">
        <v>6.4</v>
      </c>
      <c r="H1806" s="45">
        <v>192.88</v>
      </c>
      <c r="I1806" s="45">
        <v>94.68</v>
      </c>
      <c r="J1806" s="25">
        <v>69</v>
      </c>
      <c r="K1806" s="45">
        <v>64.3</v>
      </c>
      <c r="L1806" s="45">
        <v>30.38</v>
      </c>
      <c r="M1806" s="18" t="s">
        <v>48</v>
      </c>
      <c r="N1806" s="45">
        <v>41.17</v>
      </c>
      <c r="O18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6" s="45">
        <f>Table1[[#This Row],[Lifetime Gross (M USD)]]-Table1[[#This Row],[Budget (M USD)]]</f>
        <v>-98.199999999999989</v>
      </c>
      <c r="Q1806" s="2" t="s">
        <v>20</v>
      </c>
    </row>
    <row r="1807" spans="1:17" x14ac:dyDescent="0.3">
      <c r="A1807" s="18" t="s">
        <v>861</v>
      </c>
      <c r="B1807" s="22" t="s">
        <v>2085</v>
      </c>
      <c r="C1807" s="18" t="s">
        <v>3300</v>
      </c>
      <c r="D1807" s="18" t="s">
        <v>26</v>
      </c>
      <c r="E1807" s="18" t="s">
        <v>9</v>
      </c>
      <c r="F1807" s="42">
        <f t="shared" ca="1" si="28"/>
        <v>34514</v>
      </c>
      <c r="G1807" s="27">
        <v>6.6</v>
      </c>
      <c r="H1807" s="45">
        <v>259.39</v>
      </c>
      <c r="I1807" s="45">
        <v>144.46</v>
      </c>
      <c r="J1807" s="25">
        <v>62</v>
      </c>
      <c r="K1807" s="45">
        <v>79.150000000000006</v>
      </c>
      <c r="L1807" s="45">
        <v>65.31</v>
      </c>
      <c r="M1807" s="18" t="s">
        <v>44</v>
      </c>
      <c r="N1807" s="45">
        <v>126.15</v>
      </c>
      <c r="O18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7" s="45">
        <f>Table1[[#This Row],[Lifetime Gross (M USD)]]-Table1[[#This Row],[Budget (M USD)]]</f>
        <v>-114.92999999999998</v>
      </c>
      <c r="Q1807" s="2" t="s">
        <v>32</v>
      </c>
    </row>
    <row r="1808" spans="1:17" x14ac:dyDescent="0.3">
      <c r="A1808" s="32" t="s">
        <v>916</v>
      </c>
      <c r="B1808" s="22" t="s">
        <v>2880</v>
      </c>
      <c r="C1808" s="18" t="s">
        <v>4611</v>
      </c>
      <c r="D1808" s="18" t="s">
        <v>26</v>
      </c>
      <c r="E1808" s="18" t="s">
        <v>9</v>
      </c>
      <c r="F1808" s="42">
        <f t="shared" ca="1" si="28"/>
        <v>33377</v>
      </c>
      <c r="G1808" s="27">
        <v>6.7</v>
      </c>
      <c r="H1808" s="45">
        <v>173.33</v>
      </c>
      <c r="I1808" s="45">
        <v>57.87</v>
      </c>
      <c r="J1808" s="25">
        <v>75</v>
      </c>
      <c r="K1808" s="45">
        <v>40.450000000000003</v>
      </c>
      <c r="L1808" s="45">
        <v>17.420000000000002</v>
      </c>
      <c r="M1808" s="18" t="s">
        <v>46</v>
      </c>
      <c r="N1808" s="45">
        <v>19.71</v>
      </c>
      <c r="O18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8" s="45">
        <f>Table1[[#This Row],[Lifetime Gross (M USD)]]-Table1[[#This Row],[Budget (M USD)]]</f>
        <v>-115.46000000000001</v>
      </c>
      <c r="Q1808" s="2" t="s">
        <v>20</v>
      </c>
    </row>
    <row r="1809" spans="1:17" x14ac:dyDescent="0.3">
      <c r="A1809" s="18" t="s">
        <v>996</v>
      </c>
      <c r="B1809" s="22" t="s">
        <v>2434</v>
      </c>
      <c r="C1809" s="18" t="s">
        <v>3778</v>
      </c>
      <c r="D1809" s="18" t="s">
        <v>26</v>
      </c>
      <c r="E1809" s="18" t="s">
        <v>1875</v>
      </c>
      <c r="F1809" s="42">
        <f t="shared" ca="1" si="28"/>
        <v>36009</v>
      </c>
      <c r="G1809" s="27">
        <v>7.1</v>
      </c>
      <c r="H1809" s="45">
        <v>251.53</v>
      </c>
      <c r="I1809" s="45">
        <v>135.86000000000001</v>
      </c>
      <c r="J1809" s="25">
        <v>54</v>
      </c>
      <c r="K1809" s="45">
        <v>68.430000000000007</v>
      </c>
      <c r="L1809" s="45">
        <v>67.430000000000007</v>
      </c>
      <c r="M1809" s="18" t="s">
        <v>55</v>
      </c>
      <c r="N1809" s="45">
        <v>28.85</v>
      </c>
      <c r="O18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09" s="45">
        <f>Table1[[#This Row],[Lifetime Gross (M USD)]]-Table1[[#This Row],[Budget (M USD)]]</f>
        <v>-115.66999999999999</v>
      </c>
      <c r="Q1809" s="2" t="s">
        <v>13</v>
      </c>
    </row>
    <row r="1810" spans="1:17" x14ac:dyDescent="0.3">
      <c r="A1810" s="32" t="s">
        <v>1016</v>
      </c>
      <c r="B1810" s="22" t="s">
        <v>1916</v>
      </c>
      <c r="C1810" s="18" t="s">
        <v>3755</v>
      </c>
      <c r="D1810" s="18" t="s">
        <v>26</v>
      </c>
      <c r="E1810" s="18" t="s">
        <v>9</v>
      </c>
      <c r="F1810" s="42">
        <f t="shared" ca="1" si="28"/>
        <v>20072</v>
      </c>
      <c r="G1810" s="27">
        <v>7.1</v>
      </c>
      <c r="H1810" s="45">
        <v>170.47</v>
      </c>
      <c r="I1810" s="45">
        <v>41.05</v>
      </c>
      <c r="J1810" s="25">
        <v>45</v>
      </c>
      <c r="K1810" s="45">
        <v>26.65</v>
      </c>
      <c r="L1810" s="45">
        <v>14.4</v>
      </c>
      <c r="M1810" s="18" t="s">
        <v>55</v>
      </c>
      <c r="N1810" s="45">
        <v>62.35</v>
      </c>
      <c r="O18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0" s="45">
        <f>Table1[[#This Row],[Lifetime Gross (M USD)]]-Table1[[#This Row],[Budget (M USD)]]</f>
        <v>-129.42000000000002</v>
      </c>
      <c r="Q1810" s="2" t="s">
        <v>32</v>
      </c>
    </row>
    <row r="1811" spans="1:17" x14ac:dyDescent="0.3">
      <c r="A1811" s="18" t="s">
        <v>1035</v>
      </c>
      <c r="B1811" s="22" t="s">
        <v>1925</v>
      </c>
      <c r="C1811" s="18" t="s">
        <v>4735</v>
      </c>
      <c r="D1811" s="18" t="s">
        <v>26</v>
      </c>
      <c r="E1811" s="18" t="s">
        <v>9</v>
      </c>
      <c r="F1811" s="42">
        <f t="shared" ca="1" si="28"/>
        <v>32647</v>
      </c>
      <c r="G1811" s="27">
        <v>6.5</v>
      </c>
      <c r="H1811" s="45">
        <v>190.03</v>
      </c>
      <c r="I1811" s="45">
        <v>44.76</v>
      </c>
      <c r="J1811" s="25">
        <v>24</v>
      </c>
      <c r="K1811" s="45">
        <v>24.91</v>
      </c>
      <c r="L1811" s="45">
        <v>19.850000000000001</v>
      </c>
      <c r="M1811" s="18" t="s">
        <v>50</v>
      </c>
      <c r="N1811" s="45">
        <v>91.62</v>
      </c>
      <c r="O18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1" s="45">
        <f>Table1[[#This Row],[Lifetime Gross (M USD)]]-Table1[[#This Row],[Budget (M USD)]]</f>
        <v>-145.27000000000001</v>
      </c>
      <c r="Q1811" s="2" t="s">
        <v>32</v>
      </c>
    </row>
    <row r="1812" spans="1:17" x14ac:dyDescent="0.3">
      <c r="A1812" s="32" t="s">
        <v>1076</v>
      </c>
      <c r="B1812" s="22" t="s">
        <v>2068</v>
      </c>
      <c r="C1812" s="18" t="s">
        <v>4726</v>
      </c>
      <c r="D1812" s="18" t="s">
        <v>26</v>
      </c>
      <c r="E1812" s="18" t="s">
        <v>9</v>
      </c>
      <c r="F1812" s="42">
        <f t="shared" ca="1" si="28"/>
        <v>21335</v>
      </c>
      <c r="G1812" s="27">
        <v>6.3</v>
      </c>
      <c r="H1812" s="45">
        <v>179.25</v>
      </c>
      <c r="I1812" s="45">
        <v>30.81</v>
      </c>
      <c r="J1812" s="25">
        <v>41</v>
      </c>
      <c r="K1812" s="45">
        <v>23.92</v>
      </c>
      <c r="L1812" s="45">
        <v>6.89</v>
      </c>
      <c r="M1812" s="18" t="s">
        <v>48</v>
      </c>
      <c r="N1812" s="45">
        <v>74.86</v>
      </c>
      <c r="O18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2" s="45">
        <f>Table1[[#This Row],[Lifetime Gross (M USD)]]-Table1[[#This Row],[Budget (M USD)]]</f>
        <v>-148.44</v>
      </c>
      <c r="Q1812" s="2" t="s">
        <v>20</v>
      </c>
    </row>
    <row r="1813" spans="1:17" x14ac:dyDescent="0.3">
      <c r="A1813" s="18" t="s">
        <v>1199</v>
      </c>
      <c r="B1813" s="22" t="s">
        <v>2961</v>
      </c>
      <c r="C1813" s="18" t="s">
        <v>4804</v>
      </c>
      <c r="D1813" s="18" t="s">
        <v>26</v>
      </c>
      <c r="E1813" s="18" t="s">
        <v>9</v>
      </c>
      <c r="F1813" s="42">
        <f t="shared" ca="1" si="28"/>
        <v>11175</v>
      </c>
      <c r="G1813" s="27">
        <v>6.6</v>
      </c>
      <c r="H1813" s="45">
        <v>159.91999999999999</v>
      </c>
      <c r="I1813" s="45">
        <v>10.74</v>
      </c>
      <c r="J1813" s="25">
        <v>28</v>
      </c>
      <c r="K1813" s="45">
        <v>5.96</v>
      </c>
      <c r="L1813" s="45">
        <v>4.78</v>
      </c>
      <c r="M1813" s="18" t="s">
        <v>50</v>
      </c>
      <c r="N1813" s="45">
        <v>34.619999999999997</v>
      </c>
      <c r="O18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3" s="45">
        <f>Table1[[#This Row],[Lifetime Gross (M USD)]]-Table1[[#This Row],[Budget (M USD)]]</f>
        <v>-149.17999999999998</v>
      </c>
      <c r="Q1813" s="2" t="s">
        <v>20</v>
      </c>
    </row>
    <row r="1814" spans="1:17" x14ac:dyDescent="0.3">
      <c r="A1814" s="32" t="s">
        <v>1269</v>
      </c>
      <c r="B1814" s="22" t="s">
        <v>2692</v>
      </c>
      <c r="C1814" s="18" t="s">
        <v>4235</v>
      </c>
      <c r="D1814" s="18" t="s">
        <v>26</v>
      </c>
      <c r="E1814" s="18" t="s">
        <v>9</v>
      </c>
      <c r="F1814" s="42">
        <f t="shared" ca="1" si="28"/>
        <v>31196</v>
      </c>
      <c r="G1814" s="27">
        <v>7.1</v>
      </c>
      <c r="H1814" s="45">
        <v>298.54000000000002</v>
      </c>
      <c r="I1814" s="45">
        <v>128.44999999999999</v>
      </c>
      <c r="J1814" s="25">
        <v>51</v>
      </c>
      <c r="K1814" s="45">
        <v>69.12</v>
      </c>
      <c r="L1814" s="45">
        <v>59.33</v>
      </c>
      <c r="M1814" s="18" t="s">
        <v>48</v>
      </c>
      <c r="N1814" s="45">
        <v>140.72</v>
      </c>
      <c r="O18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4" s="45">
        <f>Table1[[#This Row],[Lifetime Gross (M USD)]]-Table1[[#This Row],[Budget (M USD)]]</f>
        <v>-170.09000000000003</v>
      </c>
      <c r="Q1814" s="2" t="s">
        <v>10</v>
      </c>
    </row>
    <row r="1815" spans="1:17" x14ac:dyDescent="0.3">
      <c r="A1815" s="18" t="s">
        <v>1278</v>
      </c>
      <c r="B1815" s="22" t="s">
        <v>2766</v>
      </c>
      <c r="C1815" s="18" t="s">
        <v>4352</v>
      </c>
      <c r="D1815" s="18" t="s">
        <v>26</v>
      </c>
      <c r="E1815" s="18" t="s">
        <v>9</v>
      </c>
      <c r="F1815" s="42">
        <f t="shared" ca="1" si="28"/>
        <v>29107</v>
      </c>
      <c r="G1815" s="27">
        <v>7.5</v>
      </c>
      <c r="H1815" s="45">
        <v>232.46</v>
      </c>
      <c r="I1815" s="45">
        <v>57.39</v>
      </c>
      <c r="J1815" s="25">
        <v>89</v>
      </c>
      <c r="K1815" s="45">
        <v>30.71</v>
      </c>
      <c r="L1815" s="45">
        <v>26.68</v>
      </c>
      <c r="M1815" s="18" t="s">
        <v>55</v>
      </c>
      <c r="N1815" s="45">
        <v>103.89</v>
      </c>
      <c r="O18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5" s="45">
        <f>Table1[[#This Row],[Lifetime Gross (M USD)]]-Table1[[#This Row],[Budget (M USD)]]</f>
        <v>-175.07</v>
      </c>
      <c r="Q1815" s="2" t="s">
        <v>8</v>
      </c>
    </row>
    <row r="1816" spans="1:17" x14ac:dyDescent="0.3">
      <c r="A1816" s="32" t="s">
        <v>1333</v>
      </c>
      <c r="B1816" s="22" t="s">
        <v>2386</v>
      </c>
      <c r="C1816" s="18" t="s">
        <v>4398</v>
      </c>
      <c r="D1816" s="18" t="s">
        <v>26</v>
      </c>
      <c r="E1816" s="18" t="s">
        <v>19</v>
      </c>
      <c r="F1816" s="42">
        <f t="shared" ca="1" si="28"/>
        <v>18440</v>
      </c>
      <c r="G1816" s="27">
        <v>7.6</v>
      </c>
      <c r="H1816" s="45">
        <v>230.85</v>
      </c>
      <c r="I1816" s="45">
        <v>50.6</v>
      </c>
      <c r="J1816" s="25">
        <v>43</v>
      </c>
      <c r="K1816" s="45">
        <v>40.450000000000003</v>
      </c>
      <c r="L1816" s="45">
        <v>10.15</v>
      </c>
      <c r="M1816" s="18" t="s">
        <v>46</v>
      </c>
      <c r="N1816" s="45">
        <v>58.69</v>
      </c>
      <c r="O18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6" s="45">
        <f>Table1[[#This Row],[Lifetime Gross (M USD)]]-Table1[[#This Row],[Budget (M USD)]]</f>
        <v>-180.25</v>
      </c>
      <c r="Q1816" s="2" t="s">
        <v>10</v>
      </c>
    </row>
    <row r="1817" spans="1:17" x14ac:dyDescent="0.3">
      <c r="A1817" s="18" t="s">
        <v>1380</v>
      </c>
      <c r="B1817" s="22" t="s">
        <v>2235</v>
      </c>
      <c r="C1817" s="18" t="s">
        <v>4773</v>
      </c>
      <c r="D1817" s="18" t="s">
        <v>26</v>
      </c>
      <c r="E1817" s="18" t="s">
        <v>9</v>
      </c>
      <c r="F1817" s="42">
        <f t="shared" ca="1" si="28"/>
        <v>28461</v>
      </c>
      <c r="G1817" s="27">
        <v>6.7</v>
      </c>
      <c r="H1817" s="45">
        <v>271.27999999999997</v>
      </c>
      <c r="I1817" s="45">
        <v>88.15</v>
      </c>
      <c r="J1817" s="25">
        <v>83</v>
      </c>
      <c r="K1817" s="45">
        <v>55.58</v>
      </c>
      <c r="L1817" s="45">
        <v>32.57</v>
      </c>
      <c r="M1817" s="18" t="s">
        <v>54</v>
      </c>
      <c r="N1817" s="45">
        <v>90.91</v>
      </c>
      <c r="O18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7" s="45">
        <f>Table1[[#This Row],[Lifetime Gross (M USD)]]-Table1[[#This Row],[Budget (M USD)]]</f>
        <v>-183.12999999999997</v>
      </c>
      <c r="Q1817" s="2" t="s">
        <v>17</v>
      </c>
    </row>
    <row r="1818" spans="1:17" x14ac:dyDescent="0.3">
      <c r="A1818" s="32" t="s">
        <v>1432</v>
      </c>
      <c r="B1818" s="22" t="s">
        <v>2632</v>
      </c>
      <c r="C1818" s="18" t="s">
        <v>4128</v>
      </c>
      <c r="D1818" s="18" t="s">
        <v>2633</v>
      </c>
      <c r="E1818" s="18" t="s">
        <v>2549</v>
      </c>
      <c r="F1818" s="42">
        <f t="shared" ca="1" si="28"/>
        <v>39906</v>
      </c>
      <c r="G1818" s="27">
        <v>6.9</v>
      </c>
      <c r="H1818" s="45">
        <v>284.12</v>
      </c>
      <c r="I1818" s="45">
        <v>83.86</v>
      </c>
      <c r="J1818" s="25">
        <v>33</v>
      </c>
      <c r="K1818" s="45">
        <v>50.01</v>
      </c>
      <c r="L1818" s="45">
        <v>33.85</v>
      </c>
      <c r="M1818" s="18" t="s">
        <v>54</v>
      </c>
      <c r="N1818" s="45">
        <v>50.48</v>
      </c>
      <c r="O18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18" s="45">
        <f>Table1[[#This Row],[Lifetime Gross (M USD)]]-Table1[[#This Row],[Budget (M USD)]]</f>
        <v>-200.26</v>
      </c>
      <c r="Q1818" s="2" t="s">
        <v>10</v>
      </c>
    </row>
    <row r="1819" spans="1:17" x14ac:dyDescent="0.3">
      <c r="A1819" s="18" t="s">
        <v>1493</v>
      </c>
      <c r="B1819" s="22" t="s">
        <v>2536</v>
      </c>
      <c r="C1819" s="18" t="s">
        <v>3957</v>
      </c>
      <c r="D1819" s="18" t="s">
        <v>26</v>
      </c>
      <c r="E1819" s="18" t="s">
        <v>9</v>
      </c>
      <c r="F1819" s="42">
        <f t="shared" ca="1" si="28"/>
        <v>14430</v>
      </c>
      <c r="G1819" s="27">
        <v>5.8</v>
      </c>
      <c r="H1819" s="45">
        <v>94.11</v>
      </c>
      <c r="I1819" s="45">
        <v>1013.86</v>
      </c>
      <c r="J1819" s="25">
        <v>28</v>
      </c>
      <c r="K1819" s="45">
        <v>783.63</v>
      </c>
      <c r="L1819" s="45">
        <v>230.23</v>
      </c>
      <c r="M1819" s="18" t="s">
        <v>50</v>
      </c>
      <c r="N1819" s="45">
        <v>18.3</v>
      </c>
      <c r="O18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819" s="45">
        <f>Table1[[#This Row],[Lifetime Gross (M USD)]]-Table1[[#This Row],[Budget (M USD)]]</f>
        <v>919.75</v>
      </c>
      <c r="Q1819" s="2" t="s">
        <v>13</v>
      </c>
    </row>
    <row r="1820" spans="1:17" x14ac:dyDescent="0.3">
      <c r="A1820" s="32" t="s">
        <v>1502</v>
      </c>
      <c r="B1820" s="22" t="s">
        <v>2058</v>
      </c>
      <c r="C1820" s="18" t="s">
        <v>3266</v>
      </c>
      <c r="D1820" s="18" t="s">
        <v>26</v>
      </c>
      <c r="E1820" s="18" t="s">
        <v>19</v>
      </c>
      <c r="F1820" s="42">
        <f t="shared" ca="1" si="28"/>
        <v>27594</v>
      </c>
      <c r="G1820" s="27">
        <v>6.3</v>
      </c>
      <c r="H1820" s="45">
        <v>27.54</v>
      </c>
      <c r="I1820" s="45">
        <v>939.83</v>
      </c>
      <c r="J1820" s="25">
        <v>55</v>
      </c>
      <c r="K1820" s="45">
        <v>487.36</v>
      </c>
      <c r="L1820" s="45">
        <v>452.47</v>
      </c>
      <c r="M1820" s="18" t="s">
        <v>55</v>
      </c>
      <c r="N1820" s="45">
        <v>13.1</v>
      </c>
      <c r="O18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820" s="45">
        <f>Table1[[#This Row],[Lifetime Gross (M USD)]]-Table1[[#This Row],[Budget (M USD)]]</f>
        <v>912.29000000000008</v>
      </c>
      <c r="Q1820" s="2" t="s">
        <v>8</v>
      </c>
    </row>
    <row r="1821" spans="1:17" x14ac:dyDescent="0.3">
      <c r="A1821" s="18" t="s">
        <v>958</v>
      </c>
      <c r="B1821" s="22" t="s">
        <v>2241</v>
      </c>
      <c r="C1821" s="18" t="s">
        <v>3495</v>
      </c>
      <c r="D1821" s="18" t="s">
        <v>26</v>
      </c>
      <c r="E1821" s="18" t="s">
        <v>9</v>
      </c>
      <c r="F1821" s="42">
        <f t="shared" ca="1" si="28"/>
        <v>33955</v>
      </c>
      <c r="G1821" s="27">
        <v>5.4</v>
      </c>
      <c r="H1821" s="45">
        <v>75.180000000000007</v>
      </c>
      <c r="I1821" s="45">
        <v>888.44</v>
      </c>
      <c r="J1821" s="25">
        <v>50</v>
      </c>
      <c r="K1821" s="45">
        <v>606.75</v>
      </c>
      <c r="L1821" s="45">
        <v>281.69</v>
      </c>
      <c r="M1821" s="18" t="s">
        <v>54</v>
      </c>
      <c r="N1821" s="45">
        <v>17.8</v>
      </c>
      <c r="O18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821" s="45">
        <f>Table1[[#This Row],[Lifetime Gross (M USD)]]-Table1[[#This Row],[Budget (M USD)]]</f>
        <v>813.26</v>
      </c>
      <c r="Q1821" s="2" t="s">
        <v>10</v>
      </c>
    </row>
    <row r="1822" spans="1:17" x14ac:dyDescent="0.3">
      <c r="A1822" s="32" t="s">
        <v>1723</v>
      </c>
      <c r="B1822" s="22" t="s">
        <v>2206</v>
      </c>
      <c r="C1822" s="18" t="s">
        <v>3452</v>
      </c>
      <c r="D1822" s="18" t="s">
        <v>26</v>
      </c>
      <c r="E1822" s="18" t="s">
        <v>9</v>
      </c>
      <c r="F1822" s="42">
        <f t="shared" ca="1" si="28"/>
        <v>20775</v>
      </c>
      <c r="G1822" s="27">
        <v>6.7</v>
      </c>
      <c r="H1822" s="45">
        <v>102.38</v>
      </c>
      <c r="I1822" s="45">
        <v>859.5</v>
      </c>
      <c r="J1822" s="25">
        <v>68</v>
      </c>
      <c r="K1822" s="45">
        <v>488.36</v>
      </c>
      <c r="L1822" s="45">
        <v>371.14</v>
      </c>
      <c r="M1822" s="18" t="s">
        <v>50</v>
      </c>
      <c r="N1822" s="45">
        <v>43.71</v>
      </c>
      <c r="O18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822" s="45">
        <f>Table1[[#This Row],[Lifetime Gross (M USD)]]-Table1[[#This Row],[Budget (M USD)]]</f>
        <v>757.12</v>
      </c>
      <c r="Q1822" s="2" t="s">
        <v>8</v>
      </c>
    </row>
    <row r="1823" spans="1:17" x14ac:dyDescent="0.3">
      <c r="A1823" s="18" t="s">
        <v>1735</v>
      </c>
      <c r="B1823" s="22" t="s">
        <v>1974</v>
      </c>
      <c r="C1823" s="18" t="s">
        <v>3177</v>
      </c>
      <c r="D1823" s="18" t="s">
        <v>26</v>
      </c>
      <c r="E1823" s="18" t="s">
        <v>19</v>
      </c>
      <c r="F1823" s="42">
        <f t="shared" ca="1" si="28"/>
        <v>25907</v>
      </c>
      <c r="G1823" s="27">
        <v>8.1</v>
      </c>
      <c r="H1823" s="45">
        <v>193.86</v>
      </c>
      <c r="I1823" s="45">
        <v>901.68</v>
      </c>
      <c r="J1823" s="25">
        <v>80</v>
      </c>
      <c r="K1823" s="45">
        <v>716.83</v>
      </c>
      <c r="L1823" s="45">
        <v>184.85</v>
      </c>
      <c r="M1823" s="18" t="s">
        <v>54</v>
      </c>
      <c r="N1823" s="45">
        <v>70.319999999999993</v>
      </c>
      <c r="O18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823" s="45">
        <f>Table1[[#This Row],[Lifetime Gross (M USD)]]-Table1[[#This Row],[Budget (M USD)]]</f>
        <v>707.81999999999994</v>
      </c>
      <c r="Q1823" s="2" t="s">
        <v>8</v>
      </c>
    </row>
    <row r="1824" spans="1:17" x14ac:dyDescent="0.3">
      <c r="A1824" s="32" t="s">
        <v>1618</v>
      </c>
      <c r="B1824" s="22" t="s">
        <v>1940</v>
      </c>
      <c r="C1824" s="18" t="s">
        <v>3141</v>
      </c>
      <c r="D1824" s="18" t="s">
        <v>26</v>
      </c>
      <c r="E1824" s="18" t="s">
        <v>9</v>
      </c>
      <c r="F1824" s="42">
        <f t="shared" ca="1" si="28"/>
        <v>32658</v>
      </c>
      <c r="G1824" s="27">
        <v>5.8</v>
      </c>
      <c r="H1824" s="45">
        <v>231.85</v>
      </c>
      <c r="I1824" s="45">
        <v>862.98</v>
      </c>
      <c r="J1824" s="25">
        <v>58</v>
      </c>
      <c r="K1824" s="45">
        <v>469.37</v>
      </c>
      <c r="L1824" s="45">
        <v>393.61</v>
      </c>
      <c r="M1824" s="18" t="s">
        <v>46</v>
      </c>
      <c r="N1824" s="45">
        <v>26.32</v>
      </c>
      <c r="O18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824" s="45">
        <f>Table1[[#This Row],[Lifetime Gross (M USD)]]-Table1[[#This Row],[Budget (M USD)]]</f>
        <v>631.13</v>
      </c>
      <c r="Q1824" s="2" t="s">
        <v>25</v>
      </c>
    </row>
    <row r="1825" spans="1:17" x14ac:dyDescent="0.3">
      <c r="A1825" s="18" t="s">
        <v>1794</v>
      </c>
      <c r="B1825" s="22" t="s">
        <v>2043</v>
      </c>
      <c r="C1825" s="18" t="s">
        <v>4948</v>
      </c>
      <c r="D1825" s="18" t="s">
        <v>26</v>
      </c>
      <c r="E1825" s="18" t="s">
        <v>9</v>
      </c>
      <c r="F1825" s="42">
        <f t="shared" ca="1" si="28"/>
        <v>37917</v>
      </c>
      <c r="G1825" s="27">
        <v>6.3</v>
      </c>
      <c r="H1825" s="45">
        <v>81.599999999999994</v>
      </c>
      <c r="I1825" s="45">
        <v>687.46</v>
      </c>
      <c r="J1825" s="25">
        <v>49</v>
      </c>
      <c r="K1825" s="45">
        <v>440.77</v>
      </c>
      <c r="L1825" s="45">
        <v>246.69</v>
      </c>
      <c r="M1825" s="18" t="s">
        <v>50</v>
      </c>
      <c r="N1825" s="45">
        <v>8.4</v>
      </c>
      <c r="O18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25" s="45">
        <f>Table1[[#This Row],[Lifetime Gross (M USD)]]-Table1[[#This Row],[Budget (M USD)]]</f>
        <v>605.86</v>
      </c>
      <c r="Q1825" s="2" t="s">
        <v>20</v>
      </c>
    </row>
    <row r="1826" spans="1:17" x14ac:dyDescent="0.3">
      <c r="A1826" s="32" t="s">
        <v>1812</v>
      </c>
      <c r="B1826" s="22" t="s">
        <v>1920</v>
      </c>
      <c r="C1826" s="18" t="s">
        <v>4121</v>
      </c>
      <c r="D1826" s="18" t="s">
        <v>26</v>
      </c>
      <c r="E1826" s="18" t="s">
        <v>9</v>
      </c>
      <c r="F1826" s="42">
        <f t="shared" ca="1" si="28"/>
        <v>11850</v>
      </c>
      <c r="G1826" s="27">
        <v>6.1</v>
      </c>
      <c r="H1826" s="45">
        <v>293.02999999999997</v>
      </c>
      <c r="I1826" s="45">
        <v>874.88</v>
      </c>
      <c r="J1826" s="25">
        <v>59</v>
      </c>
      <c r="K1826" s="45">
        <v>558.16999999999996</v>
      </c>
      <c r="L1826" s="45">
        <v>316.70999999999998</v>
      </c>
      <c r="M1826" s="18" t="s">
        <v>55</v>
      </c>
      <c r="N1826" s="45">
        <v>137.07</v>
      </c>
      <c r="O18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826" s="45">
        <f>Table1[[#This Row],[Lifetime Gross (M USD)]]-Table1[[#This Row],[Budget (M USD)]]</f>
        <v>581.85</v>
      </c>
      <c r="Q1826" s="2" t="s">
        <v>22</v>
      </c>
    </row>
    <row r="1827" spans="1:17" x14ac:dyDescent="0.3">
      <c r="A1827" s="18" t="s">
        <v>343</v>
      </c>
      <c r="B1827" s="22" t="s">
        <v>2199</v>
      </c>
      <c r="C1827" s="18" t="s">
        <v>4150</v>
      </c>
      <c r="D1827" s="18" t="s">
        <v>26</v>
      </c>
      <c r="E1827" s="18" t="s">
        <v>9</v>
      </c>
      <c r="F1827" s="42">
        <f t="shared" ca="1" si="28"/>
        <v>32081</v>
      </c>
      <c r="G1827" s="27">
        <v>7.5</v>
      </c>
      <c r="H1827" s="45">
        <v>228.36</v>
      </c>
      <c r="I1827" s="45">
        <v>800.81</v>
      </c>
      <c r="J1827" s="25">
        <v>41</v>
      </c>
      <c r="K1827" s="45">
        <v>631.85</v>
      </c>
      <c r="L1827" s="45">
        <v>168.96</v>
      </c>
      <c r="M1827" s="18" t="s">
        <v>54</v>
      </c>
      <c r="N1827" s="45">
        <v>59.34</v>
      </c>
      <c r="O18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One time watchable</v>
      </c>
      <c r="P1827" s="45">
        <f>Table1[[#This Row],[Lifetime Gross (M USD)]]-Table1[[#This Row],[Budget (M USD)]]</f>
        <v>572.44999999999993</v>
      </c>
      <c r="Q1827" s="2" t="s">
        <v>25</v>
      </c>
    </row>
    <row r="1828" spans="1:17" x14ac:dyDescent="0.3">
      <c r="A1828" s="32" t="s">
        <v>365</v>
      </c>
      <c r="B1828" s="22" t="s">
        <v>2556</v>
      </c>
      <c r="C1828" s="18" t="s">
        <v>3987</v>
      </c>
      <c r="D1828" s="18" t="s">
        <v>26</v>
      </c>
      <c r="E1828" s="18" t="s">
        <v>9</v>
      </c>
      <c r="F1828" s="42">
        <f t="shared" ca="1" si="28"/>
        <v>15081</v>
      </c>
      <c r="G1828" s="27">
        <v>7.3</v>
      </c>
      <c r="H1828" s="45">
        <v>13.98</v>
      </c>
      <c r="I1828" s="45">
        <v>530.49</v>
      </c>
      <c r="J1828" s="25">
        <v>26</v>
      </c>
      <c r="K1828" s="45">
        <v>410.69</v>
      </c>
      <c r="L1828" s="45">
        <v>119.8</v>
      </c>
      <c r="M1828" s="18" t="s">
        <v>44</v>
      </c>
      <c r="N1828" s="45">
        <v>4.6900000000000004</v>
      </c>
      <c r="O18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28" s="45">
        <f>Table1[[#This Row],[Lifetime Gross (M USD)]]-Table1[[#This Row],[Budget (M USD)]]</f>
        <v>516.51</v>
      </c>
      <c r="Q1828" s="2" t="s">
        <v>17</v>
      </c>
    </row>
    <row r="1829" spans="1:17" x14ac:dyDescent="0.3">
      <c r="A1829" s="18" t="s">
        <v>471</v>
      </c>
      <c r="B1829" s="22" t="s">
        <v>2465</v>
      </c>
      <c r="C1829" s="18" t="s">
        <v>3828</v>
      </c>
      <c r="D1829" s="18" t="s">
        <v>26</v>
      </c>
      <c r="E1829" s="18" t="s">
        <v>19</v>
      </c>
      <c r="F1829" s="42">
        <f t="shared" ca="1" si="28"/>
        <v>20076</v>
      </c>
      <c r="G1829" s="27">
        <v>6.8</v>
      </c>
      <c r="H1829" s="45">
        <v>58.06</v>
      </c>
      <c r="I1829" s="45">
        <v>549.34</v>
      </c>
      <c r="J1829" s="25">
        <v>90</v>
      </c>
      <c r="K1829" s="45">
        <v>345.98</v>
      </c>
      <c r="L1829" s="45">
        <v>203.36</v>
      </c>
      <c r="M1829" s="18" t="s">
        <v>46</v>
      </c>
      <c r="N1829" s="45">
        <v>6.06</v>
      </c>
      <c r="O18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29" s="45">
        <f>Table1[[#This Row],[Lifetime Gross (M USD)]]-Table1[[#This Row],[Budget (M USD)]]</f>
        <v>491.28000000000003</v>
      </c>
      <c r="Q1829" s="2" t="s">
        <v>20</v>
      </c>
    </row>
    <row r="1830" spans="1:17" x14ac:dyDescent="0.3">
      <c r="A1830" s="32" t="s">
        <v>611</v>
      </c>
      <c r="B1830" s="22" t="s">
        <v>2078</v>
      </c>
      <c r="C1830" s="18" t="s">
        <v>4196</v>
      </c>
      <c r="D1830" s="18" t="s">
        <v>26</v>
      </c>
      <c r="E1830" s="18" t="s">
        <v>9</v>
      </c>
      <c r="F1830" s="42">
        <f t="shared" ca="1" si="28"/>
        <v>9555</v>
      </c>
      <c r="G1830" s="27">
        <v>6.1</v>
      </c>
      <c r="H1830" s="45">
        <v>66.94</v>
      </c>
      <c r="I1830" s="45">
        <v>538.17999999999995</v>
      </c>
      <c r="J1830" s="25">
        <v>64</v>
      </c>
      <c r="K1830" s="45">
        <v>271.89</v>
      </c>
      <c r="L1830" s="45">
        <v>266.29000000000002</v>
      </c>
      <c r="M1830" s="18" t="s">
        <v>54</v>
      </c>
      <c r="N1830" s="45">
        <v>9.76</v>
      </c>
      <c r="O18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0" s="45">
        <f>Table1[[#This Row],[Lifetime Gross (M USD)]]-Table1[[#This Row],[Budget (M USD)]]</f>
        <v>471.23999999999995</v>
      </c>
      <c r="Q1830" s="2" t="s">
        <v>17</v>
      </c>
    </row>
    <row r="1831" spans="1:17" x14ac:dyDescent="0.3">
      <c r="A1831" s="18" t="s">
        <v>663</v>
      </c>
      <c r="B1831" s="22" t="s">
        <v>1857</v>
      </c>
      <c r="C1831" s="18" t="s">
        <v>4191</v>
      </c>
      <c r="D1831" s="18" t="s">
        <v>26</v>
      </c>
      <c r="E1831" s="18" t="s">
        <v>19</v>
      </c>
      <c r="F1831" s="42">
        <f t="shared" ca="1" si="28"/>
        <v>28319</v>
      </c>
      <c r="G1831" s="27">
        <v>6.1</v>
      </c>
      <c r="H1831" s="45">
        <v>270.85000000000002</v>
      </c>
      <c r="I1831" s="45">
        <v>716.66</v>
      </c>
      <c r="J1831" s="25">
        <v>25</v>
      </c>
      <c r="K1831" s="45">
        <v>537.19000000000005</v>
      </c>
      <c r="L1831" s="45">
        <v>179.47</v>
      </c>
      <c r="M1831" s="18" t="s">
        <v>50</v>
      </c>
      <c r="N1831" s="45">
        <v>39.53</v>
      </c>
      <c r="O18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831" s="45">
        <f>Table1[[#This Row],[Lifetime Gross (M USD)]]-Table1[[#This Row],[Budget (M USD)]]</f>
        <v>445.80999999999995</v>
      </c>
      <c r="Q1831" s="2" t="s">
        <v>17</v>
      </c>
    </row>
    <row r="1832" spans="1:17" x14ac:dyDescent="0.3">
      <c r="A1832" s="32" t="s">
        <v>832</v>
      </c>
      <c r="B1832" s="22" t="s">
        <v>2031</v>
      </c>
      <c r="C1832" s="18" t="s">
        <v>3239</v>
      </c>
      <c r="D1832" s="18" t="s">
        <v>26</v>
      </c>
      <c r="E1832" s="18" t="s">
        <v>9</v>
      </c>
      <c r="F1832" s="42">
        <f t="shared" ca="1" si="28"/>
        <v>25961</v>
      </c>
      <c r="G1832" s="27">
        <v>6.1</v>
      </c>
      <c r="H1832" s="45">
        <v>249.14</v>
      </c>
      <c r="I1832" s="45">
        <v>664.75</v>
      </c>
      <c r="J1832" s="25">
        <v>45</v>
      </c>
      <c r="K1832" s="45">
        <v>475.44</v>
      </c>
      <c r="L1832" s="45">
        <v>189.31</v>
      </c>
      <c r="M1832" s="18" t="s">
        <v>50</v>
      </c>
      <c r="N1832" s="45">
        <v>43.25</v>
      </c>
      <c r="O18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2" s="45">
        <f>Table1[[#This Row],[Lifetime Gross (M USD)]]-Table1[[#This Row],[Budget (M USD)]]</f>
        <v>415.61</v>
      </c>
      <c r="Q1832" s="2" t="s">
        <v>20</v>
      </c>
    </row>
    <row r="1833" spans="1:17" x14ac:dyDescent="0.3">
      <c r="A1833" s="18" t="s">
        <v>458</v>
      </c>
      <c r="B1833" s="22" t="s">
        <v>2231</v>
      </c>
      <c r="C1833" s="18" t="s">
        <v>3483</v>
      </c>
      <c r="D1833" s="18" t="s">
        <v>26</v>
      </c>
      <c r="E1833" s="18" t="s">
        <v>9</v>
      </c>
      <c r="F1833" s="42">
        <f t="shared" ca="1" si="28"/>
        <v>9145</v>
      </c>
      <c r="G1833" s="27">
        <v>7</v>
      </c>
      <c r="H1833" s="45">
        <v>89.23</v>
      </c>
      <c r="I1833" s="45">
        <v>499.56</v>
      </c>
      <c r="J1833" s="25">
        <v>79</v>
      </c>
      <c r="K1833" s="45">
        <v>283.62</v>
      </c>
      <c r="L1833" s="45">
        <v>215.94</v>
      </c>
      <c r="M1833" s="18" t="s">
        <v>46</v>
      </c>
      <c r="N1833" s="45">
        <v>28.13</v>
      </c>
      <c r="O18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3" s="45">
        <f>Table1[[#This Row],[Lifetime Gross (M USD)]]-Table1[[#This Row],[Budget (M USD)]]</f>
        <v>410.33</v>
      </c>
      <c r="Q1833" s="2" t="s">
        <v>32</v>
      </c>
    </row>
    <row r="1834" spans="1:17" x14ac:dyDescent="0.3">
      <c r="A1834" s="32" t="s">
        <v>999</v>
      </c>
      <c r="B1834" s="22" t="s">
        <v>3047</v>
      </c>
      <c r="C1834" s="18" t="s">
        <v>5004</v>
      </c>
      <c r="D1834" s="18" t="s">
        <v>26</v>
      </c>
      <c r="E1834" s="18" t="s">
        <v>9</v>
      </c>
      <c r="F1834" s="42">
        <f t="shared" ca="1" si="28"/>
        <v>29713</v>
      </c>
      <c r="G1834" s="27">
        <v>6.8</v>
      </c>
      <c r="H1834" s="45">
        <v>299.20999999999998</v>
      </c>
      <c r="I1834" s="45">
        <v>690.18</v>
      </c>
      <c r="J1834" s="25">
        <v>73</v>
      </c>
      <c r="K1834" s="45">
        <v>446.11</v>
      </c>
      <c r="L1834" s="45">
        <v>244.07</v>
      </c>
      <c r="M1834" s="18" t="s">
        <v>54</v>
      </c>
      <c r="N1834" s="45">
        <v>124.38</v>
      </c>
      <c r="O18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4" s="45">
        <f>Table1[[#This Row],[Lifetime Gross (M USD)]]-Table1[[#This Row],[Budget (M USD)]]</f>
        <v>390.96999999999997</v>
      </c>
      <c r="Q1834" s="2" t="s">
        <v>28</v>
      </c>
    </row>
    <row r="1835" spans="1:17" x14ac:dyDescent="0.3">
      <c r="A1835" s="18" t="s">
        <v>1023</v>
      </c>
      <c r="B1835" s="22" t="s">
        <v>2538</v>
      </c>
      <c r="C1835" s="18" t="s">
        <v>3959</v>
      </c>
      <c r="D1835" s="18" t="s">
        <v>26</v>
      </c>
      <c r="E1835" s="18" t="s">
        <v>9</v>
      </c>
      <c r="F1835" s="42">
        <f t="shared" ca="1" si="28"/>
        <v>9517</v>
      </c>
      <c r="G1835" s="27">
        <v>6.4</v>
      </c>
      <c r="H1835" s="45">
        <v>223.93</v>
      </c>
      <c r="I1835" s="45">
        <v>599.82000000000005</v>
      </c>
      <c r="J1835" s="25">
        <v>51</v>
      </c>
      <c r="K1835" s="45">
        <v>397.21</v>
      </c>
      <c r="L1835" s="45">
        <v>202.61</v>
      </c>
      <c r="M1835" s="18" t="s">
        <v>44</v>
      </c>
      <c r="N1835" s="45">
        <v>91.51</v>
      </c>
      <c r="O18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5" s="45">
        <f>Table1[[#This Row],[Lifetime Gross (M USD)]]-Table1[[#This Row],[Budget (M USD)]]</f>
        <v>375.89000000000004</v>
      </c>
      <c r="Q1835" s="2" t="s">
        <v>20</v>
      </c>
    </row>
    <row r="1836" spans="1:17" x14ac:dyDescent="0.3">
      <c r="A1836" s="32" t="s">
        <v>1323</v>
      </c>
      <c r="B1836" s="22" t="s">
        <v>2215</v>
      </c>
      <c r="C1836" s="18" t="s">
        <v>3465</v>
      </c>
      <c r="D1836" s="18" t="s">
        <v>26</v>
      </c>
      <c r="E1836" s="18" t="s">
        <v>9</v>
      </c>
      <c r="F1836" s="42">
        <f t="shared" ca="1" si="28"/>
        <v>22812</v>
      </c>
      <c r="G1836" s="27">
        <v>4</v>
      </c>
      <c r="H1836" s="45">
        <v>222.72</v>
      </c>
      <c r="I1836" s="45">
        <v>596.72</v>
      </c>
      <c r="J1836" s="25">
        <v>24</v>
      </c>
      <c r="K1836" s="45">
        <v>310.35000000000002</v>
      </c>
      <c r="L1836" s="45">
        <v>286.37</v>
      </c>
      <c r="M1836" s="18" t="s">
        <v>55</v>
      </c>
      <c r="N1836" s="45">
        <v>102.85</v>
      </c>
      <c r="O18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6" s="45">
        <f>Table1[[#This Row],[Lifetime Gross (M USD)]]-Table1[[#This Row],[Budget (M USD)]]</f>
        <v>374</v>
      </c>
      <c r="Q1836" s="2" t="s">
        <v>25</v>
      </c>
    </row>
    <row r="1837" spans="1:17" x14ac:dyDescent="0.3">
      <c r="A1837" s="18" t="s">
        <v>1444</v>
      </c>
      <c r="B1837" s="22" t="s">
        <v>2049</v>
      </c>
      <c r="C1837" s="18" t="s">
        <v>4583</v>
      </c>
      <c r="D1837" s="18" t="s">
        <v>26</v>
      </c>
      <c r="E1837" s="18" t="s">
        <v>9</v>
      </c>
      <c r="F1837" s="42">
        <f t="shared" ca="1" si="28"/>
        <v>9230</v>
      </c>
      <c r="G1837" s="27">
        <v>6.7</v>
      </c>
      <c r="H1837" s="45">
        <v>128.85</v>
      </c>
      <c r="I1837" s="45">
        <v>457.83</v>
      </c>
      <c r="J1837" s="25">
        <v>59</v>
      </c>
      <c r="K1837" s="45">
        <v>362.51</v>
      </c>
      <c r="L1837" s="45">
        <v>95.32</v>
      </c>
      <c r="M1837" s="18" t="s">
        <v>44</v>
      </c>
      <c r="N1837" s="45">
        <v>33.93</v>
      </c>
      <c r="O18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7" s="45">
        <f>Table1[[#This Row],[Lifetime Gross (M USD)]]-Table1[[#This Row],[Budget (M USD)]]</f>
        <v>328.98</v>
      </c>
      <c r="Q1837" s="2" t="s">
        <v>10</v>
      </c>
    </row>
    <row r="1838" spans="1:17" x14ac:dyDescent="0.3">
      <c r="A1838" s="32" t="s">
        <v>1640</v>
      </c>
      <c r="B1838" s="22" t="s">
        <v>2201</v>
      </c>
      <c r="C1838" s="18" t="s">
        <v>4873</v>
      </c>
      <c r="D1838" s="18" t="s">
        <v>26</v>
      </c>
      <c r="E1838" s="18" t="s">
        <v>9</v>
      </c>
      <c r="F1838" s="42">
        <f t="shared" ca="1" si="28"/>
        <v>29011</v>
      </c>
      <c r="G1838" s="27">
        <v>6.2</v>
      </c>
      <c r="H1838" s="45">
        <v>101.11</v>
      </c>
      <c r="I1838" s="45">
        <v>426.39</v>
      </c>
      <c r="J1838" s="25">
        <v>46</v>
      </c>
      <c r="K1838" s="45">
        <v>281.89</v>
      </c>
      <c r="L1838" s="45">
        <v>144.5</v>
      </c>
      <c r="M1838" s="18" t="s">
        <v>54</v>
      </c>
      <c r="N1838" s="45">
        <v>43.14</v>
      </c>
      <c r="O18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8" s="45">
        <f>Table1[[#This Row],[Lifetime Gross (M USD)]]-Table1[[#This Row],[Budget (M USD)]]</f>
        <v>325.27999999999997</v>
      </c>
      <c r="Q1838" s="2" t="s">
        <v>8</v>
      </c>
    </row>
    <row r="1839" spans="1:17" x14ac:dyDescent="0.3">
      <c r="A1839" s="18" t="s">
        <v>77</v>
      </c>
      <c r="B1839" s="22" t="s">
        <v>2542</v>
      </c>
      <c r="C1839" s="18" t="s">
        <v>4204</v>
      </c>
      <c r="D1839" s="18" t="s">
        <v>26</v>
      </c>
      <c r="E1839" s="18" t="s">
        <v>9</v>
      </c>
      <c r="F1839" s="42">
        <f t="shared" ca="1" si="28"/>
        <v>25289</v>
      </c>
      <c r="G1839" s="27">
        <v>6.2</v>
      </c>
      <c r="H1839" s="45">
        <v>176.14</v>
      </c>
      <c r="I1839" s="45">
        <v>487.09</v>
      </c>
      <c r="J1839" s="25">
        <v>38</v>
      </c>
      <c r="K1839" s="45">
        <v>379.49</v>
      </c>
      <c r="L1839" s="45">
        <v>107.6</v>
      </c>
      <c r="M1839" s="18" t="s">
        <v>46</v>
      </c>
      <c r="N1839" s="45">
        <v>85.18</v>
      </c>
      <c r="O18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39" s="45">
        <f>Table1[[#This Row],[Lifetime Gross (M USD)]]-Table1[[#This Row],[Budget (M USD)]]</f>
        <v>310.95</v>
      </c>
      <c r="Q1839" s="2" t="s">
        <v>28</v>
      </c>
    </row>
    <row r="1840" spans="1:17" x14ac:dyDescent="0.3">
      <c r="A1840" s="32" t="s">
        <v>81</v>
      </c>
      <c r="B1840" s="22" t="s">
        <v>2044</v>
      </c>
      <c r="C1840" s="18" t="s">
        <v>4597</v>
      </c>
      <c r="D1840" s="18" t="s">
        <v>26</v>
      </c>
      <c r="E1840" s="18" t="s">
        <v>9</v>
      </c>
      <c r="F1840" s="42">
        <f t="shared" ca="1" si="28"/>
        <v>29270</v>
      </c>
      <c r="G1840" s="27">
        <v>5.7</v>
      </c>
      <c r="H1840" s="45">
        <v>42.11</v>
      </c>
      <c r="I1840" s="45">
        <v>335.45</v>
      </c>
      <c r="J1840" s="25">
        <v>41</v>
      </c>
      <c r="K1840" s="45">
        <v>180.42</v>
      </c>
      <c r="L1840" s="45">
        <v>155.03</v>
      </c>
      <c r="M1840" s="18" t="s">
        <v>48</v>
      </c>
      <c r="N1840" s="45">
        <v>9.5</v>
      </c>
      <c r="O18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0" s="45">
        <f>Table1[[#This Row],[Lifetime Gross (M USD)]]-Table1[[#This Row],[Budget (M USD)]]</f>
        <v>293.33999999999997</v>
      </c>
      <c r="Q1840" s="2" t="s">
        <v>32</v>
      </c>
    </row>
    <row r="1841" spans="1:17" x14ac:dyDescent="0.3">
      <c r="A1841" s="18" t="s">
        <v>106</v>
      </c>
      <c r="B1841" s="22" t="s">
        <v>2315</v>
      </c>
      <c r="C1841" s="18" t="s">
        <v>4568</v>
      </c>
      <c r="D1841" s="18" t="s">
        <v>26</v>
      </c>
      <c r="E1841" s="18" t="s">
        <v>9</v>
      </c>
      <c r="F1841" s="42">
        <f t="shared" ca="1" si="28"/>
        <v>40956</v>
      </c>
      <c r="G1841" s="27">
        <v>6.5</v>
      </c>
      <c r="H1841" s="45">
        <v>251.06</v>
      </c>
      <c r="I1841" s="45">
        <v>542.69000000000005</v>
      </c>
      <c r="J1841" s="25">
        <v>86</v>
      </c>
      <c r="K1841" s="45">
        <v>311.92</v>
      </c>
      <c r="L1841" s="45">
        <v>230.77</v>
      </c>
      <c r="M1841" s="18" t="s">
        <v>54</v>
      </c>
      <c r="N1841" s="45">
        <v>106.14</v>
      </c>
      <c r="O18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1" s="45">
        <f>Table1[[#This Row],[Lifetime Gross (M USD)]]-Table1[[#This Row],[Budget (M USD)]]</f>
        <v>291.63000000000005</v>
      </c>
      <c r="Q1841" s="2" t="s">
        <v>25</v>
      </c>
    </row>
    <row r="1842" spans="1:17" x14ac:dyDescent="0.3">
      <c r="A1842" s="32" t="s">
        <v>370</v>
      </c>
      <c r="B1842" s="22" t="s">
        <v>1866</v>
      </c>
      <c r="C1842" s="18" t="s">
        <v>3071</v>
      </c>
      <c r="D1842" s="18" t="s">
        <v>26</v>
      </c>
      <c r="E1842" s="18" t="s">
        <v>9</v>
      </c>
      <c r="F1842" s="42">
        <f t="shared" ca="1" si="28"/>
        <v>25735</v>
      </c>
      <c r="G1842" s="27">
        <v>6.9</v>
      </c>
      <c r="H1842" s="45">
        <v>19.14</v>
      </c>
      <c r="I1842" s="45">
        <v>307.27999999999997</v>
      </c>
      <c r="J1842" s="25">
        <v>82</v>
      </c>
      <c r="K1842" s="45">
        <v>161.33000000000001</v>
      </c>
      <c r="L1842" s="45">
        <v>145.94999999999999</v>
      </c>
      <c r="M1842" s="18" t="s">
        <v>54</v>
      </c>
      <c r="N1842" s="45">
        <v>9.1300000000000008</v>
      </c>
      <c r="O18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2" s="45">
        <f>Table1[[#This Row],[Lifetime Gross (M USD)]]-Table1[[#This Row],[Budget (M USD)]]</f>
        <v>288.14</v>
      </c>
      <c r="Q1842" s="2" t="s">
        <v>10</v>
      </c>
    </row>
    <row r="1843" spans="1:17" x14ac:dyDescent="0.3">
      <c r="A1843" s="18" t="s">
        <v>531</v>
      </c>
      <c r="B1843" s="22" t="s">
        <v>2372</v>
      </c>
      <c r="C1843" s="18" t="s">
        <v>4957</v>
      </c>
      <c r="D1843" s="18" t="s">
        <v>26</v>
      </c>
      <c r="E1843" s="18" t="s">
        <v>9</v>
      </c>
      <c r="F1843" s="42">
        <f t="shared" ca="1" si="28"/>
        <v>22436</v>
      </c>
      <c r="G1843" s="27">
        <v>6.4</v>
      </c>
      <c r="H1843" s="45">
        <v>82.74</v>
      </c>
      <c r="I1843" s="45">
        <v>366.81</v>
      </c>
      <c r="J1843" s="25">
        <v>68</v>
      </c>
      <c r="K1843" s="45">
        <v>209.67</v>
      </c>
      <c r="L1843" s="45">
        <v>157.13999999999999</v>
      </c>
      <c r="M1843" s="18" t="s">
        <v>54</v>
      </c>
      <c r="N1843" s="45">
        <v>15.11</v>
      </c>
      <c r="O18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3" s="45">
        <f>Table1[[#This Row],[Lifetime Gross (M USD)]]-Table1[[#This Row],[Budget (M USD)]]</f>
        <v>284.07</v>
      </c>
      <c r="Q1843" s="2" t="s">
        <v>25</v>
      </c>
    </row>
    <row r="1844" spans="1:17" x14ac:dyDescent="0.3">
      <c r="A1844" s="32" t="s">
        <v>240</v>
      </c>
      <c r="B1844" s="22" t="s">
        <v>2418</v>
      </c>
      <c r="C1844" s="18" t="s">
        <v>3857</v>
      </c>
      <c r="D1844" s="18" t="s">
        <v>26</v>
      </c>
      <c r="E1844" s="18" t="s">
        <v>9</v>
      </c>
      <c r="F1844" s="42">
        <f t="shared" ca="1" si="28"/>
        <v>17152</v>
      </c>
      <c r="G1844" s="27">
        <v>7.4</v>
      </c>
      <c r="H1844" s="45">
        <v>212</v>
      </c>
      <c r="I1844" s="45">
        <v>478.23</v>
      </c>
      <c r="J1844" s="25">
        <v>90</v>
      </c>
      <c r="K1844" s="45">
        <v>338.92</v>
      </c>
      <c r="L1844" s="45">
        <v>139.31</v>
      </c>
      <c r="M1844" s="18" t="s">
        <v>55</v>
      </c>
      <c r="N1844" s="45">
        <v>32.14</v>
      </c>
      <c r="O18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4" s="45">
        <f>Table1[[#This Row],[Lifetime Gross (M USD)]]-Table1[[#This Row],[Budget (M USD)]]</f>
        <v>266.23</v>
      </c>
      <c r="Q1844" s="2" t="s">
        <v>10</v>
      </c>
    </row>
    <row r="1845" spans="1:17" x14ac:dyDescent="0.3">
      <c r="A1845" s="18" t="s">
        <v>764</v>
      </c>
      <c r="B1845" s="22" t="s">
        <v>2236</v>
      </c>
      <c r="C1845" s="18" t="s">
        <v>3490</v>
      </c>
      <c r="D1845" s="18" t="s">
        <v>26</v>
      </c>
      <c r="E1845" s="18" t="s">
        <v>9</v>
      </c>
      <c r="F1845" s="42">
        <f t="shared" ca="1" si="28"/>
        <v>18011</v>
      </c>
      <c r="G1845" s="27">
        <v>6.9</v>
      </c>
      <c r="H1845" s="45">
        <v>10.19</v>
      </c>
      <c r="I1845" s="45">
        <v>271.45999999999998</v>
      </c>
      <c r="J1845" s="25">
        <v>94</v>
      </c>
      <c r="K1845" s="45">
        <v>183.33</v>
      </c>
      <c r="L1845" s="45">
        <v>88.13</v>
      </c>
      <c r="M1845" s="18" t="s">
        <v>55</v>
      </c>
      <c r="N1845" s="45">
        <v>2.65</v>
      </c>
      <c r="O18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5" s="45">
        <f>Table1[[#This Row],[Lifetime Gross (M USD)]]-Table1[[#This Row],[Budget (M USD)]]</f>
        <v>261.27</v>
      </c>
      <c r="Q1845" s="2" t="s">
        <v>28</v>
      </c>
    </row>
    <row r="1846" spans="1:17" x14ac:dyDescent="0.3">
      <c r="A1846" s="32" t="s">
        <v>787</v>
      </c>
      <c r="B1846" s="22" t="s">
        <v>2163</v>
      </c>
      <c r="C1846" s="18" t="s">
        <v>3395</v>
      </c>
      <c r="D1846" s="18" t="s">
        <v>26</v>
      </c>
      <c r="E1846" s="18" t="s">
        <v>9</v>
      </c>
      <c r="F1846" s="42">
        <f t="shared" ca="1" si="28"/>
        <v>38436</v>
      </c>
      <c r="G1846" s="27">
        <v>5.9</v>
      </c>
      <c r="H1846" s="45">
        <v>160.66</v>
      </c>
      <c r="I1846" s="45">
        <v>415.91</v>
      </c>
      <c r="J1846" s="25">
        <v>93</v>
      </c>
      <c r="K1846" s="45">
        <v>314.49</v>
      </c>
      <c r="L1846" s="45">
        <v>101.42</v>
      </c>
      <c r="M1846" s="18" t="s">
        <v>48</v>
      </c>
      <c r="N1846" s="45">
        <v>22.65</v>
      </c>
      <c r="O18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6" s="45">
        <f>Table1[[#This Row],[Lifetime Gross (M USD)]]-Table1[[#This Row],[Budget (M USD)]]</f>
        <v>255.25000000000003</v>
      </c>
      <c r="Q1846" s="2" t="s">
        <v>17</v>
      </c>
    </row>
    <row r="1847" spans="1:17" x14ac:dyDescent="0.3">
      <c r="A1847" s="18" t="s">
        <v>1018</v>
      </c>
      <c r="B1847" s="22" t="s">
        <v>2051</v>
      </c>
      <c r="C1847" s="18" t="s">
        <v>4117</v>
      </c>
      <c r="D1847" s="18" t="s">
        <v>26</v>
      </c>
      <c r="E1847" s="18" t="s">
        <v>9</v>
      </c>
      <c r="F1847" s="42">
        <f t="shared" ca="1" si="28"/>
        <v>28076</v>
      </c>
      <c r="G1847" s="27">
        <v>5.4</v>
      </c>
      <c r="H1847" s="45">
        <v>284.79000000000002</v>
      </c>
      <c r="I1847" s="45">
        <v>531.44000000000005</v>
      </c>
      <c r="J1847" s="25">
        <v>41</v>
      </c>
      <c r="K1847" s="45">
        <v>368.03</v>
      </c>
      <c r="L1847" s="45">
        <v>163.41</v>
      </c>
      <c r="M1847" s="18" t="s">
        <v>50</v>
      </c>
      <c r="N1847" s="45">
        <v>45.17</v>
      </c>
      <c r="O18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7" s="45">
        <f>Table1[[#This Row],[Lifetime Gross (M USD)]]-Table1[[#This Row],[Budget (M USD)]]</f>
        <v>246.65000000000003</v>
      </c>
      <c r="Q1847" s="2" t="s">
        <v>20</v>
      </c>
    </row>
    <row r="1848" spans="1:17" x14ac:dyDescent="0.3">
      <c r="A1848" s="32" t="s">
        <v>1027</v>
      </c>
      <c r="B1848" s="22" t="s">
        <v>2040</v>
      </c>
      <c r="C1848" s="18" t="s">
        <v>3657</v>
      </c>
      <c r="D1848" s="18" t="s">
        <v>26</v>
      </c>
      <c r="E1848" s="18" t="s">
        <v>9</v>
      </c>
      <c r="F1848" s="42">
        <f t="shared" ca="1" si="28"/>
        <v>7492</v>
      </c>
      <c r="G1848" s="27">
        <v>7.2</v>
      </c>
      <c r="H1848" s="45">
        <v>252.1</v>
      </c>
      <c r="I1848" s="45">
        <v>479.96</v>
      </c>
      <c r="J1848" s="25">
        <v>45</v>
      </c>
      <c r="K1848" s="45">
        <v>356.5</v>
      </c>
      <c r="L1848" s="45">
        <v>123.46</v>
      </c>
      <c r="M1848" s="18" t="s">
        <v>48</v>
      </c>
      <c r="N1848" s="45">
        <v>54.67</v>
      </c>
      <c r="O18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8" s="45">
        <f>Table1[[#This Row],[Lifetime Gross (M USD)]]-Table1[[#This Row],[Budget (M USD)]]</f>
        <v>227.85999999999999</v>
      </c>
      <c r="Q1848" s="2" t="s">
        <v>32</v>
      </c>
    </row>
    <row r="1849" spans="1:17" x14ac:dyDescent="0.3">
      <c r="A1849" s="18" t="s">
        <v>1079</v>
      </c>
      <c r="B1849" s="22" t="s">
        <v>2485</v>
      </c>
      <c r="C1849" s="18" t="s">
        <v>3861</v>
      </c>
      <c r="D1849" s="18" t="s">
        <v>26</v>
      </c>
      <c r="E1849" s="18" t="s">
        <v>9</v>
      </c>
      <c r="F1849" s="42">
        <f t="shared" ca="1" si="28"/>
        <v>13017</v>
      </c>
      <c r="G1849" s="27">
        <v>5</v>
      </c>
      <c r="H1849" s="45">
        <v>178.1</v>
      </c>
      <c r="I1849" s="45">
        <v>402.93</v>
      </c>
      <c r="J1849" s="25">
        <v>70</v>
      </c>
      <c r="K1849" s="45">
        <v>214.17</v>
      </c>
      <c r="L1849" s="45">
        <v>188.76</v>
      </c>
      <c r="M1849" s="18" t="s">
        <v>44</v>
      </c>
      <c r="N1849" s="45">
        <v>65.02</v>
      </c>
      <c r="O18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49" s="45">
        <f>Table1[[#This Row],[Lifetime Gross (M USD)]]-Table1[[#This Row],[Budget (M USD)]]</f>
        <v>224.83</v>
      </c>
      <c r="Q1849" s="2" t="s">
        <v>10</v>
      </c>
    </row>
    <row r="1850" spans="1:17" x14ac:dyDescent="0.3">
      <c r="A1850" s="32" t="s">
        <v>682</v>
      </c>
      <c r="B1850" s="22" t="s">
        <v>2513</v>
      </c>
      <c r="C1850" s="18" t="s">
        <v>4712</v>
      </c>
      <c r="D1850" s="18" t="s">
        <v>26</v>
      </c>
      <c r="E1850" s="18" t="s">
        <v>9</v>
      </c>
      <c r="F1850" s="42">
        <f t="shared" ca="1" si="28"/>
        <v>24360</v>
      </c>
      <c r="G1850" s="27">
        <v>7.1</v>
      </c>
      <c r="H1850" s="45">
        <v>153.74</v>
      </c>
      <c r="I1850" s="45">
        <v>365.06</v>
      </c>
      <c r="J1850" s="25">
        <v>31</v>
      </c>
      <c r="K1850" s="45">
        <v>203.04</v>
      </c>
      <c r="L1850" s="45">
        <v>162.02000000000001</v>
      </c>
      <c r="M1850" s="18" t="s">
        <v>50</v>
      </c>
      <c r="N1850" s="45">
        <v>68.63</v>
      </c>
      <c r="O18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0" s="45">
        <f>Table1[[#This Row],[Lifetime Gross (M USD)]]-Table1[[#This Row],[Budget (M USD)]]</f>
        <v>211.32</v>
      </c>
      <c r="Q1850" s="2" t="s">
        <v>22</v>
      </c>
    </row>
    <row r="1851" spans="1:17" x14ac:dyDescent="0.3">
      <c r="A1851" s="18" t="s">
        <v>1124</v>
      </c>
      <c r="B1851" s="22" t="s">
        <v>1885</v>
      </c>
      <c r="C1851" s="18" t="s">
        <v>4170</v>
      </c>
      <c r="D1851" s="18" t="s">
        <v>26</v>
      </c>
      <c r="E1851" s="18" t="s">
        <v>9</v>
      </c>
      <c r="F1851" s="42">
        <f t="shared" ca="1" si="28"/>
        <v>19320</v>
      </c>
      <c r="G1851" s="27">
        <v>7</v>
      </c>
      <c r="H1851" s="45">
        <v>158.44999999999999</v>
      </c>
      <c r="I1851" s="45">
        <v>361.59</v>
      </c>
      <c r="J1851" s="25">
        <v>20</v>
      </c>
      <c r="K1851" s="45">
        <v>281.23</v>
      </c>
      <c r="L1851" s="45">
        <v>80.36</v>
      </c>
      <c r="M1851" s="18" t="s">
        <v>44</v>
      </c>
      <c r="N1851" s="45">
        <v>65.5</v>
      </c>
      <c r="O18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1" s="45">
        <f>Table1[[#This Row],[Lifetime Gross (M USD)]]-Table1[[#This Row],[Budget (M USD)]]</f>
        <v>203.14</v>
      </c>
      <c r="Q1851" s="2" t="s">
        <v>8</v>
      </c>
    </row>
    <row r="1852" spans="1:17" x14ac:dyDescent="0.3">
      <c r="A1852" s="32" t="s">
        <v>167</v>
      </c>
      <c r="B1852" s="22" t="s">
        <v>2818</v>
      </c>
      <c r="C1852" s="18" t="s">
        <v>4475</v>
      </c>
      <c r="D1852" s="18" t="s">
        <v>26</v>
      </c>
      <c r="E1852" s="18" t="s">
        <v>9</v>
      </c>
      <c r="F1852" s="42">
        <f t="shared" ca="1" si="28"/>
        <v>11132</v>
      </c>
      <c r="G1852" s="27">
        <v>5.8</v>
      </c>
      <c r="H1852" s="45">
        <v>248.44</v>
      </c>
      <c r="I1852" s="45">
        <v>439</v>
      </c>
      <c r="J1852" s="25">
        <v>67</v>
      </c>
      <c r="K1852" s="45">
        <v>324.73</v>
      </c>
      <c r="L1852" s="45">
        <v>114.27</v>
      </c>
      <c r="M1852" s="18" t="s">
        <v>55</v>
      </c>
      <c r="N1852" s="45">
        <v>45.97</v>
      </c>
      <c r="O18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2" s="45">
        <f>Table1[[#This Row],[Lifetime Gross (M USD)]]-Table1[[#This Row],[Budget (M USD)]]</f>
        <v>190.56</v>
      </c>
      <c r="Q1852" s="2" t="s">
        <v>17</v>
      </c>
    </row>
    <row r="1853" spans="1:17" x14ac:dyDescent="0.3">
      <c r="A1853" s="18" t="s">
        <v>976</v>
      </c>
      <c r="B1853" s="22" t="s">
        <v>2605</v>
      </c>
      <c r="C1853" s="18" t="s">
        <v>4074</v>
      </c>
      <c r="D1853" s="18" t="s">
        <v>26</v>
      </c>
      <c r="E1853" s="18" t="s">
        <v>9</v>
      </c>
      <c r="F1853" s="42">
        <f t="shared" ca="1" si="28"/>
        <v>38082</v>
      </c>
      <c r="G1853" s="27">
        <v>6.5</v>
      </c>
      <c r="H1853" s="45">
        <v>75.42</v>
      </c>
      <c r="I1853" s="45">
        <v>265.2</v>
      </c>
      <c r="J1853" s="25">
        <v>83</v>
      </c>
      <c r="K1853" s="45">
        <v>192.59</v>
      </c>
      <c r="L1853" s="45">
        <v>72.61</v>
      </c>
      <c r="M1853" s="18" t="s">
        <v>50</v>
      </c>
      <c r="N1853" s="45">
        <v>7.83</v>
      </c>
      <c r="O18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3" s="45">
        <f>Table1[[#This Row],[Lifetime Gross (M USD)]]-Table1[[#This Row],[Budget (M USD)]]</f>
        <v>189.77999999999997</v>
      </c>
      <c r="Q1853" s="2" t="s">
        <v>13</v>
      </c>
    </row>
    <row r="1854" spans="1:17" x14ac:dyDescent="0.3">
      <c r="A1854" s="32" t="s">
        <v>1699</v>
      </c>
      <c r="B1854" s="22" t="s">
        <v>2270</v>
      </c>
      <c r="C1854" s="18" t="s">
        <v>4433</v>
      </c>
      <c r="D1854" s="18" t="s">
        <v>26</v>
      </c>
      <c r="E1854" s="18" t="s">
        <v>9</v>
      </c>
      <c r="F1854" s="42">
        <f t="shared" ca="1" si="28"/>
        <v>15423</v>
      </c>
      <c r="G1854" s="27">
        <v>6</v>
      </c>
      <c r="H1854" s="45">
        <v>11.82</v>
      </c>
      <c r="I1854" s="45">
        <v>200.22</v>
      </c>
      <c r="J1854" s="25">
        <v>33</v>
      </c>
      <c r="K1854" s="45">
        <v>111.48</v>
      </c>
      <c r="L1854" s="45">
        <v>88.74</v>
      </c>
      <c r="M1854" s="18" t="s">
        <v>55</v>
      </c>
      <c r="N1854" s="45">
        <v>5.75</v>
      </c>
      <c r="O18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4" s="45">
        <f>Table1[[#This Row],[Lifetime Gross (M USD)]]-Table1[[#This Row],[Budget (M USD)]]</f>
        <v>188.4</v>
      </c>
      <c r="Q1854" s="2" t="s">
        <v>25</v>
      </c>
    </row>
    <row r="1855" spans="1:17" x14ac:dyDescent="0.3">
      <c r="A1855" s="18" t="s">
        <v>1706</v>
      </c>
      <c r="B1855" s="22" t="s">
        <v>1901</v>
      </c>
      <c r="C1855" s="18" t="s">
        <v>3584</v>
      </c>
      <c r="D1855" s="18" t="s">
        <v>26</v>
      </c>
      <c r="E1855" s="18" t="s">
        <v>9</v>
      </c>
      <c r="F1855" s="42">
        <f t="shared" ca="1" si="28"/>
        <v>15399</v>
      </c>
      <c r="G1855" s="27">
        <v>6.7</v>
      </c>
      <c r="H1855" s="45">
        <v>235.06</v>
      </c>
      <c r="I1855" s="45">
        <v>415.73</v>
      </c>
      <c r="J1855" s="25">
        <v>43</v>
      </c>
      <c r="K1855" s="45">
        <v>212.31</v>
      </c>
      <c r="L1855" s="45">
        <v>203.42</v>
      </c>
      <c r="M1855" s="18" t="s">
        <v>55</v>
      </c>
      <c r="N1855" s="45">
        <v>98.51</v>
      </c>
      <c r="O18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5" s="45">
        <f>Table1[[#This Row],[Lifetime Gross (M USD)]]-Table1[[#This Row],[Budget (M USD)]]</f>
        <v>180.67000000000002</v>
      </c>
      <c r="Q1855" s="2" t="s">
        <v>28</v>
      </c>
    </row>
    <row r="1856" spans="1:17" x14ac:dyDescent="0.3">
      <c r="A1856" s="32" t="s">
        <v>1818</v>
      </c>
      <c r="B1856" s="22" t="s">
        <v>2047</v>
      </c>
      <c r="C1856" s="18" t="s">
        <v>3647</v>
      </c>
      <c r="D1856" s="18" t="s">
        <v>26</v>
      </c>
      <c r="E1856" s="18" t="s">
        <v>9</v>
      </c>
      <c r="F1856" s="42">
        <f t="shared" ca="1" si="28"/>
        <v>7612</v>
      </c>
      <c r="G1856" s="27">
        <v>5.7</v>
      </c>
      <c r="H1856" s="45">
        <v>130.03</v>
      </c>
      <c r="I1856" s="45">
        <v>273.11</v>
      </c>
      <c r="J1856" s="25">
        <v>46</v>
      </c>
      <c r="K1856" s="45">
        <v>168.63</v>
      </c>
      <c r="L1856" s="45">
        <v>104.48</v>
      </c>
      <c r="M1856" s="18" t="s">
        <v>44</v>
      </c>
      <c r="N1856" s="45">
        <v>31.54</v>
      </c>
      <c r="O18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6" s="45">
        <f>Table1[[#This Row],[Lifetime Gross (M USD)]]-Table1[[#This Row],[Budget (M USD)]]</f>
        <v>143.08000000000001</v>
      </c>
      <c r="Q1856" s="2" t="s">
        <v>22</v>
      </c>
    </row>
    <row r="1857" spans="1:17" x14ac:dyDescent="0.3">
      <c r="A1857" s="18" t="s">
        <v>273</v>
      </c>
      <c r="B1857" s="22" t="s">
        <v>1868</v>
      </c>
      <c r="C1857" s="18" t="s">
        <v>3970</v>
      </c>
      <c r="D1857" s="18" t="s">
        <v>26</v>
      </c>
      <c r="E1857" s="18" t="s">
        <v>9</v>
      </c>
      <c r="F1857" s="42">
        <f t="shared" ca="1" si="28"/>
        <v>16959</v>
      </c>
      <c r="G1857" s="27">
        <v>6</v>
      </c>
      <c r="H1857" s="45">
        <v>70.33</v>
      </c>
      <c r="I1857" s="45">
        <v>194.6</v>
      </c>
      <c r="J1857" s="25">
        <v>88</v>
      </c>
      <c r="K1857" s="45">
        <v>138.62</v>
      </c>
      <c r="L1857" s="45">
        <v>55.98</v>
      </c>
      <c r="M1857" s="18" t="s">
        <v>44</v>
      </c>
      <c r="N1857" s="45">
        <v>7.2</v>
      </c>
      <c r="O18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7" s="45">
        <f>Table1[[#This Row],[Lifetime Gross (M USD)]]-Table1[[#This Row],[Budget (M USD)]]</f>
        <v>124.27</v>
      </c>
      <c r="Q1857" s="2" t="s">
        <v>28</v>
      </c>
    </row>
    <row r="1858" spans="1:17" x14ac:dyDescent="0.3">
      <c r="A1858" s="32" t="s">
        <v>422</v>
      </c>
      <c r="B1858" s="22" t="s">
        <v>2780</v>
      </c>
      <c r="C1858" s="18" t="s">
        <v>4389</v>
      </c>
      <c r="D1858" s="18" t="s">
        <v>26</v>
      </c>
      <c r="E1858" s="18" t="s">
        <v>9</v>
      </c>
      <c r="F1858" s="42">
        <f t="shared" ca="1" si="28"/>
        <v>18455</v>
      </c>
      <c r="G1858" s="27">
        <v>6.4</v>
      </c>
      <c r="H1858" s="45">
        <v>292.93</v>
      </c>
      <c r="I1858" s="45">
        <v>413.61</v>
      </c>
      <c r="J1858" s="25">
        <v>42</v>
      </c>
      <c r="K1858" s="45">
        <v>239.81</v>
      </c>
      <c r="L1858" s="45">
        <v>173.8</v>
      </c>
      <c r="M1858" s="18" t="s">
        <v>50</v>
      </c>
      <c r="N1858" s="45">
        <v>118.22</v>
      </c>
      <c r="O18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8" s="45">
        <f>Table1[[#This Row],[Lifetime Gross (M USD)]]-Table1[[#This Row],[Budget (M USD)]]</f>
        <v>120.68</v>
      </c>
      <c r="Q1858" s="2" t="s">
        <v>20</v>
      </c>
    </row>
    <row r="1859" spans="1:17" x14ac:dyDescent="0.3">
      <c r="A1859" s="18" t="s">
        <v>441</v>
      </c>
      <c r="B1859" s="22" t="s">
        <v>2024</v>
      </c>
      <c r="C1859" s="18" t="s">
        <v>3229</v>
      </c>
      <c r="D1859" s="18" t="s">
        <v>26</v>
      </c>
      <c r="E1859" s="18" t="s">
        <v>9</v>
      </c>
      <c r="F1859" s="42">
        <f t="shared" ref="F1859:F1922" ca="1" si="29">RANDBETWEEN(DATE(1920,1,1),DATE(2015,12,31))</f>
        <v>24976</v>
      </c>
      <c r="G1859" s="27">
        <v>6.7</v>
      </c>
      <c r="H1859" s="45">
        <v>29.57</v>
      </c>
      <c r="I1859" s="45">
        <v>147</v>
      </c>
      <c r="J1859" s="25">
        <v>82</v>
      </c>
      <c r="K1859" s="45">
        <v>80.150000000000006</v>
      </c>
      <c r="L1859" s="45">
        <v>66.849999999999994</v>
      </c>
      <c r="M1859" s="18" t="s">
        <v>48</v>
      </c>
      <c r="N1859" s="45">
        <v>10.96</v>
      </c>
      <c r="O18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59" s="45">
        <f>Table1[[#This Row],[Lifetime Gross (M USD)]]-Table1[[#This Row],[Budget (M USD)]]</f>
        <v>117.43</v>
      </c>
      <c r="Q1859" s="2" t="s">
        <v>22</v>
      </c>
    </row>
    <row r="1860" spans="1:17" x14ac:dyDescent="0.3">
      <c r="A1860" s="32" t="s">
        <v>442</v>
      </c>
      <c r="B1860" s="22" t="s">
        <v>2970</v>
      </c>
      <c r="C1860" s="18" t="s">
        <v>4823</v>
      </c>
      <c r="D1860" s="18" t="s">
        <v>26</v>
      </c>
      <c r="E1860" s="18" t="s">
        <v>9</v>
      </c>
      <c r="F1860" s="42">
        <f t="shared" ca="1" si="29"/>
        <v>34818</v>
      </c>
      <c r="G1860" s="27">
        <v>5.8</v>
      </c>
      <c r="H1860" s="45">
        <v>217.45</v>
      </c>
      <c r="I1860" s="45">
        <v>313.55</v>
      </c>
      <c r="J1860" s="25">
        <v>41</v>
      </c>
      <c r="K1860" s="45">
        <v>188.15</v>
      </c>
      <c r="L1860" s="45">
        <v>125.4</v>
      </c>
      <c r="M1860" s="18" t="s">
        <v>48</v>
      </c>
      <c r="N1860" s="45">
        <v>102.88</v>
      </c>
      <c r="O18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0" s="45">
        <f>Table1[[#This Row],[Lifetime Gross (M USD)]]-Table1[[#This Row],[Budget (M USD)]]</f>
        <v>96.100000000000023</v>
      </c>
      <c r="Q1860" s="2" t="s">
        <v>28</v>
      </c>
    </row>
    <row r="1861" spans="1:17" x14ac:dyDescent="0.3">
      <c r="A1861" s="18" t="s">
        <v>520</v>
      </c>
      <c r="B1861" s="22" t="s">
        <v>1925</v>
      </c>
      <c r="C1861" s="18" t="s">
        <v>3127</v>
      </c>
      <c r="D1861" s="18" t="s">
        <v>26</v>
      </c>
      <c r="E1861" s="18" t="s">
        <v>9</v>
      </c>
      <c r="F1861" s="42">
        <f t="shared" ca="1" si="29"/>
        <v>39745</v>
      </c>
      <c r="G1861" s="27">
        <v>7.2</v>
      </c>
      <c r="H1861" s="45">
        <v>123.7</v>
      </c>
      <c r="I1861" s="45">
        <v>219.08</v>
      </c>
      <c r="J1861" s="25">
        <v>67</v>
      </c>
      <c r="K1861" s="45">
        <v>120.98</v>
      </c>
      <c r="L1861" s="45">
        <v>98.1</v>
      </c>
      <c r="M1861" s="18" t="s">
        <v>54</v>
      </c>
      <c r="N1861" s="45">
        <v>28.75</v>
      </c>
      <c r="O18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1" s="45">
        <f>Table1[[#This Row],[Lifetime Gross (M USD)]]-Table1[[#This Row],[Budget (M USD)]]</f>
        <v>95.38000000000001</v>
      </c>
      <c r="Q1861" s="2" t="s">
        <v>13</v>
      </c>
    </row>
    <row r="1862" spans="1:17" x14ac:dyDescent="0.3">
      <c r="A1862" s="32" t="s">
        <v>522</v>
      </c>
      <c r="B1862" s="22" t="s">
        <v>2487</v>
      </c>
      <c r="C1862" s="18" t="s">
        <v>3863</v>
      </c>
      <c r="D1862" s="18" t="s">
        <v>26</v>
      </c>
      <c r="E1862" s="18" t="s">
        <v>9</v>
      </c>
      <c r="F1862" s="42">
        <f t="shared" ca="1" si="29"/>
        <v>30056</v>
      </c>
      <c r="G1862" s="27">
        <v>5.2</v>
      </c>
      <c r="H1862" s="45">
        <v>19.79</v>
      </c>
      <c r="I1862" s="45">
        <v>111.83</v>
      </c>
      <c r="J1862" s="25">
        <v>88</v>
      </c>
      <c r="K1862" s="45">
        <v>80.38</v>
      </c>
      <c r="L1862" s="45">
        <v>31.45</v>
      </c>
      <c r="M1862" s="18" t="s">
        <v>54</v>
      </c>
      <c r="N1862" s="45">
        <v>7.77</v>
      </c>
      <c r="O18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2" s="45">
        <f>Table1[[#This Row],[Lifetime Gross (M USD)]]-Table1[[#This Row],[Budget (M USD)]]</f>
        <v>92.039999999999992</v>
      </c>
      <c r="Q1862" s="2" t="s">
        <v>8</v>
      </c>
    </row>
    <row r="1863" spans="1:17" x14ac:dyDescent="0.3">
      <c r="A1863" s="18" t="s">
        <v>334</v>
      </c>
      <c r="B1863" s="22" t="s">
        <v>2095</v>
      </c>
      <c r="C1863" s="18" t="s">
        <v>3388</v>
      </c>
      <c r="D1863" s="18" t="s">
        <v>26</v>
      </c>
      <c r="E1863" s="18" t="s">
        <v>9</v>
      </c>
      <c r="F1863" s="42">
        <f t="shared" ca="1" si="29"/>
        <v>13507</v>
      </c>
      <c r="G1863" s="27">
        <v>4.2</v>
      </c>
      <c r="H1863" s="45">
        <v>196.21</v>
      </c>
      <c r="I1863" s="45">
        <v>281.69</v>
      </c>
      <c r="J1863" s="25">
        <v>94</v>
      </c>
      <c r="K1863" s="45">
        <v>209.55</v>
      </c>
      <c r="L1863" s="45">
        <v>72.14</v>
      </c>
      <c r="M1863" s="18" t="s">
        <v>44</v>
      </c>
      <c r="N1863" s="45">
        <v>51.98</v>
      </c>
      <c r="O18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3" s="45">
        <f>Table1[[#This Row],[Lifetime Gross (M USD)]]-Table1[[#This Row],[Budget (M USD)]]</f>
        <v>85.47999999999999</v>
      </c>
      <c r="Q1863" s="2" t="s">
        <v>20</v>
      </c>
    </row>
    <row r="1864" spans="1:17" x14ac:dyDescent="0.3">
      <c r="A1864" s="32" t="s">
        <v>729</v>
      </c>
      <c r="B1864" s="22" t="s">
        <v>2983</v>
      </c>
      <c r="C1864" s="18" t="s">
        <v>4852</v>
      </c>
      <c r="D1864" s="18" t="s">
        <v>26</v>
      </c>
      <c r="E1864" s="18" t="s">
        <v>9</v>
      </c>
      <c r="F1864" s="42">
        <f t="shared" ca="1" si="29"/>
        <v>16207</v>
      </c>
      <c r="G1864" s="27">
        <v>6.1</v>
      </c>
      <c r="H1864" s="45">
        <v>42.69</v>
      </c>
      <c r="I1864" s="45">
        <v>109.85</v>
      </c>
      <c r="J1864" s="25">
        <v>21</v>
      </c>
      <c r="K1864" s="45">
        <v>75.489999999999995</v>
      </c>
      <c r="L1864" s="45">
        <v>34.36</v>
      </c>
      <c r="M1864" s="18" t="s">
        <v>46</v>
      </c>
      <c r="N1864" s="45">
        <v>20.68</v>
      </c>
      <c r="O18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4" s="45">
        <f>Table1[[#This Row],[Lifetime Gross (M USD)]]-Table1[[#This Row],[Budget (M USD)]]</f>
        <v>67.16</v>
      </c>
      <c r="Q1864" s="2" t="s">
        <v>8</v>
      </c>
    </row>
    <row r="1865" spans="1:17" x14ac:dyDescent="0.3">
      <c r="A1865" s="18" t="s">
        <v>747</v>
      </c>
      <c r="B1865" s="22" t="s">
        <v>2023</v>
      </c>
      <c r="C1865" s="18" t="s">
        <v>3228</v>
      </c>
      <c r="D1865" s="18" t="s">
        <v>26</v>
      </c>
      <c r="E1865" s="18" t="s">
        <v>9</v>
      </c>
      <c r="F1865" s="42">
        <f t="shared" ca="1" si="29"/>
        <v>25047</v>
      </c>
      <c r="G1865" s="27">
        <v>6.2</v>
      </c>
      <c r="H1865" s="45">
        <v>62.64</v>
      </c>
      <c r="I1865" s="45">
        <v>128.59</v>
      </c>
      <c r="J1865" s="25">
        <v>36</v>
      </c>
      <c r="K1865" s="45">
        <v>74.7</v>
      </c>
      <c r="L1865" s="45">
        <v>53.89</v>
      </c>
      <c r="M1865" s="18" t="s">
        <v>55</v>
      </c>
      <c r="N1865" s="45">
        <v>11.38</v>
      </c>
      <c r="O18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5" s="45">
        <f>Table1[[#This Row],[Lifetime Gross (M USD)]]-Table1[[#This Row],[Budget (M USD)]]</f>
        <v>65.95</v>
      </c>
      <c r="Q1865" s="2" t="s">
        <v>22</v>
      </c>
    </row>
    <row r="1866" spans="1:17" x14ac:dyDescent="0.3">
      <c r="A1866" s="32" t="s">
        <v>994</v>
      </c>
      <c r="B1866" s="22" t="s">
        <v>2403</v>
      </c>
      <c r="C1866" s="18" t="s">
        <v>3735</v>
      </c>
      <c r="D1866" s="18" t="s">
        <v>26</v>
      </c>
      <c r="E1866" s="18" t="s">
        <v>9</v>
      </c>
      <c r="F1866" s="42">
        <f t="shared" ca="1" si="29"/>
        <v>23427</v>
      </c>
      <c r="G1866" s="27">
        <v>7.9</v>
      </c>
      <c r="H1866" s="45">
        <v>21.89</v>
      </c>
      <c r="I1866" s="45">
        <v>86.59</v>
      </c>
      <c r="J1866" s="25">
        <v>89</v>
      </c>
      <c r="K1866" s="45">
        <v>54.61</v>
      </c>
      <c r="L1866" s="45">
        <v>31.98</v>
      </c>
      <c r="M1866" s="18" t="s">
        <v>44</v>
      </c>
      <c r="N1866" s="45">
        <v>3.48</v>
      </c>
      <c r="O18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6" s="45">
        <f>Table1[[#This Row],[Lifetime Gross (M USD)]]-Table1[[#This Row],[Budget (M USD)]]</f>
        <v>64.7</v>
      </c>
      <c r="Q1866" s="2" t="s">
        <v>8</v>
      </c>
    </row>
    <row r="1867" spans="1:17" x14ac:dyDescent="0.3">
      <c r="A1867" s="18" t="s">
        <v>1024</v>
      </c>
      <c r="B1867" s="22" t="s">
        <v>2223</v>
      </c>
      <c r="C1867" s="18" t="s">
        <v>3475</v>
      </c>
      <c r="D1867" s="18" t="s">
        <v>26</v>
      </c>
      <c r="E1867" s="18" t="s">
        <v>9</v>
      </c>
      <c r="F1867" s="42">
        <f t="shared" ca="1" si="29"/>
        <v>8251</v>
      </c>
      <c r="G1867" s="27">
        <v>5.6</v>
      </c>
      <c r="H1867" s="45">
        <v>164.24</v>
      </c>
      <c r="I1867" s="45">
        <v>227.22</v>
      </c>
      <c r="J1867" s="25">
        <v>96</v>
      </c>
      <c r="K1867" s="45">
        <v>176.35</v>
      </c>
      <c r="L1867" s="45">
        <v>50.87</v>
      </c>
      <c r="M1867" s="18" t="s">
        <v>46</v>
      </c>
      <c r="N1867" s="45">
        <v>23.57</v>
      </c>
      <c r="O18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7" s="45">
        <f>Table1[[#This Row],[Lifetime Gross (M USD)]]-Table1[[#This Row],[Budget (M USD)]]</f>
        <v>62.97999999999999</v>
      </c>
      <c r="Q1867" s="2" t="s">
        <v>10</v>
      </c>
    </row>
    <row r="1868" spans="1:17" x14ac:dyDescent="0.3">
      <c r="A1868" s="32" t="s">
        <v>1062</v>
      </c>
      <c r="B1868" s="22" t="s">
        <v>2640</v>
      </c>
      <c r="C1868" s="18" t="s">
        <v>4138</v>
      </c>
      <c r="D1868" s="18" t="s">
        <v>26</v>
      </c>
      <c r="E1868" s="18" t="s">
        <v>9</v>
      </c>
      <c r="F1868" s="42">
        <f t="shared" ca="1" si="29"/>
        <v>37703</v>
      </c>
      <c r="G1868" s="27">
        <v>6.2</v>
      </c>
      <c r="H1868" s="45">
        <v>296.04000000000002</v>
      </c>
      <c r="I1868" s="45">
        <v>350.83</v>
      </c>
      <c r="J1868" s="25">
        <v>78</v>
      </c>
      <c r="K1868" s="45">
        <v>217.26</v>
      </c>
      <c r="L1868" s="45">
        <v>133.57</v>
      </c>
      <c r="M1868" s="18" t="s">
        <v>44</v>
      </c>
      <c r="N1868" s="45">
        <v>131.97</v>
      </c>
      <c r="O18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8" s="45">
        <f>Table1[[#This Row],[Lifetime Gross (M USD)]]-Table1[[#This Row],[Budget (M USD)]]</f>
        <v>54.789999999999964</v>
      </c>
      <c r="Q1868" s="2" t="s">
        <v>22</v>
      </c>
    </row>
    <row r="1869" spans="1:17" x14ac:dyDescent="0.3">
      <c r="A1869" s="18" t="s">
        <v>1112</v>
      </c>
      <c r="B1869" s="22" t="s">
        <v>2471</v>
      </c>
      <c r="C1869" s="18" t="s">
        <v>3840</v>
      </c>
      <c r="D1869" s="18" t="s">
        <v>26</v>
      </c>
      <c r="E1869" s="18" t="s">
        <v>9</v>
      </c>
      <c r="F1869" s="42">
        <f t="shared" ca="1" si="29"/>
        <v>32386</v>
      </c>
      <c r="G1869" s="27">
        <v>6.9</v>
      </c>
      <c r="H1869" s="45">
        <v>73.23</v>
      </c>
      <c r="I1869" s="45">
        <v>122.23</v>
      </c>
      <c r="J1869" s="25">
        <v>65</v>
      </c>
      <c r="K1869" s="45">
        <v>72.66</v>
      </c>
      <c r="L1869" s="45">
        <v>49.57</v>
      </c>
      <c r="M1869" s="18" t="s">
        <v>55</v>
      </c>
      <c r="N1869" s="45">
        <v>21.54</v>
      </c>
      <c r="O18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69" s="45">
        <f>Table1[[#This Row],[Lifetime Gross (M USD)]]-Table1[[#This Row],[Budget (M USD)]]</f>
        <v>49</v>
      </c>
      <c r="Q1869" s="2" t="s">
        <v>25</v>
      </c>
    </row>
    <row r="1870" spans="1:17" x14ac:dyDescent="0.3">
      <c r="A1870" s="32" t="s">
        <v>1139</v>
      </c>
      <c r="B1870" s="22" t="s">
        <v>1848</v>
      </c>
      <c r="C1870" s="18" t="s">
        <v>3837</v>
      </c>
      <c r="D1870" s="18" t="s">
        <v>26</v>
      </c>
      <c r="E1870" s="18" t="s">
        <v>9</v>
      </c>
      <c r="F1870" s="42">
        <f t="shared" ca="1" si="29"/>
        <v>22670</v>
      </c>
      <c r="G1870" s="27">
        <v>6.9</v>
      </c>
      <c r="H1870" s="45">
        <v>113.13</v>
      </c>
      <c r="I1870" s="45">
        <v>155.51</v>
      </c>
      <c r="J1870" s="25">
        <v>62</v>
      </c>
      <c r="K1870" s="45">
        <v>91.17</v>
      </c>
      <c r="L1870" s="45">
        <v>64.34</v>
      </c>
      <c r="M1870" s="18" t="s">
        <v>55</v>
      </c>
      <c r="N1870" s="45">
        <v>24.92</v>
      </c>
      <c r="O18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0" s="45">
        <f>Table1[[#This Row],[Lifetime Gross (M USD)]]-Table1[[#This Row],[Budget (M USD)]]</f>
        <v>42.379999999999995</v>
      </c>
      <c r="Q1870" s="2" t="s">
        <v>10</v>
      </c>
    </row>
    <row r="1871" spans="1:17" x14ac:dyDescent="0.3">
      <c r="A1871" s="18" t="s">
        <v>113</v>
      </c>
      <c r="B1871" s="22" t="s">
        <v>2559</v>
      </c>
      <c r="C1871" s="18" t="s">
        <v>3992</v>
      </c>
      <c r="D1871" s="18" t="s">
        <v>26</v>
      </c>
      <c r="E1871" s="18" t="s">
        <v>9</v>
      </c>
      <c r="F1871" s="42">
        <f t="shared" ca="1" si="29"/>
        <v>20950</v>
      </c>
      <c r="G1871" s="27">
        <v>6.9</v>
      </c>
      <c r="H1871" s="45">
        <v>205.35</v>
      </c>
      <c r="I1871" s="45">
        <v>242.48</v>
      </c>
      <c r="J1871" s="25">
        <v>83</v>
      </c>
      <c r="K1871" s="45">
        <v>160.41</v>
      </c>
      <c r="L1871" s="45">
        <v>82.07</v>
      </c>
      <c r="M1871" s="18" t="s">
        <v>48</v>
      </c>
      <c r="N1871" s="45">
        <v>54.68</v>
      </c>
      <c r="O18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1" s="45">
        <f>Table1[[#This Row],[Lifetime Gross (M USD)]]-Table1[[#This Row],[Budget (M USD)]]</f>
        <v>37.129999999999995</v>
      </c>
      <c r="Q1871" s="2" t="s">
        <v>28</v>
      </c>
    </row>
    <row r="1872" spans="1:17" x14ac:dyDescent="0.3">
      <c r="A1872" s="32" t="s">
        <v>1208</v>
      </c>
      <c r="B1872" s="22" t="s">
        <v>2274</v>
      </c>
      <c r="C1872" s="18" t="s">
        <v>4301</v>
      </c>
      <c r="D1872" s="18" t="s">
        <v>26</v>
      </c>
      <c r="E1872" s="18" t="s">
        <v>27</v>
      </c>
      <c r="F1872" s="42">
        <f t="shared" ca="1" si="29"/>
        <v>8507</v>
      </c>
      <c r="G1872" s="27">
        <v>6.4</v>
      </c>
      <c r="H1872" s="45">
        <v>154.81</v>
      </c>
      <c r="I1872" s="45">
        <v>176.07</v>
      </c>
      <c r="J1872" s="25">
        <v>48</v>
      </c>
      <c r="K1872" s="45">
        <v>98.3</v>
      </c>
      <c r="L1872" s="45">
        <v>77.77</v>
      </c>
      <c r="M1872" s="18" t="s">
        <v>46</v>
      </c>
      <c r="N1872" s="45">
        <v>21.97</v>
      </c>
      <c r="O18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2" s="45">
        <f>Table1[[#This Row],[Lifetime Gross (M USD)]]-Table1[[#This Row],[Budget (M USD)]]</f>
        <v>21.259999999999991</v>
      </c>
      <c r="Q1872" s="2" t="s">
        <v>20</v>
      </c>
    </row>
    <row r="1873" spans="1:17" x14ac:dyDescent="0.3">
      <c r="A1873" s="18" t="s">
        <v>1469</v>
      </c>
      <c r="B1873" s="22" t="s">
        <v>2484</v>
      </c>
      <c r="C1873" s="18" t="s">
        <v>3860</v>
      </c>
      <c r="D1873" s="18" t="s">
        <v>26</v>
      </c>
      <c r="E1873" s="18" t="s">
        <v>9</v>
      </c>
      <c r="F1873" s="42">
        <f t="shared" ca="1" si="29"/>
        <v>20463</v>
      </c>
      <c r="G1873" s="27">
        <v>5.6</v>
      </c>
      <c r="H1873" s="45">
        <v>3.71</v>
      </c>
      <c r="I1873" s="45">
        <v>20.059999999999999</v>
      </c>
      <c r="J1873" s="25">
        <v>89</v>
      </c>
      <c r="K1873" s="45">
        <v>11.92</v>
      </c>
      <c r="L1873" s="45">
        <v>8.14</v>
      </c>
      <c r="M1873" s="18" t="s">
        <v>55</v>
      </c>
      <c r="N1873" s="45">
        <v>1.84</v>
      </c>
      <c r="O18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3" s="45">
        <f>Table1[[#This Row],[Lifetime Gross (M USD)]]-Table1[[#This Row],[Budget (M USD)]]</f>
        <v>16.349999999999998</v>
      </c>
      <c r="Q1873" s="2" t="s">
        <v>10</v>
      </c>
    </row>
    <row r="1874" spans="1:17" x14ac:dyDescent="0.3">
      <c r="A1874" s="32" t="s">
        <v>1685</v>
      </c>
      <c r="B1874" s="22" t="s">
        <v>2811</v>
      </c>
      <c r="C1874" s="18" t="s">
        <v>4457</v>
      </c>
      <c r="D1874" s="18" t="s">
        <v>26</v>
      </c>
      <c r="E1874" s="18" t="s">
        <v>9</v>
      </c>
      <c r="F1874" s="42">
        <f t="shared" ca="1" si="29"/>
        <v>12973</v>
      </c>
      <c r="G1874" s="27">
        <v>6.3</v>
      </c>
      <c r="H1874" s="45">
        <v>166.17</v>
      </c>
      <c r="I1874" s="45">
        <v>157.28</v>
      </c>
      <c r="J1874" s="25">
        <v>51</v>
      </c>
      <c r="K1874" s="45">
        <v>88.3</v>
      </c>
      <c r="L1874" s="45">
        <v>68.98</v>
      </c>
      <c r="M1874" s="18" t="s">
        <v>54</v>
      </c>
      <c r="N1874" s="45">
        <v>44.38</v>
      </c>
      <c r="O18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4" s="45">
        <f>Table1[[#This Row],[Lifetime Gross (M USD)]]-Table1[[#This Row],[Budget (M USD)]]</f>
        <v>-8.8899999999999864</v>
      </c>
      <c r="Q1874" s="2" t="s">
        <v>10</v>
      </c>
    </row>
    <row r="1875" spans="1:17" x14ac:dyDescent="0.3">
      <c r="A1875" s="18" t="s">
        <v>95</v>
      </c>
      <c r="B1875" s="22" t="s">
        <v>2030</v>
      </c>
      <c r="C1875" s="18" t="s">
        <v>3238</v>
      </c>
      <c r="D1875" s="18" t="s">
        <v>26</v>
      </c>
      <c r="E1875" s="18" t="s">
        <v>27</v>
      </c>
      <c r="F1875" s="42">
        <f t="shared" ca="1" si="29"/>
        <v>41613</v>
      </c>
      <c r="G1875" s="27">
        <v>6.6</v>
      </c>
      <c r="H1875" s="45">
        <v>195.3</v>
      </c>
      <c r="I1875" s="45">
        <v>185.67</v>
      </c>
      <c r="J1875" s="25">
        <v>65</v>
      </c>
      <c r="K1875" s="45">
        <v>120.8</v>
      </c>
      <c r="L1875" s="45">
        <v>64.87</v>
      </c>
      <c r="M1875" s="18" t="s">
        <v>55</v>
      </c>
      <c r="N1875" s="45">
        <v>78.680000000000007</v>
      </c>
      <c r="O18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5" s="45">
        <f>Table1[[#This Row],[Lifetime Gross (M USD)]]-Table1[[#This Row],[Budget (M USD)]]</f>
        <v>-9.6300000000000239</v>
      </c>
      <c r="Q1875" s="2" t="s">
        <v>8</v>
      </c>
    </row>
    <row r="1876" spans="1:17" x14ac:dyDescent="0.3">
      <c r="A1876" s="32" t="s">
        <v>136</v>
      </c>
      <c r="B1876" s="22" t="s">
        <v>2295</v>
      </c>
      <c r="C1876" s="18" t="s">
        <v>3577</v>
      </c>
      <c r="D1876" s="18" t="s">
        <v>26</v>
      </c>
      <c r="E1876" s="18" t="s">
        <v>9</v>
      </c>
      <c r="F1876" s="42">
        <f t="shared" ca="1" si="29"/>
        <v>38302</v>
      </c>
      <c r="G1876" s="27">
        <v>6</v>
      </c>
      <c r="H1876" s="45">
        <v>287.89999999999998</v>
      </c>
      <c r="I1876" s="45">
        <v>273.14999999999998</v>
      </c>
      <c r="J1876" s="25">
        <v>86</v>
      </c>
      <c r="K1876" s="45">
        <v>178.3</v>
      </c>
      <c r="L1876" s="45">
        <v>94.85</v>
      </c>
      <c r="M1876" s="18" t="s">
        <v>50</v>
      </c>
      <c r="N1876" s="45">
        <v>54.06</v>
      </c>
      <c r="O18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6" s="45">
        <f>Table1[[#This Row],[Lifetime Gross (M USD)]]-Table1[[#This Row],[Budget (M USD)]]</f>
        <v>-14.75</v>
      </c>
      <c r="Q1876" s="2" t="s">
        <v>20</v>
      </c>
    </row>
    <row r="1877" spans="1:17" x14ac:dyDescent="0.3">
      <c r="A1877" s="18" t="s">
        <v>201</v>
      </c>
      <c r="B1877" s="22" t="s">
        <v>2634</v>
      </c>
      <c r="C1877" s="18" t="s">
        <v>4129</v>
      </c>
      <c r="D1877" s="18" t="s">
        <v>26</v>
      </c>
      <c r="E1877" s="18" t="s">
        <v>9</v>
      </c>
      <c r="F1877" s="42">
        <f t="shared" ca="1" si="29"/>
        <v>20179</v>
      </c>
      <c r="G1877" s="27">
        <v>4.9000000000000004</v>
      </c>
      <c r="H1877" s="45">
        <v>155.46</v>
      </c>
      <c r="I1877" s="45">
        <v>120.63</v>
      </c>
      <c r="J1877" s="25">
        <v>80</v>
      </c>
      <c r="K1877" s="45">
        <v>95.3</v>
      </c>
      <c r="L1877" s="45">
        <v>25.33</v>
      </c>
      <c r="M1877" s="18" t="s">
        <v>44</v>
      </c>
      <c r="N1877" s="45">
        <v>35.520000000000003</v>
      </c>
      <c r="O18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7" s="45">
        <f>Table1[[#This Row],[Lifetime Gross (M USD)]]-Table1[[#This Row],[Budget (M USD)]]</f>
        <v>-34.830000000000013</v>
      </c>
      <c r="Q1877" s="2" t="s">
        <v>17</v>
      </c>
    </row>
    <row r="1878" spans="1:17" x14ac:dyDescent="0.3">
      <c r="A1878" s="32" t="s">
        <v>421</v>
      </c>
      <c r="B1878" s="22" t="s">
        <v>2631</v>
      </c>
      <c r="C1878" s="18" t="s">
        <v>5024</v>
      </c>
      <c r="D1878" s="18" t="s">
        <v>26</v>
      </c>
      <c r="E1878" s="18" t="s">
        <v>9</v>
      </c>
      <c r="F1878" s="42">
        <f t="shared" ca="1" si="29"/>
        <v>16335</v>
      </c>
      <c r="G1878" s="27">
        <v>4.7</v>
      </c>
      <c r="H1878" s="45">
        <v>192.77</v>
      </c>
      <c r="I1878" s="45">
        <v>150.94999999999999</v>
      </c>
      <c r="J1878" s="25">
        <v>40</v>
      </c>
      <c r="K1878" s="45">
        <v>101.97</v>
      </c>
      <c r="L1878" s="45">
        <v>48.98</v>
      </c>
      <c r="M1878" s="18" t="s">
        <v>50</v>
      </c>
      <c r="N1878" s="45">
        <v>67.069999999999993</v>
      </c>
      <c r="O18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8" s="45">
        <f>Table1[[#This Row],[Lifetime Gross (M USD)]]-Table1[[#This Row],[Budget (M USD)]]</f>
        <v>-41.820000000000022</v>
      </c>
      <c r="Q1878" s="2" t="s">
        <v>28</v>
      </c>
    </row>
    <row r="1879" spans="1:17" x14ac:dyDescent="0.3">
      <c r="A1879" s="18" t="s">
        <v>453</v>
      </c>
      <c r="B1879" s="22" t="s">
        <v>1976</v>
      </c>
      <c r="C1879" s="18" t="s">
        <v>4850</v>
      </c>
      <c r="D1879" s="18" t="s">
        <v>26</v>
      </c>
      <c r="E1879" s="18" t="s">
        <v>9</v>
      </c>
      <c r="F1879" s="42">
        <f t="shared" ca="1" si="29"/>
        <v>9297</v>
      </c>
      <c r="G1879" s="27">
        <v>6.2</v>
      </c>
      <c r="H1879" s="45">
        <v>238.49</v>
      </c>
      <c r="I1879" s="45">
        <v>196.3</v>
      </c>
      <c r="J1879" s="25">
        <v>85</v>
      </c>
      <c r="K1879" s="45">
        <v>104.34</v>
      </c>
      <c r="L1879" s="45">
        <v>91.96</v>
      </c>
      <c r="M1879" s="18" t="s">
        <v>50</v>
      </c>
      <c r="N1879" s="45">
        <v>45.18</v>
      </c>
      <c r="O18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79" s="45">
        <f>Table1[[#This Row],[Lifetime Gross (M USD)]]-Table1[[#This Row],[Budget (M USD)]]</f>
        <v>-42.19</v>
      </c>
      <c r="Q1879" s="2" t="s">
        <v>28</v>
      </c>
    </row>
    <row r="1880" spans="1:17" x14ac:dyDescent="0.3">
      <c r="A1880" s="32" t="s">
        <v>666</v>
      </c>
      <c r="B1880" s="22" t="s">
        <v>2160</v>
      </c>
      <c r="C1880" s="18" t="s">
        <v>3392</v>
      </c>
      <c r="D1880" s="18" t="s">
        <v>26</v>
      </c>
      <c r="E1880" s="18" t="s">
        <v>9</v>
      </c>
      <c r="F1880" s="42">
        <f t="shared" ca="1" si="29"/>
        <v>12579</v>
      </c>
      <c r="G1880" s="27">
        <v>6.8</v>
      </c>
      <c r="H1880" s="45">
        <v>189.84</v>
      </c>
      <c r="I1880" s="45">
        <v>143.81</v>
      </c>
      <c r="J1880" s="25">
        <v>45</v>
      </c>
      <c r="K1880" s="45">
        <v>101.82</v>
      </c>
      <c r="L1880" s="45">
        <v>41.99</v>
      </c>
      <c r="M1880" s="18" t="s">
        <v>55</v>
      </c>
      <c r="N1880" s="45">
        <v>32.979999999999997</v>
      </c>
      <c r="O18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0" s="45">
        <f>Table1[[#This Row],[Lifetime Gross (M USD)]]-Table1[[#This Row],[Budget (M USD)]]</f>
        <v>-46.03</v>
      </c>
      <c r="Q1880" s="2" t="s">
        <v>22</v>
      </c>
    </row>
    <row r="1881" spans="1:17" x14ac:dyDescent="0.3">
      <c r="A1881" s="18" t="s">
        <v>824</v>
      </c>
      <c r="B1881" s="22" t="s">
        <v>2570</v>
      </c>
      <c r="C1881" s="18" t="s">
        <v>4013</v>
      </c>
      <c r="D1881" s="18" t="s">
        <v>26</v>
      </c>
      <c r="E1881" s="18" t="s">
        <v>9</v>
      </c>
      <c r="F1881" s="42">
        <f t="shared" ca="1" si="29"/>
        <v>23787</v>
      </c>
      <c r="G1881" s="27">
        <v>3.1</v>
      </c>
      <c r="H1881" s="45">
        <v>77.16</v>
      </c>
      <c r="I1881" s="45">
        <v>30.63</v>
      </c>
      <c r="J1881" s="25">
        <v>60</v>
      </c>
      <c r="K1881" s="45">
        <v>17.190000000000001</v>
      </c>
      <c r="L1881" s="45">
        <v>13.44</v>
      </c>
      <c r="M1881" s="18" t="s">
        <v>44</v>
      </c>
      <c r="N1881" s="45">
        <v>19.87</v>
      </c>
      <c r="O18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1" s="45">
        <f>Table1[[#This Row],[Lifetime Gross (M USD)]]-Table1[[#This Row],[Budget (M USD)]]</f>
        <v>-46.53</v>
      </c>
      <c r="Q1881" s="2" t="s">
        <v>32</v>
      </c>
    </row>
    <row r="1882" spans="1:17" x14ac:dyDescent="0.3">
      <c r="A1882" s="32" t="s">
        <v>1064</v>
      </c>
      <c r="B1882" s="22" t="s">
        <v>2815</v>
      </c>
      <c r="C1882" s="18" t="s">
        <v>4467</v>
      </c>
      <c r="D1882" s="18" t="s">
        <v>26</v>
      </c>
      <c r="E1882" s="18" t="s">
        <v>1875</v>
      </c>
      <c r="F1882" s="42">
        <f t="shared" ca="1" si="29"/>
        <v>35122</v>
      </c>
      <c r="G1882" s="27">
        <v>5.0999999999999996</v>
      </c>
      <c r="H1882" s="45">
        <v>281.45999999999998</v>
      </c>
      <c r="I1882" s="45">
        <v>227.34</v>
      </c>
      <c r="J1882" s="25">
        <v>89</v>
      </c>
      <c r="K1882" s="45">
        <v>114.75</v>
      </c>
      <c r="L1882" s="45">
        <v>112.59</v>
      </c>
      <c r="M1882" s="18" t="s">
        <v>48</v>
      </c>
      <c r="N1882" s="45">
        <v>63.62</v>
      </c>
      <c r="O18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2" s="45">
        <f>Table1[[#This Row],[Lifetime Gross (M USD)]]-Table1[[#This Row],[Budget (M USD)]]</f>
        <v>-54.119999999999976</v>
      </c>
      <c r="Q1882" s="2" t="s">
        <v>13</v>
      </c>
    </row>
    <row r="1883" spans="1:17" x14ac:dyDescent="0.3">
      <c r="A1883" s="18" t="s">
        <v>1100</v>
      </c>
      <c r="B1883" s="22" t="s">
        <v>2022</v>
      </c>
      <c r="C1883" s="18" t="s">
        <v>4342</v>
      </c>
      <c r="D1883" s="18" t="s">
        <v>26</v>
      </c>
      <c r="E1883" s="18" t="s">
        <v>9</v>
      </c>
      <c r="F1883" s="42">
        <f t="shared" ca="1" si="29"/>
        <v>22305</v>
      </c>
      <c r="G1883" s="27">
        <v>6.6</v>
      </c>
      <c r="H1883" s="45">
        <v>222.48</v>
      </c>
      <c r="I1883" s="45">
        <v>163.66</v>
      </c>
      <c r="J1883" s="25">
        <v>36</v>
      </c>
      <c r="K1883" s="45">
        <v>94.06</v>
      </c>
      <c r="L1883" s="45">
        <v>69.599999999999994</v>
      </c>
      <c r="M1883" s="18" t="s">
        <v>55</v>
      </c>
      <c r="N1883" s="45">
        <v>109.33</v>
      </c>
      <c r="O18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3" s="45">
        <f>Table1[[#This Row],[Lifetime Gross (M USD)]]-Table1[[#This Row],[Budget (M USD)]]</f>
        <v>-58.819999999999993</v>
      </c>
      <c r="Q1883" s="2" t="s">
        <v>10</v>
      </c>
    </row>
    <row r="1884" spans="1:17" x14ac:dyDescent="0.3">
      <c r="A1884" s="32" t="s">
        <v>1351</v>
      </c>
      <c r="B1884" s="22" t="s">
        <v>1965</v>
      </c>
      <c r="C1884" s="18" t="s">
        <v>4981</v>
      </c>
      <c r="D1884" s="18" t="s">
        <v>26</v>
      </c>
      <c r="E1884" s="18" t="s">
        <v>2764</v>
      </c>
      <c r="F1884" s="42">
        <f t="shared" ca="1" si="29"/>
        <v>7851</v>
      </c>
      <c r="G1884" s="27">
        <v>6.5</v>
      </c>
      <c r="H1884" s="45">
        <v>152.91</v>
      </c>
      <c r="I1884" s="45">
        <v>84.45</v>
      </c>
      <c r="J1884" s="25">
        <v>21</v>
      </c>
      <c r="K1884" s="45">
        <v>57.5</v>
      </c>
      <c r="L1884" s="45">
        <v>26.95</v>
      </c>
      <c r="M1884" s="18" t="s">
        <v>55</v>
      </c>
      <c r="N1884" s="45">
        <v>68.09</v>
      </c>
      <c r="O18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4" s="45">
        <f>Table1[[#This Row],[Lifetime Gross (M USD)]]-Table1[[#This Row],[Budget (M USD)]]</f>
        <v>-68.459999999999994</v>
      </c>
      <c r="Q1884" s="2" t="s">
        <v>28</v>
      </c>
    </row>
    <row r="1885" spans="1:17" x14ac:dyDescent="0.3">
      <c r="A1885" s="18" t="s">
        <v>1383</v>
      </c>
      <c r="B1885" s="22" t="s">
        <v>2425</v>
      </c>
      <c r="C1885" s="18" t="s">
        <v>4775</v>
      </c>
      <c r="D1885" s="18" t="s">
        <v>26</v>
      </c>
      <c r="E1885" s="18" t="s">
        <v>9</v>
      </c>
      <c r="F1885" s="42">
        <f t="shared" ca="1" si="29"/>
        <v>24277</v>
      </c>
      <c r="G1885" s="27">
        <v>8</v>
      </c>
      <c r="H1885" s="45">
        <v>248.8</v>
      </c>
      <c r="I1885" s="45">
        <v>180.03</v>
      </c>
      <c r="J1885" s="25">
        <v>27</v>
      </c>
      <c r="K1885" s="45">
        <v>106.33</v>
      </c>
      <c r="L1885" s="45">
        <v>73.7</v>
      </c>
      <c r="M1885" s="18" t="s">
        <v>55</v>
      </c>
      <c r="N1885" s="45">
        <v>98.92</v>
      </c>
      <c r="O18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5" s="45">
        <f>Table1[[#This Row],[Lifetime Gross (M USD)]]-Table1[[#This Row],[Budget (M USD)]]</f>
        <v>-68.77000000000001</v>
      </c>
      <c r="Q1885" s="2" t="s">
        <v>32</v>
      </c>
    </row>
    <row r="1886" spans="1:17" x14ac:dyDescent="0.3">
      <c r="A1886" s="32" t="s">
        <v>938</v>
      </c>
      <c r="B1886" s="22" t="s">
        <v>2163</v>
      </c>
      <c r="C1886" s="18" t="s">
        <v>3395</v>
      </c>
      <c r="D1886" s="18" t="s">
        <v>26</v>
      </c>
      <c r="E1886" s="18" t="s">
        <v>9</v>
      </c>
      <c r="F1886" s="42">
        <f t="shared" ca="1" si="29"/>
        <v>26115</v>
      </c>
      <c r="G1886" s="27">
        <v>5.9</v>
      </c>
      <c r="H1886" s="45">
        <v>140.22999999999999</v>
      </c>
      <c r="I1886" s="45">
        <v>66.319999999999993</v>
      </c>
      <c r="J1886" s="25">
        <v>51</v>
      </c>
      <c r="K1886" s="45">
        <v>45.35</v>
      </c>
      <c r="L1886" s="45">
        <v>20.97</v>
      </c>
      <c r="M1886" s="18" t="s">
        <v>48</v>
      </c>
      <c r="N1886" s="45">
        <v>18.260000000000002</v>
      </c>
      <c r="O18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6" s="45">
        <f>Table1[[#This Row],[Lifetime Gross (M USD)]]-Table1[[#This Row],[Budget (M USD)]]</f>
        <v>-73.91</v>
      </c>
      <c r="Q1886" s="2" t="s">
        <v>17</v>
      </c>
    </row>
    <row r="1887" spans="1:17" x14ac:dyDescent="0.3">
      <c r="A1887" s="18" t="s">
        <v>1707</v>
      </c>
      <c r="B1887" s="22" t="s">
        <v>2039</v>
      </c>
      <c r="C1887" s="18" t="s">
        <v>3246</v>
      </c>
      <c r="D1887" s="18" t="s">
        <v>26</v>
      </c>
      <c r="E1887" s="18" t="s">
        <v>9</v>
      </c>
      <c r="F1887" s="42">
        <f t="shared" ca="1" si="29"/>
        <v>28725</v>
      </c>
      <c r="G1887" s="27">
        <v>7</v>
      </c>
      <c r="H1887" s="45">
        <v>267.79000000000002</v>
      </c>
      <c r="I1887" s="45">
        <v>183.79</v>
      </c>
      <c r="J1887" s="25">
        <v>95</v>
      </c>
      <c r="K1887" s="45">
        <v>133.56</v>
      </c>
      <c r="L1887" s="45">
        <v>50.23</v>
      </c>
      <c r="M1887" s="18" t="s">
        <v>46</v>
      </c>
      <c r="N1887" s="45">
        <v>52.44</v>
      </c>
      <c r="O18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7" s="45">
        <f>Table1[[#This Row],[Lifetime Gross (M USD)]]-Table1[[#This Row],[Budget (M USD)]]</f>
        <v>-84.000000000000028</v>
      </c>
      <c r="Q1887" s="2" t="s">
        <v>32</v>
      </c>
    </row>
    <row r="1888" spans="1:17" x14ac:dyDescent="0.3">
      <c r="A1888" s="32" t="s">
        <v>970</v>
      </c>
      <c r="B1888" s="22" t="s">
        <v>1983</v>
      </c>
      <c r="C1888" s="18" t="s">
        <v>3185</v>
      </c>
      <c r="D1888" s="18" t="s">
        <v>26</v>
      </c>
      <c r="E1888" s="18" t="s">
        <v>9</v>
      </c>
      <c r="F1888" s="42">
        <f t="shared" ca="1" si="29"/>
        <v>34691</v>
      </c>
      <c r="G1888" s="27">
        <v>7.1</v>
      </c>
      <c r="H1888" s="45">
        <v>192.21</v>
      </c>
      <c r="I1888" s="45">
        <v>101.33</v>
      </c>
      <c r="J1888" s="25">
        <v>34</v>
      </c>
      <c r="K1888" s="45">
        <v>78.930000000000007</v>
      </c>
      <c r="L1888" s="45">
        <v>22.4</v>
      </c>
      <c r="M1888" s="18" t="s">
        <v>50</v>
      </c>
      <c r="N1888" s="45">
        <v>83.41</v>
      </c>
      <c r="O18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8" s="45">
        <f>Table1[[#This Row],[Lifetime Gross (M USD)]]-Table1[[#This Row],[Budget (M USD)]]</f>
        <v>-90.88000000000001</v>
      </c>
      <c r="Q1888" s="2" t="s">
        <v>10</v>
      </c>
    </row>
    <row r="1889" spans="1:17" x14ac:dyDescent="0.3">
      <c r="A1889" s="18" t="s">
        <v>131</v>
      </c>
      <c r="B1889" s="22" t="s">
        <v>2720</v>
      </c>
      <c r="C1889" s="18" t="s">
        <v>4279</v>
      </c>
      <c r="D1889" s="18" t="s">
        <v>26</v>
      </c>
      <c r="E1889" s="18" t="s">
        <v>9</v>
      </c>
      <c r="F1889" s="42">
        <f t="shared" ca="1" si="29"/>
        <v>9525</v>
      </c>
      <c r="G1889" s="27">
        <v>6.3</v>
      </c>
      <c r="H1889" s="45">
        <v>296.83999999999997</v>
      </c>
      <c r="I1889" s="45">
        <v>183.17</v>
      </c>
      <c r="J1889" s="25">
        <v>21</v>
      </c>
      <c r="K1889" s="45">
        <v>99.52</v>
      </c>
      <c r="L1889" s="45">
        <v>83.65</v>
      </c>
      <c r="M1889" s="18" t="s">
        <v>44</v>
      </c>
      <c r="N1889" s="45">
        <v>76.06</v>
      </c>
      <c r="O18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89" s="45">
        <f>Table1[[#This Row],[Lifetime Gross (M USD)]]-Table1[[#This Row],[Budget (M USD)]]</f>
        <v>-113.66999999999999</v>
      </c>
      <c r="Q1889" s="2" t="s">
        <v>8</v>
      </c>
    </row>
    <row r="1890" spans="1:17" x14ac:dyDescent="0.3">
      <c r="A1890" s="32" t="s">
        <v>213</v>
      </c>
      <c r="B1890" s="22" t="s">
        <v>2237</v>
      </c>
      <c r="C1890" s="18" t="s">
        <v>3491</v>
      </c>
      <c r="D1890" s="18" t="s">
        <v>26</v>
      </c>
      <c r="E1890" s="18" t="s">
        <v>9</v>
      </c>
      <c r="F1890" s="42">
        <f t="shared" ca="1" si="29"/>
        <v>31160</v>
      </c>
      <c r="G1890" s="27">
        <v>4.4000000000000004</v>
      </c>
      <c r="H1890" s="45">
        <v>253.39</v>
      </c>
      <c r="I1890" s="45">
        <v>104.63</v>
      </c>
      <c r="J1890" s="25">
        <v>85</v>
      </c>
      <c r="K1890" s="45">
        <v>69.84</v>
      </c>
      <c r="L1890" s="45">
        <v>34.79</v>
      </c>
      <c r="M1890" s="18" t="s">
        <v>44</v>
      </c>
      <c r="N1890" s="45">
        <v>92.94</v>
      </c>
      <c r="O18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0" s="45">
        <f>Table1[[#This Row],[Lifetime Gross (M USD)]]-Table1[[#This Row],[Budget (M USD)]]</f>
        <v>-148.76</v>
      </c>
      <c r="Q1890" s="2" t="s">
        <v>25</v>
      </c>
    </row>
    <row r="1891" spans="1:17" x14ac:dyDescent="0.3">
      <c r="A1891" s="18" t="s">
        <v>414</v>
      </c>
      <c r="B1891" s="22" t="s">
        <v>2320</v>
      </c>
      <c r="C1891" s="18" t="s">
        <v>3662</v>
      </c>
      <c r="D1891" s="18" t="s">
        <v>26</v>
      </c>
      <c r="E1891" s="18" t="s">
        <v>9</v>
      </c>
      <c r="F1891" s="42">
        <f t="shared" ca="1" si="29"/>
        <v>12155</v>
      </c>
      <c r="G1891" s="27">
        <v>8.1</v>
      </c>
      <c r="H1891" s="45">
        <v>224.7</v>
      </c>
      <c r="I1891" s="45">
        <v>70.510000000000005</v>
      </c>
      <c r="J1891" s="25">
        <v>75</v>
      </c>
      <c r="K1891" s="45">
        <v>44.12</v>
      </c>
      <c r="L1891" s="45">
        <v>26.39</v>
      </c>
      <c r="M1891" s="18" t="s">
        <v>48</v>
      </c>
      <c r="N1891" s="45">
        <v>52.27</v>
      </c>
      <c r="O18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1" s="45">
        <f>Table1[[#This Row],[Lifetime Gross (M USD)]]-Table1[[#This Row],[Budget (M USD)]]</f>
        <v>-154.19</v>
      </c>
      <c r="Q1891" s="2" t="s">
        <v>17</v>
      </c>
    </row>
    <row r="1892" spans="1:17" x14ac:dyDescent="0.3">
      <c r="A1892" s="32" t="s">
        <v>526</v>
      </c>
      <c r="B1892" s="22" t="s">
        <v>2357</v>
      </c>
      <c r="C1892" s="18" t="s">
        <v>3669</v>
      </c>
      <c r="D1892" s="18" t="s">
        <v>26</v>
      </c>
      <c r="E1892" s="18" t="s">
        <v>9</v>
      </c>
      <c r="F1892" s="42">
        <f t="shared" ca="1" si="29"/>
        <v>26231</v>
      </c>
      <c r="G1892" s="27">
        <v>5.8</v>
      </c>
      <c r="H1892" s="45">
        <v>271.74</v>
      </c>
      <c r="I1892" s="45">
        <v>88.98</v>
      </c>
      <c r="J1892" s="25">
        <v>70</v>
      </c>
      <c r="K1892" s="45">
        <v>60.41</v>
      </c>
      <c r="L1892" s="45">
        <v>28.57</v>
      </c>
      <c r="M1892" s="18" t="s">
        <v>54</v>
      </c>
      <c r="N1892" s="45">
        <v>99.96</v>
      </c>
      <c r="O18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2" s="45">
        <f>Table1[[#This Row],[Lifetime Gross (M USD)]]-Table1[[#This Row],[Budget (M USD)]]</f>
        <v>-182.76</v>
      </c>
      <c r="Q1892" s="2" t="s">
        <v>20</v>
      </c>
    </row>
    <row r="1893" spans="1:17" x14ac:dyDescent="0.3">
      <c r="A1893" s="18" t="s">
        <v>568</v>
      </c>
      <c r="B1893" s="22" t="s">
        <v>2607</v>
      </c>
      <c r="C1893" s="18" t="s">
        <v>4078</v>
      </c>
      <c r="D1893" s="18" t="s">
        <v>26</v>
      </c>
      <c r="E1893" s="18" t="s">
        <v>9</v>
      </c>
      <c r="F1893" s="42">
        <f t="shared" ca="1" si="29"/>
        <v>27330</v>
      </c>
      <c r="G1893" s="27">
        <v>5.5</v>
      </c>
      <c r="H1893" s="45">
        <v>244.07</v>
      </c>
      <c r="I1893" s="45">
        <v>47.73</v>
      </c>
      <c r="J1893" s="25">
        <v>24</v>
      </c>
      <c r="K1893" s="45">
        <v>24.22</v>
      </c>
      <c r="L1893" s="45">
        <v>23.51</v>
      </c>
      <c r="M1893" s="18" t="s">
        <v>44</v>
      </c>
      <c r="N1893" s="45">
        <v>106.65</v>
      </c>
      <c r="O18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3" s="45">
        <f>Table1[[#This Row],[Lifetime Gross (M USD)]]-Table1[[#This Row],[Budget (M USD)]]</f>
        <v>-196.34</v>
      </c>
      <c r="Q1893" s="2" t="s">
        <v>22</v>
      </c>
    </row>
    <row r="1894" spans="1:17" x14ac:dyDescent="0.3">
      <c r="A1894" s="32" t="s">
        <v>1003</v>
      </c>
      <c r="B1894" s="22" t="s">
        <v>2637</v>
      </c>
      <c r="C1894" s="18" t="s">
        <v>4134</v>
      </c>
      <c r="D1894" s="18" t="s">
        <v>26</v>
      </c>
      <c r="E1894" s="18" t="s">
        <v>9</v>
      </c>
      <c r="F1894" s="42">
        <f t="shared" ca="1" si="29"/>
        <v>32447</v>
      </c>
      <c r="G1894" s="27">
        <v>8.5</v>
      </c>
      <c r="H1894" s="45">
        <v>250.93</v>
      </c>
      <c r="I1894" s="45">
        <v>53.06</v>
      </c>
      <c r="J1894" s="25">
        <v>20</v>
      </c>
      <c r="K1894" s="45">
        <v>37.369999999999997</v>
      </c>
      <c r="L1894" s="45">
        <v>15.69</v>
      </c>
      <c r="M1894" s="18" t="s">
        <v>50</v>
      </c>
      <c r="N1894" s="45">
        <v>74.430000000000007</v>
      </c>
      <c r="O18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4" s="45">
        <f>Table1[[#This Row],[Lifetime Gross (M USD)]]-Table1[[#This Row],[Budget (M USD)]]</f>
        <v>-197.87</v>
      </c>
      <c r="Q1894" s="2" t="s">
        <v>17</v>
      </c>
    </row>
    <row r="1895" spans="1:17" x14ac:dyDescent="0.3">
      <c r="A1895" s="18" t="s">
        <v>1053</v>
      </c>
      <c r="B1895" s="22" t="s">
        <v>2230</v>
      </c>
      <c r="C1895" s="18" t="s">
        <v>3482</v>
      </c>
      <c r="D1895" s="18" t="s">
        <v>26</v>
      </c>
      <c r="E1895" s="18" t="s">
        <v>1843</v>
      </c>
      <c r="F1895" s="42">
        <f t="shared" ca="1" si="29"/>
        <v>40555</v>
      </c>
      <c r="G1895" s="27">
        <v>5.6</v>
      </c>
      <c r="H1895" s="45">
        <v>295.86</v>
      </c>
      <c r="I1895" s="45">
        <v>92.32</v>
      </c>
      <c r="J1895" s="25">
        <v>99</v>
      </c>
      <c r="K1895" s="45">
        <v>48.27</v>
      </c>
      <c r="L1895" s="45">
        <v>44.05</v>
      </c>
      <c r="M1895" s="18" t="s">
        <v>55</v>
      </c>
      <c r="N1895" s="45">
        <v>91.03</v>
      </c>
      <c r="O18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5" s="45">
        <f>Table1[[#This Row],[Lifetime Gross (M USD)]]-Table1[[#This Row],[Budget (M USD)]]</f>
        <v>-203.54000000000002</v>
      </c>
      <c r="Q1895" s="2" t="s">
        <v>13</v>
      </c>
    </row>
    <row r="1896" spans="1:17" x14ac:dyDescent="0.3">
      <c r="A1896" s="32" t="s">
        <v>1115</v>
      </c>
      <c r="B1896" s="22" t="s">
        <v>2684</v>
      </c>
      <c r="C1896" s="18" t="s">
        <v>4223</v>
      </c>
      <c r="D1896" s="18" t="s">
        <v>26</v>
      </c>
      <c r="E1896" s="18" t="s">
        <v>9</v>
      </c>
      <c r="F1896" s="42">
        <f t="shared" ca="1" si="29"/>
        <v>17041</v>
      </c>
      <c r="G1896" s="27">
        <v>5.6</v>
      </c>
      <c r="H1896" s="45">
        <v>293.31</v>
      </c>
      <c r="I1896" s="45">
        <v>77.81</v>
      </c>
      <c r="J1896" s="25">
        <v>87</v>
      </c>
      <c r="K1896" s="45">
        <v>55.29</v>
      </c>
      <c r="L1896" s="45">
        <v>22.52</v>
      </c>
      <c r="M1896" s="18" t="s">
        <v>54</v>
      </c>
      <c r="N1896" s="45">
        <v>32.57</v>
      </c>
      <c r="O18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6" s="45">
        <f>Table1[[#This Row],[Lifetime Gross (M USD)]]-Table1[[#This Row],[Budget (M USD)]]</f>
        <v>-215.5</v>
      </c>
      <c r="Q1896" s="2" t="s">
        <v>10</v>
      </c>
    </row>
    <row r="1897" spans="1:17" x14ac:dyDescent="0.3">
      <c r="A1897" s="18" t="s">
        <v>1120</v>
      </c>
      <c r="B1897" s="22" t="s">
        <v>2298</v>
      </c>
      <c r="C1897" s="18" t="s">
        <v>3580</v>
      </c>
      <c r="D1897" s="18" t="s">
        <v>26</v>
      </c>
      <c r="E1897" s="18" t="s">
        <v>9</v>
      </c>
      <c r="F1897" s="42">
        <f t="shared" ca="1" si="29"/>
        <v>32392</v>
      </c>
      <c r="G1897" s="27">
        <v>6.6</v>
      </c>
      <c r="H1897" s="45">
        <v>274.12</v>
      </c>
      <c r="I1897" s="45">
        <v>52.89</v>
      </c>
      <c r="J1897" s="25">
        <v>66</v>
      </c>
      <c r="K1897" s="45">
        <v>28.19</v>
      </c>
      <c r="L1897" s="45">
        <v>24.7</v>
      </c>
      <c r="M1897" s="18" t="s">
        <v>48</v>
      </c>
      <c r="N1897" s="45">
        <v>77.55</v>
      </c>
      <c r="O18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897" s="45">
        <f>Table1[[#This Row],[Lifetime Gross (M USD)]]-Table1[[#This Row],[Budget (M USD)]]</f>
        <v>-221.23000000000002</v>
      </c>
      <c r="Q1897" s="2" t="s">
        <v>32</v>
      </c>
    </row>
    <row r="1898" spans="1:17" x14ac:dyDescent="0.3">
      <c r="A1898" s="32" t="s">
        <v>1200</v>
      </c>
      <c r="B1898" s="22" t="s">
        <v>2401</v>
      </c>
      <c r="C1898" s="18" t="s">
        <v>3731</v>
      </c>
      <c r="D1898" s="18" t="s">
        <v>26</v>
      </c>
      <c r="E1898" s="18" t="s">
        <v>9</v>
      </c>
      <c r="F1898" s="42">
        <f t="shared" ca="1" si="29"/>
        <v>9118</v>
      </c>
      <c r="G1898" s="27">
        <v>5.8</v>
      </c>
      <c r="H1898" s="45">
        <v>160.41</v>
      </c>
      <c r="I1898" s="45">
        <v>1324.88</v>
      </c>
      <c r="J1898" s="25">
        <v>57</v>
      </c>
      <c r="K1898" s="45">
        <v>853.23</v>
      </c>
      <c r="L1898" s="45">
        <v>471.65</v>
      </c>
      <c r="M1898" s="18" t="s">
        <v>44</v>
      </c>
      <c r="N1898" s="45">
        <v>78.14</v>
      </c>
      <c r="O18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898" s="45">
        <f>Table1[[#This Row],[Lifetime Gross (M USD)]]-Table1[[#This Row],[Budget (M USD)]]</f>
        <v>1164.47</v>
      </c>
      <c r="Q1898" s="2" t="s">
        <v>13</v>
      </c>
    </row>
    <row r="1899" spans="1:17" x14ac:dyDescent="0.3">
      <c r="A1899" s="18" t="s">
        <v>1210</v>
      </c>
      <c r="B1899" s="22" t="s">
        <v>1975</v>
      </c>
      <c r="C1899" s="18" t="s">
        <v>4208</v>
      </c>
      <c r="D1899" s="18" t="s">
        <v>26</v>
      </c>
      <c r="E1899" s="18" t="s">
        <v>9</v>
      </c>
      <c r="F1899" s="42">
        <f t="shared" ca="1" si="29"/>
        <v>15276</v>
      </c>
      <c r="G1899" s="27">
        <v>8.1</v>
      </c>
      <c r="H1899" s="45">
        <v>21.21</v>
      </c>
      <c r="I1899" s="45">
        <v>1096.0999999999999</v>
      </c>
      <c r="J1899" s="25">
        <v>98</v>
      </c>
      <c r="K1899" s="45">
        <v>732.28</v>
      </c>
      <c r="L1899" s="45">
        <v>363.82</v>
      </c>
      <c r="M1899" s="18" t="s">
        <v>55</v>
      </c>
      <c r="N1899" s="45">
        <v>7.39</v>
      </c>
      <c r="O18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899" s="45">
        <f>Table1[[#This Row],[Lifetime Gross (M USD)]]-Table1[[#This Row],[Budget (M USD)]]</f>
        <v>1074.8899999999999</v>
      </c>
      <c r="Q1899" s="2" t="s">
        <v>13</v>
      </c>
    </row>
    <row r="1900" spans="1:17" x14ac:dyDescent="0.3">
      <c r="A1900" s="32" t="s">
        <v>1220</v>
      </c>
      <c r="B1900" s="22" t="s">
        <v>2558</v>
      </c>
      <c r="C1900" s="18" t="s">
        <v>3991</v>
      </c>
      <c r="D1900" s="18" t="s">
        <v>26</v>
      </c>
      <c r="E1900" s="18" t="s">
        <v>9</v>
      </c>
      <c r="F1900" s="42">
        <f t="shared" ca="1" si="29"/>
        <v>18752</v>
      </c>
      <c r="G1900" s="27">
        <v>6.4</v>
      </c>
      <c r="H1900" s="45">
        <v>112.95</v>
      </c>
      <c r="I1900" s="45">
        <v>1070.5</v>
      </c>
      <c r="J1900" s="25">
        <v>20</v>
      </c>
      <c r="K1900" s="45">
        <v>644.78</v>
      </c>
      <c r="L1900" s="45">
        <v>425.72</v>
      </c>
      <c r="M1900" s="18" t="s">
        <v>55</v>
      </c>
      <c r="N1900" s="45">
        <v>37.369999999999997</v>
      </c>
      <c r="O19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900" s="45">
        <f>Table1[[#This Row],[Lifetime Gross (M USD)]]-Table1[[#This Row],[Budget (M USD)]]</f>
        <v>957.55</v>
      </c>
      <c r="Q1900" s="2" t="s">
        <v>28</v>
      </c>
    </row>
    <row r="1901" spans="1:17" x14ac:dyDescent="0.3">
      <c r="A1901" s="18" t="s">
        <v>1344</v>
      </c>
      <c r="B1901" s="22" t="s">
        <v>1853</v>
      </c>
      <c r="C1901" s="18" t="s">
        <v>4006</v>
      </c>
      <c r="D1901" s="18" t="s">
        <v>26</v>
      </c>
      <c r="E1901" s="18" t="s">
        <v>9</v>
      </c>
      <c r="F1901" s="42">
        <f t="shared" ca="1" si="29"/>
        <v>39738</v>
      </c>
      <c r="G1901" s="27">
        <v>7.9</v>
      </c>
      <c r="H1901" s="45">
        <v>133.65</v>
      </c>
      <c r="I1901" s="45">
        <v>968.19</v>
      </c>
      <c r="J1901" s="25">
        <v>84</v>
      </c>
      <c r="K1901" s="45">
        <v>759.5</v>
      </c>
      <c r="L1901" s="45">
        <v>208.69</v>
      </c>
      <c r="M1901" s="18" t="s">
        <v>48</v>
      </c>
      <c r="N1901" s="45">
        <v>15.96</v>
      </c>
      <c r="O190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901" s="45">
        <f>Table1[[#This Row],[Lifetime Gross (M USD)]]-Table1[[#This Row],[Budget (M USD)]]</f>
        <v>834.54000000000008</v>
      </c>
      <c r="Q1901" s="2" t="s">
        <v>10</v>
      </c>
    </row>
    <row r="1902" spans="1:17" x14ac:dyDescent="0.3">
      <c r="A1902" s="32" t="s">
        <v>1366</v>
      </c>
      <c r="B1902" s="22" t="s">
        <v>2144</v>
      </c>
      <c r="C1902" s="18" t="s">
        <v>3375</v>
      </c>
      <c r="D1902" s="18" t="s">
        <v>26</v>
      </c>
      <c r="E1902" s="18" t="s">
        <v>9</v>
      </c>
      <c r="F1902" s="42">
        <f t="shared" ca="1" si="29"/>
        <v>41408</v>
      </c>
      <c r="G1902" s="27">
        <v>6.9</v>
      </c>
      <c r="H1902" s="45">
        <v>253.45</v>
      </c>
      <c r="I1902" s="45">
        <v>1086.0999999999999</v>
      </c>
      <c r="J1902" s="25">
        <v>65</v>
      </c>
      <c r="K1902" s="45">
        <v>655.41</v>
      </c>
      <c r="L1902" s="45">
        <v>430.69</v>
      </c>
      <c r="M1902" s="18" t="s">
        <v>50</v>
      </c>
      <c r="N1902" s="45">
        <v>36.130000000000003</v>
      </c>
      <c r="O190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902" s="45">
        <f>Table1[[#This Row],[Lifetime Gross (M USD)]]-Table1[[#This Row],[Budget (M USD)]]</f>
        <v>832.64999999999986</v>
      </c>
      <c r="Q1902" s="2" t="s">
        <v>25</v>
      </c>
    </row>
    <row r="1903" spans="1:17" x14ac:dyDescent="0.3">
      <c r="A1903" s="18" t="s">
        <v>1407</v>
      </c>
      <c r="B1903" s="22" t="s">
        <v>2191</v>
      </c>
      <c r="C1903" s="18" t="s">
        <v>3434</v>
      </c>
      <c r="D1903" s="18" t="s">
        <v>26</v>
      </c>
      <c r="E1903" s="18" t="s">
        <v>9</v>
      </c>
      <c r="F1903" s="42">
        <f t="shared" ca="1" si="29"/>
        <v>9932</v>
      </c>
      <c r="G1903" s="27">
        <v>7.2</v>
      </c>
      <c r="H1903" s="45">
        <v>207.96</v>
      </c>
      <c r="I1903" s="45">
        <v>929.01</v>
      </c>
      <c r="J1903" s="25">
        <v>78</v>
      </c>
      <c r="K1903" s="45">
        <v>479.13</v>
      </c>
      <c r="L1903" s="45">
        <v>449.88</v>
      </c>
      <c r="M1903" s="18" t="s">
        <v>44</v>
      </c>
      <c r="N1903" s="45">
        <v>93.32</v>
      </c>
      <c r="O190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903" s="45">
        <f>Table1[[#This Row],[Lifetime Gross (M USD)]]-Table1[[#This Row],[Budget (M USD)]]</f>
        <v>721.05</v>
      </c>
      <c r="Q1903" s="2" t="s">
        <v>28</v>
      </c>
    </row>
    <row r="1904" spans="1:17" x14ac:dyDescent="0.3">
      <c r="A1904" s="32" t="s">
        <v>1510</v>
      </c>
      <c r="B1904" s="22" t="s">
        <v>1882</v>
      </c>
      <c r="C1904" s="18" t="s">
        <v>3627</v>
      </c>
      <c r="D1904" s="18" t="s">
        <v>26</v>
      </c>
      <c r="E1904" s="18" t="s">
        <v>9</v>
      </c>
      <c r="F1904" s="42">
        <f t="shared" ca="1" si="29"/>
        <v>16502</v>
      </c>
      <c r="G1904" s="27">
        <v>7.9</v>
      </c>
      <c r="H1904" s="45">
        <v>130.44</v>
      </c>
      <c r="I1904" s="45">
        <v>687.82</v>
      </c>
      <c r="J1904" s="25">
        <v>94</v>
      </c>
      <c r="K1904" s="45">
        <v>495.66</v>
      </c>
      <c r="L1904" s="45">
        <v>192.16</v>
      </c>
      <c r="M1904" s="18" t="s">
        <v>46</v>
      </c>
      <c r="N1904" s="45">
        <v>40.729999999999997</v>
      </c>
      <c r="O190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04" s="45">
        <f>Table1[[#This Row],[Lifetime Gross (M USD)]]-Table1[[#This Row],[Budget (M USD)]]</f>
        <v>557.38000000000011</v>
      </c>
      <c r="Q1904" s="2" t="s">
        <v>8</v>
      </c>
    </row>
    <row r="1905" spans="1:17" x14ac:dyDescent="0.3">
      <c r="A1905" s="18" t="s">
        <v>1530</v>
      </c>
      <c r="B1905" s="22" t="s">
        <v>2776</v>
      </c>
      <c r="C1905" s="18" t="s">
        <v>4376</v>
      </c>
      <c r="D1905" s="18" t="s">
        <v>26</v>
      </c>
      <c r="E1905" s="18" t="s">
        <v>9</v>
      </c>
      <c r="F1905" s="42">
        <f t="shared" ca="1" si="29"/>
        <v>30819</v>
      </c>
      <c r="G1905" s="27">
        <v>5.8</v>
      </c>
      <c r="H1905" s="45">
        <v>241.16</v>
      </c>
      <c r="I1905" s="45">
        <v>770.9</v>
      </c>
      <c r="J1905" s="25">
        <v>88</v>
      </c>
      <c r="K1905" s="45">
        <v>606.49</v>
      </c>
      <c r="L1905" s="45">
        <v>164.41</v>
      </c>
      <c r="M1905" s="18" t="s">
        <v>46</v>
      </c>
      <c r="N1905" s="45">
        <v>28.24</v>
      </c>
      <c r="O190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905" s="45">
        <f>Table1[[#This Row],[Lifetime Gross (M USD)]]-Table1[[#This Row],[Budget (M USD)]]</f>
        <v>529.74</v>
      </c>
      <c r="Q1905" s="2" t="s">
        <v>17</v>
      </c>
    </row>
    <row r="1906" spans="1:17" x14ac:dyDescent="0.3">
      <c r="A1906" s="32" t="s">
        <v>1754</v>
      </c>
      <c r="B1906" s="22" t="s">
        <v>2604</v>
      </c>
      <c r="C1906" s="18" t="s">
        <v>4073</v>
      </c>
      <c r="D1906" s="18" t="s">
        <v>26</v>
      </c>
      <c r="E1906" s="18" t="s">
        <v>9</v>
      </c>
      <c r="F1906" s="42">
        <f t="shared" ca="1" si="29"/>
        <v>31190</v>
      </c>
      <c r="G1906" s="27">
        <v>4.0999999999999996</v>
      </c>
      <c r="H1906" s="45">
        <v>269.89</v>
      </c>
      <c r="I1906" s="45">
        <v>794.45</v>
      </c>
      <c r="J1906" s="25">
        <v>88</v>
      </c>
      <c r="K1906" s="45">
        <v>536.75</v>
      </c>
      <c r="L1906" s="45">
        <v>257.7</v>
      </c>
      <c r="M1906" s="18" t="s">
        <v>50</v>
      </c>
      <c r="N1906" s="45">
        <v>111.31</v>
      </c>
      <c r="O190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906" s="45">
        <f>Table1[[#This Row],[Lifetime Gross (M USD)]]-Table1[[#This Row],[Budget (M USD)]]</f>
        <v>524.56000000000006</v>
      </c>
      <c r="Q1906" s="2" t="s">
        <v>17</v>
      </c>
    </row>
    <row r="1907" spans="1:17" x14ac:dyDescent="0.3">
      <c r="A1907" s="18" t="s">
        <v>278</v>
      </c>
      <c r="B1907" s="22" t="s">
        <v>2162</v>
      </c>
      <c r="C1907" s="18" t="s">
        <v>3394</v>
      </c>
      <c r="D1907" s="18" t="s">
        <v>26</v>
      </c>
      <c r="E1907" s="18" t="s">
        <v>9</v>
      </c>
      <c r="F1907" s="42">
        <f t="shared" ca="1" si="29"/>
        <v>29608</v>
      </c>
      <c r="G1907" s="27">
        <v>7</v>
      </c>
      <c r="H1907" s="45">
        <v>139.66</v>
      </c>
      <c r="I1907" s="45">
        <v>647.9</v>
      </c>
      <c r="J1907" s="25">
        <v>44</v>
      </c>
      <c r="K1907" s="45">
        <v>508.3</v>
      </c>
      <c r="L1907" s="45">
        <v>139.6</v>
      </c>
      <c r="M1907" s="18" t="s">
        <v>55</v>
      </c>
      <c r="N1907" s="45">
        <v>19.05</v>
      </c>
      <c r="O190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07" s="45">
        <f>Table1[[#This Row],[Lifetime Gross (M USD)]]-Table1[[#This Row],[Budget (M USD)]]</f>
        <v>508.24</v>
      </c>
      <c r="Q1907" s="2" t="s">
        <v>22</v>
      </c>
    </row>
    <row r="1908" spans="1:17" x14ac:dyDescent="0.3">
      <c r="A1908" s="32" t="s">
        <v>543</v>
      </c>
      <c r="B1908" s="22" t="s">
        <v>2755</v>
      </c>
      <c r="C1908" s="18" t="s">
        <v>4332</v>
      </c>
      <c r="D1908" s="18" t="s">
        <v>26</v>
      </c>
      <c r="E1908" s="18" t="s">
        <v>9</v>
      </c>
      <c r="F1908" s="42">
        <f t="shared" ca="1" si="29"/>
        <v>20434</v>
      </c>
      <c r="G1908" s="27">
        <v>7.4</v>
      </c>
      <c r="H1908" s="45">
        <v>104.28</v>
      </c>
      <c r="I1908" s="45">
        <v>514.42999999999995</v>
      </c>
      <c r="J1908" s="25">
        <v>78</v>
      </c>
      <c r="K1908" s="45">
        <v>302.72000000000003</v>
      </c>
      <c r="L1908" s="45">
        <v>211.71</v>
      </c>
      <c r="M1908" s="18" t="s">
        <v>55</v>
      </c>
      <c r="N1908" s="45">
        <v>29.78</v>
      </c>
      <c r="O190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08" s="45">
        <f>Table1[[#This Row],[Lifetime Gross (M USD)]]-Table1[[#This Row],[Budget (M USD)]]</f>
        <v>410.15</v>
      </c>
      <c r="Q1908" s="2" t="s">
        <v>8</v>
      </c>
    </row>
    <row r="1909" spans="1:17" x14ac:dyDescent="0.3">
      <c r="A1909" s="18" t="s">
        <v>762</v>
      </c>
      <c r="B1909" s="22" t="s">
        <v>2734</v>
      </c>
      <c r="C1909" s="18" t="s">
        <v>4299</v>
      </c>
      <c r="D1909" s="18" t="s">
        <v>26</v>
      </c>
      <c r="E1909" s="18" t="s">
        <v>27</v>
      </c>
      <c r="F1909" s="42">
        <f t="shared" ca="1" si="29"/>
        <v>23132</v>
      </c>
      <c r="G1909" s="27">
        <v>7.8</v>
      </c>
      <c r="H1909" s="45">
        <v>30.36</v>
      </c>
      <c r="I1909" s="45">
        <v>414.98</v>
      </c>
      <c r="J1909" s="25">
        <v>42</v>
      </c>
      <c r="K1909" s="45">
        <v>296.14999999999998</v>
      </c>
      <c r="L1909" s="45">
        <v>118.83</v>
      </c>
      <c r="M1909" s="18" t="s">
        <v>46</v>
      </c>
      <c r="N1909" s="45">
        <v>12.17</v>
      </c>
      <c r="O190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09" s="45">
        <f>Table1[[#This Row],[Lifetime Gross (M USD)]]-Table1[[#This Row],[Budget (M USD)]]</f>
        <v>384.62</v>
      </c>
      <c r="Q1909" s="2" t="s">
        <v>17</v>
      </c>
    </row>
    <row r="1910" spans="1:17" x14ac:dyDescent="0.3">
      <c r="A1910" s="32" t="s">
        <v>932</v>
      </c>
      <c r="B1910" s="22" t="s">
        <v>2258</v>
      </c>
      <c r="C1910" s="18" t="s">
        <v>4584</v>
      </c>
      <c r="D1910" s="18" t="s">
        <v>26</v>
      </c>
      <c r="E1910" s="18" t="s">
        <v>9</v>
      </c>
      <c r="F1910" s="42">
        <f t="shared" ca="1" si="29"/>
        <v>13651</v>
      </c>
      <c r="G1910" s="27">
        <v>7.2</v>
      </c>
      <c r="H1910" s="45">
        <v>287.01</v>
      </c>
      <c r="I1910" s="45">
        <v>666.8</v>
      </c>
      <c r="J1910" s="25">
        <v>82</v>
      </c>
      <c r="K1910" s="45">
        <v>512.49</v>
      </c>
      <c r="L1910" s="45">
        <v>154.31</v>
      </c>
      <c r="M1910" s="18" t="s">
        <v>54</v>
      </c>
      <c r="N1910" s="45">
        <v>70.28</v>
      </c>
      <c r="O191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0" s="45">
        <f>Table1[[#This Row],[Lifetime Gross (M USD)]]-Table1[[#This Row],[Budget (M USD)]]</f>
        <v>379.78999999999996</v>
      </c>
      <c r="Q1910" s="2" t="s">
        <v>8</v>
      </c>
    </row>
    <row r="1911" spans="1:17" x14ac:dyDescent="0.3">
      <c r="A1911" s="18" t="s">
        <v>1021</v>
      </c>
      <c r="B1911" s="22" t="s">
        <v>1845</v>
      </c>
      <c r="C1911" s="18" t="s">
        <v>3054</v>
      </c>
      <c r="D1911" s="18" t="s">
        <v>26</v>
      </c>
      <c r="E1911" s="18" t="s">
        <v>9</v>
      </c>
      <c r="F1911" s="42">
        <f t="shared" ca="1" si="29"/>
        <v>34915</v>
      </c>
      <c r="G1911" s="27">
        <v>5.3</v>
      </c>
      <c r="H1911" s="45">
        <v>92</v>
      </c>
      <c r="I1911" s="45">
        <v>467.83</v>
      </c>
      <c r="J1911" s="25">
        <v>31</v>
      </c>
      <c r="K1911" s="45">
        <v>286.3</v>
      </c>
      <c r="L1911" s="45">
        <v>181.53</v>
      </c>
      <c r="M1911" s="18" t="s">
        <v>48</v>
      </c>
      <c r="N1911" s="45">
        <v>23.73</v>
      </c>
      <c r="O191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1" s="45">
        <f>Table1[[#This Row],[Lifetime Gross (M USD)]]-Table1[[#This Row],[Budget (M USD)]]</f>
        <v>375.83</v>
      </c>
      <c r="Q1911" s="2" t="s">
        <v>28</v>
      </c>
    </row>
    <row r="1912" spans="1:17" x14ac:dyDescent="0.3">
      <c r="A1912" s="32" t="s">
        <v>1172</v>
      </c>
      <c r="B1912" s="22" t="s">
        <v>2325</v>
      </c>
      <c r="C1912" s="18" t="s">
        <v>3617</v>
      </c>
      <c r="D1912" s="18" t="s">
        <v>26</v>
      </c>
      <c r="E1912" s="18" t="s">
        <v>9</v>
      </c>
      <c r="F1912" s="42">
        <f t="shared" ca="1" si="29"/>
        <v>25253</v>
      </c>
      <c r="G1912" s="27">
        <v>7</v>
      </c>
      <c r="H1912" s="45">
        <v>116.84</v>
      </c>
      <c r="I1912" s="45">
        <v>479.1</v>
      </c>
      <c r="J1912" s="25">
        <v>30</v>
      </c>
      <c r="K1912" s="45">
        <v>343.14</v>
      </c>
      <c r="L1912" s="45">
        <v>135.96</v>
      </c>
      <c r="M1912" s="18" t="s">
        <v>54</v>
      </c>
      <c r="N1912" s="45">
        <v>52.33</v>
      </c>
      <c r="O191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2" s="45">
        <f>Table1[[#This Row],[Lifetime Gross (M USD)]]-Table1[[#This Row],[Budget (M USD)]]</f>
        <v>362.26</v>
      </c>
      <c r="Q1912" s="2" t="s">
        <v>28</v>
      </c>
    </row>
    <row r="1913" spans="1:17" x14ac:dyDescent="0.3">
      <c r="A1913" s="18" t="s">
        <v>1310</v>
      </c>
      <c r="B1913" s="22" t="s">
        <v>2490</v>
      </c>
      <c r="C1913" s="18" t="s">
        <v>3870</v>
      </c>
      <c r="D1913" s="18" t="s">
        <v>2491</v>
      </c>
      <c r="E1913" s="18" t="s">
        <v>2492</v>
      </c>
      <c r="F1913" s="42">
        <f t="shared" ca="1" si="29"/>
        <v>16739</v>
      </c>
      <c r="G1913" s="27">
        <v>7.9</v>
      </c>
      <c r="H1913" s="45">
        <v>122.57</v>
      </c>
      <c r="I1913" s="45">
        <v>484.62</v>
      </c>
      <c r="J1913" s="25">
        <v>65</v>
      </c>
      <c r="K1913" s="45">
        <v>255.86</v>
      </c>
      <c r="L1913" s="45">
        <v>228.76</v>
      </c>
      <c r="M1913" s="18" t="s">
        <v>46</v>
      </c>
      <c r="N1913" s="45">
        <v>32.19</v>
      </c>
      <c r="O191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3" s="45">
        <f>Table1[[#This Row],[Lifetime Gross (M USD)]]-Table1[[#This Row],[Budget (M USD)]]</f>
        <v>362.05</v>
      </c>
      <c r="Q1913" s="2" t="s">
        <v>32</v>
      </c>
    </row>
    <row r="1914" spans="1:17" x14ac:dyDescent="0.3">
      <c r="A1914" s="32" t="s">
        <v>62</v>
      </c>
      <c r="B1914" s="22" t="s">
        <v>2062</v>
      </c>
      <c r="C1914" s="18" t="s">
        <v>3270</v>
      </c>
      <c r="D1914" s="18" t="s">
        <v>26</v>
      </c>
      <c r="E1914" s="18" t="s">
        <v>9</v>
      </c>
      <c r="F1914" s="42">
        <f t="shared" ca="1" si="29"/>
        <v>29332</v>
      </c>
      <c r="G1914" s="27">
        <v>6.6</v>
      </c>
      <c r="H1914" s="45">
        <v>138</v>
      </c>
      <c r="I1914" s="45">
        <v>478.48</v>
      </c>
      <c r="J1914" s="25">
        <v>25</v>
      </c>
      <c r="K1914" s="45">
        <v>269.20999999999998</v>
      </c>
      <c r="L1914" s="45">
        <v>209.27</v>
      </c>
      <c r="M1914" s="18" t="s">
        <v>54</v>
      </c>
      <c r="N1914" s="45">
        <v>57.98</v>
      </c>
      <c r="O191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4" s="45">
        <f>Table1[[#This Row],[Lifetime Gross (M USD)]]-Table1[[#This Row],[Budget (M USD)]]</f>
        <v>340.48</v>
      </c>
      <c r="Q1914" s="2" t="s">
        <v>20</v>
      </c>
    </row>
    <row r="1915" spans="1:17" x14ac:dyDescent="0.3">
      <c r="A1915" s="18" t="s">
        <v>366</v>
      </c>
      <c r="B1915" s="22" t="s">
        <v>2558</v>
      </c>
      <c r="C1915" s="18" t="s">
        <v>3991</v>
      </c>
      <c r="D1915" s="18" t="s">
        <v>26</v>
      </c>
      <c r="E1915" s="18" t="s">
        <v>9</v>
      </c>
      <c r="F1915" s="42">
        <f t="shared" ca="1" si="29"/>
        <v>26175</v>
      </c>
      <c r="G1915" s="27">
        <v>6.4</v>
      </c>
      <c r="H1915" s="45">
        <v>123.68</v>
      </c>
      <c r="I1915" s="45">
        <v>449</v>
      </c>
      <c r="J1915" s="25">
        <v>85</v>
      </c>
      <c r="K1915" s="45">
        <v>351.79</v>
      </c>
      <c r="L1915" s="45">
        <v>97.21</v>
      </c>
      <c r="M1915" s="18" t="s">
        <v>44</v>
      </c>
      <c r="N1915" s="45">
        <v>21.94</v>
      </c>
      <c r="O191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5" s="45">
        <f>Table1[[#This Row],[Lifetime Gross (M USD)]]-Table1[[#This Row],[Budget (M USD)]]</f>
        <v>325.32</v>
      </c>
      <c r="Q1915" s="2" t="s">
        <v>17</v>
      </c>
    </row>
    <row r="1916" spans="1:17" x14ac:dyDescent="0.3">
      <c r="A1916" s="32" t="s">
        <v>485</v>
      </c>
      <c r="B1916" s="22" t="s">
        <v>2196</v>
      </c>
      <c r="C1916" s="18" t="s">
        <v>3439</v>
      </c>
      <c r="D1916" s="18" t="s">
        <v>26</v>
      </c>
      <c r="E1916" s="18" t="s">
        <v>9</v>
      </c>
      <c r="F1916" s="42">
        <f t="shared" ca="1" si="29"/>
        <v>26824</v>
      </c>
      <c r="G1916" s="27">
        <v>4.3</v>
      </c>
      <c r="H1916" s="45">
        <v>175.65</v>
      </c>
      <c r="I1916" s="45">
        <v>491.99</v>
      </c>
      <c r="J1916" s="25">
        <v>84</v>
      </c>
      <c r="K1916" s="45">
        <v>387.76</v>
      </c>
      <c r="L1916" s="45">
        <v>104.23</v>
      </c>
      <c r="M1916" s="18" t="s">
        <v>50</v>
      </c>
      <c r="N1916" s="45">
        <v>82.72</v>
      </c>
      <c r="O191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6" s="45">
        <f>Table1[[#This Row],[Lifetime Gross (M USD)]]-Table1[[#This Row],[Budget (M USD)]]</f>
        <v>316.34000000000003</v>
      </c>
      <c r="Q1916" s="2" t="s">
        <v>20</v>
      </c>
    </row>
    <row r="1917" spans="1:17" x14ac:dyDescent="0.3">
      <c r="A1917" s="18" t="s">
        <v>497</v>
      </c>
      <c r="B1917" s="22" t="s">
        <v>1970</v>
      </c>
      <c r="C1917" s="18" t="s">
        <v>3976</v>
      </c>
      <c r="D1917" s="18" t="s">
        <v>26</v>
      </c>
      <c r="E1917" s="18" t="s">
        <v>9</v>
      </c>
      <c r="F1917" s="42">
        <f t="shared" ca="1" si="29"/>
        <v>21807</v>
      </c>
      <c r="G1917" s="27">
        <v>7.4</v>
      </c>
      <c r="H1917" s="45">
        <v>56.52</v>
      </c>
      <c r="I1917" s="45">
        <v>335.51</v>
      </c>
      <c r="J1917" s="25">
        <v>66</v>
      </c>
      <c r="K1917" s="45">
        <v>230</v>
      </c>
      <c r="L1917" s="45">
        <v>105.51</v>
      </c>
      <c r="M1917" s="18" t="s">
        <v>48</v>
      </c>
      <c r="N1917" s="45">
        <v>12.92</v>
      </c>
      <c r="O191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7" s="45">
        <f>Table1[[#This Row],[Lifetime Gross (M USD)]]-Table1[[#This Row],[Budget (M USD)]]</f>
        <v>278.99</v>
      </c>
      <c r="Q1917" s="2" t="s">
        <v>20</v>
      </c>
    </row>
    <row r="1918" spans="1:17" x14ac:dyDescent="0.3">
      <c r="A1918" s="32" t="s">
        <v>789</v>
      </c>
      <c r="B1918" s="22" t="s">
        <v>1884</v>
      </c>
      <c r="C1918" s="18" t="s">
        <v>3277</v>
      </c>
      <c r="D1918" s="18" t="s">
        <v>26</v>
      </c>
      <c r="E1918" s="18" t="s">
        <v>9</v>
      </c>
      <c r="F1918" s="42">
        <f t="shared" ca="1" si="29"/>
        <v>36314</v>
      </c>
      <c r="G1918" s="27">
        <v>4.5</v>
      </c>
      <c r="H1918" s="45">
        <v>122.69</v>
      </c>
      <c r="I1918" s="45">
        <v>378.19</v>
      </c>
      <c r="J1918" s="25">
        <v>87</v>
      </c>
      <c r="K1918" s="45">
        <v>257.77</v>
      </c>
      <c r="L1918" s="45">
        <v>120.42</v>
      </c>
      <c r="M1918" s="18" t="s">
        <v>50</v>
      </c>
      <c r="N1918" s="45">
        <v>60.25</v>
      </c>
      <c r="O191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8" s="45">
        <f>Table1[[#This Row],[Lifetime Gross (M USD)]]-Table1[[#This Row],[Budget (M USD)]]</f>
        <v>255.5</v>
      </c>
      <c r="Q1918" s="2" t="s">
        <v>13</v>
      </c>
    </row>
    <row r="1919" spans="1:17" x14ac:dyDescent="0.3">
      <c r="A1919" s="18" t="s">
        <v>937</v>
      </c>
      <c r="B1919" s="22" t="s">
        <v>2455</v>
      </c>
      <c r="C1919" s="18" t="s">
        <v>4607</v>
      </c>
      <c r="D1919" s="18" t="s">
        <v>26</v>
      </c>
      <c r="E1919" s="18" t="s">
        <v>9</v>
      </c>
      <c r="F1919" s="42">
        <f t="shared" ca="1" si="29"/>
        <v>8297</v>
      </c>
      <c r="G1919" s="27">
        <v>6.7</v>
      </c>
      <c r="H1919" s="45">
        <v>20.94</v>
      </c>
      <c r="I1919" s="45">
        <v>274.52999999999997</v>
      </c>
      <c r="J1919" s="25">
        <v>57</v>
      </c>
      <c r="K1919" s="45">
        <v>137.91999999999999</v>
      </c>
      <c r="L1919" s="45">
        <v>136.61000000000001</v>
      </c>
      <c r="M1919" s="18" t="s">
        <v>44</v>
      </c>
      <c r="N1919" s="45">
        <v>2.4500000000000002</v>
      </c>
      <c r="O191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19" s="45">
        <f>Table1[[#This Row],[Lifetime Gross (M USD)]]-Table1[[#This Row],[Budget (M USD)]]</f>
        <v>253.58999999999997</v>
      </c>
      <c r="Q1919" s="2" t="s">
        <v>10</v>
      </c>
    </row>
    <row r="1920" spans="1:17" x14ac:dyDescent="0.3">
      <c r="A1920" s="32" t="s">
        <v>1434</v>
      </c>
      <c r="B1920" s="22" t="s">
        <v>2777</v>
      </c>
      <c r="C1920" s="18" t="s">
        <v>4380</v>
      </c>
      <c r="D1920" s="18" t="s">
        <v>2553</v>
      </c>
      <c r="E1920" s="18" t="s">
        <v>31</v>
      </c>
      <c r="F1920" s="42">
        <f t="shared" ca="1" si="29"/>
        <v>21988</v>
      </c>
      <c r="G1920" s="27">
        <v>6.1</v>
      </c>
      <c r="H1920" s="45">
        <v>2.14</v>
      </c>
      <c r="I1920" s="45">
        <v>225.61</v>
      </c>
      <c r="J1920" s="25">
        <v>79</v>
      </c>
      <c r="K1920" s="45">
        <v>126.25</v>
      </c>
      <c r="L1920" s="45">
        <v>99.36</v>
      </c>
      <c r="M1920" s="18" t="s">
        <v>54</v>
      </c>
      <c r="N1920" s="45">
        <v>0.42</v>
      </c>
      <c r="O192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0" s="45">
        <f>Table1[[#This Row],[Lifetime Gross (M USD)]]-Table1[[#This Row],[Budget (M USD)]]</f>
        <v>223.47000000000003</v>
      </c>
      <c r="Q1920" s="2" t="s">
        <v>8</v>
      </c>
    </row>
    <row r="1921" spans="1:17" x14ac:dyDescent="0.3">
      <c r="A1921" s="18" t="s">
        <v>1718</v>
      </c>
      <c r="B1921" s="22" t="s">
        <v>2116</v>
      </c>
      <c r="C1921" s="18" t="s">
        <v>3340</v>
      </c>
      <c r="D1921" s="18" t="s">
        <v>26</v>
      </c>
      <c r="E1921" s="18" t="s">
        <v>9</v>
      </c>
      <c r="F1921" s="42">
        <f t="shared" ca="1" si="29"/>
        <v>14824</v>
      </c>
      <c r="G1921" s="27">
        <v>6.7</v>
      </c>
      <c r="H1921" s="45">
        <v>148.24</v>
      </c>
      <c r="I1921" s="45">
        <v>342.74</v>
      </c>
      <c r="J1921" s="25">
        <v>47</v>
      </c>
      <c r="K1921" s="45">
        <v>189.03</v>
      </c>
      <c r="L1921" s="45">
        <v>153.71</v>
      </c>
      <c r="M1921" s="18" t="s">
        <v>44</v>
      </c>
      <c r="N1921" s="45">
        <v>27.18</v>
      </c>
      <c r="O192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1" s="45">
        <f>Table1[[#This Row],[Lifetime Gross (M USD)]]-Table1[[#This Row],[Budget (M USD)]]</f>
        <v>194.5</v>
      </c>
      <c r="Q1921" s="2" t="s">
        <v>13</v>
      </c>
    </row>
    <row r="1922" spans="1:17" x14ac:dyDescent="0.3">
      <c r="A1922" s="32" t="s">
        <v>1825</v>
      </c>
      <c r="B1922" s="22" t="s">
        <v>2761</v>
      </c>
      <c r="C1922" s="18" t="s">
        <v>4705</v>
      </c>
      <c r="D1922" s="18" t="s">
        <v>26</v>
      </c>
      <c r="E1922" s="18" t="s">
        <v>9</v>
      </c>
      <c r="F1922" s="42">
        <f t="shared" ca="1" si="29"/>
        <v>7788</v>
      </c>
      <c r="G1922" s="27">
        <v>7</v>
      </c>
      <c r="H1922" s="45">
        <v>272.31</v>
      </c>
      <c r="I1922" s="45">
        <v>463.05</v>
      </c>
      <c r="J1922" s="25">
        <v>43</v>
      </c>
      <c r="K1922" s="45">
        <v>302.29000000000002</v>
      </c>
      <c r="L1922" s="45">
        <v>160.76</v>
      </c>
      <c r="M1922" s="18" t="s">
        <v>48</v>
      </c>
      <c r="N1922" s="45">
        <v>43.12</v>
      </c>
      <c r="O192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2" s="45">
        <f>Table1[[#This Row],[Lifetime Gross (M USD)]]-Table1[[#This Row],[Budget (M USD)]]</f>
        <v>190.74</v>
      </c>
      <c r="Q1922" s="2" t="s">
        <v>20</v>
      </c>
    </row>
    <row r="1923" spans="1:17" x14ac:dyDescent="0.3">
      <c r="A1923" s="18" t="s">
        <v>275</v>
      </c>
      <c r="B1923" s="22" t="s">
        <v>2609</v>
      </c>
      <c r="C1923" s="18" t="s">
        <v>4080</v>
      </c>
      <c r="D1923" s="18" t="s">
        <v>26</v>
      </c>
      <c r="E1923" s="18" t="s">
        <v>9</v>
      </c>
      <c r="F1923" s="42">
        <f t="shared" ref="F1923:F1986" ca="1" si="30">RANDBETWEEN(DATE(1920,1,1),DATE(2015,12,31))</f>
        <v>17418</v>
      </c>
      <c r="G1923" s="27">
        <v>5.0999999999999996</v>
      </c>
      <c r="H1923" s="45">
        <v>88.56</v>
      </c>
      <c r="I1923" s="45">
        <v>266.31</v>
      </c>
      <c r="J1923" s="25">
        <v>85</v>
      </c>
      <c r="K1923" s="45">
        <v>210.69</v>
      </c>
      <c r="L1923" s="45">
        <v>55.62</v>
      </c>
      <c r="M1923" s="18" t="s">
        <v>44</v>
      </c>
      <c r="N1923" s="45">
        <v>10.69</v>
      </c>
      <c r="O192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3" s="45">
        <f>Table1[[#This Row],[Lifetime Gross (M USD)]]-Table1[[#This Row],[Budget (M USD)]]</f>
        <v>177.75</v>
      </c>
      <c r="Q1923" s="2" t="s">
        <v>13</v>
      </c>
    </row>
    <row r="1924" spans="1:17" x14ac:dyDescent="0.3">
      <c r="A1924" s="32" t="s">
        <v>335</v>
      </c>
      <c r="B1924" s="22" t="s">
        <v>1907</v>
      </c>
      <c r="C1924" s="18" t="s">
        <v>4455</v>
      </c>
      <c r="D1924" s="18" t="s">
        <v>26</v>
      </c>
      <c r="E1924" s="18" t="s">
        <v>9</v>
      </c>
      <c r="F1924" s="42">
        <f t="shared" ca="1" si="30"/>
        <v>35531</v>
      </c>
      <c r="G1924" s="27">
        <v>7.8</v>
      </c>
      <c r="H1924" s="45">
        <v>55.49</v>
      </c>
      <c r="I1924" s="45">
        <v>226.53</v>
      </c>
      <c r="J1924" s="25">
        <v>66</v>
      </c>
      <c r="K1924" s="45">
        <v>143.43</v>
      </c>
      <c r="L1924" s="45">
        <v>83.1</v>
      </c>
      <c r="M1924" s="18" t="s">
        <v>54</v>
      </c>
      <c r="N1924" s="45">
        <v>8.07</v>
      </c>
      <c r="O192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4" s="45">
        <f>Table1[[#This Row],[Lifetime Gross (M USD)]]-Table1[[#This Row],[Budget (M USD)]]</f>
        <v>171.04</v>
      </c>
      <c r="Q1924" s="2" t="s">
        <v>10</v>
      </c>
    </row>
    <row r="1925" spans="1:17" x14ac:dyDescent="0.3">
      <c r="A1925" s="18" t="s">
        <v>434</v>
      </c>
      <c r="B1925" s="22" t="s">
        <v>2296</v>
      </c>
      <c r="C1925" s="18" t="s">
        <v>3578</v>
      </c>
      <c r="D1925" s="18" t="s">
        <v>26</v>
      </c>
      <c r="E1925" s="18" t="s">
        <v>9</v>
      </c>
      <c r="F1925" s="42">
        <f t="shared" ca="1" si="30"/>
        <v>19792</v>
      </c>
      <c r="G1925" s="27">
        <v>5.0999999999999996</v>
      </c>
      <c r="H1925" s="45">
        <v>33.18</v>
      </c>
      <c r="I1925" s="45">
        <v>200.76</v>
      </c>
      <c r="J1925" s="25">
        <v>100</v>
      </c>
      <c r="K1925" s="45">
        <v>142.61000000000001</v>
      </c>
      <c r="L1925" s="45">
        <v>58.15</v>
      </c>
      <c r="M1925" s="18" t="s">
        <v>48</v>
      </c>
      <c r="N1925" s="45">
        <v>14.49</v>
      </c>
      <c r="O192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5" s="45">
        <f>Table1[[#This Row],[Lifetime Gross (M USD)]]-Table1[[#This Row],[Budget (M USD)]]</f>
        <v>167.57999999999998</v>
      </c>
      <c r="Q1925" s="2" t="s">
        <v>8</v>
      </c>
    </row>
    <row r="1926" spans="1:17" x14ac:dyDescent="0.3">
      <c r="A1926" s="32" t="s">
        <v>782</v>
      </c>
      <c r="B1926" s="22" t="s">
        <v>2975</v>
      </c>
      <c r="C1926" s="18" t="s">
        <v>4830</v>
      </c>
      <c r="D1926" s="18" t="s">
        <v>11</v>
      </c>
      <c r="E1926" s="18" t="s">
        <v>15</v>
      </c>
      <c r="F1926" s="42">
        <f t="shared" ca="1" si="30"/>
        <v>31871</v>
      </c>
      <c r="G1926" s="27">
        <v>8.4</v>
      </c>
      <c r="H1926" s="45">
        <v>20.260000000000002</v>
      </c>
      <c r="I1926" s="45">
        <v>184.95</v>
      </c>
      <c r="J1926" s="25">
        <v>31</v>
      </c>
      <c r="K1926" s="45">
        <v>109.28</v>
      </c>
      <c r="L1926" s="45">
        <v>75.67</v>
      </c>
      <c r="M1926" s="18" t="s">
        <v>48</v>
      </c>
      <c r="N1926" s="45">
        <v>4.2699999999999996</v>
      </c>
      <c r="O192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6" s="45">
        <f>Table1[[#This Row],[Lifetime Gross (M USD)]]-Table1[[#This Row],[Budget (M USD)]]</f>
        <v>164.69</v>
      </c>
      <c r="Q1926" s="2" t="s">
        <v>28</v>
      </c>
    </row>
    <row r="1927" spans="1:17" x14ac:dyDescent="0.3">
      <c r="A1927" s="18" t="s">
        <v>826</v>
      </c>
      <c r="B1927" s="22" t="s">
        <v>2915</v>
      </c>
      <c r="C1927" s="18" t="s">
        <v>4686</v>
      </c>
      <c r="D1927" s="18" t="s">
        <v>26</v>
      </c>
      <c r="E1927" s="18" t="s">
        <v>9</v>
      </c>
      <c r="F1927" s="42">
        <f t="shared" ca="1" si="30"/>
        <v>25932</v>
      </c>
      <c r="G1927" s="27">
        <v>6.9</v>
      </c>
      <c r="H1927" s="45">
        <v>151.65</v>
      </c>
      <c r="I1927" s="45">
        <v>292.79000000000002</v>
      </c>
      <c r="J1927" s="25">
        <v>57</v>
      </c>
      <c r="K1927" s="45">
        <v>148.84</v>
      </c>
      <c r="L1927" s="45">
        <v>143.94999999999999</v>
      </c>
      <c r="M1927" s="18" t="s">
        <v>50</v>
      </c>
      <c r="N1927" s="45">
        <v>28.72</v>
      </c>
      <c r="O192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7" s="45">
        <f>Table1[[#This Row],[Lifetime Gross (M USD)]]-Table1[[#This Row],[Budget (M USD)]]</f>
        <v>141.14000000000001</v>
      </c>
      <c r="Q1927" s="2" t="s">
        <v>28</v>
      </c>
    </row>
    <row r="1928" spans="1:17" x14ac:dyDescent="0.3">
      <c r="A1928" s="32" t="s">
        <v>105</v>
      </c>
      <c r="B1928" s="22" t="s">
        <v>2411</v>
      </c>
      <c r="C1928" s="18" t="s">
        <v>3746</v>
      </c>
      <c r="D1928" s="18" t="s">
        <v>26</v>
      </c>
      <c r="E1928" s="18" t="s">
        <v>9</v>
      </c>
      <c r="F1928" s="42">
        <f t="shared" ca="1" si="30"/>
        <v>26610</v>
      </c>
      <c r="G1928" s="27">
        <v>6.5</v>
      </c>
      <c r="H1928" s="45">
        <v>187.9</v>
      </c>
      <c r="I1928" s="45">
        <v>325.25</v>
      </c>
      <c r="J1928" s="25">
        <v>83</v>
      </c>
      <c r="K1928" s="45">
        <v>169.71</v>
      </c>
      <c r="L1928" s="45">
        <v>155.54</v>
      </c>
      <c r="M1928" s="18" t="s">
        <v>55</v>
      </c>
      <c r="N1928" s="45">
        <v>49.5</v>
      </c>
      <c r="O192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8" s="45">
        <f>Table1[[#This Row],[Lifetime Gross (M USD)]]-Table1[[#This Row],[Budget (M USD)]]</f>
        <v>137.35</v>
      </c>
      <c r="Q1928" s="2" t="s">
        <v>13</v>
      </c>
    </row>
    <row r="1929" spans="1:17" x14ac:dyDescent="0.3">
      <c r="A1929" s="18" t="s">
        <v>1587</v>
      </c>
      <c r="B1929" s="22" t="s">
        <v>2401</v>
      </c>
      <c r="C1929" s="18" t="s">
        <v>3731</v>
      </c>
      <c r="D1929" s="18" t="s">
        <v>26</v>
      </c>
      <c r="E1929" s="18" t="s">
        <v>9</v>
      </c>
      <c r="F1929" s="42">
        <f t="shared" ca="1" si="30"/>
        <v>35933</v>
      </c>
      <c r="G1929" s="27">
        <v>5.8</v>
      </c>
      <c r="H1929" s="45">
        <v>208.83</v>
      </c>
      <c r="I1929" s="45">
        <v>343.54</v>
      </c>
      <c r="J1929" s="25">
        <v>77</v>
      </c>
      <c r="K1929" s="45">
        <v>269.14</v>
      </c>
      <c r="L1929" s="45">
        <v>74.400000000000006</v>
      </c>
      <c r="M1929" s="18" t="s">
        <v>54</v>
      </c>
      <c r="N1929" s="45">
        <v>98.49</v>
      </c>
      <c r="O192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29" s="45">
        <f>Table1[[#This Row],[Lifetime Gross (M USD)]]-Table1[[#This Row],[Budget (M USD)]]</f>
        <v>134.71</v>
      </c>
      <c r="Q1929" s="2" t="s">
        <v>10</v>
      </c>
    </row>
    <row r="1930" spans="1:17" x14ac:dyDescent="0.3">
      <c r="A1930" s="32" t="s">
        <v>126</v>
      </c>
      <c r="B1930" s="22" t="s">
        <v>2090</v>
      </c>
      <c r="C1930" s="18" t="s">
        <v>3305</v>
      </c>
      <c r="D1930" s="18" t="s">
        <v>26</v>
      </c>
      <c r="E1930" s="18" t="s">
        <v>9</v>
      </c>
      <c r="F1930" s="42">
        <f t="shared" ca="1" si="30"/>
        <v>34447</v>
      </c>
      <c r="G1930" s="27">
        <v>6.5</v>
      </c>
      <c r="H1930" s="45">
        <v>66.459999999999994</v>
      </c>
      <c r="I1930" s="45">
        <v>196.68</v>
      </c>
      <c r="J1930" s="25">
        <v>26</v>
      </c>
      <c r="K1930" s="45">
        <v>98.51</v>
      </c>
      <c r="L1930" s="45">
        <v>98.17</v>
      </c>
      <c r="M1930" s="18" t="s">
        <v>48</v>
      </c>
      <c r="N1930" s="45">
        <v>6.93</v>
      </c>
      <c r="O193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0" s="45">
        <f>Table1[[#This Row],[Lifetime Gross (M USD)]]-Table1[[#This Row],[Budget (M USD)]]</f>
        <v>130.22000000000003</v>
      </c>
      <c r="Q1930" s="2" t="s">
        <v>25</v>
      </c>
    </row>
    <row r="1931" spans="1:17" x14ac:dyDescent="0.3">
      <c r="A1931" s="18" t="s">
        <v>387</v>
      </c>
      <c r="B1931" s="22" t="s">
        <v>1960</v>
      </c>
      <c r="C1931" s="18" t="s">
        <v>3467</v>
      </c>
      <c r="D1931" s="18" t="s">
        <v>26</v>
      </c>
      <c r="E1931" s="18" t="s">
        <v>19</v>
      </c>
      <c r="F1931" s="42">
        <f t="shared" ca="1" si="30"/>
        <v>23286</v>
      </c>
      <c r="G1931" s="27">
        <v>7</v>
      </c>
      <c r="H1931" s="45">
        <v>279.75</v>
      </c>
      <c r="I1931" s="45">
        <v>383.67</v>
      </c>
      <c r="J1931" s="25">
        <v>26</v>
      </c>
      <c r="K1931" s="45">
        <v>265.73</v>
      </c>
      <c r="L1931" s="45">
        <v>117.94</v>
      </c>
      <c r="M1931" s="18" t="s">
        <v>48</v>
      </c>
      <c r="N1931" s="45">
        <v>50</v>
      </c>
      <c r="O193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1" s="45">
        <f>Table1[[#This Row],[Lifetime Gross (M USD)]]-Table1[[#This Row],[Budget (M USD)]]</f>
        <v>103.92000000000002</v>
      </c>
      <c r="Q1931" s="2" t="s">
        <v>28</v>
      </c>
    </row>
    <row r="1932" spans="1:17" x14ac:dyDescent="0.3">
      <c r="A1932" s="32" t="s">
        <v>701</v>
      </c>
      <c r="B1932" s="22" t="s">
        <v>2456</v>
      </c>
      <c r="C1932" s="18" t="s">
        <v>3816</v>
      </c>
      <c r="D1932" s="18" t="s">
        <v>26</v>
      </c>
      <c r="E1932" s="18" t="s">
        <v>9</v>
      </c>
      <c r="F1932" s="42">
        <f t="shared" ca="1" si="30"/>
        <v>37422</v>
      </c>
      <c r="G1932" s="27">
        <v>7.3</v>
      </c>
      <c r="H1932" s="45">
        <v>112.5</v>
      </c>
      <c r="I1932" s="45">
        <v>214.93</v>
      </c>
      <c r="J1932" s="25">
        <v>96</v>
      </c>
      <c r="K1932" s="45">
        <v>119.79</v>
      </c>
      <c r="L1932" s="45">
        <v>95.14</v>
      </c>
      <c r="M1932" s="18" t="s">
        <v>54</v>
      </c>
      <c r="N1932" s="45">
        <v>44.9</v>
      </c>
      <c r="O193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2" s="45">
        <f>Table1[[#This Row],[Lifetime Gross (M USD)]]-Table1[[#This Row],[Budget (M USD)]]</f>
        <v>102.43</v>
      </c>
      <c r="Q1932" s="2" t="s">
        <v>32</v>
      </c>
    </row>
    <row r="1933" spans="1:17" x14ac:dyDescent="0.3">
      <c r="A1933" s="18" t="s">
        <v>1007</v>
      </c>
      <c r="B1933" s="22" t="s">
        <v>2098</v>
      </c>
      <c r="C1933" s="18" t="s">
        <v>3315</v>
      </c>
      <c r="D1933" s="18" t="s">
        <v>26</v>
      </c>
      <c r="E1933" s="18" t="s">
        <v>31</v>
      </c>
      <c r="F1933" s="42">
        <f t="shared" ca="1" si="30"/>
        <v>18909</v>
      </c>
      <c r="G1933" s="27">
        <v>7.4</v>
      </c>
      <c r="H1933" s="45">
        <v>62.73</v>
      </c>
      <c r="I1933" s="45">
        <v>153.11000000000001</v>
      </c>
      <c r="J1933" s="25">
        <v>95</v>
      </c>
      <c r="K1933" s="45">
        <v>82.99</v>
      </c>
      <c r="L1933" s="45">
        <v>70.12</v>
      </c>
      <c r="M1933" s="18" t="s">
        <v>44</v>
      </c>
      <c r="N1933" s="45">
        <v>12.21</v>
      </c>
      <c r="O193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3" s="45">
        <f>Table1[[#This Row],[Lifetime Gross (M USD)]]-Table1[[#This Row],[Budget (M USD)]]</f>
        <v>90.380000000000024</v>
      </c>
      <c r="Q1933" s="2" t="s">
        <v>25</v>
      </c>
    </row>
    <row r="1934" spans="1:17" x14ac:dyDescent="0.3">
      <c r="A1934" s="32" t="s">
        <v>1029</v>
      </c>
      <c r="B1934" s="22" t="s">
        <v>1914</v>
      </c>
      <c r="C1934" s="18" t="s">
        <v>3116</v>
      </c>
      <c r="D1934" s="18" t="s">
        <v>26</v>
      </c>
      <c r="E1934" s="18" t="s">
        <v>9</v>
      </c>
      <c r="F1934" s="42">
        <f t="shared" ca="1" si="30"/>
        <v>7950</v>
      </c>
      <c r="G1934" s="27">
        <v>6.2</v>
      </c>
      <c r="H1934" s="45">
        <v>103.45</v>
      </c>
      <c r="I1934" s="45">
        <v>192.1</v>
      </c>
      <c r="J1934" s="25">
        <v>98</v>
      </c>
      <c r="K1934" s="45">
        <v>120.81</v>
      </c>
      <c r="L1934" s="45">
        <v>71.290000000000006</v>
      </c>
      <c r="M1934" s="18" t="s">
        <v>50</v>
      </c>
      <c r="N1934" s="45">
        <v>21.95</v>
      </c>
      <c r="O193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4" s="45">
        <f>Table1[[#This Row],[Lifetime Gross (M USD)]]-Table1[[#This Row],[Budget (M USD)]]</f>
        <v>88.649999999999991</v>
      </c>
      <c r="Q1934" s="2" t="s">
        <v>10</v>
      </c>
    </row>
    <row r="1935" spans="1:17" x14ac:dyDescent="0.3">
      <c r="A1935" s="18" t="s">
        <v>1040</v>
      </c>
      <c r="B1935" s="22" t="s">
        <v>2676</v>
      </c>
      <c r="C1935" s="18" t="s">
        <v>4879</v>
      </c>
      <c r="D1935" s="18" t="s">
        <v>26</v>
      </c>
      <c r="E1935" s="18" t="s">
        <v>9</v>
      </c>
      <c r="F1935" s="42">
        <f t="shared" ca="1" si="30"/>
        <v>9178</v>
      </c>
      <c r="G1935" s="27">
        <v>6.5</v>
      </c>
      <c r="H1935" s="45">
        <v>35.24</v>
      </c>
      <c r="I1935" s="45">
        <v>118.39</v>
      </c>
      <c r="J1935" s="25">
        <v>54</v>
      </c>
      <c r="K1935" s="45">
        <v>60.12</v>
      </c>
      <c r="L1935" s="45">
        <v>58.27</v>
      </c>
      <c r="M1935" s="18" t="s">
        <v>46</v>
      </c>
      <c r="N1935" s="45">
        <v>8.01</v>
      </c>
      <c r="O193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5" s="45">
        <f>Table1[[#This Row],[Lifetime Gross (M USD)]]-Table1[[#This Row],[Budget (M USD)]]</f>
        <v>83.15</v>
      </c>
      <c r="Q1935" s="2" t="s">
        <v>8</v>
      </c>
    </row>
    <row r="1936" spans="1:17" x14ac:dyDescent="0.3">
      <c r="A1936" s="32" t="s">
        <v>1249</v>
      </c>
      <c r="B1936" s="22" t="s">
        <v>2614</v>
      </c>
      <c r="C1936" s="18" t="s">
        <v>4526</v>
      </c>
      <c r="D1936" s="18" t="s">
        <v>26</v>
      </c>
      <c r="E1936" s="18" t="s">
        <v>9</v>
      </c>
      <c r="F1936" s="42">
        <f t="shared" ca="1" si="30"/>
        <v>7444</v>
      </c>
      <c r="G1936" s="27">
        <v>6.4</v>
      </c>
      <c r="H1936" s="45">
        <v>202.94</v>
      </c>
      <c r="I1936" s="45">
        <v>273.57</v>
      </c>
      <c r="J1936" s="25">
        <v>80</v>
      </c>
      <c r="K1936" s="45">
        <v>161.66999999999999</v>
      </c>
      <c r="L1936" s="45">
        <v>111.9</v>
      </c>
      <c r="M1936" s="18" t="s">
        <v>55</v>
      </c>
      <c r="N1936" s="45">
        <v>57.55</v>
      </c>
      <c r="O193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6" s="45">
        <f>Table1[[#This Row],[Lifetime Gross (M USD)]]-Table1[[#This Row],[Budget (M USD)]]</f>
        <v>70.63</v>
      </c>
      <c r="Q1936" s="2" t="s">
        <v>32</v>
      </c>
    </row>
    <row r="1937" spans="1:17" x14ac:dyDescent="0.3">
      <c r="A1937" s="18" t="s">
        <v>1467</v>
      </c>
      <c r="B1937" s="22" t="s">
        <v>2389</v>
      </c>
      <c r="C1937" s="18" t="s">
        <v>4751</v>
      </c>
      <c r="D1937" s="18" t="s">
        <v>26</v>
      </c>
      <c r="E1937" s="18" t="s">
        <v>9</v>
      </c>
      <c r="F1937" s="42">
        <f t="shared" ca="1" si="30"/>
        <v>20353</v>
      </c>
      <c r="G1937" s="27">
        <v>8.3000000000000007</v>
      </c>
      <c r="H1937" s="45">
        <v>122.98</v>
      </c>
      <c r="I1937" s="45">
        <v>189.28</v>
      </c>
      <c r="J1937" s="25">
        <v>45</v>
      </c>
      <c r="K1937" s="45">
        <v>134.30000000000001</v>
      </c>
      <c r="L1937" s="45">
        <v>54.98</v>
      </c>
      <c r="M1937" s="18" t="s">
        <v>44</v>
      </c>
      <c r="N1937" s="45">
        <v>33.020000000000003</v>
      </c>
      <c r="O193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7" s="45">
        <f>Table1[[#This Row],[Lifetime Gross (M USD)]]-Table1[[#This Row],[Budget (M USD)]]</f>
        <v>66.3</v>
      </c>
      <c r="Q1937" s="2" t="s">
        <v>20</v>
      </c>
    </row>
    <row r="1938" spans="1:17" x14ac:dyDescent="0.3">
      <c r="A1938" s="32" t="s">
        <v>1548</v>
      </c>
      <c r="B1938" s="22" t="s">
        <v>2503</v>
      </c>
      <c r="C1938" s="18" t="s">
        <v>3889</v>
      </c>
      <c r="D1938" s="18" t="s">
        <v>26</v>
      </c>
      <c r="E1938" s="18" t="s">
        <v>19</v>
      </c>
      <c r="F1938" s="42">
        <f t="shared" ca="1" si="30"/>
        <v>40739</v>
      </c>
      <c r="G1938" s="27">
        <v>7.1</v>
      </c>
      <c r="H1938" s="45">
        <v>158.01</v>
      </c>
      <c r="I1938" s="45">
        <v>217.89</v>
      </c>
      <c r="J1938" s="25">
        <v>74</v>
      </c>
      <c r="K1938" s="45">
        <v>113.41</v>
      </c>
      <c r="L1938" s="45">
        <v>104.48</v>
      </c>
      <c r="M1938" s="18" t="s">
        <v>55</v>
      </c>
      <c r="N1938" s="45">
        <v>76.8</v>
      </c>
      <c r="O193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8" s="45">
        <f>Table1[[#This Row],[Lifetime Gross (M USD)]]-Table1[[#This Row],[Budget (M USD)]]</f>
        <v>59.879999999999995</v>
      </c>
      <c r="Q1938" s="2" t="s">
        <v>22</v>
      </c>
    </row>
    <row r="1939" spans="1:17" x14ac:dyDescent="0.3">
      <c r="A1939" s="18" t="s">
        <v>1431</v>
      </c>
      <c r="B1939" s="22" t="s">
        <v>1863</v>
      </c>
      <c r="C1939" s="18" t="s">
        <v>4277</v>
      </c>
      <c r="D1939" s="18" t="s">
        <v>26</v>
      </c>
      <c r="E1939" s="18" t="s">
        <v>9</v>
      </c>
      <c r="F1939" s="42">
        <f t="shared" ca="1" si="30"/>
        <v>20106</v>
      </c>
      <c r="G1939" s="27">
        <v>4.5999999999999996</v>
      </c>
      <c r="H1939" s="45">
        <v>156.69999999999999</v>
      </c>
      <c r="I1939" s="45">
        <v>216.01</v>
      </c>
      <c r="J1939" s="25">
        <v>25</v>
      </c>
      <c r="K1939" s="45">
        <v>109.53</v>
      </c>
      <c r="L1939" s="45">
        <v>106.48</v>
      </c>
      <c r="M1939" s="18" t="s">
        <v>46</v>
      </c>
      <c r="N1939" s="45">
        <v>77.66</v>
      </c>
      <c r="O193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39" s="45">
        <f>Table1[[#This Row],[Lifetime Gross (M USD)]]-Table1[[#This Row],[Budget (M USD)]]</f>
        <v>59.31</v>
      </c>
      <c r="Q1939" s="2" t="s">
        <v>25</v>
      </c>
    </row>
    <row r="1940" spans="1:17" x14ac:dyDescent="0.3">
      <c r="A1940" s="32" t="s">
        <v>69</v>
      </c>
      <c r="B1940" s="22" t="s">
        <v>2232</v>
      </c>
      <c r="C1940" s="18" t="s">
        <v>3484</v>
      </c>
      <c r="D1940" s="18" t="s">
        <v>26</v>
      </c>
      <c r="E1940" s="18" t="s">
        <v>9</v>
      </c>
      <c r="F1940" s="42">
        <f t="shared" ca="1" si="30"/>
        <v>15753</v>
      </c>
      <c r="G1940" s="27">
        <v>8.1</v>
      </c>
      <c r="H1940" s="45">
        <v>90.76</v>
      </c>
      <c r="I1940" s="45">
        <v>131.47999999999999</v>
      </c>
      <c r="J1940" s="25">
        <v>33</v>
      </c>
      <c r="K1940" s="45">
        <v>98.42</v>
      </c>
      <c r="L1940" s="45">
        <v>33.06</v>
      </c>
      <c r="M1940" s="18" t="s">
        <v>50</v>
      </c>
      <c r="N1940" s="45">
        <v>13.44</v>
      </c>
      <c r="O194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0" s="45">
        <f>Table1[[#This Row],[Lifetime Gross (M USD)]]-Table1[[#This Row],[Budget (M USD)]]</f>
        <v>40.719999999999985</v>
      </c>
      <c r="Q1940" s="2" t="s">
        <v>10</v>
      </c>
    </row>
    <row r="1941" spans="1:17" x14ac:dyDescent="0.3">
      <c r="A1941" s="18" t="s">
        <v>137</v>
      </c>
      <c r="B1941" s="22" t="s">
        <v>2827</v>
      </c>
      <c r="C1941" s="18" t="s">
        <v>4494</v>
      </c>
      <c r="D1941" s="18" t="s">
        <v>26</v>
      </c>
      <c r="E1941" s="18" t="s">
        <v>9</v>
      </c>
      <c r="F1941" s="42">
        <f t="shared" ca="1" si="30"/>
        <v>41091</v>
      </c>
      <c r="G1941" s="27">
        <v>5.2</v>
      </c>
      <c r="H1941" s="45">
        <v>236.69</v>
      </c>
      <c r="I1941" s="45">
        <v>273.47000000000003</v>
      </c>
      <c r="J1941" s="25">
        <v>91</v>
      </c>
      <c r="K1941" s="45">
        <v>187.99</v>
      </c>
      <c r="L1941" s="45">
        <v>85.48</v>
      </c>
      <c r="M1941" s="18" t="s">
        <v>46</v>
      </c>
      <c r="N1941" s="45">
        <v>53.47</v>
      </c>
      <c r="O194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1" s="45">
        <f>Table1[[#This Row],[Lifetime Gross (M USD)]]-Table1[[#This Row],[Budget (M USD)]]</f>
        <v>36.78000000000003</v>
      </c>
      <c r="Q1941" s="2" t="s">
        <v>28</v>
      </c>
    </row>
    <row r="1942" spans="1:17" x14ac:dyDescent="0.3">
      <c r="A1942" s="32" t="s">
        <v>296</v>
      </c>
      <c r="B1942" s="22" t="s">
        <v>2830</v>
      </c>
      <c r="C1942" s="18" t="s">
        <v>4497</v>
      </c>
      <c r="D1942" s="18" t="s">
        <v>26</v>
      </c>
      <c r="E1942" s="18" t="s">
        <v>9</v>
      </c>
      <c r="F1942" s="42">
        <f t="shared" ca="1" si="30"/>
        <v>7359</v>
      </c>
      <c r="G1942" s="27">
        <v>6.1</v>
      </c>
      <c r="H1942" s="45">
        <v>285.61</v>
      </c>
      <c r="I1942" s="45">
        <v>315.20999999999998</v>
      </c>
      <c r="J1942" s="25">
        <v>48</v>
      </c>
      <c r="K1942" s="45">
        <v>175.3</v>
      </c>
      <c r="L1942" s="45">
        <v>139.91</v>
      </c>
      <c r="M1942" s="18" t="s">
        <v>54</v>
      </c>
      <c r="N1942" s="45">
        <v>49.03</v>
      </c>
      <c r="O194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2" s="45">
        <f>Table1[[#This Row],[Lifetime Gross (M USD)]]-Table1[[#This Row],[Budget (M USD)]]</f>
        <v>29.599999999999966</v>
      </c>
      <c r="Q1942" s="2" t="s">
        <v>25</v>
      </c>
    </row>
    <row r="1943" spans="1:17" x14ac:dyDescent="0.3">
      <c r="A1943" s="18" t="s">
        <v>465</v>
      </c>
      <c r="B1943" s="22" t="s">
        <v>2269</v>
      </c>
      <c r="C1943" s="18" t="s">
        <v>3534</v>
      </c>
      <c r="D1943" s="18" t="s">
        <v>26</v>
      </c>
      <c r="E1943" s="18" t="s">
        <v>27</v>
      </c>
      <c r="F1943" s="42">
        <f t="shared" ca="1" si="30"/>
        <v>17540</v>
      </c>
      <c r="G1943" s="27">
        <v>5.0999999999999996</v>
      </c>
      <c r="H1943" s="45">
        <v>244.03</v>
      </c>
      <c r="I1943" s="45">
        <v>268.93</v>
      </c>
      <c r="J1943" s="25">
        <v>44</v>
      </c>
      <c r="K1943" s="45">
        <v>161.85</v>
      </c>
      <c r="L1943" s="45">
        <v>107.08</v>
      </c>
      <c r="M1943" s="18" t="s">
        <v>44</v>
      </c>
      <c r="N1943" s="45">
        <v>93.59</v>
      </c>
      <c r="O194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3" s="45">
        <f>Table1[[#This Row],[Lifetime Gross (M USD)]]-Table1[[#This Row],[Budget (M USD)]]</f>
        <v>24.900000000000006</v>
      </c>
      <c r="Q1943" s="2" t="s">
        <v>20</v>
      </c>
    </row>
    <row r="1944" spans="1:17" x14ac:dyDescent="0.3">
      <c r="A1944" s="32" t="s">
        <v>264</v>
      </c>
      <c r="B1944" s="22" t="s">
        <v>2774</v>
      </c>
      <c r="C1944" s="18" t="s">
        <v>4373</v>
      </c>
      <c r="D1944" s="18" t="s">
        <v>26</v>
      </c>
      <c r="E1944" s="18" t="s">
        <v>9</v>
      </c>
      <c r="F1944" s="42">
        <f t="shared" ca="1" si="30"/>
        <v>37234</v>
      </c>
      <c r="G1944" s="27">
        <v>5.3</v>
      </c>
      <c r="H1944" s="45">
        <v>158.84</v>
      </c>
      <c r="I1944" s="45">
        <v>178.25</v>
      </c>
      <c r="J1944" s="25">
        <v>33</v>
      </c>
      <c r="K1944" s="45">
        <v>117.21</v>
      </c>
      <c r="L1944" s="45">
        <v>61.04</v>
      </c>
      <c r="M1944" s="18" t="s">
        <v>50</v>
      </c>
      <c r="N1944" s="45">
        <v>22.06</v>
      </c>
      <c r="O194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4" s="45">
        <f>Table1[[#This Row],[Lifetime Gross (M USD)]]-Table1[[#This Row],[Budget (M USD)]]</f>
        <v>19.409999999999997</v>
      </c>
      <c r="Q1944" s="2" t="s">
        <v>28</v>
      </c>
    </row>
    <row r="1945" spans="1:17" x14ac:dyDescent="0.3">
      <c r="A1945" s="18" t="s">
        <v>731</v>
      </c>
      <c r="B1945" s="22" t="s">
        <v>2582</v>
      </c>
      <c r="C1945" s="18" t="s">
        <v>4035</v>
      </c>
      <c r="D1945" s="18" t="s">
        <v>26</v>
      </c>
      <c r="E1945" s="18" t="s">
        <v>9</v>
      </c>
      <c r="F1945" s="42">
        <f t="shared" ca="1" si="30"/>
        <v>24712</v>
      </c>
      <c r="G1945" s="27">
        <v>7</v>
      </c>
      <c r="H1945" s="45">
        <v>43.21</v>
      </c>
      <c r="I1945" s="45">
        <v>59.82</v>
      </c>
      <c r="J1945" s="25">
        <v>72</v>
      </c>
      <c r="K1945" s="45">
        <v>45.78</v>
      </c>
      <c r="L1945" s="45">
        <v>14.04</v>
      </c>
      <c r="M1945" s="18" t="s">
        <v>48</v>
      </c>
      <c r="N1945" s="45">
        <v>5</v>
      </c>
      <c r="O194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5" s="45">
        <f>Table1[[#This Row],[Lifetime Gross (M USD)]]-Table1[[#This Row],[Budget (M USD)]]</f>
        <v>16.61</v>
      </c>
      <c r="Q1945" s="2" t="s">
        <v>17</v>
      </c>
    </row>
    <row r="1946" spans="1:17" x14ac:dyDescent="0.3">
      <c r="A1946" s="32" t="s">
        <v>958</v>
      </c>
      <c r="B1946" s="22" t="s">
        <v>2116</v>
      </c>
      <c r="C1946" s="18" t="s">
        <v>3340</v>
      </c>
      <c r="D1946" s="18" t="s">
        <v>26</v>
      </c>
      <c r="E1946" s="18" t="s">
        <v>9</v>
      </c>
      <c r="F1946" s="42">
        <f t="shared" ca="1" si="30"/>
        <v>27758</v>
      </c>
      <c r="G1946" s="27">
        <v>6.7</v>
      </c>
      <c r="H1946" s="45">
        <v>171.82</v>
      </c>
      <c r="I1946" s="45">
        <v>178.4</v>
      </c>
      <c r="J1946" s="25">
        <v>26</v>
      </c>
      <c r="K1946" s="45">
        <v>137.94</v>
      </c>
      <c r="L1946" s="45">
        <v>40.46</v>
      </c>
      <c r="M1946" s="18" t="s">
        <v>48</v>
      </c>
      <c r="N1946" s="45">
        <v>42.58</v>
      </c>
      <c r="O194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6" s="45">
        <f>Table1[[#This Row],[Lifetime Gross (M USD)]]-Table1[[#This Row],[Budget (M USD)]]</f>
        <v>6.5800000000000125</v>
      </c>
      <c r="Q1946" s="2" t="s">
        <v>25</v>
      </c>
    </row>
    <row r="1947" spans="1:17" x14ac:dyDescent="0.3">
      <c r="A1947" s="18" t="s">
        <v>1030</v>
      </c>
      <c r="B1947" s="22" t="s">
        <v>2629</v>
      </c>
      <c r="C1947" s="18" t="s">
        <v>4123</v>
      </c>
      <c r="D1947" s="18" t="s">
        <v>26</v>
      </c>
      <c r="E1947" s="18" t="s">
        <v>9</v>
      </c>
      <c r="F1947" s="42">
        <f t="shared" ca="1" si="30"/>
        <v>21284</v>
      </c>
      <c r="G1947" s="27">
        <v>7.4</v>
      </c>
      <c r="H1947" s="45">
        <v>194.3</v>
      </c>
      <c r="I1947" s="45">
        <v>187.83</v>
      </c>
      <c r="J1947" s="25">
        <v>90</v>
      </c>
      <c r="K1947" s="45">
        <v>100.72</v>
      </c>
      <c r="L1947" s="45">
        <v>87.11</v>
      </c>
      <c r="M1947" s="18" t="s">
        <v>44</v>
      </c>
      <c r="N1947" s="45">
        <v>81.040000000000006</v>
      </c>
      <c r="O194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7" s="45">
        <f>Table1[[#This Row],[Lifetime Gross (M USD)]]-Table1[[#This Row],[Budget (M USD)]]</f>
        <v>-6.4699999999999989</v>
      </c>
      <c r="Q1947" s="2" t="s">
        <v>17</v>
      </c>
    </row>
    <row r="1948" spans="1:17" x14ac:dyDescent="0.3">
      <c r="A1948" s="32" t="s">
        <v>1204</v>
      </c>
      <c r="B1948" s="22" t="s">
        <v>2108</v>
      </c>
      <c r="C1948" s="18" t="s">
        <v>3547</v>
      </c>
      <c r="D1948" s="18" t="s">
        <v>26</v>
      </c>
      <c r="E1948" s="18" t="s">
        <v>9</v>
      </c>
      <c r="F1948" s="42">
        <f t="shared" ca="1" si="30"/>
        <v>33775</v>
      </c>
      <c r="G1948" s="27">
        <v>5.4</v>
      </c>
      <c r="H1948" s="45">
        <v>137.88999999999999</v>
      </c>
      <c r="I1948" s="45">
        <v>107.68</v>
      </c>
      <c r="J1948" s="25">
        <v>65</v>
      </c>
      <c r="K1948" s="45">
        <v>60.07</v>
      </c>
      <c r="L1948" s="45">
        <v>47.61</v>
      </c>
      <c r="M1948" s="18" t="s">
        <v>44</v>
      </c>
      <c r="N1948" s="45">
        <v>59.11</v>
      </c>
      <c r="O194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8" s="45">
        <f>Table1[[#This Row],[Lifetime Gross (M USD)]]-Table1[[#This Row],[Budget (M USD)]]</f>
        <v>-30.20999999999998</v>
      </c>
      <c r="Q1948" s="2" t="s">
        <v>20</v>
      </c>
    </row>
    <row r="1949" spans="1:17" x14ac:dyDescent="0.3">
      <c r="A1949" s="18" t="s">
        <v>1350</v>
      </c>
      <c r="B1949" s="22" t="s">
        <v>2216</v>
      </c>
      <c r="C1949" s="18" t="s">
        <v>3466</v>
      </c>
      <c r="D1949" s="18" t="s">
        <v>26</v>
      </c>
      <c r="E1949" s="18" t="s">
        <v>9</v>
      </c>
      <c r="F1949" s="42">
        <f t="shared" ca="1" si="30"/>
        <v>17190</v>
      </c>
      <c r="G1949" s="27">
        <v>7.5</v>
      </c>
      <c r="H1949" s="45">
        <v>221.38</v>
      </c>
      <c r="I1949" s="45">
        <v>175.72</v>
      </c>
      <c r="J1949" s="25">
        <v>69</v>
      </c>
      <c r="K1949" s="45">
        <v>107.38</v>
      </c>
      <c r="L1949" s="45">
        <v>68.34</v>
      </c>
      <c r="M1949" s="18" t="s">
        <v>55</v>
      </c>
      <c r="N1949" s="45">
        <v>64.790000000000006</v>
      </c>
      <c r="O194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49" s="45">
        <f>Table1[[#This Row],[Lifetime Gross (M USD)]]-Table1[[#This Row],[Budget (M USD)]]</f>
        <v>-45.66</v>
      </c>
      <c r="Q1949" s="2" t="s">
        <v>17</v>
      </c>
    </row>
    <row r="1950" spans="1:17" x14ac:dyDescent="0.3">
      <c r="A1950" s="32" t="s">
        <v>1634</v>
      </c>
      <c r="B1950" s="22" t="s">
        <v>2043</v>
      </c>
      <c r="C1950" s="18" t="s">
        <v>3249</v>
      </c>
      <c r="D1950" s="18" t="s">
        <v>26</v>
      </c>
      <c r="E1950" s="18" t="s">
        <v>9</v>
      </c>
      <c r="F1950" s="42">
        <f t="shared" ca="1" si="30"/>
        <v>36645</v>
      </c>
      <c r="G1950" s="27">
        <v>6.1</v>
      </c>
      <c r="H1950" s="45">
        <v>199.1</v>
      </c>
      <c r="I1950" s="45">
        <v>142.59</v>
      </c>
      <c r="J1950" s="25">
        <v>66</v>
      </c>
      <c r="K1950" s="45">
        <v>101</v>
      </c>
      <c r="L1950" s="45">
        <v>41.59</v>
      </c>
      <c r="M1950" s="18" t="s">
        <v>48</v>
      </c>
      <c r="N1950" s="45">
        <v>80.61</v>
      </c>
      <c r="O195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0" s="45">
        <f>Table1[[#This Row],[Lifetime Gross (M USD)]]-Table1[[#This Row],[Budget (M USD)]]</f>
        <v>-56.509999999999991</v>
      </c>
      <c r="Q1950" s="2" t="s">
        <v>20</v>
      </c>
    </row>
    <row r="1951" spans="1:17" x14ac:dyDescent="0.3">
      <c r="A1951" s="18" t="s">
        <v>1727</v>
      </c>
      <c r="B1951" s="22" t="s">
        <v>2374</v>
      </c>
      <c r="C1951" s="18" t="s">
        <v>4137</v>
      </c>
      <c r="D1951" s="18" t="s">
        <v>26</v>
      </c>
      <c r="E1951" s="18" t="s">
        <v>9</v>
      </c>
      <c r="F1951" s="42">
        <f t="shared" ca="1" si="30"/>
        <v>13872</v>
      </c>
      <c r="G1951" s="27">
        <v>6.3</v>
      </c>
      <c r="H1951" s="45">
        <v>192.03</v>
      </c>
      <c r="I1951" s="45">
        <v>135.22999999999999</v>
      </c>
      <c r="J1951" s="25">
        <v>84</v>
      </c>
      <c r="K1951" s="45">
        <v>88.44</v>
      </c>
      <c r="L1951" s="45">
        <v>46.79</v>
      </c>
      <c r="M1951" s="18" t="s">
        <v>55</v>
      </c>
      <c r="N1951" s="45">
        <v>78.31</v>
      </c>
      <c r="O195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1" s="45">
        <f>Table1[[#This Row],[Lifetime Gross (M USD)]]-Table1[[#This Row],[Budget (M USD)]]</f>
        <v>-56.800000000000011</v>
      </c>
      <c r="Q1951" s="2" t="s">
        <v>25</v>
      </c>
    </row>
    <row r="1952" spans="1:17" x14ac:dyDescent="0.3">
      <c r="A1952" s="32" t="s">
        <v>459</v>
      </c>
      <c r="B1952" s="22" t="s">
        <v>2892</v>
      </c>
      <c r="C1952" s="18" t="s">
        <v>4633</v>
      </c>
      <c r="D1952" s="18" t="s">
        <v>26</v>
      </c>
      <c r="E1952" s="18" t="s">
        <v>19</v>
      </c>
      <c r="F1952" s="42">
        <f t="shared" ca="1" si="30"/>
        <v>10620</v>
      </c>
      <c r="G1952" s="27">
        <v>6.1</v>
      </c>
      <c r="H1952" s="45">
        <v>159.41999999999999</v>
      </c>
      <c r="I1952" s="45">
        <v>96.35</v>
      </c>
      <c r="J1952" s="25">
        <v>77</v>
      </c>
      <c r="K1952" s="45">
        <v>68.900000000000006</v>
      </c>
      <c r="L1952" s="45">
        <v>27.45</v>
      </c>
      <c r="M1952" s="18" t="s">
        <v>55</v>
      </c>
      <c r="N1952" s="45">
        <v>64.11</v>
      </c>
      <c r="O195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2" s="45">
        <f>Table1[[#This Row],[Lifetime Gross (M USD)]]-Table1[[#This Row],[Budget (M USD)]]</f>
        <v>-63.069999999999993</v>
      </c>
      <c r="Q1952" s="2" t="s">
        <v>8</v>
      </c>
    </row>
    <row r="1953" spans="1:17" x14ac:dyDescent="0.3">
      <c r="A1953" s="18" t="s">
        <v>645</v>
      </c>
      <c r="B1953" s="22" t="s">
        <v>1925</v>
      </c>
      <c r="C1953" s="18" t="s">
        <v>4501</v>
      </c>
      <c r="D1953" s="18" t="s">
        <v>26</v>
      </c>
      <c r="E1953" s="18" t="s">
        <v>9</v>
      </c>
      <c r="F1953" s="42">
        <f t="shared" ca="1" si="30"/>
        <v>20533</v>
      </c>
      <c r="G1953" s="27">
        <v>7.5</v>
      </c>
      <c r="H1953" s="45">
        <v>97.21</v>
      </c>
      <c r="I1953" s="45">
        <v>33.9</v>
      </c>
      <c r="J1953" s="25">
        <v>30</v>
      </c>
      <c r="K1953" s="45">
        <v>17.8</v>
      </c>
      <c r="L1953" s="45">
        <v>16.100000000000001</v>
      </c>
      <c r="M1953" s="18" t="s">
        <v>54</v>
      </c>
      <c r="N1953" s="45">
        <v>45.44</v>
      </c>
      <c r="O195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3" s="45">
        <f>Table1[[#This Row],[Lifetime Gross (M USD)]]-Table1[[#This Row],[Budget (M USD)]]</f>
        <v>-63.309999999999995</v>
      </c>
      <c r="Q1953" s="2" t="s">
        <v>28</v>
      </c>
    </row>
    <row r="1954" spans="1:17" x14ac:dyDescent="0.3">
      <c r="A1954" s="32" t="s">
        <v>855</v>
      </c>
      <c r="B1954" s="22" t="s">
        <v>2112</v>
      </c>
      <c r="C1954" s="18" t="s">
        <v>3336</v>
      </c>
      <c r="D1954" s="18" t="s">
        <v>26</v>
      </c>
      <c r="E1954" s="18" t="s">
        <v>9</v>
      </c>
      <c r="F1954" s="42">
        <f t="shared" ca="1" si="30"/>
        <v>14902</v>
      </c>
      <c r="G1954" s="27">
        <v>6</v>
      </c>
      <c r="H1954" s="45">
        <v>201.55</v>
      </c>
      <c r="I1954" s="45">
        <v>119.44</v>
      </c>
      <c r="J1954" s="25">
        <v>86</v>
      </c>
      <c r="K1954" s="45">
        <v>89.09</v>
      </c>
      <c r="L1954" s="45">
        <v>30.35</v>
      </c>
      <c r="M1954" s="18" t="s">
        <v>50</v>
      </c>
      <c r="N1954" s="45">
        <v>21.57</v>
      </c>
      <c r="O195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4" s="45">
        <f>Table1[[#This Row],[Lifetime Gross (M USD)]]-Table1[[#This Row],[Budget (M USD)]]</f>
        <v>-82.110000000000014</v>
      </c>
      <c r="Q1954" s="2" t="s">
        <v>13</v>
      </c>
    </row>
    <row r="1955" spans="1:17" x14ac:dyDescent="0.3">
      <c r="A1955" s="18" t="s">
        <v>1126</v>
      </c>
      <c r="B1955" s="22" t="s">
        <v>1930</v>
      </c>
      <c r="C1955" s="18" t="s">
        <v>3132</v>
      </c>
      <c r="D1955" s="18" t="s">
        <v>26</v>
      </c>
      <c r="E1955" s="18" t="s">
        <v>9</v>
      </c>
      <c r="F1955" s="42">
        <f t="shared" ca="1" si="30"/>
        <v>33264</v>
      </c>
      <c r="G1955" s="27">
        <v>5.7</v>
      </c>
      <c r="H1955" s="45">
        <v>170.81</v>
      </c>
      <c r="I1955" s="45">
        <v>85.57</v>
      </c>
      <c r="J1955" s="25">
        <v>67</v>
      </c>
      <c r="K1955" s="45">
        <v>54.06</v>
      </c>
      <c r="L1955" s="45">
        <v>31.51</v>
      </c>
      <c r="M1955" s="18" t="s">
        <v>46</v>
      </c>
      <c r="N1955" s="45">
        <v>41.2</v>
      </c>
      <c r="O195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5" s="45">
        <f>Table1[[#This Row],[Lifetime Gross (M USD)]]-Table1[[#This Row],[Budget (M USD)]]</f>
        <v>-85.240000000000009</v>
      </c>
      <c r="Q1955" s="2" t="s">
        <v>8</v>
      </c>
    </row>
    <row r="1956" spans="1:17" x14ac:dyDescent="0.3">
      <c r="A1956" s="32" t="s">
        <v>325</v>
      </c>
      <c r="B1956" s="22" t="s">
        <v>2040</v>
      </c>
      <c r="C1956" s="18" t="s">
        <v>3936</v>
      </c>
      <c r="D1956" s="18" t="s">
        <v>26</v>
      </c>
      <c r="E1956" s="18" t="s">
        <v>9</v>
      </c>
      <c r="F1956" s="42">
        <f t="shared" ca="1" si="30"/>
        <v>10950</v>
      </c>
      <c r="G1956" s="27">
        <v>5.3</v>
      </c>
      <c r="H1956" s="45">
        <v>293.97000000000003</v>
      </c>
      <c r="I1956" s="45">
        <v>206.71</v>
      </c>
      <c r="J1956" s="25">
        <v>63</v>
      </c>
      <c r="K1956" s="45">
        <v>105.04</v>
      </c>
      <c r="L1956" s="45">
        <v>101.67</v>
      </c>
      <c r="M1956" s="18" t="s">
        <v>48</v>
      </c>
      <c r="N1956" s="45">
        <v>113.54</v>
      </c>
      <c r="O195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6" s="45">
        <f>Table1[[#This Row],[Lifetime Gross (M USD)]]-Table1[[#This Row],[Budget (M USD)]]</f>
        <v>-87.260000000000019</v>
      </c>
      <c r="Q1956" s="2" t="s">
        <v>13</v>
      </c>
    </row>
    <row r="1957" spans="1:17" x14ac:dyDescent="0.3">
      <c r="A1957" s="18" t="s">
        <v>683</v>
      </c>
      <c r="B1957" s="22" t="s">
        <v>2504</v>
      </c>
      <c r="C1957" s="18" t="s">
        <v>4048</v>
      </c>
      <c r="D1957" s="18" t="s">
        <v>26</v>
      </c>
      <c r="E1957" s="18" t="s">
        <v>9</v>
      </c>
      <c r="F1957" s="42">
        <f t="shared" ca="1" si="30"/>
        <v>9697</v>
      </c>
      <c r="G1957" s="27">
        <v>6.4</v>
      </c>
      <c r="H1957" s="45">
        <v>175.01</v>
      </c>
      <c r="I1957" s="45">
        <v>82.64</v>
      </c>
      <c r="J1957" s="25">
        <v>90</v>
      </c>
      <c r="K1957" s="45">
        <v>48.62</v>
      </c>
      <c r="L1957" s="45">
        <v>34.020000000000003</v>
      </c>
      <c r="M1957" s="18" t="s">
        <v>54</v>
      </c>
      <c r="N1957" s="45">
        <v>57.21</v>
      </c>
      <c r="O195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7" s="45">
        <f>Table1[[#This Row],[Lifetime Gross (M USD)]]-Table1[[#This Row],[Budget (M USD)]]</f>
        <v>-92.36999999999999</v>
      </c>
      <c r="Q1957" s="2" t="s">
        <v>8</v>
      </c>
    </row>
    <row r="1958" spans="1:17" x14ac:dyDescent="0.3">
      <c r="A1958" s="32" t="s">
        <v>377</v>
      </c>
      <c r="B1958" s="22" t="s">
        <v>2160</v>
      </c>
      <c r="C1958" s="18" t="s">
        <v>4740</v>
      </c>
      <c r="D1958" s="18" t="s">
        <v>26</v>
      </c>
      <c r="E1958" s="18" t="s">
        <v>9</v>
      </c>
      <c r="F1958" s="42">
        <f t="shared" ca="1" si="30"/>
        <v>12786</v>
      </c>
      <c r="G1958" s="27">
        <v>6.4</v>
      </c>
      <c r="H1958" s="45">
        <v>229.25</v>
      </c>
      <c r="I1958" s="45">
        <v>125.8</v>
      </c>
      <c r="J1958" s="25">
        <v>90</v>
      </c>
      <c r="K1958" s="45">
        <v>69.38</v>
      </c>
      <c r="L1958" s="45">
        <v>56.42</v>
      </c>
      <c r="M1958" s="18" t="s">
        <v>50</v>
      </c>
      <c r="N1958" s="45">
        <v>47.75</v>
      </c>
      <c r="O195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8" s="45">
        <f>Table1[[#This Row],[Lifetime Gross (M USD)]]-Table1[[#This Row],[Budget (M USD)]]</f>
        <v>-103.45</v>
      </c>
      <c r="Q1958" s="2" t="s">
        <v>28</v>
      </c>
    </row>
    <row r="1959" spans="1:17" x14ac:dyDescent="0.3">
      <c r="A1959" s="18" t="s">
        <v>887</v>
      </c>
      <c r="B1959" s="22" t="s">
        <v>2086</v>
      </c>
      <c r="C1959" s="18" t="s">
        <v>3410</v>
      </c>
      <c r="D1959" s="18" t="s">
        <v>26</v>
      </c>
      <c r="E1959" s="18" t="s">
        <v>9</v>
      </c>
      <c r="F1959" s="42">
        <f t="shared" ca="1" si="30"/>
        <v>19817</v>
      </c>
      <c r="G1959" s="27">
        <v>7</v>
      </c>
      <c r="H1959" s="45">
        <v>167.18</v>
      </c>
      <c r="I1959" s="45">
        <v>27.71</v>
      </c>
      <c r="J1959" s="25">
        <v>95</v>
      </c>
      <c r="K1959" s="45">
        <v>16.309999999999999</v>
      </c>
      <c r="L1959" s="45">
        <v>11.4</v>
      </c>
      <c r="M1959" s="18" t="s">
        <v>48</v>
      </c>
      <c r="N1959" s="45">
        <v>56.41</v>
      </c>
      <c r="O195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59" s="45">
        <f>Table1[[#This Row],[Lifetime Gross (M USD)]]-Table1[[#This Row],[Budget (M USD)]]</f>
        <v>-139.47</v>
      </c>
      <c r="Q1959" s="2" t="s">
        <v>25</v>
      </c>
    </row>
    <row r="1960" spans="1:17" x14ac:dyDescent="0.3">
      <c r="A1960" s="32" t="s">
        <v>1067</v>
      </c>
      <c r="B1960" s="22" t="s">
        <v>2529</v>
      </c>
      <c r="C1960" s="18" t="s">
        <v>3941</v>
      </c>
      <c r="D1960" s="18" t="s">
        <v>26</v>
      </c>
      <c r="E1960" s="18" t="s">
        <v>2121</v>
      </c>
      <c r="F1960" s="42">
        <f t="shared" ca="1" si="30"/>
        <v>12263</v>
      </c>
      <c r="G1960" s="27">
        <v>7.4</v>
      </c>
      <c r="H1960" s="45">
        <v>235.35</v>
      </c>
      <c r="I1960" s="45">
        <v>76.510000000000005</v>
      </c>
      <c r="J1960" s="25">
        <v>41</v>
      </c>
      <c r="K1960" s="45">
        <v>43.14</v>
      </c>
      <c r="L1960" s="45">
        <v>33.369999999999997</v>
      </c>
      <c r="M1960" s="18" t="s">
        <v>54</v>
      </c>
      <c r="N1960" s="45">
        <v>45.76</v>
      </c>
      <c r="O196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0" s="45">
        <f>Table1[[#This Row],[Lifetime Gross (M USD)]]-Table1[[#This Row],[Budget (M USD)]]</f>
        <v>-158.83999999999997</v>
      </c>
      <c r="Q1960" s="2" t="s">
        <v>32</v>
      </c>
    </row>
    <row r="1961" spans="1:17" x14ac:dyDescent="0.3">
      <c r="A1961" s="18" t="s">
        <v>1675</v>
      </c>
      <c r="B1961" s="22" t="s">
        <v>2244</v>
      </c>
      <c r="C1961" s="18" t="s">
        <v>3498</v>
      </c>
      <c r="D1961" s="18" t="s">
        <v>26</v>
      </c>
      <c r="E1961" s="18" t="s">
        <v>9</v>
      </c>
      <c r="F1961" s="42">
        <f t="shared" ca="1" si="30"/>
        <v>21712</v>
      </c>
      <c r="G1961" s="27">
        <v>6.1</v>
      </c>
      <c r="H1961" s="45">
        <v>185.42</v>
      </c>
      <c r="I1961" s="45">
        <v>18.54</v>
      </c>
      <c r="J1961" s="25">
        <v>100</v>
      </c>
      <c r="K1961" s="45">
        <v>9.6999999999999993</v>
      </c>
      <c r="L1961" s="45">
        <v>8.84</v>
      </c>
      <c r="M1961" s="18" t="s">
        <v>50</v>
      </c>
      <c r="N1961" s="45">
        <v>21.11</v>
      </c>
      <c r="O196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1" s="45">
        <f>Table1[[#This Row],[Lifetime Gross (M USD)]]-Table1[[#This Row],[Budget (M USD)]]</f>
        <v>-166.88</v>
      </c>
      <c r="Q1961" s="2" t="s">
        <v>28</v>
      </c>
    </row>
    <row r="1962" spans="1:17" x14ac:dyDescent="0.3">
      <c r="A1962" s="32" t="s">
        <v>314</v>
      </c>
      <c r="B1962" s="22" t="s">
        <v>2998</v>
      </c>
      <c r="C1962" s="18" t="s">
        <v>4883</v>
      </c>
      <c r="D1962" s="18" t="s">
        <v>26</v>
      </c>
      <c r="E1962" s="18" t="s">
        <v>19</v>
      </c>
      <c r="F1962" s="42">
        <f t="shared" ca="1" si="30"/>
        <v>10842</v>
      </c>
      <c r="G1962" s="27">
        <v>7.3</v>
      </c>
      <c r="H1962" s="45">
        <v>218.87</v>
      </c>
      <c r="I1962" s="45">
        <v>34.75</v>
      </c>
      <c r="J1962" s="25">
        <v>61</v>
      </c>
      <c r="K1962" s="45">
        <v>23.22</v>
      </c>
      <c r="L1962" s="45">
        <v>11.53</v>
      </c>
      <c r="M1962" s="18" t="s">
        <v>48</v>
      </c>
      <c r="N1962" s="45">
        <v>71.849999999999994</v>
      </c>
      <c r="O196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2" s="45">
        <f>Table1[[#This Row],[Lifetime Gross (M USD)]]-Table1[[#This Row],[Budget (M USD)]]</f>
        <v>-184.12</v>
      </c>
      <c r="Q1962" s="2" t="s">
        <v>22</v>
      </c>
    </row>
    <row r="1963" spans="1:17" x14ac:dyDescent="0.3">
      <c r="A1963" s="18" t="s">
        <v>353</v>
      </c>
      <c r="B1963" s="22" t="s">
        <v>2489</v>
      </c>
      <c r="C1963" s="18" t="s">
        <v>3867</v>
      </c>
      <c r="D1963" s="18" t="s">
        <v>26</v>
      </c>
      <c r="E1963" s="18" t="s">
        <v>9</v>
      </c>
      <c r="F1963" s="42">
        <f t="shared" ca="1" si="30"/>
        <v>26065</v>
      </c>
      <c r="G1963" s="27">
        <v>6.6</v>
      </c>
      <c r="H1963" s="45">
        <v>292.82</v>
      </c>
      <c r="I1963" s="45">
        <v>78.650000000000006</v>
      </c>
      <c r="J1963" s="25">
        <v>29</v>
      </c>
      <c r="K1963" s="45">
        <v>42.03</v>
      </c>
      <c r="L1963" s="45">
        <v>36.619999999999997</v>
      </c>
      <c r="M1963" s="18" t="s">
        <v>54</v>
      </c>
      <c r="N1963" s="45">
        <v>65.260000000000005</v>
      </c>
      <c r="O196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3" s="45">
        <f>Table1[[#This Row],[Lifetime Gross (M USD)]]-Table1[[#This Row],[Budget (M USD)]]</f>
        <v>-214.17</v>
      </c>
      <c r="Q1963" s="2" t="s">
        <v>8</v>
      </c>
    </row>
    <row r="1964" spans="1:17" x14ac:dyDescent="0.3">
      <c r="A1964" s="32" t="s">
        <v>779</v>
      </c>
      <c r="B1964" s="22" t="s">
        <v>2282</v>
      </c>
      <c r="C1964" s="18" t="s">
        <v>3558</v>
      </c>
      <c r="D1964" s="18" t="s">
        <v>26</v>
      </c>
      <c r="E1964" s="18" t="s">
        <v>19</v>
      </c>
      <c r="F1964" s="42">
        <f t="shared" ca="1" si="30"/>
        <v>25985</v>
      </c>
      <c r="G1964" s="27">
        <v>5.5</v>
      </c>
      <c r="H1964" s="45">
        <v>285.43</v>
      </c>
      <c r="I1964" s="45">
        <v>23.78</v>
      </c>
      <c r="J1964" s="25">
        <v>90</v>
      </c>
      <c r="K1964" s="45">
        <v>14.03</v>
      </c>
      <c r="L1964" s="45">
        <v>9.75</v>
      </c>
      <c r="M1964" s="18" t="s">
        <v>48</v>
      </c>
      <c r="N1964" s="45">
        <v>99.44</v>
      </c>
      <c r="O196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4" s="45">
        <f>Table1[[#This Row],[Lifetime Gross (M USD)]]-Table1[[#This Row],[Budget (M USD)]]</f>
        <v>-261.64999999999998</v>
      </c>
      <c r="Q1964" s="2" t="s">
        <v>20</v>
      </c>
    </row>
    <row r="1965" spans="1:17" x14ac:dyDescent="0.3">
      <c r="A1965" s="18" t="s">
        <v>1104</v>
      </c>
      <c r="B1965" s="22" t="s">
        <v>2164</v>
      </c>
      <c r="C1965" s="18" t="s">
        <v>4330</v>
      </c>
      <c r="D1965" s="18" t="s">
        <v>26</v>
      </c>
      <c r="E1965" s="18" t="s">
        <v>9</v>
      </c>
      <c r="F1965" s="42">
        <f t="shared" ca="1" si="30"/>
        <v>29496</v>
      </c>
      <c r="G1965" s="27">
        <v>6.3</v>
      </c>
      <c r="H1965" s="45">
        <v>91.45</v>
      </c>
      <c r="I1965" s="45">
        <v>959.66</v>
      </c>
      <c r="J1965" s="25">
        <v>93</v>
      </c>
      <c r="K1965" s="45">
        <v>516.71</v>
      </c>
      <c r="L1965" s="45">
        <v>442.95</v>
      </c>
      <c r="M1965" s="18" t="s">
        <v>46</v>
      </c>
      <c r="N1965" s="45">
        <v>20.72</v>
      </c>
      <c r="O196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Hit</v>
      </c>
      <c r="P1965" s="45">
        <f>Table1[[#This Row],[Lifetime Gross (M USD)]]-Table1[[#This Row],[Budget (M USD)]]</f>
        <v>868.20999999999992</v>
      </c>
      <c r="Q1965" s="2" t="s">
        <v>20</v>
      </c>
    </row>
    <row r="1966" spans="1:17" x14ac:dyDescent="0.3">
      <c r="A1966" s="32" t="s">
        <v>68</v>
      </c>
      <c r="B1966" s="22" t="s">
        <v>2784</v>
      </c>
      <c r="C1966" s="18" t="s">
        <v>4395</v>
      </c>
      <c r="D1966" s="18" t="s">
        <v>26</v>
      </c>
      <c r="E1966" s="18" t="s">
        <v>9</v>
      </c>
      <c r="F1966" s="42">
        <f t="shared" ca="1" si="30"/>
        <v>23094</v>
      </c>
      <c r="G1966" s="27">
        <v>8.1</v>
      </c>
      <c r="H1966" s="45">
        <v>234.96</v>
      </c>
      <c r="I1966" s="45">
        <v>898.55</v>
      </c>
      <c r="J1966" s="25">
        <v>21</v>
      </c>
      <c r="K1966" s="45">
        <v>581.4</v>
      </c>
      <c r="L1966" s="45">
        <v>317.14999999999998</v>
      </c>
      <c r="M1966" s="18" t="s">
        <v>48</v>
      </c>
      <c r="N1966" s="45">
        <v>69.78</v>
      </c>
      <c r="O196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Flop</v>
      </c>
      <c r="P1966" s="45">
        <f>Table1[[#This Row],[Lifetime Gross (M USD)]]-Table1[[#This Row],[Budget (M USD)]]</f>
        <v>663.58999999999992</v>
      </c>
      <c r="Q1966" s="2" t="s">
        <v>10</v>
      </c>
    </row>
    <row r="1967" spans="1:17" x14ac:dyDescent="0.3">
      <c r="A1967" s="18" t="s">
        <v>309</v>
      </c>
      <c r="B1967" s="22" t="s">
        <v>2148</v>
      </c>
      <c r="C1967" s="18" t="s">
        <v>3631</v>
      </c>
      <c r="D1967" s="18" t="s">
        <v>26</v>
      </c>
      <c r="E1967" s="18" t="s">
        <v>9</v>
      </c>
      <c r="F1967" s="42">
        <f t="shared" ca="1" si="30"/>
        <v>30684</v>
      </c>
      <c r="G1967" s="27">
        <v>6.1</v>
      </c>
      <c r="H1967" s="45">
        <v>62.89</v>
      </c>
      <c r="I1967" s="45">
        <v>597.16999999999996</v>
      </c>
      <c r="J1967" s="25">
        <v>46</v>
      </c>
      <c r="K1967" s="45">
        <v>345.67</v>
      </c>
      <c r="L1967" s="45">
        <v>251.5</v>
      </c>
      <c r="M1967" s="18" t="s">
        <v>55</v>
      </c>
      <c r="N1967" s="45">
        <v>17.87</v>
      </c>
      <c r="O196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7" s="45">
        <f>Table1[[#This Row],[Lifetime Gross (M USD)]]-Table1[[#This Row],[Budget (M USD)]]</f>
        <v>534.28</v>
      </c>
      <c r="Q1967" s="2" t="s">
        <v>13</v>
      </c>
    </row>
    <row r="1968" spans="1:17" x14ac:dyDescent="0.3">
      <c r="A1968" s="32" t="s">
        <v>1039</v>
      </c>
      <c r="B1968" s="22" t="s">
        <v>2844</v>
      </c>
      <c r="C1968" s="18" t="s">
        <v>4525</v>
      </c>
      <c r="D1968" s="18" t="s">
        <v>26</v>
      </c>
      <c r="E1968" s="18" t="s">
        <v>9</v>
      </c>
      <c r="F1968" s="42">
        <f t="shared" ca="1" si="30"/>
        <v>24079</v>
      </c>
      <c r="G1968" s="27">
        <v>7.3</v>
      </c>
      <c r="H1968" s="45">
        <v>290.02999999999997</v>
      </c>
      <c r="I1968" s="45">
        <v>722.83</v>
      </c>
      <c r="J1968" s="25">
        <v>55</v>
      </c>
      <c r="K1968" s="45">
        <v>539.1</v>
      </c>
      <c r="L1968" s="45">
        <v>183.73</v>
      </c>
      <c r="M1968" s="18" t="s">
        <v>46</v>
      </c>
      <c r="N1968" s="45">
        <v>131.33000000000001</v>
      </c>
      <c r="O196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Average</v>
      </c>
      <c r="P1968" s="45">
        <f>Table1[[#This Row],[Lifetime Gross (M USD)]]-Table1[[#This Row],[Budget (M USD)]]</f>
        <v>432.80000000000007</v>
      </c>
      <c r="Q1968" s="2" t="s">
        <v>28</v>
      </c>
    </row>
    <row r="1969" spans="1:17" x14ac:dyDescent="0.3">
      <c r="A1969" s="18" t="s">
        <v>1187</v>
      </c>
      <c r="B1969" s="22" t="s">
        <v>2429</v>
      </c>
      <c r="C1969" s="18" t="s">
        <v>3773</v>
      </c>
      <c r="D1969" s="18" t="s">
        <v>26</v>
      </c>
      <c r="E1969" s="18" t="s">
        <v>9</v>
      </c>
      <c r="F1969" s="42">
        <f t="shared" ca="1" si="30"/>
        <v>19260</v>
      </c>
      <c r="G1969" s="27">
        <v>5.5</v>
      </c>
      <c r="H1969" s="45">
        <v>264.38</v>
      </c>
      <c r="I1969" s="45">
        <v>695.31</v>
      </c>
      <c r="J1969" s="25">
        <v>32</v>
      </c>
      <c r="K1969" s="45">
        <v>469</v>
      </c>
      <c r="L1969" s="45">
        <v>226.31</v>
      </c>
      <c r="M1969" s="18" t="s">
        <v>54</v>
      </c>
      <c r="N1969" s="45">
        <v>83.87</v>
      </c>
      <c r="O196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69" s="45">
        <f>Table1[[#This Row],[Lifetime Gross (M USD)]]-Table1[[#This Row],[Budget (M USD)]]</f>
        <v>430.92999999999995</v>
      </c>
      <c r="Q1969" s="2" t="s">
        <v>20</v>
      </c>
    </row>
    <row r="1970" spans="1:17" x14ac:dyDescent="0.3">
      <c r="A1970" s="32" t="s">
        <v>319</v>
      </c>
      <c r="B1970" s="22" t="s">
        <v>3049</v>
      </c>
      <c r="C1970" s="18" t="s">
        <v>5011</v>
      </c>
      <c r="D1970" s="18" t="s">
        <v>26</v>
      </c>
      <c r="E1970" s="18" t="s">
        <v>9</v>
      </c>
      <c r="F1970" s="42">
        <f t="shared" ca="1" si="30"/>
        <v>38715</v>
      </c>
      <c r="G1970" s="27">
        <v>6.7</v>
      </c>
      <c r="H1970" s="45">
        <v>299.52999999999997</v>
      </c>
      <c r="I1970" s="45">
        <v>721.62</v>
      </c>
      <c r="J1970" s="25">
        <v>100</v>
      </c>
      <c r="K1970" s="45">
        <v>556.55999999999995</v>
      </c>
      <c r="L1970" s="45">
        <v>165.06</v>
      </c>
      <c r="M1970" s="18" t="s">
        <v>46</v>
      </c>
      <c r="N1970" s="45">
        <v>103.53</v>
      </c>
      <c r="O197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Blockbuster</v>
      </c>
      <c r="P1970" s="45">
        <f>Table1[[#This Row],[Lifetime Gross (M USD)]]-Table1[[#This Row],[Budget (M USD)]]</f>
        <v>422.09000000000003</v>
      </c>
      <c r="Q1970" s="2" t="s">
        <v>22</v>
      </c>
    </row>
    <row r="1971" spans="1:17" x14ac:dyDescent="0.3">
      <c r="A1971" s="18" t="s">
        <v>733</v>
      </c>
      <c r="B1971" s="22" t="s">
        <v>2357</v>
      </c>
      <c r="C1971" s="18" t="s">
        <v>4987</v>
      </c>
      <c r="D1971" s="18" t="s">
        <v>26</v>
      </c>
      <c r="E1971" s="18" t="s">
        <v>9</v>
      </c>
      <c r="F1971" s="42">
        <f t="shared" ca="1" si="30"/>
        <v>18690</v>
      </c>
      <c r="G1971" s="27">
        <v>6.3</v>
      </c>
      <c r="H1971" s="45">
        <v>192.89</v>
      </c>
      <c r="I1971" s="45">
        <v>601.33000000000004</v>
      </c>
      <c r="J1971" s="25">
        <v>75</v>
      </c>
      <c r="K1971" s="45">
        <v>420.52</v>
      </c>
      <c r="L1971" s="45">
        <v>180.81</v>
      </c>
      <c r="M1971" s="18" t="s">
        <v>54</v>
      </c>
      <c r="N1971" s="45">
        <v>81.99</v>
      </c>
      <c r="O197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1" s="45">
        <f>Table1[[#This Row],[Lifetime Gross (M USD)]]-Table1[[#This Row],[Budget (M USD)]]</f>
        <v>408.44000000000005</v>
      </c>
      <c r="Q1971" s="2" t="s">
        <v>8</v>
      </c>
    </row>
    <row r="1972" spans="1:17" x14ac:dyDescent="0.3">
      <c r="A1972" s="32" t="s">
        <v>1738</v>
      </c>
      <c r="B1972" s="22" t="s">
        <v>2663</v>
      </c>
      <c r="C1972" s="18" t="s">
        <v>4542</v>
      </c>
      <c r="D1972" s="18" t="s">
        <v>26</v>
      </c>
      <c r="E1972" s="18" t="s">
        <v>2852</v>
      </c>
      <c r="F1972" s="42">
        <f t="shared" ca="1" si="30"/>
        <v>41777</v>
      </c>
      <c r="G1972" s="27">
        <v>6.7</v>
      </c>
      <c r="H1972" s="45">
        <v>161.5</v>
      </c>
      <c r="I1972" s="45">
        <v>569.27</v>
      </c>
      <c r="J1972" s="25">
        <v>92</v>
      </c>
      <c r="K1972" s="45">
        <v>399.11</v>
      </c>
      <c r="L1972" s="45">
        <v>170.16</v>
      </c>
      <c r="M1972" s="18" t="s">
        <v>54</v>
      </c>
      <c r="N1972" s="45">
        <v>56.41</v>
      </c>
      <c r="O197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2" s="45">
        <f>Table1[[#This Row],[Lifetime Gross (M USD)]]-Table1[[#This Row],[Budget (M USD)]]</f>
        <v>407.77</v>
      </c>
      <c r="Q1972" s="2" t="s">
        <v>10</v>
      </c>
    </row>
    <row r="1973" spans="1:17" x14ac:dyDescent="0.3">
      <c r="A1973" s="18" t="s">
        <v>1527</v>
      </c>
      <c r="B1973" s="22" t="s">
        <v>2541</v>
      </c>
      <c r="C1973" s="18" t="s">
        <v>4504</v>
      </c>
      <c r="D1973" s="18" t="s">
        <v>26</v>
      </c>
      <c r="E1973" s="18" t="s">
        <v>27</v>
      </c>
      <c r="F1973" s="42">
        <f t="shared" ca="1" si="30"/>
        <v>23595</v>
      </c>
      <c r="G1973" s="27">
        <v>6.1</v>
      </c>
      <c r="H1973" s="45">
        <v>113.54</v>
      </c>
      <c r="I1973" s="45">
        <v>494.52</v>
      </c>
      <c r="J1973" s="25">
        <v>92</v>
      </c>
      <c r="K1973" s="45">
        <v>267.58</v>
      </c>
      <c r="L1973" s="45">
        <v>226.94</v>
      </c>
      <c r="M1973" s="18" t="s">
        <v>55</v>
      </c>
      <c r="N1973" s="45">
        <v>18.43</v>
      </c>
      <c r="O197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3" s="45">
        <f>Table1[[#This Row],[Lifetime Gross (M USD)]]-Table1[[#This Row],[Budget (M USD)]]</f>
        <v>380.97999999999996</v>
      </c>
      <c r="Q1973" s="2" t="s">
        <v>8</v>
      </c>
    </row>
    <row r="1974" spans="1:17" x14ac:dyDescent="0.3">
      <c r="A1974" s="32" t="s">
        <v>1716</v>
      </c>
      <c r="B1974" s="22" t="s">
        <v>1884</v>
      </c>
      <c r="C1974" s="18" t="s">
        <v>3316</v>
      </c>
      <c r="D1974" s="18" t="s">
        <v>26</v>
      </c>
      <c r="E1974" s="18" t="s">
        <v>9</v>
      </c>
      <c r="F1974" s="42">
        <f t="shared" ca="1" si="30"/>
        <v>23009</v>
      </c>
      <c r="G1974" s="27">
        <v>5.5</v>
      </c>
      <c r="H1974" s="45">
        <v>220.68</v>
      </c>
      <c r="I1974" s="45">
        <v>529.35</v>
      </c>
      <c r="J1974" s="25">
        <v>46</v>
      </c>
      <c r="K1974" s="45">
        <v>349.59</v>
      </c>
      <c r="L1974" s="45">
        <v>179.76</v>
      </c>
      <c r="M1974" s="18" t="s">
        <v>50</v>
      </c>
      <c r="N1974" s="45">
        <v>68.98</v>
      </c>
      <c r="O197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4" s="45">
        <f>Table1[[#This Row],[Lifetime Gross (M USD)]]-Table1[[#This Row],[Budget (M USD)]]</f>
        <v>308.67</v>
      </c>
      <c r="Q1974" s="2" t="s">
        <v>32</v>
      </c>
    </row>
    <row r="1975" spans="1:17" x14ac:dyDescent="0.3">
      <c r="A1975" s="18" t="s">
        <v>542</v>
      </c>
      <c r="B1975" s="22" t="s">
        <v>2419</v>
      </c>
      <c r="C1975" s="18" t="s">
        <v>3757</v>
      </c>
      <c r="D1975" s="18" t="s">
        <v>26</v>
      </c>
      <c r="E1975" s="18" t="s">
        <v>9</v>
      </c>
      <c r="F1975" s="42">
        <f t="shared" ca="1" si="30"/>
        <v>37606</v>
      </c>
      <c r="G1975" s="27">
        <v>5.2</v>
      </c>
      <c r="H1975" s="45">
        <v>47.86</v>
      </c>
      <c r="I1975" s="45">
        <v>306.37</v>
      </c>
      <c r="J1975" s="25">
        <v>94</v>
      </c>
      <c r="K1975" s="45">
        <v>184.46</v>
      </c>
      <c r="L1975" s="45">
        <v>121.91</v>
      </c>
      <c r="M1975" s="18" t="s">
        <v>44</v>
      </c>
      <c r="N1975" s="45">
        <v>21.14</v>
      </c>
      <c r="O197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5" s="45">
        <f>Table1[[#This Row],[Lifetime Gross (M USD)]]-Table1[[#This Row],[Budget (M USD)]]</f>
        <v>258.51</v>
      </c>
      <c r="Q1975" s="2" t="s">
        <v>28</v>
      </c>
    </row>
    <row r="1976" spans="1:17" x14ac:dyDescent="0.3">
      <c r="A1976" s="32" t="s">
        <v>676</v>
      </c>
      <c r="B1976" s="22" t="s">
        <v>2383</v>
      </c>
      <c r="C1976" s="18" t="s">
        <v>3698</v>
      </c>
      <c r="D1976" s="18" t="s">
        <v>26</v>
      </c>
      <c r="E1976" s="18" t="s">
        <v>19</v>
      </c>
      <c r="F1976" s="42">
        <f t="shared" ca="1" si="30"/>
        <v>29480</v>
      </c>
      <c r="G1976" s="27">
        <v>7.1</v>
      </c>
      <c r="H1976" s="45">
        <v>217.31</v>
      </c>
      <c r="I1976" s="45">
        <v>474.78</v>
      </c>
      <c r="J1976" s="25">
        <v>22</v>
      </c>
      <c r="K1976" s="45">
        <v>326.7</v>
      </c>
      <c r="L1976" s="45">
        <v>148.08000000000001</v>
      </c>
      <c r="M1976" s="18" t="s">
        <v>55</v>
      </c>
      <c r="N1976" s="45">
        <v>55.41</v>
      </c>
      <c r="O197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6" s="45">
        <f>Table1[[#This Row],[Lifetime Gross (M USD)]]-Table1[[#This Row],[Budget (M USD)]]</f>
        <v>257.46999999999997</v>
      </c>
      <c r="Q1976" s="2" t="s">
        <v>10</v>
      </c>
    </row>
    <row r="1977" spans="1:17" x14ac:dyDescent="0.3">
      <c r="A1977" s="18" t="s">
        <v>1335</v>
      </c>
      <c r="B1977" s="22" t="s">
        <v>3040</v>
      </c>
      <c r="C1977" s="18" t="s">
        <v>4984</v>
      </c>
      <c r="D1977" s="18" t="s">
        <v>26</v>
      </c>
      <c r="E1977" s="18" t="s">
        <v>24</v>
      </c>
      <c r="F1977" s="42">
        <f t="shared" ca="1" si="30"/>
        <v>22350</v>
      </c>
      <c r="G1977" s="27">
        <v>6.8</v>
      </c>
      <c r="H1977" s="45">
        <v>84.72</v>
      </c>
      <c r="I1977" s="45">
        <v>255.11</v>
      </c>
      <c r="J1977" s="25">
        <v>98</v>
      </c>
      <c r="K1977" s="45">
        <v>129.66999999999999</v>
      </c>
      <c r="L1977" s="45">
        <v>125.44</v>
      </c>
      <c r="M1977" s="18" t="s">
        <v>46</v>
      </c>
      <c r="N1977" s="45">
        <v>9.74</v>
      </c>
      <c r="O197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7" s="45">
        <f>Table1[[#This Row],[Lifetime Gross (M USD)]]-Table1[[#This Row],[Budget (M USD)]]</f>
        <v>170.39000000000001</v>
      </c>
      <c r="Q1977" s="2" t="s">
        <v>32</v>
      </c>
    </row>
    <row r="1978" spans="1:17" x14ac:dyDescent="0.3">
      <c r="A1978" s="32" t="s">
        <v>1494</v>
      </c>
      <c r="B1978" s="22" t="s">
        <v>2179</v>
      </c>
      <c r="C1978" s="18" t="s">
        <v>3420</v>
      </c>
      <c r="D1978" s="18" t="s">
        <v>26</v>
      </c>
      <c r="E1978" s="18" t="s">
        <v>12</v>
      </c>
      <c r="F1978" s="42">
        <f t="shared" ca="1" si="30"/>
        <v>38345</v>
      </c>
      <c r="G1978" s="27">
        <v>6.8</v>
      </c>
      <c r="H1978" s="45">
        <v>32.4</v>
      </c>
      <c r="I1978" s="45">
        <v>157.69</v>
      </c>
      <c r="J1978" s="25">
        <v>61</v>
      </c>
      <c r="K1978" s="45">
        <v>82.33</v>
      </c>
      <c r="L1978" s="45">
        <v>75.36</v>
      </c>
      <c r="M1978" s="18" t="s">
        <v>46</v>
      </c>
      <c r="N1978" s="45">
        <v>15.3</v>
      </c>
      <c r="O197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8" s="45">
        <f>Table1[[#This Row],[Lifetime Gross (M USD)]]-Table1[[#This Row],[Budget (M USD)]]</f>
        <v>125.28999999999999</v>
      </c>
      <c r="Q1978" s="2" t="s">
        <v>8</v>
      </c>
    </row>
    <row r="1979" spans="1:17" x14ac:dyDescent="0.3">
      <c r="A1979" s="18" t="s">
        <v>1666</v>
      </c>
      <c r="B1979" s="22" t="s">
        <v>2120</v>
      </c>
      <c r="C1979" s="18" t="s">
        <v>3344</v>
      </c>
      <c r="D1979" s="18" t="s">
        <v>26</v>
      </c>
      <c r="E1979" s="18" t="s">
        <v>2121</v>
      </c>
      <c r="F1979" s="42">
        <f t="shared" ca="1" si="30"/>
        <v>13530</v>
      </c>
      <c r="G1979" s="27">
        <v>5</v>
      </c>
      <c r="H1979" s="45">
        <v>27.34</v>
      </c>
      <c r="I1979" s="45">
        <v>137.44</v>
      </c>
      <c r="J1979" s="25">
        <v>89</v>
      </c>
      <c r="K1979" s="45">
        <v>93.02</v>
      </c>
      <c r="L1979" s="45">
        <v>44.42</v>
      </c>
      <c r="M1979" s="18" t="s">
        <v>46</v>
      </c>
      <c r="N1979" s="45">
        <v>6.97</v>
      </c>
      <c r="O197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79" s="45">
        <f>Table1[[#This Row],[Lifetime Gross (M USD)]]-Table1[[#This Row],[Budget (M USD)]]</f>
        <v>110.1</v>
      </c>
      <c r="Q1979" s="2" t="s">
        <v>13</v>
      </c>
    </row>
    <row r="1980" spans="1:17" x14ac:dyDescent="0.3">
      <c r="A1980" s="32" t="s">
        <v>741</v>
      </c>
      <c r="B1980" s="22" t="s">
        <v>2204</v>
      </c>
      <c r="C1980" s="18" t="s">
        <v>3450</v>
      </c>
      <c r="D1980" s="18" t="s">
        <v>26</v>
      </c>
      <c r="E1980" s="18" t="s">
        <v>19</v>
      </c>
      <c r="F1980" s="42">
        <f t="shared" ca="1" si="30"/>
        <v>9615</v>
      </c>
      <c r="G1980" s="27">
        <v>6.4</v>
      </c>
      <c r="H1980" s="45">
        <v>89.72</v>
      </c>
      <c r="I1980" s="45">
        <v>194.24</v>
      </c>
      <c r="J1980" s="25">
        <v>46</v>
      </c>
      <c r="K1980" s="45">
        <v>126.57</v>
      </c>
      <c r="L1980" s="45">
        <v>67.67</v>
      </c>
      <c r="M1980" s="18" t="s">
        <v>46</v>
      </c>
      <c r="N1980" s="45">
        <v>28.68</v>
      </c>
      <c r="O198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0" s="45">
        <f>Table1[[#This Row],[Lifetime Gross (M USD)]]-Table1[[#This Row],[Budget (M USD)]]</f>
        <v>104.52000000000001</v>
      </c>
      <c r="Q1980" s="2" t="s">
        <v>28</v>
      </c>
    </row>
    <row r="1981" spans="1:17" x14ac:dyDescent="0.3">
      <c r="A1981" s="18" t="s">
        <v>975</v>
      </c>
      <c r="B1981" s="22" t="s">
        <v>2940</v>
      </c>
      <c r="C1981" s="18" t="s">
        <v>4750</v>
      </c>
      <c r="D1981" s="18" t="s">
        <v>26</v>
      </c>
      <c r="E1981" s="18" t="s">
        <v>19</v>
      </c>
      <c r="F1981" s="42">
        <f t="shared" ca="1" si="30"/>
        <v>24866</v>
      </c>
      <c r="G1981" s="27">
        <v>6.3</v>
      </c>
      <c r="H1981" s="45">
        <v>194.26</v>
      </c>
      <c r="I1981" s="45">
        <v>270.45</v>
      </c>
      <c r="J1981" s="25">
        <v>66</v>
      </c>
      <c r="K1981" s="45">
        <v>157.93</v>
      </c>
      <c r="L1981" s="45">
        <v>112.52</v>
      </c>
      <c r="M1981" s="18" t="s">
        <v>55</v>
      </c>
      <c r="N1981" s="45">
        <v>37.89</v>
      </c>
      <c r="O198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1" s="45">
        <f>Table1[[#This Row],[Lifetime Gross (M USD)]]-Table1[[#This Row],[Budget (M USD)]]</f>
        <v>76.19</v>
      </c>
      <c r="Q1981" s="2" t="s">
        <v>20</v>
      </c>
    </row>
    <row r="1982" spans="1:17" x14ac:dyDescent="0.3">
      <c r="A1982" s="32" t="s">
        <v>300</v>
      </c>
      <c r="B1982" s="22" t="s">
        <v>1899</v>
      </c>
      <c r="C1982" s="18" t="s">
        <v>3101</v>
      </c>
      <c r="D1982" s="18" t="s">
        <v>26</v>
      </c>
      <c r="E1982" s="18" t="s">
        <v>9</v>
      </c>
      <c r="F1982" s="42">
        <f t="shared" ca="1" si="30"/>
        <v>33059</v>
      </c>
      <c r="G1982" s="27">
        <v>5.5</v>
      </c>
      <c r="H1982" s="45">
        <v>125.28</v>
      </c>
      <c r="I1982" s="45">
        <v>184.09</v>
      </c>
      <c r="J1982" s="25">
        <v>57</v>
      </c>
      <c r="K1982" s="45">
        <v>95.45</v>
      </c>
      <c r="L1982" s="45">
        <v>88.64</v>
      </c>
      <c r="M1982" s="18" t="s">
        <v>55</v>
      </c>
      <c r="N1982" s="45">
        <v>29.03</v>
      </c>
      <c r="O198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2" s="45">
        <f>Table1[[#This Row],[Lifetime Gross (M USD)]]-Table1[[#This Row],[Budget (M USD)]]</f>
        <v>58.81</v>
      </c>
      <c r="Q1982" s="2" t="s">
        <v>8</v>
      </c>
    </row>
    <row r="1983" spans="1:17" x14ac:dyDescent="0.3">
      <c r="A1983" s="18" t="s">
        <v>981</v>
      </c>
      <c r="B1983" s="22" t="s">
        <v>2538</v>
      </c>
      <c r="C1983" s="18" t="s">
        <v>4184</v>
      </c>
      <c r="D1983" s="18" t="s">
        <v>26</v>
      </c>
      <c r="E1983" s="18" t="s">
        <v>9</v>
      </c>
      <c r="F1983" s="42">
        <f t="shared" ca="1" si="30"/>
        <v>14546</v>
      </c>
      <c r="G1983" s="27">
        <v>6</v>
      </c>
      <c r="H1983" s="45">
        <v>51.46</v>
      </c>
      <c r="I1983" s="45">
        <v>70.459999999999994</v>
      </c>
      <c r="J1983" s="25">
        <v>48</v>
      </c>
      <c r="K1983" s="45">
        <v>40.729999999999997</v>
      </c>
      <c r="L1983" s="45">
        <v>29.73</v>
      </c>
      <c r="M1983" s="18" t="s">
        <v>55</v>
      </c>
      <c r="N1983" s="45">
        <v>8.0500000000000007</v>
      </c>
      <c r="O198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3" s="45">
        <f>Table1[[#This Row],[Lifetime Gross (M USD)]]-Table1[[#This Row],[Budget (M USD)]]</f>
        <v>18.999999999999993</v>
      </c>
      <c r="Q1983" s="2" t="s">
        <v>28</v>
      </c>
    </row>
    <row r="1984" spans="1:17" x14ac:dyDescent="0.3">
      <c r="A1984" s="32" t="s">
        <v>1111</v>
      </c>
      <c r="B1984" s="22" t="s">
        <v>2143</v>
      </c>
      <c r="C1984" s="18" t="s">
        <v>4877</v>
      </c>
      <c r="D1984" s="18" t="s">
        <v>26</v>
      </c>
      <c r="E1984" s="18" t="s">
        <v>9</v>
      </c>
      <c r="F1984" s="42">
        <f t="shared" ca="1" si="30"/>
        <v>13430</v>
      </c>
      <c r="G1984" s="27">
        <v>7.3</v>
      </c>
      <c r="H1984" s="45">
        <v>184.9</v>
      </c>
      <c r="I1984" s="45">
        <v>186.36</v>
      </c>
      <c r="J1984" s="25">
        <v>72</v>
      </c>
      <c r="K1984" s="45">
        <v>115.9</v>
      </c>
      <c r="L1984" s="45">
        <v>70.459999999999994</v>
      </c>
      <c r="M1984" s="18" t="s">
        <v>55</v>
      </c>
      <c r="N1984" s="45">
        <v>87.23</v>
      </c>
      <c r="O198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4" s="45">
        <f>Table1[[#This Row],[Lifetime Gross (M USD)]]-Table1[[#This Row],[Budget (M USD)]]</f>
        <v>1.460000000000008</v>
      </c>
      <c r="Q1984" s="2" t="s">
        <v>20</v>
      </c>
    </row>
    <row r="1985" spans="1:17" x14ac:dyDescent="0.3">
      <c r="A1985" s="18" t="s">
        <v>581</v>
      </c>
      <c r="B1985" s="22" t="s">
        <v>2313</v>
      </c>
      <c r="C1985" s="18" t="s">
        <v>3833</v>
      </c>
      <c r="D1985" s="18" t="s">
        <v>26</v>
      </c>
      <c r="E1985" s="18" t="s">
        <v>9</v>
      </c>
      <c r="F1985" s="42">
        <f t="shared" ca="1" si="30"/>
        <v>31001</v>
      </c>
      <c r="G1985" s="27">
        <v>6.4</v>
      </c>
      <c r="H1985" s="45">
        <v>88.78</v>
      </c>
      <c r="I1985" s="45">
        <v>87.63</v>
      </c>
      <c r="J1985" s="25">
        <v>21</v>
      </c>
      <c r="K1985" s="45">
        <v>64.63</v>
      </c>
      <c r="L1985" s="45">
        <v>23</v>
      </c>
      <c r="M1985" s="18" t="s">
        <v>50</v>
      </c>
      <c r="N1985" s="45">
        <v>10.45</v>
      </c>
      <c r="O198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5" s="45">
        <f>Table1[[#This Row],[Lifetime Gross (M USD)]]-Table1[[#This Row],[Budget (M USD)]]</f>
        <v>-1.1500000000000057</v>
      </c>
      <c r="Q1985" s="2" t="s">
        <v>10</v>
      </c>
    </row>
    <row r="1986" spans="1:17" x14ac:dyDescent="0.3">
      <c r="A1986" s="32" t="s">
        <v>643</v>
      </c>
      <c r="B1986" s="22" t="s">
        <v>2876</v>
      </c>
      <c r="C1986" s="18" t="s">
        <v>4601</v>
      </c>
      <c r="D1986" s="18" t="s">
        <v>26</v>
      </c>
      <c r="E1986" s="18" t="s">
        <v>9</v>
      </c>
      <c r="F1986" s="42">
        <f t="shared" ca="1" si="30"/>
        <v>9246</v>
      </c>
      <c r="G1986" s="27">
        <v>6</v>
      </c>
      <c r="H1986" s="45">
        <v>192.25</v>
      </c>
      <c r="I1986" s="45">
        <v>172.39</v>
      </c>
      <c r="J1986" s="25">
        <v>37</v>
      </c>
      <c r="K1986" s="45">
        <v>116.74</v>
      </c>
      <c r="L1986" s="45">
        <v>55.65</v>
      </c>
      <c r="M1986" s="18" t="s">
        <v>46</v>
      </c>
      <c r="N1986" s="45">
        <v>45.49</v>
      </c>
      <c r="O198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6" s="45">
        <f>Table1[[#This Row],[Lifetime Gross (M USD)]]-Table1[[#This Row],[Budget (M USD)]]</f>
        <v>-19.860000000000014</v>
      </c>
      <c r="Q1986" s="2" t="s">
        <v>32</v>
      </c>
    </row>
    <row r="1987" spans="1:17" x14ac:dyDescent="0.3">
      <c r="A1987" s="18" t="s">
        <v>1770</v>
      </c>
      <c r="B1987" s="22" t="s">
        <v>1909</v>
      </c>
      <c r="C1987" s="18" t="s">
        <v>3111</v>
      </c>
      <c r="D1987" s="18" t="s">
        <v>26</v>
      </c>
      <c r="E1987" s="18" t="s">
        <v>9</v>
      </c>
      <c r="F1987" s="42">
        <f t="shared" ref="F1987:F2001" ca="1" si="31">RANDBETWEEN(DATE(1920,1,1),DATE(2015,12,31))</f>
        <v>35364</v>
      </c>
      <c r="G1987" s="27">
        <v>6</v>
      </c>
      <c r="H1987" s="45">
        <v>273.63</v>
      </c>
      <c r="I1987" s="45">
        <v>251.61</v>
      </c>
      <c r="J1987" s="25">
        <v>51</v>
      </c>
      <c r="K1987" s="45">
        <v>187.32</v>
      </c>
      <c r="L1987" s="45">
        <v>64.290000000000006</v>
      </c>
      <c r="M1987" s="18" t="s">
        <v>50</v>
      </c>
      <c r="N1987" s="45">
        <v>114.72</v>
      </c>
      <c r="O198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7" s="45">
        <f>Table1[[#This Row],[Lifetime Gross (M USD)]]-Table1[[#This Row],[Budget (M USD)]]</f>
        <v>-22.019999999999982</v>
      </c>
      <c r="Q1987" s="2" t="s">
        <v>13</v>
      </c>
    </row>
    <row r="1988" spans="1:17" x14ac:dyDescent="0.3">
      <c r="A1988" s="32" t="s">
        <v>1776</v>
      </c>
      <c r="B1988" s="22" t="s">
        <v>1961</v>
      </c>
      <c r="C1988" s="18" t="s">
        <v>3163</v>
      </c>
      <c r="D1988" s="18" t="s">
        <v>26</v>
      </c>
      <c r="E1988" s="18" t="s">
        <v>19</v>
      </c>
      <c r="F1988" s="42">
        <f t="shared" ca="1" si="31"/>
        <v>37340</v>
      </c>
      <c r="G1988" s="27">
        <v>7.8</v>
      </c>
      <c r="H1988" s="45">
        <v>82.69</v>
      </c>
      <c r="I1988" s="45">
        <v>50.08</v>
      </c>
      <c r="J1988" s="25">
        <v>92</v>
      </c>
      <c r="K1988" s="45">
        <v>25.74</v>
      </c>
      <c r="L1988" s="45">
        <v>24.34</v>
      </c>
      <c r="M1988" s="18" t="s">
        <v>48</v>
      </c>
      <c r="N1988" s="45">
        <v>31.67</v>
      </c>
      <c r="O198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8" s="45">
        <f>Table1[[#This Row],[Lifetime Gross (M USD)]]-Table1[[#This Row],[Budget (M USD)]]</f>
        <v>-32.61</v>
      </c>
      <c r="Q1988" s="2" t="s">
        <v>10</v>
      </c>
    </row>
    <row r="1989" spans="1:17" x14ac:dyDescent="0.3">
      <c r="A1989" s="18" t="s">
        <v>104</v>
      </c>
      <c r="B1989" s="22" t="s">
        <v>2122</v>
      </c>
      <c r="C1989" s="18" t="s">
        <v>3345</v>
      </c>
      <c r="D1989" s="18" t="s">
        <v>26</v>
      </c>
      <c r="E1989" s="18" t="s">
        <v>9</v>
      </c>
      <c r="F1989" s="42">
        <f t="shared" ca="1" si="31"/>
        <v>20124</v>
      </c>
      <c r="G1989" s="27">
        <v>6.4</v>
      </c>
      <c r="H1989" s="45">
        <v>156</v>
      </c>
      <c r="I1989" s="45">
        <v>120.18</v>
      </c>
      <c r="J1989" s="25">
        <v>47</v>
      </c>
      <c r="K1989" s="45">
        <v>85.41</v>
      </c>
      <c r="L1989" s="45">
        <v>34.770000000000003</v>
      </c>
      <c r="M1989" s="18" t="s">
        <v>55</v>
      </c>
      <c r="N1989" s="45">
        <v>37.24</v>
      </c>
      <c r="O198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89" s="45">
        <f>Table1[[#This Row],[Lifetime Gross (M USD)]]-Table1[[#This Row],[Budget (M USD)]]</f>
        <v>-35.819999999999993</v>
      </c>
      <c r="Q1989" s="2" t="s">
        <v>22</v>
      </c>
    </row>
    <row r="1990" spans="1:17" x14ac:dyDescent="0.3">
      <c r="A1990" s="32" t="s">
        <v>151</v>
      </c>
      <c r="B1990" s="22" t="s">
        <v>2591</v>
      </c>
      <c r="C1990" s="18" t="s">
        <v>4828</v>
      </c>
      <c r="D1990" s="18" t="s">
        <v>26</v>
      </c>
      <c r="E1990" s="18" t="s">
        <v>19</v>
      </c>
      <c r="F1990" s="42">
        <f t="shared" ca="1" si="31"/>
        <v>14570</v>
      </c>
      <c r="G1990" s="27">
        <v>7.3</v>
      </c>
      <c r="H1990" s="45">
        <v>243.83</v>
      </c>
      <c r="I1990" s="45">
        <v>195.12</v>
      </c>
      <c r="J1990" s="25">
        <v>35</v>
      </c>
      <c r="K1990" s="45">
        <v>117.64</v>
      </c>
      <c r="L1990" s="45">
        <v>77.48</v>
      </c>
      <c r="M1990" s="18" t="s">
        <v>46</v>
      </c>
      <c r="N1990" s="45">
        <v>112.38</v>
      </c>
      <c r="O199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0" s="45">
        <f>Table1[[#This Row],[Lifetime Gross (M USD)]]-Table1[[#This Row],[Budget (M USD)]]</f>
        <v>-48.710000000000008</v>
      </c>
      <c r="Q1990" s="2" t="s">
        <v>32</v>
      </c>
    </row>
    <row r="1991" spans="1:17" x14ac:dyDescent="0.3">
      <c r="A1991" s="18" t="s">
        <v>1416</v>
      </c>
      <c r="B1991" s="22" t="s">
        <v>2908</v>
      </c>
      <c r="C1991" s="18" t="s">
        <v>4744</v>
      </c>
      <c r="D1991" s="18" t="s">
        <v>26</v>
      </c>
      <c r="E1991" s="18" t="s">
        <v>9</v>
      </c>
      <c r="F1991" s="42">
        <f t="shared" ca="1" si="31"/>
        <v>25265</v>
      </c>
      <c r="G1991" s="27">
        <v>6.3</v>
      </c>
      <c r="H1991" s="45">
        <v>139</v>
      </c>
      <c r="I1991" s="45">
        <v>76.22</v>
      </c>
      <c r="J1991" s="25">
        <v>36</v>
      </c>
      <c r="K1991" s="45">
        <v>56.3</v>
      </c>
      <c r="L1991" s="45">
        <v>19.920000000000002</v>
      </c>
      <c r="M1991" s="18" t="s">
        <v>48</v>
      </c>
      <c r="N1991" s="45">
        <v>56.91</v>
      </c>
      <c r="O1991"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1" s="45">
        <f>Table1[[#This Row],[Lifetime Gross (M USD)]]-Table1[[#This Row],[Budget (M USD)]]</f>
        <v>-62.78</v>
      </c>
      <c r="Q1991" s="2" t="s">
        <v>22</v>
      </c>
    </row>
    <row r="1992" spans="1:17" x14ac:dyDescent="0.3">
      <c r="A1992" s="32" t="s">
        <v>1552</v>
      </c>
      <c r="B1992" s="22" t="s">
        <v>2156</v>
      </c>
      <c r="C1992" s="18" t="s">
        <v>3387</v>
      </c>
      <c r="D1992" s="18" t="s">
        <v>26</v>
      </c>
      <c r="E1992" s="18" t="s">
        <v>9</v>
      </c>
      <c r="F1992" s="42">
        <f t="shared" ca="1" si="31"/>
        <v>30901</v>
      </c>
      <c r="G1992" s="27">
        <v>6.9</v>
      </c>
      <c r="H1992" s="45">
        <v>142.43</v>
      </c>
      <c r="I1992" s="45">
        <v>63.1</v>
      </c>
      <c r="J1992" s="25">
        <v>43</v>
      </c>
      <c r="K1992" s="45">
        <v>37.67</v>
      </c>
      <c r="L1992" s="45">
        <v>25.43</v>
      </c>
      <c r="M1992" s="18" t="s">
        <v>54</v>
      </c>
      <c r="N1992" s="45">
        <v>47.69</v>
      </c>
      <c r="O1992"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2" s="45">
        <f>Table1[[#This Row],[Lifetime Gross (M USD)]]-Table1[[#This Row],[Budget (M USD)]]</f>
        <v>-79.330000000000013</v>
      </c>
      <c r="Q1992" s="2" t="s">
        <v>20</v>
      </c>
    </row>
    <row r="1993" spans="1:17" x14ac:dyDescent="0.3">
      <c r="A1993" s="18" t="s">
        <v>1328</v>
      </c>
      <c r="B1993" s="22" t="s">
        <v>2888</v>
      </c>
      <c r="C1993" s="18" t="s">
        <v>4689</v>
      </c>
      <c r="D1993" s="18" t="s">
        <v>26</v>
      </c>
      <c r="E1993" s="18" t="s">
        <v>9</v>
      </c>
      <c r="F1993" s="42">
        <f t="shared" ca="1" si="31"/>
        <v>18777</v>
      </c>
      <c r="G1993" s="27">
        <v>7.8</v>
      </c>
      <c r="H1993" s="45">
        <v>105.96</v>
      </c>
      <c r="I1993" s="45">
        <v>25.85</v>
      </c>
      <c r="J1993" s="25">
        <v>56</v>
      </c>
      <c r="K1993" s="45">
        <v>17.84</v>
      </c>
      <c r="L1993" s="45">
        <v>8.01</v>
      </c>
      <c r="M1993" s="18" t="s">
        <v>50</v>
      </c>
      <c r="N1993" s="45">
        <v>28.64</v>
      </c>
      <c r="O1993"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3" s="45">
        <f>Table1[[#This Row],[Lifetime Gross (M USD)]]-Table1[[#This Row],[Budget (M USD)]]</f>
        <v>-80.109999999999985</v>
      </c>
      <c r="Q1993" s="2" t="s">
        <v>20</v>
      </c>
    </row>
    <row r="1994" spans="1:17" x14ac:dyDescent="0.3">
      <c r="A1994" s="32" t="s">
        <v>299</v>
      </c>
      <c r="B1994" s="22" t="s">
        <v>2062</v>
      </c>
      <c r="C1994" s="18" t="s">
        <v>4182</v>
      </c>
      <c r="D1994" s="18" t="s">
        <v>26</v>
      </c>
      <c r="E1994" s="18" t="s">
        <v>9</v>
      </c>
      <c r="F1994" s="42">
        <f t="shared" ca="1" si="31"/>
        <v>22613</v>
      </c>
      <c r="G1994" s="27">
        <v>6.8</v>
      </c>
      <c r="H1994" s="45">
        <v>117.02</v>
      </c>
      <c r="I1994" s="45">
        <v>23.39</v>
      </c>
      <c r="J1994" s="25">
        <v>86</v>
      </c>
      <c r="K1994" s="45">
        <v>14.3</v>
      </c>
      <c r="L1994" s="45">
        <v>9.09</v>
      </c>
      <c r="M1994" s="18" t="s">
        <v>44</v>
      </c>
      <c r="N1994" s="45">
        <v>53.3</v>
      </c>
      <c r="O1994"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4" s="45">
        <f>Table1[[#This Row],[Lifetime Gross (M USD)]]-Table1[[#This Row],[Budget (M USD)]]</f>
        <v>-93.63</v>
      </c>
      <c r="Q1994" s="2" t="s">
        <v>8</v>
      </c>
    </row>
    <row r="1995" spans="1:17" x14ac:dyDescent="0.3">
      <c r="A1995" s="18" t="s">
        <v>1275</v>
      </c>
      <c r="B1995" s="22" t="s">
        <v>2151</v>
      </c>
      <c r="C1995" s="18" t="s">
        <v>4920</v>
      </c>
      <c r="D1995" s="18" t="s">
        <v>26</v>
      </c>
      <c r="E1995" s="18" t="s">
        <v>9</v>
      </c>
      <c r="F1995" s="42">
        <f t="shared" ca="1" si="31"/>
        <v>35062</v>
      </c>
      <c r="G1995" s="27">
        <v>6.9</v>
      </c>
      <c r="H1995" s="45">
        <v>209.81</v>
      </c>
      <c r="I1995" s="45">
        <v>103.73</v>
      </c>
      <c r="J1995" s="25">
        <v>85</v>
      </c>
      <c r="K1995" s="45">
        <v>61.45</v>
      </c>
      <c r="L1995" s="45">
        <v>42.28</v>
      </c>
      <c r="M1995" s="18" t="s">
        <v>46</v>
      </c>
      <c r="N1995" s="45">
        <v>87.34</v>
      </c>
      <c r="O1995"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5" s="45">
        <f>Table1[[#This Row],[Lifetime Gross (M USD)]]-Table1[[#This Row],[Budget (M USD)]]</f>
        <v>-106.08</v>
      </c>
      <c r="Q1995" s="2" t="s">
        <v>8</v>
      </c>
    </row>
    <row r="1996" spans="1:17" x14ac:dyDescent="0.3">
      <c r="A1996" s="32" t="s">
        <v>223</v>
      </c>
      <c r="B1996" s="22" t="s">
        <v>2396</v>
      </c>
      <c r="C1996" s="18" t="s">
        <v>3724</v>
      </c>
      <c r="D1996" s="18" t="s">
        <v>26</v>
      </c>
      <c r="E1996" s="18" t="s">
        <v>9</v>
      </c>
      <c r="F1996" s="42">
        <f t="shared" ca="1" si="31"/>
        <v>23032</v>
      </c>
      <c r="G1996" s="27">
        <v>7.3</v>
      </c>
      <c r="H1996" s="45">
        <v>273.44</v>
      </c>
      <c r="I1996" s="45">
        <v>139.80000000000001</v>
      </c>
      <c r="J1996" s="25">
        <v>64</v>
      </c>
      <c r="K1996" s="45">
        <v>99.34</v>
      </c>
      <c r="L1996" s="45">
        <v>40.46</v>
      </c>
      <c r="M1996" s="18" t="s">
        <v>54</v>
      </c>
      <c r="N1996" s="45">
        <v>89.26</v>
      </c>
      <c r="O1996"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6" s="45">
        <f>Table1[[#This Row],[Lifetime Gross (M USD)]]-Table1[[#This Row],[Budget (M USD)]]</f>
        <v>-133.63999999999999</v>
      </c>
      <c r="Q1996" s="2" t="s">
        <v>28</v>
      </c>
    </row>
    <row r="1997" spans="1:17" x14ac:dyDescent="0.3">
      <c r="A1997" s="18" t="s">
        <v>1037</v>
      </c>
      <c r="B1997" s="22" t="s">
        <v>2988</v>
      </c>
      <c r="C1997" s="18" t="s">
        <v>4863</v>
      </c>
      <c r="D1997" s="18" t="s">
        <v>26</v>
      </c>
      <c r="E1997" s="18" t="s">
        <v>9</v>
      </c>
      <c r="F1997" s="42">
        <f t="shared" ca="1" si="31"/>
        <v>18263</v>
      </c>
      <c r="G1997" s="27">
        <v>6.3</v>
      </c>
      <c r="H1997" s="45">
        <v>205.57</v>
      </c>
      <c r="I1997" s="45">
        <v>60.33</v>
      </c>
      <c r="J1997" s="25">
        <v>77</v>
      </c>
      <c r="K1997" s="45">
        <v>40.54</v>
      </c>
      <c r="L1997" s="45">
        <v>19.79</v>
      </c>
      <c r="M1997" s="18" t="s">
        <v>46</v>
      </c>
      <c r="N1997" s="45">
        <v>50.52</v>
      </c>
      <c r="O1997"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7" s="45">
        <f>Table1[[#This Row],[Lifetime Gross (M USD)]]-Table1[[#This Row],[Budget (M USD)]]</f>
        <v>-145.24</v>
      </c>
      <c r="Q1997" s="2" t="s">
        <v>25</v>
      </c>
    </row>
    <row r="1998" spans="1:17" x14ac:dyDescent="0.3">
      <c r="A1998" s="32" t="s">
        <v>1519</v>
      </c>
      <c r="B1998" s="22" t="s">
        <v>2009</v>
      </c>
      <c r="C1998" s="18" t="s">
        <v>3604</v>
      </c>
      <c r="D1998" s="18" t="s">
        <v>26</v>
      </c>
      <c r="E1998" s="18" t="s">
        <v>9</v>
      </c>
      <c r="F1998" s="42">
        <f t="shared" ca="1" si="31"/>
        <v>36052</v>
      </c>
      <c r="G1998" s="27">
        <v>6.9</v>
      </c>
      <c r="H1998" s="45">
        <v>214.01</v>
      </c>
      <c r="I1998" s="45">
        <v>49.53</v>
      </c>
      <c r="J1998" s="25">
        <v>79</v>
      </c>
      <c r="K1998" s="45">
        <v>32.99</v>
      </c>
      <c r="L1998" s="45">
        <v>16.54</v>
      </c>
      <c r="M1998" s="18" t="s">
        <v>48</v>
      </c>
      <c r="N1998" s="45">
        <v>67.38</v>
      </c>
      <c r="O1998"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8" s="45">
        <f>Table1[[#This Row],[Lifetime Gross (M USD)]]-Table1[[#This Row],[Budget (M USD)]]</f>
        <v>-164.48</v>
      </c>
      <c r="Q1998" s="2" t="s">
        <v>25</v>
      </c>
    </row>
    <row r="1999" spans="1:17" x14ac:dyDescent="0.3">
      <c r="A1999" s="18" t="s">
        <v>548</v>
      </c>
      <c r="B1999" s="22" t="s">
        <v>2672</v>
      </c>
      <c r="C1999" s="18" t="s">
        <v>4198</v>
      </c>
      <c r="D1999" s="18" t="s">
        <v>26</v>
      </c>
      <c r="E1999" s="18" t="s">
        <v>9</v>
      </c>
      <c r="F1999" s="42">
        <f t="shared" ca="1" si="31"/>
        <v>32092</v>
      </c>
      <c r="G1999" s="27">
        <v>4.8</v>
      </c>
      <c r="H1999" s="45">
        <v>238.79</v>
      </c>
      <c r="I1999" s="45">
        <v>73.930000000000007</v>
      </c>
      <c r="J1999" s="25">
        <v>98</v>
      </c>
      <c r="K1999" s="45">
        <v>58.04</v>
      </c>
      <c r="L1999" s="45">
        <v>15.89</v>
      </c>
      <c r="M1999" s="18" t="s">
        <v>55</v>
      </c>
      <c r="N1999" s="45">
        <v>34.380000000000003</v>
      </c>
      <c r="O1999"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1999" s="45">
        <f>Table1[[#This Row],[Lifetime Gross (M USD)]]-Table1[[#This Row],[Budget (M USD)]]</f>
        <v>-164.85999999999999</v>
      </c>
      <c r="Q1999" s="2" t="s">
        <v>28</v>
      </c>
    </row>
    <row r="2000" spans="1:17" x14ac:dyDescent="0.3">
      <c r="A2000" s="32" t="s">
        <v>1622</v>
      </c>
      <c r="B2000" s="22" t="s">
        <v>2433</v>
      </c>
      <c r="C2000" s="18" t="s">
        <v>3777</v>
      </c>
      <c r="D2000" s="18" t="s">
        <v>26</v>
      </c>
      <c r="E2000" s="18" t="s">
        <v>9</v>
      </c>
      <c r="F2000" s="42">
        <f t="shared" ca="1" si="31"/>
        <v>36441</v>
      </c>
      <c r="G2000" s="27">
        <v>6.8</v>
      </c>
      <c r="H2000" s="45">
        <v>229.34</v>
      </c>
      <c r="I2000" s="45">
        <v>37.5</v>
      </c>
      <c r="J2000" s="25">
        <v>63</v>
      </c>
      <c r="K2000" s="45">
        <v>29.38</v>
      </c>
      <c r="L2000" s="45">
        <v>8.1199999999999992</v>
      </c>
      <c r="M2000" s="18" t="s">
        <v>46</v>
      </c>
      <c r="N2000" s="45">
        <v>48.38</v>
      </c>
      <c r="O2000" s="29"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00" s="45">
        <f>Table1[[#This Row],[Lifetime Gross (M USD)]]-Table1[[#This Row],[Budget (M USD)]]</f>
        <v>-191.84</v>
      </c>
      <c r="Q2000" s="2" t="s">
        <v>25</v>
      </c>
    </row>
    <row r="2001" spans="1:17" x14ac:dyDescent="0.3">
      <c r="A2001" s="18" t="s">
        <v>217</v>
      </c>
      <c r="B2001" s="23" t="s">
        <v>1846</v>
      </c>
      <c r="C2001" s="19" t="s">
        <v>3487</v>
      </c>
      <c r="D2001" s="19" t="s">
        <v>26</v>
      </c>
      <c r="E2001" s="19" t="s">
        <v>9</v>
      </c>
      <c r="F2001" s="42">
        <f t="shared" ca="1" si="31"/>
        <v>19200</v>
      </c>
      <c r="G2001" s="28">
        <v>5.8</v>
      </c>
      <c r="H2001" s="46">
        <v>297.57</v>
      </c>
      <c r="I2001" s="45">
        <v>45.32</v>
      </c>
      <c r="J2001" s="26">
        <v>73</v>
      </c>
      <c r="K2001" s="45">
        <v>29.62</v>
      </c>
      <c r="L2001" s="45">
        <v>15.7</v>
      </c>
      <c r="M2001" s="19" t="s">
        <v>50</v>
      </c>
      <c r="N2001" s="45">
        <v>113.33</v>
      </c>
      <c r="O2001" s="30" t="str">
        <f>IF(Table1[[#This Row],[Lifetime Gross (M USD)]]&gt;700,IF(Table1[[#This Row],[Rotten Tomatoes Score]]=100,"Blockbuster",IF(Table1[[#This Row],[Rotten Tomatoes Score]]&gt;70,"Hit",IF(Table1[[#This Row],[Rotten Tomatoes Score]]&gt;50,"Average",IF(Table1[[#This Row],[Rotten Tomatoes Score]]&gt;30,"One time watchable",IF(Table1[[#This Row],[Rotten Tomatoes Score]]&lt;=30,"Flop"))))),"Not met the required collection")</f>
        <v>Not met the required collection</v>
      </c>
      <c r="P2001" s="45">
        <f>Table1[[#This Row],[Lifetime Gross (M USD)]]-Table1[[#This Row],[Budget (M USD)]]</f>
        <v>-252.25</v>
      </c>
      <c r="Q2001" s="2" t="s">
        <v>32</v>
      </c>
    </row>
  </sheetData>
  <autoFilter ref="A1:A2001" xr:uid="{E522547B-A28E-4424-88C5-42AAD2C69884}"/>
  <conditionalFormatting sqref="G2:G2001">
    <cfRule type="colorScale" priority="2">
      <colorScale>
        <cfvo type="min"/>
        <cfvo type="percentile" val="50"/>
        <cfvo type="max"/>
        <color rgb="FF5A8AC6"/>
        <color rgb="FFFCFCFF"/>
        <color rgb="FFF8696B"/>
      </colorScale>
    </cfRule>
  </conditionalFormatting>
  <conditionalFormatting sqref="J2:J2001">
    <cfRule type="iconSet" priority="1">
      <iconSet iconSet="3Arrows">
        <cfvo type="percent" val="0"/>
        <cfvo type="percent" val="33"/>
        <cfvo type="percent" val="67"/>
      </iconSet>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36580-80D7-44A6-B617-734B6E264274}">
  <dimension ref="A1:W2001"/>
  <sheetViews>
    <sheetView workbookViewId="0">
      <selection activeCell="D8" sqref="D8"/>
    </sheetView>
  </sheetViews>
  <sheetFormatPr defaultRowHeight="14.4" x14ac:dyDescent="0.3"/>
  <cols>
    <col min="1" max="1" width="10.44140625" bestFit="1" customWidth="1"/>
    <col min="2" max="2" width="7.5546875" bestFit="1" customWidth="1"/>
    <col min="3" max="3" width="20.21875" bestFit="1" customWidth="1"/>
    <col min="4" max="4" width="30.109375" bestFit="1" customWidth="1"/>
    <col min="5" max="5" width="38" customWidth="1"/>
    <col min="6" max="6" width="10.5546875" bestFit="1" customWidth="1"/>
    <col min="7" max="7" width="11.6640625" bestFit="1" customWidth="1"/>
    <col min="8" max="8" width="11.6640625" customWidth="1"/>
    <col min="9" max="9" width="14.109375" bestFit="1" customWidth="1"/>
    <col min="11" max="12" width="18.33203125" bestFit="1" customWidth="1"/>
    <col min="13" max="13" width="35.6640625" bestFit="1" customWidth="1"/>
    <col min="14" max="14" width="31.77734375" bestFit="1" customWidth="1"/>
    <col min="15" max="15" width="26.109375" bestFit="1" customWidth="1"/>
    <col min="16" max="16" width="21.21875" bestFit="1" customWidth="1"/>
    <col min="17" max="17" width="21.5546875" bestFit="1" customWidth="1"/>
    <col min="18" max="18" width="25.21875" bestFit="1" customWidth="1"/>
    <col min="19" max="19" width="20.109375" bestFit="1" customWidth="1"/>
    <col min="20" max="20" width="31.77734375" bestFit="1" customWidth="1"/>
    <col min="21" max="21" width="36.21875" bestFit="1" customWidth="1"/>
    <col min="22" max="22" width="24.5546875" bestFit="1" customWidth="1"/>
    <col min="23" max="23" width="29.77734375" bestFit="1" customWidth="1"/>
  </cols>
  <sheetData>
    <row r="1" spans="1:23" x14ac:dyDescent="0.3">
      <c r="A1" s="1" t="s">
        <v>34</v>
      </c>
      <c r="B1" s="1" t="s">
        <v>0</v>
      </c>
      <c r="C1" s="1" t="s">
        <v>35</v>
      </c>
      <c r="D1" s="1" t="s">
        <v>1836</v>
      </c>
      <c r="E1" s="1" t="s">
        <v>1837</v>
      </c>
      <c r="F1" s="1" t="s">
        <v>1838</v>
      </c>
      <c r="G1" s="1" t="s">
        <v>1839</v>
      </c>
      <c r="H1" s="43" t="s">
        <v>5067</v>
      </c>
      <c r="I1" s="1" t="s">
        <v>6983</v>
      </c>
      <c r="J1" s="1" t="s">
        <v>1840</v>
      </c>
      <c r="K1" s="1" t="s">
        <v>1</v>
      </c>
      <c r="L1" s="1" t="s">
        <v>36</v>
      </c>
      <c r="M1" s="1" t="s">
        <v>37</v>
      </c>
      <c r="N1" s="1" t="s">
        <v>38</v>
      </c>
      <c r="O1" s="1" t="s">
        <v>2</v>
      </c>
      <c r="P1" s="1" t="s">
        <v>3</v>
      </c>
      <c r="Q1" s="1" t="s">
        <v>39</v>
      </c>
      <c r="R1" s="1" t="s">
        <v>4</v>
      </c>
      <c r="S1" s="1" t="s">
        <v>5</v>
      </c>
      <c r="T1" s="1" t="s">
        <v>40</v>
      </c>
      <c r="U1" s="1" t="s">
        <v>41</v>
      </c>
      <c r="V1" s="1" t="s">
        <v>42</v>
      </c>
      <c r="W1" s="1" t="s">
        <v>6</v>
      </c>
    </row>
    <row r="2" spans="1:23" x14ac:dyDescent="0.3">
      <c r="A2" s="2" t="s">
        <v>911</v>
      </c>
      <c r="B2" s="2" t="s">
        <v>25</v>
      </c>
      <c r="C2" s="2" t="s">
        <v>52</v>
      </c>
      <c r="D2" s="2" t="s">
        <v>2222</v>
      </c>
      <c r="E2" s="2" t="s">
        <v>4793</v>
      </c>
      <c r="F2" s="2" t="s">
        <v>26</v>
      </c>
      <c r="G2" s="2" t="s">
        <v>9</v>
      </c>
      <c r="H2" s="2">
        <f>YEAR(I2)</f>
        <v>1975</v>
      </c>
      <c r="I2" s="42" t="s">
        <v>5068</v>
      </c>
      <c r="J2" s="2">
        <v>9.1999999999999993</v>
      </c>
      <c r="K2" s="2">
        <v>172.25</v>
      </c>
      <c r="L2" s="2">
        <v>146</v>
      </c>
      <c r="M2" s="2">
        <v>17.12</v>
      </c>
      <c r="N2" s="2">
        <v>35.75</v>
      </c>
      <c r="O2" s="2">
        <v>160.4</v>
      </c>
      <c r="P2" s="2">
        <v>2638</v>
      </c>
      <c r="Q2" s="2" t="s">
        <v>49</v>
      </c>
      <c r="R2" s="2">
        <v>56</v>
      </c>
      <c r="S2" s="2">
        <v>258481</v>
      </c>
      <c r="T2" s="2">
        <v>96.98</v>
      </c>
      <c r="U2" s="2">
        <v>63.42</v>
      </c>
      <c r="V2" s="2" t="s">
        <v>48</v>
      </c>
      <c r="W2" s="2">
        <v>81.239999999999995</v>
      </c>
    </row>
    <row r="3" spans="1:23" x14ac:dyDescent="0.3">
      <c r="A3" s="2" t="s">
        <v>59</v>
      </c>
      <c r="B3" s="2" t="s">
        <v>17</v>
      </c>
      <c r="C3" s="2" t="s">
        <v>44</v>
      </c>
      <c r="D3" s="2" t="s">
        <v>1853</v>
      </c>
      <c r="E3" s="2" t="s">
        <v>3059</v>
      </c>
      <c r="F3" s="2" t="s">
        <v>26</v>
      </c>
      <c r="G3" s="2" t="s">
        <v>9</v>
      </c>
      <c r="H3" s="2">
        <f t="shared" ref="H3:H66" si="0">YEAR(I3)</f>
        <v>1970</v>
      </c>
      <c r="I3" s="42" t="s">
        <v>5069</v>
      </c>
      <c r="J3" s="2">
        <v>8.9</v>
      </c>
      <c r="K3" s="2">
        <v>144.52000000000001</v>
      </c>
      <c r="L3" s="2">
        <v>135</v>
      </c>
      <c r="M3" s="2">
        <v>24.53</v>
      </c>
      <c r="N3" s="2">
        <v>61.39</v>
      </c>
      <c r="O3" s="2">
        <v>545.85</v>
      </c>
      <c r="P3" s="2">
        <v>4565</v>
      </c>
      <c r="Q3" s="2" t="s">
        <v>49</v>
      </c>
      <c r="R3" s="2">
        <v>38</v>
      </c>
      <c r="S3" s="2">
        <v>2992</v>
      </c>
      <c r="T3" s="2">
        <v>394.57</v>
      </c>
      <c r="U3" s="2">
        <v>151.28</v>
      </c>
      <c r="V3" s="2" t="s">
        <v>54</v>
      </c>
      <c r="W3" s="2">
        <v>17.239999999999998</v>
      </c>
    </row>
    <row r="4" spans="1:23" x14ac:dyDescent="0.3">
      <c r="A4" s="2" t="s">
        <v>1743</v>
      </c>
      <c r="B4" s="2" t="s">
        <v>10</v>
      </c>
      <c r="C4" s="2" t="s">
        <v>52</v>
      </c>
      <c r="D4" s="2" t="s">
        <v>2074</v>
      </c>
      <c r="E4" s="2" t="s">
        <v>4915</v>
      </c>
      <c r="F4" s="2" t="s">
        <v>26</v>
      </c>
      <c r="G4" s="2" t="s">
        <v>9</v>
      </c>
      <c r="H4" s="2">
        <f t="shared" si="0"/>
        <v>2003</v>
      </c>
      <c r="I4" s="42" t="s">
        <v>5070</v>
      </c>
      <c r="J4" s="2">
        <v>8.9</v>
      </c>
      <c r="K4" s="2">
        <v>275.07</v>
      </c>
      <c r="L4" s="2">
        <v>144</v>
      </c>
      <c r="M4" s="2">
        <v>40.64</v>
      </c>
      <c r="N4" s="2">
        <v>83.46</v>
      </c>
      <c r="O4" s="2">
        <v>377.87</v>
      </c>
      <c r="P4" s="2">
        <v>816</v>
      </c>
      <c r="Q4" s="2" t="s">
        <v>45</v>
      </c>
      <c r="R4" s="2">
        <v>85</v>
      </c>
      <c r="S4" s="2">
        <v>29614</v>
      </c>
      <c r="T4" s="2">
        <v>234.25</v>
      </c>
      <c r="U4" s="2">
        <v>143.62</v>
      </c>
      <c r="V4" s="2" t="s">
        <v>54</v>
      </c>
      <c r="W4" s="2">
        <v>30.42</v>
      </c>
    </row>
    <row r="5" spans="1:23" x14ac:dyDescent="0.3">
      <c r="A5" s="2" t="s">
        <v>384</v>
      </c>
      <c r="B5" s="2" t="s">
        <v>13</v>
      </c>
      <c r="C5" s="2" t="s">
        <v>50</v>
      </c>
      <c r="D5" s="2" t="s">
        <v>2154</v>
      </c>
      <c r="E5" s="2" t="s">
        <v>3385</v>
      </c>
      <c r="F5" s="2" t="s">
        <v>26</v>
      </c>
      <c r="G5" s="2" t="s">
        <v>9</v>
      </c>
      <c r="H5" s="2">
        <f t="shared" si="0"/>
        <v>2005</v>
      </c>
      <c r="I5" s="42" t="s">
        <v>5071</v>
      </c>
      <c r="J5" s="2">
        <v>8.8000000000000007</v>
      </c>
      <c r="K5" s="2">
        <v>132.15</v>
      </c>
      <c r="L5" s="2">
        <v>147</v>
      </c>
      <c r="M5" s="2">
        <v>21.74</v>
      </c>
      <c r="N5" s="2">
        <v>44.65</v>
      </c>
      <c r="O5" s="2">
        <v>352.45</v>
      </c>
      <c r="P5" s="2">
        <v>4943</v>
      </c>
      <c r="Q5" s="2" t="s">
        <v>49</v>
      </c>
      <c r="R5" s="2">
        <v>75</v>
      </c>
      <c r="S5" s="2">
        <v>109777</v>
      </c>
      <c r="T5" s="2">
        <v>226.15</v>
      </c>
      <c r="U5" s="2">
        <v>126.3</v>
      </c>
      <c r="V5" s="2" t="s">
        <v>48</v>
      </c>
      <c r="W5" s="2">
        <v>44.87</v>
      </c>
    </row>
    <row r="6" spans="1:23" x14ac:dyDescent="0.3">
      <c r="A6" s="2" t="s">
        <v>76</v>
      </c>
      <c r="B6" s="2" t="s">
        <v>25</v>
      </c>
      <c r="C6" s="2" t="s">
        <v>66</v>
      </c>
      <c r="D6" s="2" t="s">
        <v>2169</v>
      </c>
      <c r="E6" s="2" t="s">
        <v>3406</v>
      </c>
      <c r="F6" s="2" t="s">
        <v>26</v>
      </c>
      <c r="G6" s="2" t="s">
        <v>9</v>
      </c>
      <c r="H6" s="2">
        <f t="shared" si="0"/>
        <v>2007</v>
      </c>
      <c r="I6" s="42" t="s">
        <v>5072</v>
      </c>
      <c r="J6" s="2">
        <v>8.8000000000000007</v>
      </c>
      <c r="K6" s="2">
        <v>234.28</v>
      </c>
      <c r="L6" s="2">
        <v>118</v>
      </c>
      <c r="M6" s="2">
        <v>20.190000000000001</v>
      </c>
      <c r="N6" s="2">
        <v>48.81</v>
      </c>
      <c r="O6" s="2">
        <v>416.08</v>
      </c>
      <c r="P6" s="2">
        <v>2376</v>
      </c>
      <c r="Q6" s="2" t="s">
        <v>45</v>
      </c>
      <c r="R6" s="2">
        <v>66</v>
      </c>
      <c r="S6" s="2">
        <v>30849</v>
      </c>
      <c r="T6" s="2">
        <v>233.45</v>
      </c>
      <c r="U6" s="2">
        <v>182.63</v>
      </c>
      <c r="V6" s="2" t="s">
        <v>48</v>
      </c>
      <c r="W6" s="2">
        <v>103.39</v>
      </c>
    </row>
    <row r="7" spans="1:23" x14ac:dyDescent="0.3">
      <c r="A7" s="2" t="s">
        <v>619</v>
      </c>
      <c r="B7" s="2" t="s">
        <v>17</v>
      </c>
      <c r="C7" s="2" t="s">
        <v>52</v>
      </c>
      <c r="D7" s="2" t="s">
        <v>2074</v>
      </c>
      <c r="E7" s="2" t="s">
        <v>3629</v>
      </c>
      <c r="F7" s="2" t="s">
        <v>26</v>
      </c>
      <c r="G7" s="2" t="s">
        <v>2075</v>
      </c>
      <c r="H7" s="2">
        <f t="shared" si="0"/>
        <v>1996</v>
      </c>
      <c r="I7" s="42" t="s">
        <v>5073</v>
      </c>
      <c r="J7" s="2">
        <v>8.8000000000000007</v>
      </c>
      <c r="K7" s="2">
        <v>188.24</v>
      </c>
      <c r="L7" s="2">
        <v>141</v>
      </c>
      <c r="M7" s="2">
        <v>27.05</v>
      </c>
      <c r="N7" s="2">
        <v>57.77</v>
      </c>
      <c r="O7" s="2">
        <v>350.59</v>
      </c>
      <c r="P7" s="2">
        <v>906</v>
      </c>
      <c r="Q7" s="2" t="s">
        <v>49</v>
      </c>
      <c r="R7" s="2">
        <v>27</v>
      </c>
      <c r="S7" s="2">
        <v>327571</v>
      </c>
      <c r="T7" s="2">
        <v>224.53</v>
      </c>
      <c r="U7" s="2">
        <v>126.06</v>
      </c>
      <c r="V7" s="2" t="s">
        <v>55</v>
      </c>
      <c r="W7" s="2">
        <v>60.03</v>
      </c>
    </row>
    <row r="8" spans="1:23" x14ac:dyDescent="0.3">
      <c r="A8" s="2" t="s">
        <v>292</v>
      </c>
      <c r="B8" s="2" t="s">
        <v>17</v>
      </c>
      <c r="C8" s="2" t="s">
        <v>54</v>
      </c>
      <c r="D8" s="2" t="s">
        <v>2074</v>
      </c>
      <c r="E8" s="2" t="s">
        <v>3292</v>
      </c>
      <c r="F8" s="2" t="s">
        <v>26</v>
      </c>
      <c r="G8" s="2" t="s">
        <v>9</v>
      </c>
      <c r="H8" s="2">
        <f t="shared" si="0"/>
        <v>2015</v>
      </c>
      <c r="I8" s="42" t="s">
        <v>5074</v>
      </c>
      <c r="J8" s="2">
        <v>8.6999999999999993</v>
      </c>
      <c r="K8" s="2">
        <v>284.89999999999998</v>
      </c>
      <c r="L8" s="2">
        <v>114</v>
      </c>
      <c r="M8" s="2">
        <v>36.520000000000003</v>
      </c>
      <c r="N8" s="2">
        <v>92.75</v>
      </c>
      <c r="O8" s="2">
        <v>838.25</v>
      </c>
      <c r="P8" s="2">
        <v>928</v>
      </c>
      <c r="Q8" s="2" t="s">
        <v>45</v>
      </c>
      <c r="R8" s="2">
        <v>47</v>
      </c>
      <c r="S8" s="2">
        <v>131009</v>
      </c>
      <c r="T8" s="2">
        <v>453.58</v>
      </c>
      <c r="U8" s="2">
        <v>384.67</v>
      </c>
      <c r="V8" s="2" t="s">
        <v>46</v>
      </c>
      <c r="W8" s="2">
        <v>70.31</v>
      </c>
    </row>
    <row r="9" spans="1:23" x14ac:dyDescent="0.3">
      <c r="A9" s="2" t="s">
        <v>363</v>
      </c>
      <c r="B9" s="2" t="s">
        <v>20</v>
      </c>
      <c r="C9" s="2" t="s">
        <v>54</v>
      </c>
      <c r="D9" s="2" t="s">
        <v>2137</v>
      </c>
      <c r="E9" s="2" t="s">
        <v>3364</v>
      </c>
      <c r="F9" s="2" t="s">
        <v>26</v>
      </c>
      <c r="G9" s="2" t="s">
        <v>9</v>
      </c>
      <c r="H9" s="2">
        <f t="shared" si="0"/>
        <v>2005</v>
      </c>
      <c r="I9" s="42" t="s">
        <v>5075</v>
      </c>
      <c r="J9" s="2">
        <v>8.6999999999999993</v>
      </c>
      <c r="K9" s="2">
        <v>61.62</v>
      </c>
      <c r="L9" s="2">
        <v>109</v>
      </c>
      <c r="M9" s="2">
        <v>48.2</v>
      </c>
      <c r="N9" s="2">
        <v>117.66</v>
      </c>
      <c r="O9" s="2">
        <v>775.59</v>
      </c>
      <c r="P9" s="2">
        <v>4276</v>
      </c>
      <c r="Q9" s="2" t="s">
        <v>45</v>
      </c>
      <c r="R9" s="2">
        <v>85</v>
      </c>
      <c r="S9" s="2">
        <v>477843</v>
      </c>
      <c r="T9" s="2">
        <v>602.19000000000005</v>
      </c>
      <c r="U9" s="2">
        <v>173.4</v>
      </c>
      <c r="V9" s="2" t="s">
        <v>50</v>
      </c>
      <c r="W9" s="2">
        <v>19.010000000000002</v>
      </c>
    </row>
    <row r="10" spans="1:23" x14ac:dyDescent="0.3">
      <c r="A10" s="2" t="s">
        <v>614</v>
      </c>
      <c r="B10" s="2" t="s">
        <v>25</v>
      </c>
      <c r="C10" s="2" t="s">
        <v>48</v>
      </c>
      <c r="D10" s="2" t="s">
        <v>2330</v>
      </c>
      <c r="E10" s="2" t="s">
        <v>3623</v>
      </c>
      <c r="F10" s="2" t="s">
        <v>26</v>
      </c>
      <c r="G10" s="2" t="s">
        <v>9</v>
      </c>
      <c r="H10" s="2">
        <f t="shared" si="0"/>
        <v>2000</v>
      </c>
      <c r="I10" s="42" t="s">
        <v>5076</v>
      </c>
      <c r="J10" s="2">
        <v>8.6999999999999993</v>
      </c>
      <c r="K10" s="2">
        <v>188.23</v>
      </c>
      <c r="L10" s="2">
        <v>97</v>
      </c>
      <c r="M10" s="2">
        <v>4.0199999999999996</v>
      </c>
      <c r="N10" s="2">
        <v>8.58</v>
      </c>
      <c r="O10" s="2">
        <v>58.45</v>
      </c>
      <c r="P10" s="2">
        <v>1459</v>
      </c>
      <c r="Q10" s="2" t="s">
        <v>45</v>
      </c>
      <c r="R10" s="2">
        <v>93</v>
      </c>
      <c r="S10" s="2">
        <v>1609</v>
      </c>
      <c r="T10" s="2">
        <v>46.17</v>
      </c>
      <c r="U10" s="2">
        <v>12.28</v>
      </c>
      <c r="V10" s="2" t="s">
        <v>46</v>
      </c>
      <c r="W10" s="2">
        <v>75.95</v>
      </c>
    </row>
    <row r="11" spans="1:23" x14ac:dyDescent="0.3">
      <c r="A11" s="2" t="s">
        <v>1203</v>
      </c>
      <c r="B11" s="2" t="s">
        <v>13</v>
      </c>
      <c r="C11" s="2" t="s">
        <v>48</v>
      </c>
      <c r="D11" s="2" t="s">
        <v>2019</v>
      </c>
      <c r="E11" s="2" t="s">
        <v>4270</v>
      </c>
      <c r="F11" s="2" t="s">
        <v>26</v>
      </c>
      <c r="G11" s="2" t="s">
        <v>9</v>
      </c>
      <c r="H11" s="2">
        <f t="shared" si="0"/>
        <v>1999</v>
      </c>
      <c r="I11" s="42" t="s">
        <v>5077</v>
      </c>
      <c r="J11" s="2">
        <v>8.6999999999999993</v>
      </c>
      <c r="K11" s="2">
        <v>270.95</v>
      </c>
      <c r="L11" s="2">
        <v>144</v>
      </c>
      <c r="M11" s="2">
        <v>2.86</v>
      </c>
      <c r="N11" s="2">
        <v>4.4000000000000004</v>
      </c>
      <c r="O11" s="2">
        <v>41.83</v>
      </c>
      <c r="P11" s="2">
        <v>3389</v>
      </c>
      <c r="Q11" s="2" t="s">
        <v>45</v>
      </c>
      <c r="R11" s="2">
        <v>75</v>
      </c>
      <c r="S11" s="2">
        <v>475481</v>
      </c>
      <c r="T11" s="2">
        <v>28.06</v>
      </c>
      <c r="U11" s="2">
        <v>13.77</v>
      </c>
      <c r="V11" s="2" t="s">
        <v>55</v>
      </c>
      <c r="W11" s="2">
        <v>119.2</v>
      </c>
    </row>
    <row r="12" spans="1:23" x14ac:dyDescent="0.3">
      <c r="A12" s="2" t="s">
        <v>1300</v>
      </c>
      <c r="B12" s="2" t="s">
        <v>20</v>
      </c>
      <c r="C12" s="2" t="s">
        <v>50</v>
      </c>
      <c r="D12" s="2" t="s">
        <v>2779</v>
      </c>
      <c r="E12" s="2" t="s">
        <v>4383</v>
      </c>
      <c r="F12" s="2" t="s">
        <v>29</v>
      </c>
      <c r="G12" s="2" t="s">
        <v>24</v>
      </c>
      <c r="H12" s="2">
        <f t="shared" si="0"/>
        <v>1955</v>
      </c>
      <c r="I12" s="42" t="s">
        <v>5078</v>
      </c>
      <c r="J12" s="2">
        <v>8.6999999999999993</v>
      </c>
      <c r="K12" s="2">
        <v>132.72</v>
      </c>
      <c r="L12" s="2">
        <v>165</v>
      </c>
      <c r="M12" s="2">
        <v>45.46</v>
      </c>
      <c r="N12" s="2">
        <v>77.39</v>
      </c>
      <c r="O12" s="2">
        <v>761.93</v>
      </c>
      <c r="P12" s="2">
        <v>3568</v>
      </c>
      <c r="Q12" s="2" t="s">
        <v>49</v>
      </c>
      <c r="R12" s="2">
        <v>20</v>
      </c>
      <c r="S12" s="2">
        <v>457013</v>
      </c>
      <c r="T12" s="2">
        <v>588.09</v>
      </c>
      <c r="U12" s="2">
        <v>173.84</v>
      </c>
      <c r="V12" s="2" t="s">
        <v>46</v>
      </c>
      <c r="W12" s="2">
        <v>22.29</v>
      </c>
    </row>
    <row r="13" spans="1:23" x14ac:dyDescent="0.3">
      <c r="A13" s="2" t="s">
        <v>232</v>
      </c>
      <c r="B13" s="2" t="s">
        <v>17</v>
      </c>
      <c r="C13" s="2" t="s">
        <v>50</v>
      </c>
      <c r="D13" s="2" t="s">
        <v>1992</v>
      </c>
      <c r="E13" s="2" t="s">
        <v>3230</v>
      </c>
      <c r="F13" s="2" t="s">
        <v>26</v>
      </c>
      <c r="G13" s="2" t="s">
        <v>9</v>
      </c>
      <c r="H13" s="2">
        <f t="shared" si="0"/>
        <v>1989</v>
      </c>
      <c r="I13" s="42" t="s">
        <v>5079</v>
      </c>
      <c r="J13" s="2">
        <v>8.6</v>
      </c>
      <c r="K13" s="2">
        <v>159.87</v>
      </c>
      <c r="L13" s="2">
        <v>156</v>
      </c>
      <c r="M13" s="2">
        <v>18.09</v>
      </c>
      <c r="N13" s="2">
        <v>27.55</v>
      </c>
      <c r="O13" s="2">
        <v>128.69</v>
      </c>
      <c r="P13" s="2">
        <v>2586</v>
      </c>
      <c r="Q13" s="2" t="s">
        <v>49</v>
      </c>
      <c r="R13" s="2">
        <v>35</v>
      </c>
      <c r="S13" s="2">
        <v>426936</v>
      </c>
      <c r="T13" s="2">
        <v>88.05</v>
      </c>
      <c r="U13" s="2">
        <v>40.64</v>
      </c>
      <c r="V13" s="2" t="s">
        <v>46</v>
      </c>
      <c r="W13" s="2">
        <v>54.12</v>
      </c>
    </row>
    <row r="14" spans="1:23" x14ac:dyDescent="0.3">
      <c r="A14" s="2" t="s">
        <v>372</v>
      </c>
      <c r="B14" s="2" t="s">
        <v>17</v>
      </c>
      <c r="C14" s="2" t="s">
        <v>52</v>
      </c>
      <c r="D14" s="2" t="s">
        <v>2143</v>
      </c>
      <c r="E14" s="2" t="s">
        <v>3373</v>
      </c>
      <c r="F14" s="2" t="s">
        <v>26</v>
      </c>
      <c r="G14" s="2" t="s">
        <v>9</v>
      </c>
      <c r="H14" s="2">
        <f t="shared" si="0"/>
        <v>1985</v>
      </c>
      <c r="I14" s="42" t="s">
        <v>5080</v>
      </c>
      <c r="J14" s="2">
        <v>8.6</v>
      </c>
      <c r="K14" s="2">
        <v>72.95</v>
      </c>
      <c r="L14" s="2">
        <v>177</v>
      </c>
      <c r="M14" s="2">
        <v>15.28</v>
      </c>
      <c r="N14" s="2">
        <v>33.5</v>
      </c>
      <c r="O14" s="2">
        <v>99.38</v>
      </c>
      <c r="P14" s="2">
        <v>2212</v>
      </c>
      <c r="Q14" s="2" t="s">
        <v>49</v>
      </c>
      <c r="R14" s="2">
        <v>40</v>
      </c>
      <c r="S14" s="2">
        <v>132205</v>
      </c>
      <c r="T14" s="2">
        <v>51.95</v>
      </c>
      <c r="U14" s="2">
        <v>47.43</v>
      </c>
      <c r="V14" s="2" t="s">
        <v>48</v>
      </c>
      <c r="W14" s="2">
        <v>14.29</v>
      </c>
    </row>
    <row r="15" spans="1:23" x14ac:dyDescent="0.3">
      <c r="A15" s="2" t="s">
        <v>1430</v>
      </c>
      <c r="B15" s="2" t="s">
        <v>22</v>
      </c>
      <c r="C15" s="2" t="s">
        <v>66</v>
      </c>
      <c r="D15" s="2" t="s">
        <v>2846</v>
      </c>
      <c r="E15" s="2" t="s">
        <v>4529</v>
      </c>
      <c r="F15" s="2" t="s">
        <v>26</v>
      </c>
      <c r="G15" s="2" t="s">
        <v>9</v>
      </c>
      <c r="H15" s="2">
        <f t="shared" si="0"/>
        <v>1974</v>
      </c>
      <c r="I15" s="42" t="s">
        <v>5081</v>
      </c>
      <c r="J15" s="2">
        <v>8.6</v>
      </c>
      <c r="K15" s="2">
        <v>211.99</v>
      </c>
      <c r="L15" s="2">
        <v>123</v>
      </c>
      <c r="M15" s="2">
        <v>5.08</v>
      </c>
      <c r="N15" s="2">
        <v>12.49</v>
      </c>
      <c r="O15" s="2">
        <v>44.75</v>
      </c>
      <c r="P15" s="2">
        <v>3317</v>
      </c>
      <c r="Q15" s="2" t="s">
        <v>49</v>
      </c>
      <c r="R15" s="2">
        <v>62</v>
      </c>
      <c r="S15" s="2">
        <v>399904</v>
      </c>
      <c r="T15" s="2">
        <v>34.97</v>
      </c>
      <c r="U15" s="2">
        <v>9.7799999999999994</v>
      </c>
      <c r="V15" s="2" t="s">
        <v>46</v>
      </c>
      <c r="W15" s="2">
        <v>26.84</v>
      </c>
    </row>
    <row r="16" spans="1:23" x14ac:dyDescent="0.3">
      <c r="A16" s="2" t="s">
        <v>1447</v>
      </c>
      <c r="B16" s="2" t="s">
        <v>20</v>
      </c>
      <c r="C16" s="2" t="s">
        <v>66</v>
      </c>
      <c r="D16" s="2" t="s">
        <v>2857</v>
      </c>
      <c r="E16" s="2" t="s">
        <v>4552</v>
      </c>
      <c r="F16" s="2" t="s">
        <v>29</v>
      </c>
      <c r="G16" s="2" t="s">
        <v>24</v>
      </c>
      <c r="H16" s="2">
        <f t="shared" si="0"/>
        <v>2006</v>
      </c>
      <c r="I16" s="42" t="s">
        <v>5082</v>
      </c>
      <c r="J16" s="2">
        <v>8.6</v>
      </c>
      <c r="K16" s="2">
        <v>154.37</v>
      </c>
      <c r="L16" s="2">
        <v>124</v>
      </c>
      <c r="M16" s="2">
        <v>28.31</v>
      </c>
      <c r="N16" s="2">
        <v>68.599999999999994</v>
      </c>
      <c r="O16" s="2">
        <v>150.24</v>
      </c>
      <c r="P16" s="2">
        <v>2070</v>
      </c>
      <c r="Q16" s="2" t="s">
        <v>49</v>
      </c>
      <c r="R16" s="2">
        <v>93</v>
      </c>
      <c r="S16" s="2">
        <v>71325</v>
      </c>
      <c r="T16" s="2">
        <v>110.85</v>
      </c>
      <c r="U16" s="2">
        <v>39.39</v>
      </c>
      <c r="V16" s="2" t="s">
        <v>50</v>
      </c>
      <c r="W16" s="2">
        <v>60.36</v>
      </c>
    </row>
    <row r="17" spans="1:23" x14ac:dyDescent="0.3">
      <c r="A17" s="2" t="s">
        <v>613</v>
      </c>
      <c r="B17" s="2" t="s">
        <v>8</v>
      </c>
      <c r="C17" s="2" t="s">
        <v>61</v>
      </c>
      <c r="D17" s="2" t="s">
        <v>2154</v>
      </c>
      <c r="E17" s="2" t="s">
        <v>3621</v>
      </c>
      <c r="F17" s="2" t="s">
        <v>26</v>
      </c>
      <c r="G17" s="2" t="s">
        <v>9</v>
      </c>
      <c r="H17" s="2">
        <f t="shared" si="0"/>
        <v>1962</v>
      </c>
      <c r="I17" s="42" t="s">
        <v>5083</v>
      </c>
      <c r="J17" s="2">
        <v>8.5</v>
      </c>
      <c r="K17" s="2">
        <v>98.58</v>
      </c>
      <c r="L17" s="2">
        <v>158</v>
      </c>
      <c r="M17" s="2">
        <v>6.02</v>
      </c>
      <c r="N17" s="2">
        <v>17.43</v>
      </c>
      <c r="O17" s="2">
        <v>53.39</v>
      </c>
      <c r="P17" s="2">
        <v>1451</v>
      </c>
      <c r="Q17" s="2" t="s">
        <v>45</v>
      </c>
      <c r="R17" s="2">
        <v>65</v>
      </c>
      <c r="S17" s="2">
        <v>149280</v>
      </c>
      <c r="T17" s="2">
        <v>35.22</v>
      </c>
      <c r="U17" s="2">
        <v>18.170000000000002</v>
      </c>
      <c r="V17" s="2" t="s">
        <v>55</v>
      </c>
      <c r="W17" s="2">
        <v>47.86</v>
      </c>
    </row>
    <row r="18" spans="1:23" x14ac:dyDescent="0.3">
      <c r="A18" s="2" t="s">
        <v>508</v>
      </c>
      <c r="B18" s="2" t="s">
        <v>8</v>
      </c>
      <c r="C18" s="2" t="s">
        <v>54</v>
      </c>
      <c r="D18" s="2" t="s">
        <v>2019</v>
      </c>
      <c r="E18" s="2" t="s">
        <v>3625</v>
      </c>
      <c r="F18" s="2" t="s">
        <v>26</v>
      </c>
      <c r="G18" s="2" t="s">
        <v>9</v>
      </c>
      <c r="H18" s="2">
        <f t="shared" si="0"/>
        <v>1976</v>
      </c>
      <c r="I18" s="42" t="s">
        <v>5084</v>
      </c>
      <c r="J18" s="2">
        <v>8.5</v>
      </c>
      <c r="K18" s="2">
        <v>11.87</v>
      </c>
      <c r="L18" s="2">
        <v>132</v>
      </c>
      <c r="M18" s="2">
        <v>6.92</v>
      </c>
      <c r="N18" s="2">
        <v>19.89</v>
      </c>
      <c r="O18" s="2">
        <v>73.63</v>
      </c>
      <c r="P18" s="2">
        <v>4160</v>
      </c>
      <c r="Q18" s="2" t="s">
        <v>45</v>
      </c>
      <c r="R18" s="2">
        <v>50</v>
      </c>
      <c r="S18" s="2">
        <v>328958</v>
      </c>
      <c r="T18" s="2">
        <v>44.49</v>
      </c>
      <c r="U18" s="2">
        <v>29.14</v>
      </c>
      <c r="V18" s="2" t="s">
        <v>44</v>
      </c>
      <c r="W18" s="2">
        <v>5.5</v>
      </c>
    </row>
    <row r="19" spans="1:23" x14ac:dyDescent="0.3">
      <c r="A19" s="2" t="s">
        <v>633</v>
      </c>
      <c r="B19" s="2" t="s">
        <v>8</v>
      </c>
      <c r="C19" s="2" t="s">
        <v>61</v>
      </c>
      <c r="D19" s="2" t="s">
        <v>2222</v>
      </c>
      <c r="E19" s="2" t="s">
        <v>3644</v>
      </c>
      <c r="F19" s="2" t="s">
        <v>26</v>
      </c>
      <c r="G19" s="2" t="s">
        <v>9</v>
      </c>
      <c r="H19" s="2">
        <f t="shared" si="0"/>
        <v>1951</v>
      </c>
      <c r="I19" s="42" t="s">
        <v>5085</v>
      </c>
      <c r="J19" s="2">
        <v>8.5</v>
      </c>
      <c r="K19" s="2">
        <v>41.28</v>
      </c>
      <c r="L19" s="2">
        <v>110</v>
      </c>
      <c r="M19" s="2">
        <v>40.83</v>
      </c>
      <c r="N19" s="2">
        <v>61.63</v>
      </c>
      <c r="O19" s="2">
        <v>221.54</v>
      </c>
      <c r="P19" s="2">
        <v>2906</v>
      </c>
      <c r="Q19" s="2" t="s">
        <v>49</v>
      </c>
      <c r="R19" s="2">
        <v>70</v>
      </c>
      <c r="S19" s="2">
        <v>453649</v>
      </c>
      <c r="T19" s="2">
        <v>162.29</v>
      </c>
      <c r="U19" s="2">
        <v>59.25</v>
      </c>
      <c r="V19" s="2" t="s">
        <v>44</v>
      </c>
      <c r="W19" s="2">
        <v>17.52</v>
      </c>
    </row>
    <row r="20" spans="1:23" x14ac:dyDescent="0.3">
      <c r="A20" s="2" t="s">
        <v>657</v>
      </c>
      <c r="B20" s="2" t="s">
        <v>13</v>
      </c>
      <c r="C20" s="2" t="s">
        <v>48</v>
      </c>
      <c r="D20" s="2" t="s">
        <v>2358</v>
      </c>
      <c r="E20" s="2" t="s">
        <v>3670</v>
      </c>
      <c r="F20" s="2" t="s">
        <v>2359</v>
      </c>
      <c r="G20" s="2" t="s">
        <v>9</v>
      </c>
      <c r="H20" s="2">
        <f t="shared" si="0"/>
        <v>1969</v>
      </c>
      <c r="I20" s="42" t="s">
        <v>5086</v>
      </c>
      <c r="J20" s="2">
        <v>8.5</v>
      </c>
      <c r="K20" s="2">
        <v>237.84</v>
      </c>
      <c r="L20" s="2">
        <v>88</v>
      </c>
      <c r="M20" s="2">
        <v>26.84</v>
      </c>
      <c r="N20" s="2">
        <v>71.760000000000005</v>
      </c>
      <c r="O20" s="2">
        <v>482.32</v>
      </c>
      <c r="P20" s="2">
        <v>1741</v>
      </c>
      <c r="Q20" s="2" t="s">
        <v>45</v>
      </c>
      <c r="R20" s="2">
        <v>33</v>
      </c>
      <c r="S20" s="2">
        <v>204999</v>
      </c>
      <c r="T20" s="2">
        <v>277.61</v>
      </c>
      <c r="U20" s="2">
        <v>204.71</v>
      </c>
      <c r="V20" s="2" t="s">
        <v>44</v>
      </c>
      <c r="W20" s="2">
        <v>77.88</v>
      </c>
    </row>
    <row r="21" spans="1:23" x14ac:dyDescent="0.3">
      <c r="A21" s="2" t="s">
        <v>812</v>
      </c>
      <c r="B21" s="2" t="s">
        <v>10</v>
      </c>
      <c r="C21" s="2" t="s">
        <v>52</v>
      </c>
      <c r="D21" s="2" t="s">
        <v>2472</v>
      </c>
      <c r="E21" s="2" t="s">
        <v>3841</v>
      </c>
      <c r="F21" s="2" t="s">
        <v>26</v>
      </c>
      <c r="G21" s="2" t="s">
        <v>9</v>
      </c>
      <c r="H21" s="2">
        <f t="shared" si="0"/>
        <v>1959</v>
      </c>
      <c r="I21" s="42" t="s">
        <v>5087</v>
      </c>
      <c r="J21" s="2">
        <v>8.5</v>
      </c>
      <c r="K21" s="2">
        <v>254.86</v>
      </c>
      <c r="L21" s="2">
        <v>92</v>
      </c>
      <c r="M21" s="2">
        <v>42.89</v>
      </c>
      <c r="N21" s="2">
        <v>82.09</v>
      </c>
      <c r="O21" s="2">
        <v>481.77</v>
      </c>
      <c r="P21" s="2">
        <v>3154</v>
      </c>
      <c r="Q21" s="2" t="s">
        <v>45</v>
      </c>
      <c r="R21" s="2">
        <v>72</v>
      </c>
      <c r="S21" s="2">
        <v>24832</v>
      </c>
      <c r="T21" s="2">
        <v>370.19</v>
      </c>
      <c r="U21" s="2">
        <v>111.58</v>
      </c>
      <c r="V21" s="2" t="s">
        <v>46</v>
      </c>
      <c r="W21" s="2">
        <v>74.22</v>
      </c>
    </row>
    <row r="22" spans="1:23" x14ac:dyDescent="0.3">
      <c r="A22" s="2" t="s">
        <v>846</v>
      </c>
      <c r="B22" s="2" t="s">
        <v>28</v>
      </c>
      <c r="C22" s="2" t="s">
        <v>52</v>
      </c>
      <c r="D22" s="2" t="s">
        <v>1859</v>
      </c>
      <c r="E22" s="2" t="s">
        <v>3876</v>
      </c>
      <c r="F22" s="2" t="s">
        <v>14</v>
      </c>
      <c r="G22" s="2" t="s">
        <v>21</v>
      </c>
      <c r="H22" s="2">
        <f t="shared" si="0"/>
        <v>2002</v>
      </c>
      <c r="I22" s="42" t="s">
        <v>5088</v>
      </c>
      <c r="J22" s="2">
        <v>8.5</v>
      </c>
      <c r="K22" s="2">
        <v>124.19</v>
      </c>
      <c r="L22" s="2">
        <v>110</v>
      </c>
      <c r="M22" s="2">
        <v>43.26</v>
      </c>
      <c r="N22" s="2">
        <v>76.87</v>
      </c>
      <c r="O22" s="2">
        <v>226.04</v>
      </c>
      <c r="P22" s="2">
        <v>3527</v>
      </c>
      <c r="Q22" s="2" t="s">
        <v>45</v>
      </c>
      <c r="R22" s="2">
        <v>87</v>
      </c>
      <c r="S22" s="2">
        <v>105515</v>
      </c>
      <c r="T22" s="2">
        <v>132.26</v>
      </c>
      <c r="U22" s="2">
        <v>93.78</v>
      </c>
      <c r="V22" s="2" t="s">
        <v>46</v>
      </c>
      <c r="W22" s="2">
        <v>42.97</v>
      </c>
    </row>
    <row r="23" spans="1:23" x14ac:dyDescent="0.3">
      <c r="A23" s="2" t="s">
        <v>180</v>
      </c>
      <c r="B23" s="2" t="s">
        <v>20</v>
      </c>
      <c r="C23" s="2" t="s">
        <v>66</v>
      </c>
      <c r="D23" s="2" t="s">
        <v>1857</v>
      </c>
      <c r="E23" s="2" t="s">
        <v>4070</v>
      </c>
      <c r="F23" s="2" t="s">
        <v>26</v>
      </c>
      <c r="G23" s="2" t="s">
        <v>9</v>
      </c>
      <c r="H23" s="2">
        <f t="shared" si="0"/>
        <v>1972</v>
      </c>
      <c r="I23" s="42" t="s">
        <v>5089</v>
      </c>
      <c r="J23" s="2">
        <v>8.5</v>
      </c>
      <c r="K23" s="2">
        <v>55.67</v>
      </c>
      <c r="L23" s="2">
        <v>110</v>
      </c>
      <c r="M23" s="2">
        <v>15.07</v>
      </c>
      <c r="N23" s="2">
        <v>26.13</v>
      </c>
      <c r="O23" s="2">
        <v>75.36</v>
      </c>
      <c r="P23" s="2">
        <v>2402</v>
      </c>
      <c r="Q23" s="2" t="s">
        <v>45</v>
      </c>
      <c r="R23" s="2">
        <v>30</v>
      </c>
      <c r="S23" s="2">
        <v>264476</v>
      </c>
      <c r="T23" s="2">
        <v>46.82</v>
      </c>
      <c r="U23" s="2">
        <v>28.54</v>
      </c>
      <c r="V23" s="2" t="s">
        <v>46</v>
      </c>
      <c r="W23" s="2">
        <v>9.1199999999999992</v>
      </c>
    </row>
    <row r="24" spans="1:23" x14ac:dyDescent="0.3">
      <c r="A24" s="2" t="s">
        <v>324</v>
      </c>
      <c r="B24" s="2" t="s">
        <v>20</v>
      </c>
      <c r="C24" s="2" t="s">
        <v>66</v>
      </c>
      <c r="D24" s="2" t="s">
        <v>2637</v>
      </c>
      <c r="E24" s="2" t="s">
        <v>4134</v>
      </c>
      <c r="F24" s="2" t="s">
        <v>26</v>
      </c>
      <c r="G24" s="2" t="s">
        <v>9</v>
      </c>
      <c r="H24" s="2">
        <f t="shared" si="0"/>
        <v>1957</v>
      </c>
      <c r="I24" s="42" t="s">
        <v>5090</v>
      </c>
      <c r="J24" s="2">
        <v>8.5</v>
      </c>
      <c r="K24" s="2">
        <v>250.93</v>
      </c>
      <c r="L24" s="2">
        <v>127</v>
      </c>
      <c r="M24" s="2">
        <v>4.07</v>
      </c>
      <c r="N24" s="2">
        <v>6.66</v>
      </c>
      <c r="O24" s="2">
        <v>53.06</v>
      </c>
      <c r="P24" s="2">
        <v>3029</v>
      </c>
      <c r="Q24" s="2" t="s">
        <v>45</v>
      </c>
      <c r="R24" s="2">
        <v>20</v>
      </c>
      <c r="S24" s="2">
        <v>466463</v>
      </c>
      <c r="T24" s="2">
        <v>37.369999999999997</v>
      </c>
      <c r="U24" s="2">
        <v>15.69</v>
      </c>
      <c r="V24" s="2" t="s">
        <v>50</v>
      </c>
      <c r="W24" s="2">
        <v>74.430000000000007</v>
      </c>
    </row>
    <row r="25" spans="1:23" x14ac:dyDescent="0.3">
      <c r="A25" s="2" t="s">
        <v>1101</v>
      </c>
      <c r="B25" s="2" t="s">
        <v>13</v>
      </c>
      <c r="C25" s="2" t="s">
        <v>52</v>
      </c>
      <c r="D25" s="2" t="s">
        <v>1853</v>
      </c>
      <c r="E25" s="2" t="s">
        <v>4156</v>
      </c>
      <c r="F25" s="2" t="s">
        <v>26</v>
      </c>
      <c r="G25" s="2" t="s">
        <v>9</v>
      </c>
      <c r="H25" s="2">
        <f t="shared" si="0"/>
        <v>1960</v>
      </c>
      <c r="I25" s="42" t="s">
        <v>5091</v>
      </c>
      <c r="J25" s="2">
        <v>8.5</v>
      </c>
      <c r="K25" s="2">
        <v>288.81</v>
      </c>
      <c r="L25" s="2">
        <v>86</v>
      </c>
      <c r="M25" s="2">
        <v>7.9</v>
      </c>
      <c r="N25" s="2">
        <v>22.12</v>
      </c>
      <c r="O25" s="2">
        <v>212.85</v>
      </c>
      <c r="P25" s="2">
        <v>1430</v>
      </c>
      <c r="Q25" s="2" t="s">
        <v>45</v>
      </c>
      <c r="R25" s="2">
        <v>79</v>
      </c>
      <c r="S25" s="2">
        <v>80107</v>
      </c>
      <c r="T25" s="2">
        <v>112.81</v>
      </c>
      <c r="U25" s="2">
        <v>100.04</v>
      </c>
      <c r="V25" s="2" t="s">
        <v>50</v>
      </c>
      <c r="W25" s="2">
        <v>108.89</v>
      </c>
    </row>
    <row r="26" spans="1:23" x14ac:dyDescent="0.3">
      <c r="A26" s="2" t="s">
        <v>1206</v>
      </c>
      <c r="B26" s="2" t="s">
        <v>13</v>
      </c>
      <c r="C26" s="2" t="s">
        <v>66</v>
      </c>
      <c r="D26" s="2" t="s">
        <v>1886</v>
      </c>
      <c r="E26" s="2" t="s">
        <v>4273</v>
      </c>
      <c r="F26" s="2" t="s">
        <v>26</v>
      </c>
      <c r="G26" s="2" t="s">
        <v>9</v>
      </c>
      <c r="H26" s="2">
        <f t="shared" si="0"/>
        <v>2004</v>
      </c>
      <c r="I26" s="42" t="s">
        <v>5092</v>
      </c>
      <c r="J26" s="2">
        <v>8.5</v>
      </c>
      <c r="K26" s="2">
        <v>206.24</v>
      </c>
      <c r="L26" s="2">
        <v>81</v>
      </c>
      <c r="M26" s="2">
        <v>38.159999999999997</v>
      </c>
      <c r="N26" s="2">
        <v>71.349999999999994</v>
      </c>
      <c r="O26" s="2">
        <v>195.65</v>
      </c>
      <c r="P26" s="2">
        <v>4235</v>
      </c>
      <c r="Q26" s="2" t="s">
        <v>45</v>
      </c>
      <c r="R26" s="2">
        <v>57</v>
      </c>
      <c r="S26" s="2">
        <v>293988</v>
      </c>
      <c r="T26" s="2">
        <v>113.54</v>
      </c>
      <c r="U26" s="2">
        <v>82.11</v>
      </c>
      <c r="V26" s="2" t="s">
        <v>54</v>
      </c>
      <c r="W26" s="2">
        <v>47.1</v>
      </c>
    </row>
    <row r="27" spans="1:23" x14ac:dyDescent="0.3">
      <c r="A27" s="2" t="s">
        <v>1503</v>
      </c>
      <c r="B27" s="2" t="s">
        <v>8</v>
      </c>
      <c r="C27" s="2" t="s">
        <v>48</v>
      </c>
      <c r="D27" s="2" t="s">
        <v>2882</v>
      </c>
      <c r="E27" s="2" t="s">
        <v>4615</v>
      </c>
      <c r="F27" s="2" t="s">
        <v>26</v>
      </c>
      <c r="G27" s="2" t="s">
        <v>9</v>
      </c>
      <c r="H27" s="2">
        <f t="shared" si="0"/>
        <v>1963</v>
      </c>
      <c r="I27" s="42" t="s">
        <v>5093</v>
      </c>
      <c r="J27" s="2">
        <v>8.5</v>
      </c>
      <c r="K27" s="2">
        <v>44.87</v>
      </c>
      <c r="L27" s="2">
        <v>99</v>
      </c>
      <c r="M27" s="2">
        <v>42.32</v>
      </c>
      <c r="N27" s="2">
        <v>76.67</v>
      </c>
      <c r="O27" s="2">
        <v>656.1</v>
      </c>
      <c r="P27" s="2">
        <v>2515</v>
      </c>
      <c r="Q27" s="2" t="s">
        <v>49</v>
      </c>
      <c r="R27" s="2">
        <v>48</v>
      </c>
      <c r="S27" s="2">
        <v>429882</v>
      </c>
      <c r="T27" s="2">
        <v>400.72</v>
      </c>
      <c r="U27" s="2">
        <v>255.38</v>
      </c>
      <c r="V27" s="2" t="s">
        <v>50</v>
      </c>
      <c r="W27" s="2">
        <v>8.59</v>
      </c>
    </row>
    <row r="28" spans="1:23" x14ac:dyDescent="0.3">
      <c r="A28" s="2" t="s">
        <v>1604</v>
      </c>
      <c r="B28" s="2" t="s">
        <v>32</v>
      </c>
      <c r="C28" s="2" t="s">
        <v>52</v>
      </c>
      <c r="D28" s="2" t="s">
        <v>1992</v>
      </c>
      <c r="E28" s="2" t="s">
        <v>4742</v>
      </c>
      <c r="F28" s="2" t="s">
        <v>26</v>
      </c>
      <c r="G28" s="2" t="s">
        <v>9</v>
      </c>
      <c r="H28" s="2">
        <f t="shared" si="0"/>
        <v>2002</v>
      </c>
      <c r="I28" s="42" t="s">
        <v>5094</v>
      </c>
      <c r="J28" s="2">
        <v>8.5</v>
      </c>
      <c r="K28" s="2">
        <v>200.51</v>
      </c>
      <c r="L28" s="2">
        <v>152</v>
      </c>
      <c r="M28" s="2">
        <v>45.73</v>
      </c>
      <c r="N28" s="2">
        <v>124.53</v>
      </c>
      <c r="O28" s="2">
        <v>251.11</v>
      </c>
      <c r="P28" s="2">
        <v>1866</v>
      </c>
      <c r="Q28" s="2" t="s">
        <v>49</v>
      </c>
      <c r="R28" s="2">
        <v>83</v>
      </c>
      <c r="S28" s="2">
        <v>266781</v>
      </c>
      <c r="T28" s="2">
        <v>191.53</v>
      </c>
      <c r="U28" s="2">
        <v>59.58</v>
      </c>
      <c r="V28" s="2" t="s">
        <v>46</v>
      </c>
      <c r="W28" s="2">
        <v>49.84</v>
      </c>
    </row>
    <row r="29" spans="1:23" x14ac:dyDescent="0.3">
      <c r="A29" s="2" t="s">
        <v>90</v>
      </c>
      <c r="B29" s="2" t="s">
        <v>25</v>
      </c>
      <c r="C29" s="2" t="s">
        <v>54</v>
      </c>
      <c r="D29" s="2" t="s">
        <v>1886</v>
      </c>
      <c r="E29" s="2" t="s">
        <v>3088</v>
      </c>
      <c r="F29" s="2" t="s">
        <v>26</v>
      </c>
      <c r="G29" s="2" t="s">
        <v>9</v>
      </c>
      <c r="H29" s="2">
        <f t="shared" si="0"/>
        <v>1965</v>
      </c>
      <c r="I29" s="42" t="s">
        <v>5095</v>
      </c>
      <c r="J29" s="2">
        <v>8.4</v>
      </c>
      <c r="K29" s="2">
        <v>133.38</v>
      </c>
      <c r="L29" s="2">
        <v>179</v>
      </c>
      <c r="M29" s="2">
        <v>45.48</v>
      </c>
      <c r="N29" s="2">
        <v>119.05</v>
      </c>
      <c r="O29" s="2">
        <v>982.25</v>
      </c>
      <c r="P29" s="2">
        <v>1672</v>
      </c>
      <c r="Q29" s="2" t="s">
        <v>49</v>
      </c>
      <c r="R29" s="2">
        <v>76</v>
      </c>
      <c r="S29" s="2">
        <v>451320</v>
      </c>
      <c r="T29" s="2">
        <v>565.79999999999995</v>
      </c>
      <c r="U29" s="2">
        <v>416.45</v>
      </c>
      <c r="V29" s="2" t="s">
        <v>46</v>
      </c>
      <c r="W29" s="2">
        <v>22.28</v>
      </c>
    </row>
    <row r="30" spans="1:23" x14ac:dyDescent="0.3">
      <c r="A30" s="2" t="s">
        <v>202</v>
      </c>
      <c r="B30" s="2" t="s">
        <v>32</v>
      </c>
      <c r="C30" s="2" t="s">
        <v>44</v>
      </c>
      <c r="D30" s="2" t="s">
        <v>1996</v>
      </c>
      <c r="E30" s="2" t="s">
        <v>3200</v>
      </c>
      <c r="F30" s="2" t="s">
        <v>18</v>
      </c>
      <c r="G30" s="2" t="s">
        <v>27</v>
      </c>
      <c r="H30" s="2">
        <f t="shared" si="0"/>
        <v>2004</v>
      </c>
      <c r="I30" s="42" t="s">
        <v>5096</v>
      </c>
      <c r="J30" s="2">
        <v>8.4</v>
      </c>
      <c r="K30" s="2">
        <v>89.96</v>
      </c>
      <c r="L30" s="2">
        <v>164</v>
      </c>
      <c r="M30" s="2">
        <v>20.99</v>
      </c>
      <c r="N30" s="2">
        <v>36.82</v>
      </c>
      <c r="O30" s="2">
        <v>336.82</v>
      </c>
      <c r="P30" s="2">
        <v>1204</v>
      </c>
      <c r="Q30" s="2" t="s">
        <v>45</v>
      </c>
      <c r="R30" s="2">
        <v>71</v>
      </c>
      <c r="S30" s="2">
        <v>115457</v>
      </c>
      <c r="T30" s="2">
        <v>191.49</v>
      </c>
      <c r="U30" s="2">
        <v>145.33000000000001</v>
      </c>
      <c r="V30" s="2" t="s">
        <v>46</v>
      </c>
      <c r="W30" s="2">
        <v>33.159999999999997</v>
      </c>
    </row>
    <row r="31" spans="1:23" x14ac:dyDescent="0.3">
      <c r="A31" s="2" t="s">
        <v>576</v>
      </c>
      <c r="B31" s="2" t="s">
        <v>8</v>
      </c>
      <c r="C31" s="2" t="s">
        <v>50</v>
      </c>
      <c r="D31" s="2" t="s">
        <v>2299</v>
      </c>
      <c r="E31" s="2" t="s">
        <v>3581</v>
      </c>
      <c r="F31" s="2" t="s">
        <v>26</v>
      </c>
      <c r="G31" s="2" t="s">
        <v>9</v>
      </c>
      <c r="H31" s="2">
        <f t="shared" si="0"/>
        <v>1993</v>
      </c>
      <c r="I31" s="42" t="s">
        <v>5097</v>
      </c>
      <c r="J31" s="2">
        <v>8.4</v>
      </c>
      <c r="K31" s="2">
        <v>66.739999999999995</v>
      </c>
      <c r="L31" s="2">
        <v>123</v>
      </c>
      <c r="M31" s="2">
        <v>17.260000000000002</v>
      </c>
      <c r="N31" s="2">
        <v>37.47</v>
      </c>
      <c r="O31" s="2">
        <v>153.87</v>
      </c>
      <c r="P31" s="2">
        <v>1428</v>
      </c>
      <c r="Q31" s="2" t="s">
        <v>49</v>
      </c>
      <c r="R31" s="2">
        <v>41</v>
      </c>
      <c r="S31" s="2">
        <v>99835</v>
      </c>
      <c r="T31" s="2">
        <v>103.93</v>
      </c>
      <c r="U31" s="2">
        <v>49.94</v>
      </c>
      <c r="V31" s="2" t="s">
        <v>44</v>
      </c>
      <c r="W31" s="2">
        <v>12.94</v>
      </c>
    </row>
    <row r="32" spans="1:23" x14ac:dyDescent="0.3">
      <c r="A32" s="2" t="s">
        <v>948</v>
      </c>
      <c r="B32" s="2" t="s">
        <v>20</v>
      </c>
      <c r="C32" s="2" t="s">
        <v>54</v>
      </c>
      <c r="D32" s="2" t="s">
        <v>2555</v>
      </c>
      <c r="E32" s="2" t="s">
        <v>3984</v>
      </c>
      <c r="F32" s="2" t="s">
        <v>26</v>
      </c>
      <c r="G32" s="2" t="s">
        <v>9</v>
      </c>
      <c r="H32" s="2">
        <f t="shared" si="0"/>
        <v>1971</v>
      </c>
      <c r="I32" s="42" t="s">
        <v>5098</v>
      </c>
      <c r="J32" s="2">
        <v>8.4</v>
      </c>
      <c r="K32" s="2">
        <v>212.39</v>
      </c>
      <c r="L32" s="2">
        <v>86</v>
      </c>
      <c r="M32" s="2">
        <v>21.65</v>
      </c>
      <c r="N32" s="2">
        <v>60.8</v>
      </c>
      <c r="O32" s="2">
        <v>279.95999999999998</v>
      </c>
      <c r="P32" s="2">
        <v>553</v>
      </c>
      <c r="Q32" s="2" t="s">
        <v>45</v>
      </c>
      <c r="R32" s="2">
        <v>64</v>
      </c>
      <c r="S32" s="2">
        <v>449198</v>
      </c>
      <c r="T32" s="2">
        <v>176.04</v>
      </c>
      <c r="U32" s="2">
        <v>103.92</v>
      </c>
      <c r="V32" s="2" t="s">
        <v>44</v>
      </c>
      <c r="W32" s="2">
        <v>101.86</v>
      </c>
    </row>
    <row r="33" spans="1:23" x14ac:dyDescent="0.3">
      <c r="A33" s="2" t="s">
        <v>1168</v>
      </c>
      <c r="B33" s="2" t="s">
        <v>8</v>
      </c>
      <c r="C33" s="2" t="s">
        <v>44</v>
      </c>
      <c r="D33" s="2" t="s">
        <v>2690</v>
      </c>
      <c r="E33" s="2" t="s">
        <v>4231</v>
      </c>
      <c r="F33" s="2" t="s">
        <v>26</v>
      </c>
      <c r="G33" s="2" t="s">
        <v>19</v>
      </c>
      <c r="H33" s="2">
        <f t="shared" si="0"/>
        <v>1982</v>
      </c>
      <c r="I33" s="42" t="s">
        <v>5099</v>
      </c>
      <c r="J33" s="2">
        <v>8.4</v>
      </c>
      <c r="K33" s="2">
        <v>154.96</v>
      </c>
      <c r="L33" s="2">
        <v>130</v>
      </c>
      <c r="M33" s="2">
        <v>14.41</v>
      </c>
      <c r="N33" s="2">
        <v>36.57</v>
      </c>
      <c r="O33" s="2">
        <v>120.06</v>
      </c>
      <c r="P33" s="2">
        <v>1520</v>
      </c>
      <c r="Q33" s="2" t="s">
        <v>49</v>
      </c>
      <c r="R33" s="2">
        <v>85</v>
      </c>
      <c r="S33" s="2">
        <v>467989</v>
      </c>
      <c r="T33" s="2">
        <v>64.11</v>
      </c>
      <c r="U33" s="2">
        <v>55.95</v>
      </c>
      <c r="V33" s="2" t="s">
        <v>55</v>
      </c>
      <c r="W33" s="2">
        <v>30.72</v>
      </c>
    </row>
    <row r="34" spans="1:23" x14ac:dyDescent="0.3">
      <c r="A34" s="2" t="s">
        <v>1196</v>
      </c>
      <c r="B34" s="2" t="s">
        <v>28</v>
      </c>
      <c r="C34" s="2" t="s">
        <v>66</v>
      </c>
      <c r="D34" s="2" t="s">
        <v>2712</v>
      </c>
      <c r="E34" s="2" t="s">
        <v>4262</v>
      </c>
      <c r="F34" s="2" t="s">
        <v>26</v>
      </c>
      <c r="G34" s="2" t="s">
        <v>9</v>
      </c>
      <c r="H34" s="2">
        <f t="shared" si="0"/>
        <v>2010</v>
      </c>
      <c r="I34" s="42" t="s">
        <v>5100</v>
      </c>
      <c r="J34" s="2">
        <v>8.4</v>
      </c>
      <c r="K34" s="2">
        <v>206.77</v>
      </c>
      <c r="L34" s="2">
        <v>98</v>
      </c>
      <c r="M34" s="2">
        <v>14.6</v>
      </c>
      <c r="N34" s="2">
        <v>32.909999999999997</v>
      </c>
      <c r="O34" s="2">
        <v>296.45999999999998</v>
      </c>
      <c r="P34" s="2">
        <v>3149</v>
      </c>
      <c r="Q34" s="2" t="s">
        <v>45</v>
      </c>
      <c r="R34" s="2">
        <v>32</v>
      </c>
      <c r="S34" s="2">
        <v>42036</v>
      </c>
      <c r="T34" s="2">
        <v>206.11</v>
      </c>
      <c r="U34" s="2">
        <v>90.35</v>
      </c>
      <c r="V34" s="2" t="s">
        <v>55</v>
      </c>
      <c r="W34" s="2">
        <v>98.11</v>
      </c>
    </row>
    <row r="35" spans="1:23" x14ac:dyDescent="0.3">
      <c r="A35" s="2" t="s">
        <v>639</v>
      </c>
      <c r="B35" s="2" t="s">
        <v>22</v>
      </c>
      <c r="C35" s="2" t="s">
        <v>54</v>
      </c>
      <c r="D35" s="2" t="s">
        <v>2956</v>
      </c>
      <c r="E35" s="2" t="s">
        <v>4797</v>
      </c>
      <c r="F35" s="2" t="s">
        <v>26</v>
      </c>
      <c r="G35" s="2" t="s">
        <v>9</v>
      </c>
      <c r="H35" s="2">
        <f t="shared" si="0"/>
        <v>1990</v>
      </c>
      <c r="I35" s="42" t="s">
        <v>5101</v>
      </c>
      <c r="J35" s="2">
        <v>8.4</v>
      </c>
      <c r="K35" s="2">
        <v>261.49</v>
      </c>
      <c r="L35" s="2">
        <v>157</v>
      </c>
      <c r="M35" s="2">
        <v>12.11</v>
      </c>
      <c r="N35" s="2">
        <v>24.84</v>
      </c>
      <c r="O35" s="2">
        <v>68.12</v>
      </c>
      <c r="P35" s="2">
        <v>4797</v>
      </c>
      <c r="Q35" s="2" t="s">
        <v>45</v>
      </c>
      <c r="R35" s="2">
        <v>74</v>
      </c>
      <c r="S35" s="2">
        <v>448168</v>
      </c>
      <c r="T35" s="2">
        <v>51.96</v>
      </c>
      <c r="U35" s="2">
        <v>16.16</v>
      </c>
      <c r="V35" s="2" t="s">
        <v>48</v>
      </c>
      <c r="W35" s="2">
        <v>81.7</v>
      </c>
    </row>
    <row r="36" spans="1:23" x14ac:dyDescent="0.3">
      <c r="A36" s="2" t="s">
        <v>1674</v>
      </c>
      <c r="B36" s="2" t="s">
        <v>22</v>
      </c>
      <c r="C36" s="2" t="s">
        <v>66</v>
      </c>
      <c r="D36" s="2" t="s">
        <v>2975</v>
      </c>
      <c r="E36" s="2" t="s">
        <v>4830</v>
      </c>
      <c r="F36" s="2" t="s">
        <v>11</v>
      </c>
      <c r="G36" s="2" t="s">
        <v>15</v>
      </c>
      <c r="H36" s="2">
        <f t="shared" si="0"/>
        <v>1957</v>
      </c>
      <c r="I36" s="42" t="s">
        <v>5102</v>
      </c>
      <c r="J36" s="2">
        <v>8.4</v>
      </c>
      <c r="K36" s="2">
        <v>20.260000000000002</v>
      </c>
      <c r="L36" s="2">
        <v>172</v>
      </c>
      <c r="M36" s="2">
        <v>12.65</v>
      </c>
      <c r="N36" s="2">
        <v>21</v>
      </c>
      <c r="O36" s="2">
        <v>184.95</v>
      </c>
      <c r="P36" s="2">
        <v>1046</v>
      </c>
      <c r="Q36" s="2" t="s">
        <v>45</v>
      </c>
      <c r="R36" s="2">
        <v>31</v>
      </c>
      <c r="S36" s="2">
        <v>296583</v>
      </c>
      <c r="T36" s="2">
        <v>109.28</v>
      </c>
      <c r="U36" s="2">
        <v>75.67</v>
      </c>
      <c r="V36" s="2" t="s">
        <v>48</v>
      </c>
      <c r="W36" s="2">
        <v>4.2699999999999996</v>
      </c>
    </row>
    <row r="37" spans="1:23" x14ac:dyDescent="0.3">
      <c r="A37" s="2" t="s">
        <v>135</v>
      </c>
      <c r="B37" s="2" t="s">
        <v>32</v>
      </c>
      <c r="C37" s="2" t="s">
        <v>66</v>
      </c>
      <c r="D37" s="2" t="s">
        <v>1931</v>
      </c>
      <c r="E37" s="2" t="s">
        <v>3133</v>
      </c>
      <c r="F37" s="2" t="s">
        <v>26</v>
      </c>
      <c r="G37" s="2" t="s">
        <v>9</v>
      </c>
      <c r="H37" s="2">
        <f t="shared" si="0"/>
        <v>2013</v>
      </c>
      <c r="I37" s="42" t="s">
        <v>5103</v>
      </c>
      <c r="J37" s="2">
        <v>8.3000000000000007</v>
      </c>
      <c r="K37" s="2">
        <v>12.3</v>
      </c>
      <c r="L37" s="2">
        <v>177</v>
      </c>
      <c r="M37" s="2">
        <v>48.73</v>
      </c>
      <c r="N37" s="2">
        <v>134.46</v>
      </c>
      <c r="O37" s="2">
        <v>774.86</v>
      </c>
      <c r="P37" s="2">
        <v>2233</v>
      </c>
      <c r="Q37" s="2" t="s">
        <v>45</v>
      </c>
      <c r="R37" s="2">
        <v>81</v>
      </c>
      <c r="S37" s="2">
        <v>455772</v>
      </c>
      <c r="T37" s="2">
        <v>401.53</v>
      </c>
      <c r="U37" s="2">
        <v>373.33</v>
      </c>
      <c r="V37" s="2" t="s">
        <v>50</v>
      </c>
      <c r="W37" s="2">
        <v>3.6</v>
      </c>
    </row>
    <row r="38" spans="1:23" x14ac:dyDescent="0.3">
      <c r="A38" s="2" t="s">
        <v>585</v>
      </c>
      <c r="B38" s="2" t="s">
        <v>10</v>
      </c>
      <c r="C38" s="2" t="s">
        <v>44</v>
      </c>
      <c r="D38" s="2" t="s">
        <v>2306</v>
      </c>
      <c r="E38" s="2" t="s">
        <v>3590</v>
      </c>
      <c r="F38" s="2" t="s">
        <v>26</v>
      </c>
      <c r="G38" s="2" t="s">
        <v>9</v>
      </c>
      <c r="H38" s="2">
        <f t="shared" si="0"/>
        <v>1979</v>
      </c>
      <c r="I38" s="42" t="s">
        <v>5104</v>
      </c>
      <c r="J38" s="2">
        <v>8.3000000000000007</v>
      </c>
      <c r="K38" s="2">
        <v>240.25</v>
      </c>
      <c r="L38" s="2">
        <v>124</v>
      </c>
      <c r="M38" s="2">
        <v>2.4300000000000002</v>
      </c>
      <c r="N38" s="2">
        <v>6.17</v>
      </c>
      <c r="O38" s="2">
        <v>51.89</v>
      </c>
      <c r="P38" s="2">
        <v>1842</v>
      </c>
      <c r="Q38" s="2" t="s">
        <v>45</v>
      </c>
      <c r="R38" s="2">
        <v>49</v>
      </c>
      <c r="S38" s="2">
        <v>162699</v>
      </c>
      <c r="T38" s="2">
        <v>34.36</v>
      </c>
      <c r="U38" s="2">
        <v>17.53</v>
      </c>
      <c r="V38" s="2" t="s">
        <v>55</v>
      </c>
      <c r="W38" s="2">
        <v>113.96</v>
      </c>
    </row>
    <row r="39" spans="1:23" x14ac:dyDescent="0.3">
      <c r="A39" s="2" t="s">
        <v>608</v>
      </c>
      <c r="B39" s="2" t="s">
        <v>20</v>
      </c>
      <c r="C39" s="2" t="s">
        <v>54</v>
      </c>
      <c r="D39" s="2" t="s">
        <v>1992</v>
      </c>
      <c r="E39" s="2" t="s">
        <v>3616</v>
      </c>
      <c r="F39" s="2" t="s">
        <v>26</v>
      </c>
      <c r="G39" s="2" t="s">
        <v>9</v>
      </c>
      <c r="H39" s="2">
        <f t="shared" si="0"/>
        <v>1954</v>
      </c>
      <c r="I39" s="42" t="s">
        <v>5105</v>
      </c>
      <c r="J39" s="2">
        <v>8.3000000000000007</v>
      </c>
      <c r="K39" s="2">
        <v>67.62</v>
      </c>
      <c r="L39" s="2">
        <v>110</v>
      </c>
      <c r="M39" s="2">
        <v>3.54</v>
      </c>
      <c r="N39" s="2">
        <v>10.43</v>
      </c>
      <c r="O39" s="2">
        <v>75.31</v>
      </c>
      <c r="P39" s="2">
        <v>2829</v>
      </c>
      <c r="Q39" s="2" t="s">
        <v>49</v>
      </c>
      <c r="R39" s="2">
        <v>99</v>
      </c>
      <c r="S39" s="2">
        <v>25767</v>
      </c>
      <c r="T39" s="2">
        <v>41.03</v>
      </c>
      <c r="U39" s="2">
        <v>34.28</v>
      </c>
      <c r="V39" s="2" t="s">
        <v>44</v>
      </c>
      <c r="W39" s="2">
        <v>9.91</v>
      </c>
    </row>
    <row r="40" spans="1:23" x14ac:dyDescent="0.3">
      <c r="A40" s="2" t="s">
        <v>662</v>
      </c>
      <c r="B40" s="2" t="s">
        <v>28</v>
      </c>
      <c r="C40" s="2" t="s">
        <v>52</v>
      </c>
      <c r="D40" s="2" t="s">
        <v>2162</v>
      </c>
      <c r="E40" s="2" t="s">
        <v>3675</v>
      </c>
      <c r="F40" s="2" t="s">
        <v>26</v>
      </c>
      <c r="G40" s="2" t="s">
        <v>9</v>
      </c>
      <c r="H40" s="2">
        <f t="shared" si="0"/>
        <v>1990</v>
      </c>
      <c r="I40" s="42" t="s">
        <v>5106</v>
      </c>
      <c r="J40" s="2">
        <v>8.3000000000000007</v>
      </c>
      <c r="K40" s="2">
        <v>86.07</v>
      </c>
      <c r="L40" s="2">
        <v>156</v>
      </c>
      <c r="M40" s="2">
        <v>33.78</v>
      </c>
      <c r="N40" s="2">
        <v>69.14</v>
      </c>
      <c r="O40" s="2">
        <v>305.93</v>
      </c>
      <c r="P40" s="2">
        <v>1028</v>
      </c>
      <c r="Q40" s="2" t="s">
        <v>45</v>
      </c>
      <c r="R40" s="2">
        <v>67</v>
      </c>
      <c r="S40" s="2">
        <v>355429</v>
      </c>
      <c r="T40" s="2">
        <v>174.02</v>
      </c>
      <c r="U40" s="2">
        <v>131.91</v>
      </c>
      <c r="V40" s="2" t="s">
        <v>55</v>
      </c>
      <c r="W40" s="2">
        <v>42.57</v>
      </c>
    </row>
    <row r="41" spans="1:23" x14ac:dyDescent="0.3">
      <c r="A41" s="2" t="s">
        <v>688</v>
      </c>
      <c r="B41" s="2" t="s">
        <v>13</v>
      </c>
      <c r="C41" s="2" t="s">
        <v>54</v>
      </c>
      <c r="D41" s="2" t="s">
        <v>2384</v>
      </c>
      <c r="E41" s="2" t="s">
        <v>3702</v>
      </c>
      <c r="F41" s="2" t="s">
        <v>26</v>
      </c>
      <c r="G41" s="2" t="s">
        <v>19</v>
      </c>
      <c r="H41" s="2">
        <f t="shared" si="0"/>
        <v>1967</v>
      </c>
      <c r="I41" s="42" t="s">
        <v>5107</v>
      </c>
      <c r="J41" s="2">
        <v>8.3000000000000007</v>
      </c>
      <c r="K41" s="2">
        <v>29.21</v>
      </c>
      <c r="L41" s="2">
        <v>146</v>
      </c>
      <c r="M41" s="2">
        <v>7.82</v>
      </c>
      <c r="N41" s="2">
        <v>12.65</v>
      </c>
      <c r="O41" s="2">
        <v>26.53</v>
      </c>
      <c r="P41" s="2">
        <v>4080</v>
      </c>
      <c r="Q41" s="2" t="s">
        <v>45</v>
      </c>
      <c r="R41" s="2">
        <v>55</v>
      </c>
      <c r="S41" s="2">
        <v>415679</v>
      </c>
      <c r="T41" s="2">
        <v>17.14</v>
      </c>
      <c r="U41" s="2">
        <v>9.39</v>
      </c>
      <c r="V41" s="2" t="s">
        <v>54</v>
      </c>
      <c r="W41" s="2">
        <v>5.01</v>
      </c>
    </row>
    <row r="42" spans="1:23" x14ac:dyDescent="0.3">
      <c r="A42" s="2" t="s">
        <v>697</v>
      </c>
      <c r="B42" s="2" t="s">
        <v>22</v>
      </c>
      <c r="C42" s="2" t="s">
        <v>61</v>
      </c>
      <c r="D42" s="2" t="s">
        <v>2389</v>
      </c>
      <c r="E42" s="2" t="s">
        <v>3711</v>
      </c>
      <c r="F42" s="2" t="s">
        <v>26</v>
      </c>
      <c r="G42" s="2" t="s">
        <v>9</v>
      </c>
      <c r="H42" s="2">
        <f t="shared" si="0"/>
        <v>1974</v>
      </c>
      <c r="I42" s="42" t="s">
        <v>5108</v>
      </c>
      <c r="J42" s="2">
        <v>8.3000000000000007</v>
      </c>
      <c r="K42" s="2">
        <v>278.08</v>
      </c>
      <c r="L42" s="2">
        <v>178</v>
      </c>
      <c r="M42" s="2">
        <v>17.88</v>
      </c>
      <c r="N42" s="2">
        <v>27.59</v>
      </c>
      <c r="O42" s="2">
        <v>243.87</v>
      </c>
      <c r="P42" s="2">
        <v>4201</v>
      </c>
      <c r="Q42" s="2" t="s">
        <v>49</v>
      </c>
      <c r="R42" s="2">
        <v>21</v>
      </c>
      <c r="S42" s="2">
        <v>179069</v>
      </c>
      <c r="T42" s="2">
        <v>153.69</v>
      </c>
      <c r="U42" s="2">
        <v>90.18</v>
      </c>
      <c r="V42" s="2" t="s">
        <v>46</v>
      </c>
      <c r="W42" s="2">
        <v>97.16</v>
      </c>
    </row>
    <row r="43" spans="1:23" x14ac:dyDescent="0.3">
      <c r="A43" s="2" t="s">
        <v>763</v>
      </c>
      <c r="B43" s="2" t="s">
        <v>22</v>
      </c>
      <c r="C43" s="2" t="s">
        <v>66</v>
      </c>
      <c r="D43" s="2" t="s">
        <v>2048</v>
      </c>
      <c r="E43" s="2" t="s">
        <v>3783</v>
      </c>
      <c r="F43" s="2" t="s">
        <v>26</v>
      </c>
      <c r="G43" s="2" t="s">
        <v>19</v>
      </c>
      <c r="H43" s="2">
        <f t="shared" si="0"/>
        <v>1954</v>
      </c>
      <c r="I43" s="42" t="s">
        <v>5109</v>
      </c>
      <c r="J43" s="2">
        <v>8.3000000000000007</v>
      </c>
      <c r="K43" s="2">
        <v>87.33</v>
      </c>
      <c r="L43" s="2">
        <v>173</v>
      </c>
      <c r="M43" s="2">
        <v>11.16</v>
      </c>
      <c r="N43" s="2">
        <v>18</v>
      </c>
      <c r="O43" s="2">
        <v>46.29</v>
      </c>
      <c r="P43" s="2">
        <v>3257</v>
      </c>
      <c r="Q43" s="2" t="s">
        <v>49</v>
      </c>
      <c r="R43" s="2">
        <v>33</v>
      </c>
      <c r="S43" s="2">
        <v>13051</v>
      </c>
      <c r="T43" s="2">
        <v>29.59</v>
      </c>
      <c r="U43" s="2">
        <v>16.7</v>
      </c>
      <c r="V43" s="2" t="s">
        <v>55</v>
      </c>
      <c r="W43" s="2">
        <v>31.35</v>
      </c>
    </row>
    <row r="44" spans="1:23" x14ac:dyDescent="0.3">
      <c r="A44" s="2" t="s">
        <v>768</v>
      </c>
      <c r="B44" s="2" t="s">
        <v>20</v>
      </c>
      <c r="C44" s="2" t="s">
        <v>61</v>
      </c>
      <c r="D44" s="2" t="s">
        <v>2019</v>
      </c>
      <c r="E44" s="2" t="s">
        <v>3789</v>
      </c>
      <c r="F44" s="2" t="s">
        <v>26</v>
      </c>
      <c r="G44" s="2" t="s">
        <v>9</v>
      </c>
      <c r="H44" s="2">
        <f t="shared" si="0"/>
        <v>1983</v>
      </c>
      <c r="I44" s="42" t="s">
        <v>5110</v>
      </c>
      <c r="J44" s="2">
        <v>8.3000000000000007</v>
      </c>
      <c r="K44" s="2">
        <v>106.09</v>
      </c>
      <c r="L44" s="2">
        <v>112</v>
      </c>
      <c r="M44" s="2">
        <v>29.11</v>
      </c>
      <c r="N44" s="2">
        <v>65.75</v>
      </c>
      <c r="O44" s="2">
        <v>225.32</v>
      </c>
      <c r="P44" s="2">
        <v>2988</v>
      </c>
      <c r="Q44" s="2" t="s">
        <v>49</v>
      </c>
      <c r="R44" s="2">
        <v>57</v>
      </c>
      <c r="S44" s="2">
        <v>36900</v>
      </c>
      <c r="T44" s="2">
        <v>119.39</v>
      </c>
      <c r="U44" s="2">
        <v>105.93</v>
      </c>
      <c r="V44" s="2" t="s">
        <v>44</v>
      </c>
      <c r="W44" s="2">
        <v>35.89</v>
      </c>
    </row>
    <row r="45" spans="1:23" x14ac:dyDescent="0.3">
      <c r="A45" s="2" t="s">
        <v>1093</v>
      </c>
      <c r="B45" s="2" t="s">
        <v>28</v>
      </c>
      <c r="C45" s="2" t="s">
        <v>52</v>
      </c>
      <c r="D45" s="2" t="s">
        <v>2354</v>
      </c>
      <c r="E45" s="2" t="s">
        <v>4144</v>
      </c>
      <c r="F45" s="2" t="s">
        <v>26</v>
      </c>
      <c r="G45" s="2" t="s">
        <v>9</v>
      </c>
      <c r="H45" s="2">
        <f t="shared" si="0"/>
        <v>1987</v>
      </c>
      <c r="I45" s="42" t="s">
        <v>5111</v>
      </c>
      <c r="J45" s="2">
        <v>8.3000000000000007</v>
      </c>
      <c r="K45" s="2">
        <v>10.210000000000001</v>
      </c>
      <c r="L45" s="2">
        <v>136</v>
      </c>
      <c r="M45" s="2">
        <v>49.64</v>
      </c>
      <c r="N45" s="2">
        <v>79.72</v>
      </c>
      <c r="O45" s="2">
        <v>170.05</v>
      </c>
      <c r="P45" s="2">
        <v>2300</v>
      </c>
      <c r="Q45" s="2" t="s">
        <v>45</v>
      </c>
      <c r="R45" s="2">
        <v>47</v>
      </c>
      <c r="S45" s="2">
        <v>81654</v>
      </c>
      <c r="T45" s="2">
        <v>105.83</v>
      </c>
      <c r="U45" s="2">
        <v>64.22</v>
      </c>
      <c r="V45" s="2" t="s">
        <v>44</v>
      </c>
      <c r="W45" s="2">
        <v>4.05</v>
      </c>
    </row>
    <row r="46" spans="1:23" x14ac:dyDescent="0.3">
      <c r="A46" s="2" t="s">
        <v>1097</v>
      </c>
      <c r="B46" s="2" t="s">
        <v>22</v>
      </c>
      <c r="C46" s="2" t="s">
        <v>61</v>
      </c>
      <c r="D46" s="2" t="s">
        <v>2649</v>
      </c>
      <c r="E46" s="2" t="s">
        <v>4149</v>
      </c>
      <c r="F46" s="2" t="s">
        <v>26</v>
      </c>
      <c r="G46" s="2" t="s">
        <v>9</v>
      </c>
      <c r="H46" s="2">
        <f t="shared" si="0"/>
        <v>2008</v>
      </c>
      <c r="I46" s="42" t="s">
        <v>5112</v>
      </c>
      <c r="J46" s="2">
        <v>8.3000000000000007</v>
      </c>
      <c r="K46" s="2">
        <v>199.51</v>
      </c>
      <c r="L46" s="2">
        <v>80</v>
      </c>
      <c r="M46" s="2">
        <v>28.52</v>
      </c>
      <c r="N46" s="2">
        <v>45.38</v>
      </c>
      <c r="O46" s="2">
        <v>152.4</v>
      </c>
      <c r="P46" s="2">
        <v>4700</v>
      </c>
      <c r="Q46" s="2" t="s">
        <v>45</v>
      </c>
      <c r="R46" s="2">
        <v>26</v>
      </c>
      <c r="S46" s="2">
        <v>295410</v>
      </c>
      <c r="T46" s="2">
        <v>105.02</v>
      </c>
      <c r="U46" s="2">
        <v>47.38</v>
      </c>
      <c r="V46" s="2" t="s">
        <v>55</v>
      </c>
      <c r="W46" s="2">
        <v>84.32</v>
      </c>
    </row>
    <row r="47" spans="1:23" x14ac:dyDescent="0.3">
      <c r="A47" s="2" t="s">
        <v>1325</v>
      </c>
      <c r="B47" s="2" t="s">
        <v>20</v>
      </c>
      <c r="C47" s="2" t="s">
        <v>50</v>
      </c>
      <c r="D47" s="2" t="s">
        <v>1980</v>
      </c>
      <c r="E47" s="2" t="s">
        <v>4409</v>
      </c>
      <c r="F47" s="2" t="s">
        <v>26</v>
      </c>
      <c r="G47" s="2" t="s">
        <v>9</v>
      </c>
      <c r="H47" s="2">
        <f t="shared" si="0"/>
        <v>1966</v>
      </c>
      <c r="I47" s="42" t="s">
        <v>5113</v>
      </c>
      <c r="J47" s="2">
        <v>8.3000000000000007</v>
      </c>
      <c r="K47" s="2">
        <v>30.42</v>
      </c>
      <c r="L47" s="2">
        <v>126</v>
      </c>
      <c r="M47" s="2">
        <v>8.89</v>
      </c>
      <c r="N47" s="2">
        <v>24.93</v>
      </c>
      <c r="O47" s="2">
        <v>157.63</v>
      </c>
      <c r="P47" s="2">
        <v>3377</v>
      </c>
      <c r="Q47" s="2" t="s">
        <v>45</v>
      </c>
      <c r="R47" s="2">
        <v>68</v>
      </c>
      <c r="S47" s="2">
        <v>228595</v>
      </c>
      <c r="T47" s="2">
        <v>107.02</v>
      </c>
      <c r="U47" s="2">
        <v>50.61</v>
      </c>
      <c r="V47" s="2" t="s">
        <v>48</v>
      </c>
      <c r="W47" s="2">
        <v>13.36</v>
      </c>
    </row>
    <row r="48" spans="1:23" x14ac:dyDescent="0.3">
      <c r="A48" s="2" t="s">
        <v>1330</v>
      </c>
      <c r="B48" s="2" t="s">
        <v>13</v>
      </c>
      <c r="C48" s="2" t="s">
        <v>54</v>
      </c>
      <c r="D48" s="2" t="s">
        <v>2330</v>
      </c>
      <c r="E48" s="2" t="s">
        <v>4415</v>
      </c>
      <c r="F48" s="2" t="s">
        <v>26</v>
      </c>
      <c r="G48" s="2" t="s">
        <v>9</v>
      </c>
      <c r="H48" s="2">
        <f t="shared" si="0"/>
        <v>1963</v>
      </c>
      <c r="I48" s="42" t="s">
        <v>5114</v>
      </c>
      <c r="J48" s="2">
        <v>8.3000000000000007</v>
      </c>
      <c r="K48" s="2">
        <v>70.61</v>
      </c>
      <c r="L48" s="2">
        <v>133</v>
      </c>
      <c r="M48" s="2">
        <v>10.31</v>
      </c>
      <c r="N48" s="2">
        <v>30.1</v>
      </c>
      <c r="O48" s="2">
        <v>136.05000000000001</v>
      </c>
      <c r="P48" s="2">
        <v>4075</v>
      </c>
      <c r="Q48" s="2" t="s">
        <v>45</v>
      </c>
      <c r="R48" s="2">
        <v>94</v>
      </c>
      <c r="S48" s="2">
        <v>425155</v>
      </c>
      <c r="T48" s="2">
        <v>102.96</v>
      </c>
      <c r="U48" s="2">
        <v>33.090000000000003</v>
      </c>
      <c r="V48" s="2" t="s">
        <v>55</v>
      </c>
      <c r="W48" s="2">
        <v>13.21</v>
      </c>
    </row>
    <row r="49" spans="1:23" x14ac:dyDescent="0.3">
      <c r="A49" s="2" t="s">
        <v>1348</v>
      </c>
      <c r="B49" s="2" t="s">
        <v>8</v>
      </c>
      <c r="C49" s="2" t="s">
        <v>61</v>
      </c>
      <c r="D49" s="2" t="s">
        <v>2286</v>
      </c>
      <c r="E49" s="2" t="s">
        <v>4434</v>
      </c>
      <c r="F49" s="2" t="s">
        <v>26</v>
      </c>
      <c r="G49" s="2" t="s">
        <v>9</v>
      </c>
      <c r="H49" s="2">
        <f t="shared" si="0"/>
        <v>1991</v>
      </c>
      <c r="I49" s="42" t="s">
        <v>5115</v>
      </c>
      <c r="J49" s="2">
        <v>8.3000000000000007</v>
      </c>
      <c r="K49" s="2">
        <v>159.41999999999999</v>
      </c>
      <c r="L49" s="2">
        <v>116</v>
      </c>
      <c r="M49" s="2">
        <v>29.27</v>
      </c>
      <c r="N49" s="2">
        <v>78.819999999999993</v>
      </c>
      <c r="O49" s="2">
        <v>751.68</v>
      </c>
      <c r="P49" s="2">
        <v>4972</v>
      </c>
      <c r="Q49" s="2" t="s">
        <v>49</v>
      </c>
      <c r="R49" s="2">
        <v>43</v>
      </c>
      <c r="S49" s="2">
        <v>149956</v>
      </c>
      <c r="T49" s="2">
        <v>576.23</v>
      </c>
      <c r="U49" s="2">
        <v>175.45</v>
      </c>
      <c r="V49" s="2" t="s">
        <v>50</v>
      </c>
      <c r="W49" s="2">
        <v>50.3</v>
      </c>
    </row>
    <row r="50" spans="1:23" x14ac:dyDescent="0.3">
      <c r="A50" s="2" t="s">
        <v>1033</v>
      </c>
      <c r="B50" s="2" t="s">
        <v>17</v>
      </c>
      <c r="C50" s="2" t="s">
        <v>50</v>
      </c>
      <c r="D50" s="2" t="s">
        <v>2389</v>
      </c>
      <c r="E50" s="2" t="s">
        <v>4751</v>
      </c>
      <c r="F50" s="2" t="s">
        <v>26</v>
      </c>
      <c r="G50" s="2" t="s">
        <v>9</v>
      </c>
      <c r="H50" s="2">
        <f t="shared" si="0"/>
        <v>2009</v>
      </c>
      <c r="I50" s="42" t="s">
        <v>5116</v>
      </c>
      <c r="J50" s="2">
        <v>8.3000000000000007</v>
      </c>
      <c r="K50" s="2">
        <v>122.98</v>
      </c>
      <c r="L50" s="2">
        <v>171</v>
      </c>
      <c r="M50" s="2">
        <v>13.21</v>
      </c>
      <c r="N50" s="2">
        <v>23.44</v>
      </c>
      <c r="O50" s="2">
        <v>189.28</v>
      </c>
      <c r="P50" s="2">
        <v>2352</v>
      </c>
      <c r="Q50" s="2" t="s">
        <v>45</v>
      </c>
      <c r="R50" s="2">
        <v>45</v>
      </c>
      <c r="S50" s="2">
        <v>417450</v>
      </c>
      <c r="T50" s="2">
        <v>134.30000000000001</v>
      </c>
      <c r="U50" s="2">
        <v>54.98</v>
      </c>
      <c r="V50" s="2" t="s">
        <v>44</v>
      </c>
      <c r="W50" s="2">
        <v>33.020000000000003</v>
      </c>
    </row>
    <row r="51" spans="1:23" x14ac:dyDescent="0.3">
      <c r="A51" s="2" t="s">
        <v>637</v>
      </c>
      <c r="B51" s="2" t="s">
        <v>17</v>
      </c>
      <c r="C51" s="2" t="s">
        <v>54</v>
      </c>
      <c r="D51" s="2" t="s">
        <v>2342</v>
      </c>
      <c r="E51" s="2" t="s">
        <v>3648</v>
      </c>
      <c r="F51" s="2" t="s">
        <v>23</v>
      </c>
      <c r="G51" s="2" t="s">
        <v>2343</v>
      </c>
      <c r="H51" s="2">
        <f t="shared" si="0"/>
        <v>1959</v>
      </c>
      <c r="I51" s="42" t="s">
        <v>5117</v>
      </c>
      <c r="J51" s="2">
        <v>8.1999999999999993</v>
      </c>
      <c r="K51" s="2">
        <v>68.22</v>
      </c>
      <c r="L51" s="2">
        <v>151</v>
      </c>
      <c r="M51" s="2">
        <v>5.41</v>
      </c>
      <c r="N51" s="2">
        <v>8.48</v>
      </c>
      <c r="O51" s="2">
        <v>18.38</v>
      </c>
      <c r="P51" s="2">
        <v>3275</v>
      </c>
      <c r="Q51" s="2" t="s">
        <v>49</v>
      </c>
      <c r="R51" s="2">
        <v>64</v>
      </c>
      <c r="S51" s="2">
        <v>57962</v>
      </c>
      <c r="T51" s="2">
        <v>10.08</v>
      </c>
      <c r="U51" s="2">
        <v>8.3000000000000007</v>
      </c>
      <c r="V51" s="2" t="s">
        <v>44</v>
      </c>
      <c r="W51" s="2">
        <v>29.41</v>
      </c>
    </row>
    <row r="52" spans="1:23" x14ac:dyDescent="0.3">
      <c r="A52" s="2" t="s">
        <v>871</v>
      </c>
      <c r="B52" s="2" t="s">
        <v>13</v>
      </c>
      <c r="C52" s="2" t="s">
        <v>52</v>
      </c>
      <c r="D52" s="2" t="s">
        <v>2512</v>
      </c>
      <c r="E52" s="2" t="s">
        <v>3902</v>
      </c>
      <c r="F52" s="2" t="s">
        <v>26</v>
      </c>
      <c r="G52" s="2" t="s">
        <v>9</v>
      </c>
      <c r="H52" s="2">
        <f t="shared" si="0"/>
        <v>1989</v>
      </c>
      <c r="I52" s="42" t="s">
        <v>5118</v>
      </c>
      <c r="J52" s="2">
        <v>8.1999999999999993</v>
      </c>
      <c r="K52" s="2">
        <v>103.71</v>
      </c>
      <c r="L52" s="2">
        <v>86</v>
      </c>
      <c r="M52" s="2">
        <v>42.31</v>
      </c>
      <c r="N52" s="2">
        <v>103.71</v>
      </c>
      <c r="O52" s="2">
        <v>363.64</v>
      </c>
      <c r="P52" s="2">
        <v>4926</v>
      </c>
      <c r="Q52" s="2" t="s">
        <v>45</v>
      </c>
      <c r="R52" s="2">
        <v>71</v>
      </c>
      <c r="S52" s="2">
        <v>184233</v>
      </c>
      <c r="T52" s="2">
        <v>264.54000000000002</v>
      </c>
      <c r="U52" s="2">
        <v>99.1</v>
      </c>
      <c r="V52" s="2" t="s">
        <v>46</v>
      </c>
      <c r="W52" s="2">
        <v>45.76</v>
      </c>
    </row>
    <row r="53" spans="1:23" x14ac:dyDescent="0.3">
      <c r="A53" s="2" t="s">
        <v>1298</v>
      </c>
      <c r="B53" s="2" t="s">
        <v>13</v>
      </c>
      <c r="C53" s="2" t="s">
        <v>50</v>
      </c>
      <c r="D53" s="2" t="s">
        <v>2053</v>
      </c>
      <c r="E53" s="2" t="s">
        <v>4381</v>
      </c>
      <c r="F53" s="2" t="s">
        <v>26</v>
      </c>
      <c r="G53" s="2" t="s">
        <v>9</v>
      </c>
      <c r="H53" s="2">
        <f t="shared" si="0"/>
        <v>1983</v>
      </c>
      <c r="I53" s="42" t="s">
        <v>5119</v>
      </c>
      <c r="J53" s="2">
        <v>8.1999999999999993</v>
      </c>
      <c r="K53" s="2">
        <v>49.4</v>
      </c>
      <c r="L53" s="2">
        <v>101</v>
      </c>
      <c r="M53" s="2">
        <v>29.12</v>
      </c>
      <c r="N53" s="2">
        <v>44.02</v>
      </c>
      <c r="O53" s="2">
        <v>107.56</v>
      </c>
      <c r="P53" s="2">
        <v>1936</v>
      </c>
      <c r="Q53" s="2" t="s">
        <v>49</v>
      </c>
      <c r="R53" s="2">
        <v>67</v>
      </c>
      <c r="S53" s="2">
        <v>300673</v>
      </c>
      <c r="T53" s="2">
        <v>61.58</v>
      </c>
      <c r="U53" s="2">
        <v>45.98</v>
      </c>
      <c r="V53" s="2" t="s">
        <v>54</v>
      </c>
      <c r="W53" s="2">
        <v>23.83</v>
      </c>
    </row>
    <row r="54" spans="1:23" x14ac:dyDescent="0.3">
      <c r="A54" s="2" t="s">
        <v>1514</v>
      </c>
      <c r="B54" s="2" t="s">
        <v>28</v>
      </c>
      <c r="C54" s="2" t="s">
        <v>66</v>
      </c>
      <c r="D54" s="2" t="s">
        <v>2514</v>
      </c>
      <c r="E54" s="2" t="s">
        <v>4631</v>
      </c>
      <c r="F54" s="2" t="s">
        <v>26</v>
      </c>
      <c r="G54" s="2" t="s">
        <v>9</v>
      </c>
      <c r="H54" s="2">
        <f t="shared" si="0"/>
        <v>2008</v>
      </c>
      <c r="I54" s="42" t="s">
        <v>5120</v>
      </c>
      <c r="J54" s="2">
        <v>8.1999999999999993</v>
      </c>
      <c r="K54" s="2">
        <v>65.7</v>
      </c>
      <c r="L54" s="2">
        <v>97</v>
      </c>
      <c r="M54" s="2">
        <v>33.76</v>
      </c>
      <c r="N54" s="2">
        <v>71.33</v>
      </c>
      <c r="O54" s="2">
        <v>697.25</v>
      </c>
      <c r="P54" s="2">
        <v>3843</v>
      </c>
      <c r="Q54" s="2" t="s">
        <v>49</v>
      </c>
      <c r="R54" s="2">
        <v>28</v>
      </c>
      <c r="S54" s="2">
        <v>350535</v>
      </c>
      <c r="T54" s="2">
        <v>424.14</v>
      </c>
      <c r="U54" s="2">
        <v>273.11</v>
      </c>
      <c r="V54" s="2" t="s">
        <v>48</v>
      </c>
      <c r="W54" s="2">
        <v>19.260000000000002</v>
      </c>
    </row>
    <row r="55" spans="1:23" x14ac:dyDescent="0.3">
      <c r="A55" s="2" t="s">
        <v>1553</v>
      </c>
      <c r="B55" s="2" t="s">
        <v>8</v>
      </c>
      <c r="C55" s="2" t="s">
        <v>48</v>
      </c>
      <c r="D55" s="2" t="s">
        <v>2539</v>
      </c>
      <c r="E55" s="2" t="s">
        <v>4677</v>
      </c>
      <c r="F55" s="2" t="s">
        <v>26</v>
      </c>
      <c r="G55" s="2" t="s">
        <v>19</v>
      </c>
      <c r="H55" s="2">
        <f t="shared" si="0"/>
        <v>1950</v>
      </c>
      <c r="I55" s="42" t="s">
        <v>5121</v>
      </c>
      <c r="J55" s="2">
        <v>8.1999999999999993</v>
      </c>
      <c r="K55" s="2">
        <v>58.53</v>
      </c>
      <c r="L55" s="2">
        <v>115</v>
      </c>
      <c r="M55" s="2">
        <v>48.01</v>
      </c>
      <c r="N55" s="2">
        <v>139.86000000000001</v>
      </c>
      <c r="O55" s="2">
        <v>765.2</v>
      </c>
      <c r="P55" s="2">
        <v>885</v>
      </c>
      <c r="Q55" s="2" t="s">
        <v>45</v>
      </c>
      <c r="R55" s="2">
        <v>27</v>
      </c>
      <c r="S55" s="2">
        <v>33965</v>
      </c>
      <c r="T55" s="2">
        <v>539.35</v>
      </c>
      <c r="U55" s="2">
        <v>225.85</v>
      </c>
      <c r="V55" s="2" t="s">
        <v>48</v>
      </c>
      <c r="W55" s="2">
        <v>12.82</v>
      </c>
    </row>
    <row r="56" spans="1:23" x14ac:dyDescent="0.3">
      <c r="A56" s="2" t="s">
        <v>1577</v>
      </c>
      <c r="B56" s="2" t="s">
        <v>8</v>
      </c>
      <c r="C56" s="2" t="s">
        <v>54</v>
      </c>
      <c r="D56" s="2" t="s">
        <v>1846</v>
      </c>
      <c r="E56" s="2" t="s">
        <v>4711</v>
      </c>
      <c r="F56" s="2" t="s">
        <v>26</v>
      </c>
      <c r="G56" s="2" t="s">
        <v>9</v>
      </c>
      <c r="H56" s="2">
        <f t="shared" si="0"/>
        <v>1988</v>
      </c>
      <c r="I56" s="42" t="s">
        <v>5122</v>
      </c>
      <c r="J56" s="2">
        <v>8.1999999999999993</v>
      </c>
      <c r="K56" s="2">
        <v>154.06</v>
      </c>
      <c r="L56" s="2">
        <v>151</v>
      </c>
      <c r="M56" s="2">
        <v>17.829999999999998</v>
      </c>
      <c r="N56" s="2">
        <v>35.86</v>
      </c>
      <c r="O56" s="2">
        <v>165.28</v>
      </c>
      <c r="P56" s="2">
        <v>2355</v>
      </c>
      <c r="Q56" s="2" t="s">
        <v>45</v>
      </c>
      <c r="R56" s="2">
        <v>69</v>
      </c>
      <c r="S56" s="2">
        <v>48430</v>
      </c>
      <c r="T56" s="2">
        <v>123.49</v>
      </c>
      <c r="U56" s="2">
        <v>41.79</v>
      </c>
      <c r="V56" s="2" t="s">
        <v>55</v>
      </c>
      <c r="W56" s="2">
        <v>19.27</v>
      </c>
    </row>
    <row r="57" spans="1:23" x14ac:dyDescent="0.3">
      <c r="A57" s="2" t="s">
        <v>218</v>
      </c>
      <c r="B57" s="2" t="s">
        <v>28</v>
      </c>
      <c r="C57" s="2" t="s">
        <v>66</v>
      </c>
      <c r="D57" s="2" t="s">
        <v>1952</v>
      </c>
      <c r="E57" s="2" t="s">
        <v>4782</v>
      </c>
      <c r="F57" s="2" t="s">
        <v>26</v>
      </c>
      <c r="G57" s="2" t="s">
        <v>9</v>
      </c>
      <c r="H57" s="2">
        <f t="shared" si="0"/>
        <v>1969</v>
      </c>
      <c r="I57" s="42" t="s">
        <v>5123</v>
      </c>
      <c r="J57" s="2">
        <v>8.1999999999999993</v>
      </c>
      <c r="K57" s="2">
        <v>232.23</v>
      </c>
      <c r="L57" s="2">
        <v>147</v>
      </c>
      <c r="M57" s="2">
        <v>38.909999999999997</v>
      </c>
      <c r="N57" s="2">
        <v>93.08</v>
      </c>
      <c r="O57" s="2">
        <v>222.49</v>
      </c>
      <c r="P57" s="2">
        <v>4199</v>
      </c>
      <c r="Q57" s="2" t="s">
        <v>45</v>
      </c>
      <c r="R57" s="2">
        <v>77</v>
      </c>
      <c r="S57" s="2">
        <v>77823</v>
      </c>
      <c r="T57" s="2">
        <v>147.71</v>
      </c>
      <c r="U57" s="2">
        <v>74.78</v>
      </c>
      <c r="V57" s="2" t="s">
        <v>44</v>
      </c>
      <c r="W57" s="2">
        <v>34.909999999999997</v>
      </c>
    </row>
    <row r="58" spans="1:23" x14ac:dyDescent="0.3">
      <c r="A58" s="2" t="s">
        <v>1672</v>
      </c>
      <c r="B58" s="2" t="s">
        <v>28</v>
      </c>
      <c r="C58" s="2" t="s">
        <v>44</v>
      </c>
      <c r="D58" s="2" t="s">
        <v>2857</v>
      </c>
      <c r="E58" s="2" t="s">
        <v>4827</v>
      </c>
      <c r="F58" s="2" t="s">
        <v>29</v>
      </c>
      <c r="G58" s="2" t="s">
        <v>24</v>
      </c>
      <c r="H58" s="2">
        <f t="shared" si="0"/>
        <v>2012</v>
      </c>
      <c r="I58" s="42" t="s">
        <v>5124</v>
      </c>
      <c r="J58" s="2">
        <v>8.1999999999999993</v>
      </c>
      <c r="K58" s="2">
        <v>115.33</v>
      </c>
      <c r="L58" s="2">
        <v>125</v>
      </c>
      <c r="M58" s="2">
        <v>46.36</v>
      </c>
      <c r="N58" s="2">
        <v>76.569999999999993</v>
      </c>
      <c r="O58" s="2">
        <v>736.62</v>
      </c>
      <c r="P58" s="2">
        <v>698</v>
      </c>
      <c r="Q58" s="2" t="s">
        <v>49</v>
      </c>
      <c r="R58" s="2">
        <v>85</v>
      </c>
      <c r="S58" s="2">
        <v>188459</v>
      </c>
      <c r="T58" s="2">
        <v>576.91999999999996</v>
      </c>
      <c r="U58" s="2">
        <v>159.69999999999999</v>
      </c>
      <c r="V58" s="2" t="s">
        <v>50</v>
      </c>
      <c r="W58" s="2">
        <v>28.28</v>
      </c>
    </row>
    <row r="59" spans="1:23" x14ac:dyDescent="0.3">
      <c r="A59" s="2" t="s">
        <v>179</v>
      </c>
      <c r="B59" s="2" t="s">
        <v>25</v>
      </c>
      <c r="C59" s="2" t="s">
        <v>50</v>
      </c>
      <c r="D59" s="2" t="s">
        <v>1974</v>
      </c>
      <c r="E59" s="2" t="s">
        <v>3177</v>
      </c>
      <c r="F59" s="2" t="s">
        <v>26</v>
      </c>
      <c r="G59" s="2" t="s">
        <v>19</v>
      </c>
      <c r="H59" s="2">
        <f t="shared" si="0"/>
        <v>1980</v>
      </c>
      <c r="I59" s="42" t="s">
        <v>5125</v>
      </c>
      <c r="J59" s="2">
        <v>8.1</v>
      </c>
      <c r="K59" s="2">
        <v>193.86</v>
      </c>
      <c r="L59" s="2">
        <v>177</v>
      </c>
      <c r="M59" s="2">
        <v>44.33</v>
      </c>
      <c r="N59" s="2">
        <v>121.69</v>
      </c>
      <c r="O59" s="2">
        <v>901.68</v>
      </c>
      <c r="P59" s="2">
        <v>1209</v>
      </c>
      <c r="Q59" s="2" t="s">
        <v>45</v>
      </c>
      <c r="R59" s="2">
        <v>80</v>
      </c>
      <c r="S59" s="2">
        <v>14587</v>
      </c>
      <c r="T59" s="2">
        <v>716.83</v>
      </c>
      <c r="U59" s="2">
        <v>184.85</v>
      </c>
      <c r="V59" s="2" t="s">
        <v>54</v>
      </c>
      <c r="W59" s="2">
        <v>70.319999999999993</v>
      </c>
    </row>
    <row r="60" spans="1:23" x14ac:dyDescent="0.3">
      <c r="A60" s="2" t="s">
        <v>348</v>
      </c>
      <c r="B60" s="2" t="s">
        <v>20</v>
      </c>
      <c r="C60" s="2" t="s">
        <v>54</v>
      </c>
      <c r="D60" s="2" t="s">
        <v>1914</v>
      </c>
      <c r="E60" s="2" t="s">
        <v>3349</v>
      </c>
      <c r="F60" s="2" t="s">
        <v>26</v>
      </c>
      <c r="G60" s="2" t="s">
        <v>9</v>
      </c>
      <c r="H60" s="2">
        <f t="shared" si="0"/>
        <v>1953</v>
      </c>
      <c r="I60" s="42" t="s">
        <v>5126</v>
      </c>
      <c r="J60" s="2">
        <v>8.1</v>
      </c>
      <c r="K60" s="2">
        <v>36.78</v>
      </c>
      <c r="L60" s="2">
        <v>163</v>
      </c>
      <c r="M60" s="2">
        <v>16.670000000000002</v>
      </c>
      <c r="N60" s="2">
        <v>42.73</v>
      </c>
      <c r="O60" s="2">
        <v>166.68</v>
      </c>
      <c r="P60" s="2">
        <v>2325</v>
      </c>
      <c r="Q60" s="2" t="s">
        <v>45</v>
      </c>
      <c r="R60" s="2">
        <v>48</v>
      </c>
      <c r="S60" s="2">
        <v>298514</v>
      </c>
      <c r="T60" s="2">
        <v>86.44</v>
      </c>
      <c r="U60" s="2">
        <v>80.239999999999995</v>
      </c>
      <c r="V60" s="2" t="s">
        <v>48</v>
      </c>
      <c r="W60" s="2">
        <v>3.82</v>
      </c>
    </row>
    <row r="61" spans="1:23" x14ac:dyDescent="0.3">
      <c r="A61" s="2" t="s">
        <v>431</v>
      </c>
      <c r="B61" s="2" t="s">
        <v>17</v>
      </c>
      <c r="C61" s="2" t="s">
        <v>52</v>
      </c>
      <c r="D61" s="2" t="s">
        <v>2193</v>
      </c>
      <c r="E61" s="2" t="s">
        <v>3436</v>
      </c>
      <c r="F61" s="2" t="s">
        <v>26</v>
      </c>
      <c r="G61" s="2" t="s">
        <v>9</v>
      </c>
      <c r="H61" s="2">
        <f t="shared" si="0"/>
        <v>1956</v>
      </c>
      <c r="I61" s="42" t="s">
        <v>5127</v>
      </c>
      <c r="J61" s="2">
        <v>8.1</v>
      </c>
      <c r="K61" s="2">
        <v>281.63</v>
      </c>
      <c r="L61" s="2">
        <v>106</v>
      </c>
      <c r="M61" s="2">
        <v>34.78</v>
      </c>
      <c r="N61" s="2">
        <v>99.16</v>
      </c>
      <c r="O61" s="2">
        <v>946.34</v>
      </c>
      <c r="P61" s="2">
        <v>3538</v>
      </c>
      <c r="Q61" s="2" t="s">
        <v>49</v>
      </c>
      <c r="R61" s="2">
        <v>94</v>
      </c>
      <c r="S61" s="2">
        <v>189203</v>
      </c>
      <c r="T61" s="2">
        <v>542.38</v>
      </c>
      <c r="U61" s="2">
        <v>403.96</v>
      </c>
      <c r="V61" s="2" t="s">
        <v>48</v>
      </c>
      <c r="W61" s="2">
        <v>52.68</v>
      </c>
    </row>
    <row r="62" spans="1:23" x14ac:dyDescent="0.3">
      <c r="A62" s="2" t="s">
        <v>432</v>
      </c>
      <c r="B62" s="2" t="s">
        <v>10</v>
      </c>
      <c r="C62" s="2" t="s">
        <v>52</v>
      </c>
      <c r="D62" s="2" t="s">
        <v>2194</v>
      </c>
      <c r="E62" s="2" t="s">
        <v>3437</v>
      </c>
      <c r="F62" s="2" t="s">
        <v>29</v>
      </c>
      <c r="G62" s="2" t="s">
        <v>24</v>
      </c>
      <c r="H62" s="2">
        <f t="shared" si="0"/>
        <v>2009</v>
      </c>
      <c r="I62" s="42" t="s">
        <v>5128</v>
      </c>
      <c r="J62" s="2">
        <v>8.1</v>
      </c>
      <c r="K62" s="2">
        <v>165.56</v>
      </c>
      <c r="L62" s="2">
        <v>158</v>
      </c>
      <c r="M62" s="2">
        <v>35.22</v>
      </c>
      <c r="N62" s="2">
        <v>58.67</v>
      </c>
      <c r="O62" s="2">
        <v>423.58</v>
      </c>
      <c r="P62" s="2">
        <v>3502</v>
      </c>
      <c r="Q62" s="2" t="s">
        <v>49</v>
      </c>
      <c r="R62" s="2">
        <v>39</v>
      </c>
      <c r="S62" s="2">
        <v>269390</v>
      </c>
      <c r="T62" s="2">
        <v>287.58</v>
      </c>
      <c r="U62" s="2">
        <v>136</v>
      </c>
      <c r="V62" s="2" t="s">
        <v>46</v>
      </c>
      <c r="W62" s="2">
        <v>21.46</v>
      </c>
    </row>
    <row r="63" spans="1:23" x14ac:dyDescent="0.3">
      <c r="A63" s="2" t="s">
        <v>478</v>
      </c>
      <c r="B63" s="2" t="s">
        <v>20</v>
      </c>
      <c r="C63" s="2" t="s">
        <v>52</v>
      </c>
      <c r="D63" s="2" t="s">
        <v>2232</v>
      </c>
      <c r="E63" s="2" t="s">
        <v>3484</v>
      </c>
      <c r="F63" s="2" t="s">
        <v>26</v>
      </c>
      <c r="G63" s="2" t="s">
        <v>9</v>
      </c>
      <c r="H63" s="2">
        <f t="shared" si="0"/>
        <v>1976</v>
      </c>
      <c r="I63" s="42" t="s">
        <v>5129</v>
      </c>
      <c r="J63" s="2">
        <v>8.1</v>
      </c>
      <c r="K63" s="2">
        <v>90.76</v>
      </c>
      <c r="L63" s="2">
        <v>126</v>
      </c>
      <c r="M63" s="2">
        <v>19.7</v>
      </c>
      <c r="N63" s="2">
        <v>55.28</v>
      </c>
      <c r="O63" s="2">
        <v>131.47999999999999</v>
      </c>
      <c r="P63" s="2">
        <v>3740</v>
      </c>
      <c r="Q63" s="2" t="s">
        <v>45</v>
      </c>
      <c r="R63" s="2">
        <v>33</v>
      </c>
      <c r="S63" s="2">
        <v>73685</v>
      </c>
      <c r="T63" s="2">
        <v>98.42</v>
      </c>
      <c r="U63" s="2">
        <v>33.06</v>
      </c>
      <c r="V63" s="2" t="s">
        <v>50</v>
      </c>
      <c r="W63" s="2">
        <v>13.44</v>
      </c>
    </row>
    <row r="64" spans="1:23" x14ac:dyDescent="0.3">
      <c r="A64" s="2" t="s">
        <v>545</v>
      </c>
      <c r="B64" s="2" t="s">
        <v>20</v>
      </c>
      <c r="C64" s="2" t="s">
        <v>54</v>
      </c>
      <c r="D64" s="2" t="s">
        <v>1992</v>
      </c>
      <c r="E64" s="2" t="s">
        <v>3551</v>
      </c>
      <c r="F64" s="2" t="s">
        <v>26</v>
      </c>
      <c r="G64" s="2" t="s">
        <v>9</v>
      </c>
      <c r="H64" s="2">
        <f t="shared" si="0"/>
        <v>1992</v>
      </c>
      <c r="I64" s="42" t="s">
        <v>5130</v>
      </c>
      <c r="J64" s="2">
        <v>8.1</v>
      </c>
      <c r="K64" s="2">
        <v>276.39</v>
      </c>
      <c r="L64" s="2">
        <v>100</v>
      </c>
      <c r="M64" s="2">
        <v>23.43</v>
      </c>
      <c r="N64" s="2">
        <v>35.78</v>
      </c>
      <c r="O64" s="2">
        <v>203.62</v>
      </c>
      <c r="P64" s="2">
        <v>4766</v>
      </c>
      <c r="Q64" s="2" t="s">
        <v>45</v>
      </c>
      <c r="R64" s="2">
        <v>76</v>
      </c>
      <c r="S64" s="2">
        <v>173316</v>
      </c>
      <c r="T64" s="2">
        <v>148.01</v>
      </c>
      <c r="U64" s="2">
        <v>55.61</v>
      </c>
      <c r="V64" s="2" t="s">
        <v>44</v>
      </c>
      <c r="W64" s="2">
        <v>90.47</v>
      </c>
    </row>
    <row r="65" spans="1:23" x14ac:dyDescent="0.3">
      <c r="A65" s="2" t="s">
        <v>603</v>
      </c>
      <c r="B65" s="2" t="s">
        <v>10</v>
      </c>
      <c r="C65" s="2" t="s">
        <v>66</v>
      </c>
      <c r="D65" s="2" t="s">
        <v>2001</v>
      </c>
      <c r="E65" s="2" t="s">
        <v>3611</v>
      </c>
      <c r="F65" s="2" t="s">
        <v>26</v>
      </c>
      <c r="G65" s="2" t="s">
        <v>9</v>
      </c>
      <c r="H65" s="2">
        <f t="shared" si="0"/>
        <v>1956</v>
      </c>
      <c r="I65" s="42" t="s">
        <v>5131</v>
      </c>
      <c r="J65" s="2">
        <v>8.1</v>
      </c>
      <c r="K65" s="2">
        <v>34.31</v>
      </c>
      <c r="L65" s="2">
        <v>170</v>
      </c>
      <c r="M65" s="2">
        <v>8.5500000000000007</v>
      </c>
      <c r="N65" s="2">
        <v>18.41</v>
      </c>
      <c r="O65" s="2">
        <v>69.22</v>
      </c>
      <c r="P65" s="2">
        <v>3301</v>
      </c>
      <c r="Q65" s="2" t="s">
        <v>45</v>
      </c>
      <c r="R65" s="2">
        <v>52</v>
      </c>
      <c r="S65" s="2">
        <v>42412</v>
      </c>
      <c r="T65" s="2">
        <v>46.99</v>
      </c>
      <c r="U65" s="2">
        <v>22.23</v>
      </c>
      <c r="V65" s="2" t="s">
        <v>50</v>
      </c>
      <c r="W65" s="2">
        <v>8.32</v>
      </c>
    </row>
    <row r="66" spans="1:23" x14ac:dyDescent="0.3">
      <c r="A66" s="2" t="s">
        <v>616</v>
      </c>
      <c r="B66" s="2" t="s">
        <v>22</v>
      </c>
      <c r="C66" s="2" t="s">
        <v>61</v>
      </c>
      <c r="D66" s="2" t="s">
        <v>2232</v>
      </c>
      <c r="E66" s="2" t="s">
        <v>3626</v>
      </c>
      <c r="F66" s="2" t="s">
        <v>23</v>
      </c>
      <c r="G66" s="2" t="s">
        <v>2121</v>
      </c>
      <c r="H66" s="2">
        <f t="shared" si="0"/>
        <v>1954</v>
      </c>
      <c r="I66" s="42" t="s">
        <v>5132</v>
      </c>
      <c r="J66" s="2">
        <v>8.1</v>
      </c>
      <c r="K66" s="2">
        <v>68.91</v>
      </c>
      <c r="L66" s="2">
        <v>136</v>
      </c>
      <c r="M66" s="2">
        <v>23.29</v>
      </c>
      <c r="N66" s="2">
        <v>51.52</v>
      </c>
      <c r="O66" s="2">
        <v>190.56</v>
      </c>
      <c r="P66" s="2">
        <v>1269</v>
      </c>
      <c r="Q66" s="2" t="s">
        <v>45</v>
      </c>
      <c r="R66" s="2">
        <v>57</v>
      </c>
      <c r="S66" s="2">
        <v>272694</v>
      </c>
      <c r="T66" s="2">
        <v>108.72</v>
      </c>
      <c r="U66" s="2">
        <v>81.84</v>
      </c>
      <c r="V66" s="2" t="s">
        <v>48</v>
      </c>
      <c r="W66" s="2">
        <v>18.920000000000002</v>
      </c>
    </row>
    <row r="67" spans="1:23" x14ac:dyDescent="0.3">
      <c r="A67" s="2" t="s">
        <v>651</v>
      </c>
      <c r="B67" s="2" t="s">
        <v>25</v>
      </c>
      <c r="C67" s="2" t="s">
        <v>66</v>
      </c>
      <c r="D67" s="2" t="s">
        <v>2320</v>
      </c>
      <c r="E67" s="2" t="s">
        <v>3662</v>
      </c>
      <c r="F67" s="2" t="s">
        <v>26</v>
      </c>
      <c r="G67" s="2" t="s">
        <v>9</v>
      </c>
      <c r="H67" s="2">
        <f t="shared" ref="H67:H130" si="1">YEAR(I67)</f>
        <v>2015</v>
      </c>
      <c r="I67" s="42" t="s">
        <v>5133</v>
      </c>
      <c r="J67" s="2">
        <v>8.1</v>
      </c>
      <c r="K67" s="2">
        <v>224.7</v>
      </c>
      <c r="L67" s="2">
        <v>129</v>
      </c>
      <c r="M67" s="2">
        <v>8.2799999999999994</v>
      </c>
      <c r="N67" s="2">
        <v>14.01</v>
      </c>
      <c r="O67" s="2">
        <v>70.510000000000005</v>
      </c>
      <c r="P67" s="2">
        <v>3681</v>
      </c>
      <c r="Q67" s="2" t="s">
        <v>49</v>
      </c>
      <c r="R67" s="2">
        <v>75</v>
      </c>
      <c r="S67" s="2">
        <v>105878</v>
      </c>
      <c r="T67" s="2">
        <v>44.12</v>
      </c>
      <c r="U67" s="2">
        <v>26.39</v>
      </c>
      <c r="V67" s="2" t="s">
        <v>48</v>
      </c>
      <c r="W67" s="2">
        <v>52.27</v>
      </c>
    </row>
    <row r="68" spans="1:23" x14ac:dyDescent="0.3">
      <c r="A68" s="2" t="s">
        <v>661</v>
      </c>
      <c r="B68" s="2" t="s">
        <v>22</v>
      </c>
      <c r="C68" s="2" t="s">
        <v>66</v>
      </c>
      <c r="D68" s="2" t="s">
        <v>2255</v>
      </c>
      <c r="E68" s="2" t="s">
        <v>3674</v>
      </c>
      <c r="F68" s="2" t="s">
        <v>26</v>
      </c>
      <c r="G68" s="2" t="s">
        <v>9</v>
      </c>
      <c r="H68" s="2">
        <f t="shared" si="1"/>
        <v>1992</v>
      </c>
      <c r="I68" s="42" t="s">
        <v>5134</v>
      </c>
      <c r="J68" s="2">
        <v>8.1</v>
      </c>
      <c r="K68" s="2">
        <v>122.19</v>
      </c>
      <c r="L68" s="2">
        <v>105</v>
      </c>
      <c r="M68" s="2">
        <v>34.9</v>
      </c>
      <c r="N68" s="2">
        <v>62.33</v>
      </c>
      <c r="O68" s="2">
        <v>430.43</v>
      </c>
      <c r="P68" s="2">
        <v>797</v>
      </c>
      <c r="Q68" s="2" t="s">
        <v>49</v>
      </c>
      <c r="R68" s="2">
        <v>68</v>
      </c>
      <c r="S68" s="2">
        <v>163614</v>
      </c>
      <c r="T68" s="2">
        <v>298.14</v>
      </c>
      <c r="U68" s="2">
        <v>132.29</v>
      </c>
      <c r="V68" s="2" t="s">
        <v>50</v>
      </c>
      <c r="W68" s="2">
        <v>45.85</v>
      </c>
    </row>
    <row r="69" spans="1:23" x14ac:dyDescent="0.3">
      <c r="A69" s="2" t="s">
        <v>740</v>
      </c>
      <c r="B69" s="2" t="s">
        <v>17</v>
      </c>
      <c r="C69" s="2" t="s">
        <v>54</v>
      </c>
      <c r="D69" s="2" t="s">
        <v>2421</v>
      </c>
      <c r="E69" s="2" t="s">
        <v>3759</v>
      </c>
      <c r="F69" s="2" t="s">
        <v>26</v>
      </c>
      <c r="G69" s="2" t="s">
        <v>19</v>
      </c>
      <c r="H69" s="2">
        <f t="shared" si="1"/>
        <v>1964</v>
      </c>
      <c r="I69" s="42" t="s">
        <v>5135</v>
      </c>
      <c r="J69" s="2">
        <v>8.1</v>
      </c>
      <c r="K69" s="2">
        <v>270.14</v>
      </c>
      <c r="L69" s="2">
        <v>164</v>
      </c>
      <c r="M69" s="2">
        <v>8.44</v>
      </c>
      <c r="N69" s="2">
        <v>15.52</v>
      </c>
      <c r="O69" s="2">
        <v>60.71</v>
      </c>
      <c r="P69" s="2">
        <v>1632</v>
      </c>
      <c r="Q69" s="2" t="s">
        <v>45</v>
      </c>
      <c r="R69" s="2">
        <v>26</v>
      </c>
      <c r="S69" s="2">
        <v>295521</v>
      </c>
      <c r="T69" s="2">
        <v>37.22</v>
      </c>
      <c r="U69" s="2">
        <v>23.49</v>
      </c>
      <c r="V69" s="2" t="s">
        <v>50</v>
      </c>
      <c r="W69" s="2">
        <v>130.47999999999999</v>
      </c>
    </row>
    <row r="70" spans="1:23" x14ac:dyDescent="0.3">
      <c r="A70" s="2" t="s">
        <v>776</v>
      </c>
      <c r="B70" s="2" t="s">
        <v>32</v>
      </c>
      <c r="C70" s="2" t="s">
        <v>54</v>
      </c>
      <c r="D70" s="2" t="s">
        <v>2066</v>
      </c>
      <c r="E70" s="2" t="s">
        <v>3799</v>
      </c>
      <c r="F70" s="2" t="s">
        <v>26</v>
      </c>
      <c r="G70" s="2" t="s">
        <v>19</v>
      </c>
      <c r="H70" s="2">
        <f t="shared" si="1"/>
        <v>1972</v>
      </c>
      <c r="I70" s="42" t="s">
        <v>5136</v>
      </c>
      <c r="J70" s="2">
        <v>8.1</v>
      </c>
      <c r="K70" s="2">
        <v>156.75</v>
      </c>
      <c r="L70" s="2">
        <v>159</v>
      </c>
      <c r="M70" s="2">
        <v>22.29</v>
      </c>
      <c r="N70" s="2">
        <v>42.61</v>
      </c>
      <c r="O70" s="2">
        <v>311.27</v>
      </c>
      <c r="P70" s="2">
        <v>2925</v>
      </c>
      <c r="Q70" s="2" t="s">
        <v>45</v>
      </c>
      <c r="R70" s="2">
        <v>53</v>
      </c>
      <c r="S70" s="2">
        <v>230247</v>
      </c>
      <c r="T70" s="2">
        <v>239.96</v>
      </c>
      <c r="U70" s="2">
        <v>71.31</v>
      </c>
      <c r="V70" s="2" t="s">
        <v>44</v>
      </c>
      <c r="W70" s="2">
        <v>27.09</v>
      </c>
    </row>
    <row r="71" spans="1:23" x14ac:dyDescent="0.3">
      <c r="A71" s="2" t="s">
        <v>801</v>
      </c>
      <c r="B71" s="2" t="s">
        <v>32</v>
      </c>
      <c r="C71" s="2" t="s">
        <v>61</v>
      </c>
      <c r="D71" s="2" t="s">
        <v>2466</v>
      </c>
      <c r="E71" s="2" t="s">
        <v>3829</v>
      </c>
      <c r="F71" s="2" t="s">
        <v>26</v>
      </c>
      <c r="G71" s="2" t="s">
        <v>9</v>
      </c>
      <c r="H71" s="2">
        <f t="shared" si="1"/>
        <v>1965</v>
      </c>
      <c r="I71" s="42" t="s">
        <v>5137</v>
      </c>
      <c r="J71" s="2">
        <v>8.1</v>
      </c>
      <c r="K71" s="2">
        <v>149.80000000000001</v>
      </c>
      <c r="L71" s="2">
        <v>170</v>
      </c>
      <c r="M71" s="2">
        <v>12.8</v>
      </c>
      <c r="N71" s="2">
        <v>25.79</v>
      </c>
      <c r="O71" s="2">
        <v>162.51</v>
      </c>
      <c r="P71" s="2">
        <v>2688</v>
      </c>
      <c r="Q71" s="2" t="s">
        <v>45</v>
      </c>
      <c r="R71" s="2">
        <v>25</v>
      </c>
      <c r="S71" s="2">
        <v>250521</v>
      </c>
      <c r="T71" s="2">
        <v>85.3</v>
      </c>
      <c r="U71" s="2">
        <v>77.209999999999994</v>
      </c>
      <c r="V71" s="2" t="s">
        <v>46</v>
      </c>
      <c r="W71" s="2">
        <v>69.31</v>
      </c>
    </row>
    <row r="72" spans="1:23" x14ac:dyDescent="0.3">
      <c r="A72" s="2" t="s">
        <v>893</v>
      </c>
      <c r="B72" s="2" t="s">
        <v>8</v>
      </c>
      <c r="C72" s="2" t="s">
        <v>66</v>
      </c>
      <c r="D72" s="2" t="s">
        <v>2332</v>
      </c>
      <c r="E72" s="2" t="s">
        <v>3925</v>
      </c>
      <c r="F72" s="2" t="s">
        <v>26</v>
      </c>
      <c r="G72" s="2" t="s">
        <v>9</v>
      </c>
      <c r="H72" s="2">
        <f t="shared" si="1"/>
        <v>1967</v>
      </c>
      <c r="I72" s="42" t="s">
        <v>5138</v>
      </c>
      <c r="J72" s="2">
        <v>8.1</v>
      </c>
      <c r="K72" s="2">
        <v>6.08</v>
      </c>
      <c r="L72" s="2">
        <v>171</v>
      </c>
      <c r="M72" s="2">
        <v>11.25</v>
      </c>
      <c r="N72" s="2">
        <v>18.93</v>
      </c>
      <c r="O72" s="2">
        <v>116.52</v>
      </c>
      <c r="P72" s="2">
        <v>1127</v>
      </c>
      <c r="Q72" s="2" t="s">
        <v>49</v>
      </c>
      <c r="R72" s="2">
        <v>77</v>
      </c>
      <c r="S72" s="2">
        <v>90943</v>
      </c>
      <c r="T72" s="2">
        <v>77.62</v>
      </c>
      <c r="U72" s="2">
        <v>38.9</v>
      </c>
      <c r="V72" s="2" t="s">
        <v>54</v>
      </c>
      <c r="W72" s="2">
        <v>2.35</v>
      </c>
    </row>
    <row r="73" spans="1:23" x14ac:dyDescent="0.3">
      <c r="A73" s="2" t="s">
        <v>1000</v>
      </c>
      <c r="B73" s="2" t="s">
        <v>10</v>
      </c>
      <c r="C73" s="2" t="s">
        <v>50</v>
      </c>
      <c r="D73" s="2" t="s">
        <v>2584</v>
      </c>
      <c r="E73" s="2" t="s">
        <v>4040</v>
      </c>
      <c r="F73" s="2" t="s">
        <v>26</v>
      </c>
      <c r="G73" s="2" t="s">
        <v>9</v>
      </c>
      <c r="H73" s="2">
        <f t="shared" si="1"/>
        <v>1996</v>
      </c>
      <c r="I73" s="42" t="s">
        <v>5139</v>
      </c>
      <c r="J73" s="2">
        <v>8.1</v>
      </c>
      <c r="K73" s="2">
        <v>160.41999999999999</v>
      </c>
      <c r="L73" s="2">
        <v>148</v>
      </c>
      <c r="M73" s="2">
        <v>48.21</v>
      </c>
      <c r="N73" s="2">
        <v>82.79</v>
      </c>
      <c r="O73" s="2">
        <v>427.39</v>
      </c>
      <c r="P73" s="2">
        <v>2257</v>
      </c>
      <c r="Q73" s="2" t="s">
        <v>49</v>
      </c>
      <c r="R73" s="2">
        <v>82</v>
      </c>
      <c r="S73" s="2">
        <v>316768</v>
      </c>
      <c r="T73" s="2">
        <v>251.16</v>
      </c>
      <c r="U73" s="2">
        <v>176.23</v>
      </c>
      <c r="V73" s="2" t="s">
        <v>48</v>
      </c>
      <c r="W73" s="2">
        <v>64.540000000000006</v>
      </c>
    </row>
    <row r="74" spans="1:23" x14ac:dyDescent="0.3">
      <c r="A74" s="2" t="s">
        <v>214</v>
      </c>
      <c r="B74" s="2" t="s">
        <v>17</v>
      </c>
      <c r="C74" s="2" t="s">
        <v>52</v>
      </c>
      <c r="D74" s="2" t="s">
        <v>1975</v>
      </c>
      <c r="E74" s="2" t="s">
        <v>4208</v>
      </c>
      <c r="F74" s="2" t="s">
        <v>26</v>
      </c>
      <c r="G74" s="2" t="s">
        <v>9</v>
      </c>
      <c r="H74" s="2">
        <f t="shared" si="1"/>
        <v>1983</v>
      </c>
      <c r="I74" s="42" t="s">
        <v>5140</v>
      </c>
      <c r="J74" s="2">
        <v>8.1</v>
      </c>
      <c r="K74" s="2">
        <v>21.21</v>
      </c>
      <c r="L74" s="2">
        <v>170</v>
      </c>
      <c r="M74" s="2">
        <v>47.54</v>
      </c>
      <c r="N74" s="2">
        <v>142.06</v>
      </c>
      <c r="O74" s="2">
        <v>1096.0999999999999</v>
      </c>
      <c r="P74" s="2">
        <v>752</v>
      </c>
      <c r="Q74" s="2" t="s">
        <v>45</v>
      </c>
      <c r="R74" s="2">
        <v>98</v>
      </c>
      <c r="S74" s="2">
        <v>416727</v>
      </c>
      <c r="T74" s="2">
        <v>732.28</v>
      </c>
      <c r="U74" s="2">
        <v>363.82</v>
      </c>
      <c r="V74" s="2" t="s">
        <v>55</v>
      </c>
      <c r="W74" s="2">
        <v>7.39</v>
      </c>
    </row>
    <row r="75" spans="1:23" x14ac:dyDescent="0.3">
      <c r="A75" s="2" t="s">
        <v>1170</v>
      </c>
      <c r="B75" s="2" t="s">
        <v>32</v>
      </c>
      <c r="C75" s="2" t="s">
        <v>44</v>
      </c>
      <c r="D75" s="2" t="s">
        <v>2599</v>
      </c>
      <c r="E75" s="2" t="s">
        <v>4234</v>
      </c>
      <c r="F75" s="2" t="s">
        <v>26</v>
      </c>
      <c r="G75" s="2" t="s">
        <v>9</v>
      </c>
      <c r="H75" s="2">
        <f t="shared" si="1"/>
        <v>1992</v>
      </c>
      <c r="I75" s="42" t="s">
        <v>5141</v>
      </c>
      <c r="J75" s="2">
        <v>8.1</v>
      </c>
      <c r="K75" s="2">
        <v>33.799999999999997</v>
      </c>
      <c r="L75" s="2">
        <v>177</v>
      </c>
      <c r="M75" s="2">
        <v>9.69</v>
      </c>
      <c r="N75" s="2">
        <v>27.32</v>
      </c>
      <c r="O75" s="2">
        <v>66.95</v>
      </c>
      <c r="P75" s="2">
        <v>1237</v>
      </c>
      <c r="Q75" s="2" t="s">
        <v>45</v>
      </c>
      <c r="R75" s="2">
        <v>43</v>
      </c>
      <c r="S75" s="2">
        <v>437807</v>
      </c>
      <c r="T75" s="2">
        <v>38.24</v>
      </c>
      <c r="U75" s="2">
        <v>28.71</v>
      </c>
      <c r="V75" s="2" t="s">
        <v>50</v>
      </c>
      <c r="W75" s="2">
        <v>13.71</v>
      </c>
    </row>
    <row r="76" spans="1:23" x14ac:dyDescent="0.3">
      <c r="A76" s="2" t="s">
        <v>1251</v>
      </c>
      <c r="B76" s="2" t="s">
        <v>22</v>
      </c>
      <c r="C76" s="2" t="s">
        <v>48</v>
      </c>
      <c r="D76" s="2" t="s">
        <v>2750</v>
      </c>
      <c r="E76" s="2" t="s">
        <v>4325</v>
      </c>
      <c r="F76" s="2" t="s">
        <v>2751</v>
      </c>
      <c r="G76" s="2" t="s">
        <v>2699</v>
      </c>
      <c r="H76" s="2">
        <f t="shared" si="1"/>
        <v>2010</v>
      </c>
      <c r="I76" s="42" t="s">
        <v>5142</v>
      </c>
      <c r="J76" s="2">
        <v>8.1</v>
      </c>
      <c r="K76" s="2">
        <v>180.07</v>
      </c>
      <c r="L76" s="2">
        <v>85</v>
      </c>
      <c r="M76" s="2">
        <v>9.4</v>
      </c>
      <c r="N76" s="2">
        <v>14.83</v>
      </c>
      <c r="O76" s="2">
        <v>56.63</v>
      </c>
      <c r="P76" s="2">
        <v>3593</v>
      </c>
      <c r="Q76" s="2" t="s">
        <v>49</v>
      </c>
      <c r="R76" s="2">
        <v>65</v>
      </c>
      <c r="S76" s="2">
        <v>361224</v>
      </c>
      <c r="T76" s="2">
        <v>43.24</v>
      </c>
      <c r="U76" s="2">
        <v>13.39</v>
      </c>
      <c r="V76" s="2" t="s">
        <v>54</v>
      </c>
      <c r="W76" s="2">
        <v>38.479999999999997</v>
      </c>
    </row>
    <row r="77" spans="1:23" x14ac:dyDescent="0.3">
      <c r="A77" s="2" t="s">
        <v>1311</v>
      </c>
      <c r="B77" s="2" t="s">
        <v>13</v>
      </c>
      <c r="C77" s="2" t="s">
        <v>61</v>
      </c>
      <c r="D77" s="2" t="s">
        <v>2784</v>
      </c>
      <c r="E77" s="2" t="s">
        <v>4395</v>
      </c>
      <c r="F77" s="2" t="s">
        <v>26</v>
      </c>
      <c r="G77" s="2" t="s">
        <v>9</v>
      </c>
      <c r="H77" s="2">
        <f t="shared" si="1"/>
        <v>1954</v>
      </c>
      <c r="I77" s="42" t="s">
        <v>5143</v>
      </c>
      <c r="J77" s="2">
        <v>8.1</v>
      </c>
      <c r="K77" s="2">
        <v>234.96</v>
      </c>
      <c r="L77" s="2">
        <v>158</v>
      </c>
      <c r="M77" s="2">
        <v>39.409999999999997</v>
      </c>
      <c r="N77" s="2">
        <v>103.74</v>
      </c>
      <c r="O77" s="2">
        <v>898.55</v>
      </c>
      <c r="P77" s="2">
        <v>2770</v>
      </c>
      <c r="Q77" s="2" t="s">
        <v>45</v>
      </c>
      <c r="R77" s="2">
        <v>21</v>
      </c>
      <c r="S77" s="2">
        <v>499372</v>
      </c>
      <c r="T77" s="2">
        <v>581.4</v>
      </c>
      <c r="U77" s="2">
        <v>317.14999999999998</v>
      </c>
      <c r="V77" s="2" t="s">
        <v>48</v>
      </c>
      <c r="W77" s="2">
        <v>69.78</v>
      </c>
    </row>
    <row r="78" spans="1:23" x14ac:dyDescent="0.3">
      <c r="A78" s="2" t="s">
        <v>1313</v>
      </c>
      <c r="B78" s="2" t="s">
        <v>32</v>
      </c>
      <c r="C78" s="2" t="s">
        <v>48</v>
      </c>
      <c r="D78" s="2" t="s">
        <v>2240</v>
      </c>
      <c r="E78" s="2" t="s">
        <v>4397</v>
      </c>
      <c r="F78" s="2" t="s">
        <v>26</v>
      </c>
      <c r="G78" s="2" t="s">
        <v>9</v>
      </c>
      <c r="H78" s="2">
        <f t="shared" si="1"/>
        <v>1998</v>
      </c>
      <c r="I78" s="42" t="s">
        <v>5144</v>
      </c>
      <c r="J78" s="2">
        <v>8.1</v>
      </c>
      <c r="K78" s="2">
        <v>244.68</v>
      </c>
      <c r="L78" s="2">
        <v>136</v>
      </c>
      <c r="M78" s="2">
        <v>3.43</v>
      </c>
      <c r="N78" s="2">
        <v>7.15</v>
      </c>
      <c r="O78" s="2">
        <v>15.71</v>
      </c>
      <c r="P78" s="2">
        <v>3138</v>
      </c>
      <c r="Q78" s="2" t="s">
        <v>49</v>
      </c>
      <c r="R78" s="2">
        <v>36</v>
      </c>
      <c r="S78" s="2">
        <v>356000</v>
      </c>
      <c r="T78" s="2">
        <v>7.91</v>
      </c>
      <c r="U78" s="2">
        <v>7.8</v>
      </c>
      <c r="V78" s="2" t="s">
        <v>50</v>
      </c>
      <c r="W78" s="2">
        <v>104.19</v>
      </c>
    </row>
    <row r="79" spans="1:23" x14ac:dyDescent="0.3">
      <c r="A79" s="2" t="s">
        <v>1326</v>
      </c>
      <c r="B79" s="2" t="s">
        <v>32</v>
      </c>
      <c r="C79" s="2" t="s">
        <v>48</v>
      </c>
      <c r="D79" s="2" t="s">
        <v>2792</v>
      </c>
      <c r="E79" s="2" t="s">
        <v>4410</v>
      </c>
      <c r="F79" s="2" t="s">
        <v>26</v>
      </c>
      <c r="G79" s="2" t="s">
        <v>19</v>
      </c>
      <c r="H79" s="2">
        <f t="shared" si="1"/>
        <v>1980</v>
      </c>
      <c r="I79" s="42" t="s">
        <v>5145</v>
      </c>
      <c r="J79" s="2">
        <v>8.1</v>
      </c>
      <c r="K79" s="2">
        <v>225.63</v>
      </c>
      <c r="L79" s="2">
        <v>109</v>
      </c>
      <c r="M79" s="2">
        <v>16.809999999999999</v>
      </c>
      <c r="N79" s="2">
        <v>40.479999999999997</v>
      </c>
      <c r="O79" s="2">
        <v>164.27</v>
      </c>
      <c r="P79" s="2">
        <v>3055</v>
      </c>
      <c r="Q79" s="2" t="s">
        <v>45</v>
      </c>
      <c r="R79" s="2">
        <v>77</v>
      </c>
      <c r="S79" s="2">
        <v>494026</v>
      </c>
      <c r="T79" s="2">
        <v>101.09</v>
      </c>
      <c r="U79" s="2">
        <v>63.18</v>
      </c>
      <c r="V79" s="2" t="s">
        <v>44</v>
      </c>
      <c r="W79" s="2">
        <v>65.08</v>
      </c>
    </row>
    <row r="80" spans="1:23" x14ac:dyDescent="0.3">
      <c r="A80" s="2" t="s">
        <v>1358</v>
      </c>
      <c r="B80" s="2" t="s">
        <v>8</v>
      </c>
      <c r="C80" s="2" t="s">
        <v>52</v>
      </c>
      <c r="D80" s="2" t="s">
        <v>2216</v>
      </c>
      <c r="E80" s="2" t="s">
        <v>4445</v>
      </c>
      <c r="F80" s="2" t="s">
        <v>26</v>
      </c>
      <c r="G80" s="2" t="s">
        <v>9</v>
      </c>
      <c r="H80" s="2">
        <f t="shared" si="1"/>
        <v>1955</v>
      </c>
      <c r="I80" s="42" t="s">
        <v>5146</v>
      </c>
      <c r="J80" s="2">
        <v>8.1</v>
      </c>
      <c r="K80" s="2">
        <v>207.98</v>
      </c>
      <c r="L80" s="2">
        <v>139</v>
      </c>
      <c r="M80" s="2">
        <v>1.54</v>
      </c>
      <c r="N80" s="2">
        <v>3.96</v>
      </c>
      <c r="O80" s="2">
        <v>8.09</v>
      </c>
      <c r="P80" s="2">
        <v>839</v>
      </c>
      <c r="Q80" s="2" t="s">
        <v>45</v>
      </c>
      <c r="R80" s="2">
        <v>23</v>
      </c>
      <c r="S80" s="2">
        <v>350149</v>
      </c>
      <c r="T80" s="2">
        <v>5.43</v>
      </c>
      <c r="U80" s="2">
        <v>2.66</v>
      </c>
      <c r="V80" s="2" t="s">
        <v>48</v>
      </c>
      <c r="W80" s="2">
        <v>67.760000000000005</v>
      </c>
    </row>
    <row r="81" spans="1:23" x14ac:dyDescent="0.3">
      <c r="A81" s="2" t="s">
        <v>1391</v>
      </c>
      <c r="B81" s="2" t="s">
        <v>28</v>
      </c>
      <c r="C81" s="2" t="s">
        <v>48</v>
      </c>
      <c r="D81" s="2" t="s">
        <v>1886</v>
      </c>
      <c r="E81" s="2" t="s">
        <v>4481</v>
      </c>
      <c r="F81" s="2" t="s">
        <v>26</v>
      </c>
      <c r="G81" s="2" t="s">
        <v>19</v>
      </c>
      <c r="H81" s="2">
        <f t="shared" si="1"/>
        <v>2007</v>
      </c>
      <c r="I81" s="42" t="s">
        <v>5147</v>
      </c>
      <c r="J81" s="2">
        <v>8.1</v>
      </c>
      <c r="K81" s="2">
        <v>155.96</v>
      </c>
      <c r="L81" s="2">
        <v>139</v>
      </c>
      <c r="M81" s="2">
        <v>46.04</v>
      </c>
      <c r="N81" s="2">
        <v>109.22</v>
      </c>
      <c r="O81" s="2">
        <v>323.41000000000003</v>
      </c>
      <c r="P81" s="2">
        <v>1501</v>
      </c>
      <c r="Q81" s="2" t="s">
        <v>45</v>
      </c>
      <c r="R81" s="2">
        <v>72</v>
      </c>
      <c r="S81" s="2">
        <v>484500</v>
      </c>
      <c r="T81" s="2">
        <v>240.15</v>
      </c>
      <c r="U81" s="2">
        <v>83.26</v>
      </c>
      <c r="V81" s="2" t="s">
        <v>46</v>
      </c>
      <c r="W81" s="2">
        <v>24.93</v>
      </c>
    </row>
    <row r="82" spans="1:23" x14ac:dyDescent="0.3">
      <c r="A82" s="2" t="s">
        <v>1464</v>
      </c>
      <c r="B82" s="2" t="s">
        <v>22</v>
      </c>
      <c r="C82" s="2" t="s">
        <v>54</v>
      </c>
      <c r="D82" s="2" t="s">
        <v>2559</v>
      </c>
      <c r="E82" s="2" t="s">
        <v>4570</v>
      </c>
      <c r="F82" s="2" t="s">
        <v>26</v>
      </c>
      <c r="G82" s="2" t="s">
        <v>9</v>
      </c>
      <c r="H82" s="2">
        <f t="shared" si="1"/>
        <v>1995</v>
      </c>
      <c r="I82" s="42" t="s">
        <v>5148</v>
      </c>
      <c r="J82" s="2">
        <v>8.1</v>
      </c>
      <c r="K82" s="2">
        <v>15.03</v>
      </c>
      <c r="L82" s="2">
        <v>94</v>
      </c>
      <c r="M82" s="2">
        <v>41.73</v>
      </c>
      <c r="N82" s="2">
        <v>111.69</v>
      </c>
      <c r="O82" s="2">
        <v>655.54</v>
      </c>
      <c r="P82" s="2">
        <v>2449</v>
      </c>
      <c r="Q82" s="2" t="s">
        <v>49</v>
      </c>
      <c r="R82" s="2">
        <v>80</v>
      </c>
      <c r="S82" s="2">
        <v>173134</v>
      </c>
      <c r="T82" s="2">
        <v>473.2</v>
      </c>
      <c r="U82" s="2">
        <v>182.34</v>
      </c>
      <c r="V82" s="2" t="s">
        <v>44</v>
      </c>
      <c r="W82" s="2">
        <v>3.59</v>
      </c>
    </row>
    <row r="83" spans="1:23" x14ac:dyDescent="0.3">
      <c r="A83" s="2" t="s">
        <v>350</v>
      </c>
      <c r="B83" s="2" t="s">
        <v>17</v>
      </c>
      <c r="C83" s="2" t="s">
        <v>66</v>
      </c>
      <c r="D83" s="2" t="s">
        <v>2947</v>
      </c>
      <c r="E83" s="2" t="s">
        <v>4774</v>
      </c>
      <c r="F83" s="2" t="s">
        <v>26</v>
      </c>
      <c r="G83" s="2" t="s">
        <v>9</v>
      </c>
      <c r="H83" s="2">
        <f t="shared" si="1"/>
        <v>2003</v>
      </c>
      <c r="I83" s="42" t="s">
        <v>5149</v>
      </c>
      <c r="J83" s="2">
        <v>8.1</v>
      </c>
      <c r="K83" s="2">
        <v>276.33999999999997</v>
      </c>
      <c r="L83" s="2">
        <v>170</v>
      </c>
      <c r="M83" s="2">
        <v>47.25</v>
      </c>
      <c r="N83" s="2">
        <v>110.44</v>
      </c>
      <c r="O83" s="2">
        <v>577.35</v>
      </c>
      <c r="P83" s="2">
        <v>1659</v>
      </c>
      <c r="Q83" s="2" t="s">
        <v>45</v>
      </c>
      <c r="R83" s="2">
        <v>40</v>
      </c>
      <c r="S83" s="2">
        <v>442632</v>
      </c>
      <c r="T83" s="2">
        <v>289.38</v>
      </c>
      <c r="U83" s="2">
        <v>287.97000000000003</v>
      </c>
      <c r="V83" s="2" t="s">
        <v>48</v>
      </c>
      <c r="W83" s="2">
        <v>125.68</v>
      </c>
    </row>
    <row r="84" spans="1:23" x14ac:dyDescent="0.3">
      <c r="A84" s="2" t="s">
        <v>1831</v>
      </c>
      <c r="B84" s="2" t="s">
        <v>10</v>
      </c>
      <c r="C84" s="2" t="s">
        <v>50</v>
      </c>
      <c r="D84" s="2" t="s">
        <v>2023</v>
      </c>
      <c r="E84" s="2" t="s">
        <v>5026</v>
      </c>
      <c r="F84" s="2" t="s">
        <v>2491</v>
      </c>
      <c r="G84" s="2" t="s">
        <v>2492</v>
      </c>
      <c r="H84" s="2">
        <f t="shared" si="1"/>
        <v>2006</v>
      </c>
      <c r="I84" s="42" t="s">
        <v>5150</v>
      </c>
      <c r="J84" s="2">
        <v>8.1</v>
      </c>
      <c r="K84" s="2">
        <v>32.97</v>
      </c>
      <c r="L84" s="2">
        <v>164</v>
      </c>
      <c r="M84" s="2">
        <v>17.190000000000001</v>
      </c>
      <c r="N84" s="2">
        <v>41.72</v>
      </c>
      <c r="O84" s="2">
        <v>100.05</v>
      </c>
      <c r="P84" s="2">
        <v>1731</v>
      </c>
      <c r="Q84" s="2" t="s">
        <v>45</v>
      </c>
      <c r="R84" s="2">
        <v>35</v>
      </c>
      <c r="S84" s="2">
        <v>416010</v>
      </c>
      <c r="T84" s="2">
        <v>71.87</v>
      </c>
      <c r="U84" s="2">
        <v>28.18</v>
      </c>
      <c r="V84" s="2" t="s">
        <v>54</v>
      </c>
      <c r="W84" s="2">
        <v>7.06</v>
      </c>
    </row>
    <row r="85" spans="1:23" x14ac:dyDescent="0.3">
      <c r="A85" s="2" t="s">
        <v>56</v>
      </c>
      <c r="B85" s="2" t="s">
        <v>28</v>
      </c>
      <c r="C85" s="2" t="s">
        <v>52</v>
      </c>
      <c r="D85" s="2" t="s">
        <v>1847</v>
      </c>
      <c r="E85" s="2" t="s">
        <v>3056</v>
      </c>
      <c r="F85" s="2" t="s">
        <v>1849</v>
      </c>
      <c r="G85" s="2" t="s">
        <v>1850</v>
      </c>
      <c r="H85" s="2">
        <f t="shared" si="1"/>
        <v>1977</v>
      </c>
      <c r="I85" s="42" t="s">
        <v>5151</v>
      </c>
      <c r="J85" s="2">
        <v>8</v>
      </c>
      <c r="K85" s="2">
        <v>51.88</v>
      </c>
      <c r="L85" s="2">
        <v>127</v>
      </c>
      <c r="M85" s="2">
        <v>26.22</v>
      </c>
      <c r="N85" s="2">
        <v>64.290000000000006</v>
      </c>
      <c r="O85" s="2">
        <v>481.41</v>
      </c>
      <c r="P85" s="2">
        <v>3997</v>
      </c>
      <c r="Q85" s="2" t="s">
        <v>45</v>
      </c>
      <c r="R85" s="2">
        <v>94</v>
      </c>
      <c r="S85" s="2">
        <v>367663</v>
      </c>
      <c r="T85" s="2">
        <v>319.68</v>
      </c>
      <c r="U85" s="2">
        <v>161.72999999999999</v>
      </c>
      <c r="V85" s="2" t="s">
        <v>50</v>
      </c>
      <c r="W85" s="2">
        <v>20.28</v>
      </c>
    </row>
    <row r="86" spans="1:23" x14ac:dyDescent="0.3">
      <c r="A86" s="2" t="s">
        <v>133</v>
      </c>
      <c r="B86" s="2" t="s">
        <v>22</v>
      </c>
      <c r="C86" s="2" t="s">
        <v>48</v>
      </c>
      <c r="D86" s="2" t="s">
        <v>1929</v>
      </c>
      <c r="E86" s="2" t="s">
        <v>3131</v>
      </c>
      <c r="F86" s="2" t="s">
        <v>26</v>
      </c>
      <c r="G86" s="2" t="s">
        <v>9</v>
      </c>
      <c r="H86" s="2">
        <f t="shared" si="1"/>
        <v>2002</v>
      </c>
      <c r="I86" s="42" t="s">
        <v>5152</v>
      </c>
      <c r="J86" s="2">
        <v>8</v>
      </c>
      <c r="K86" s="2">
        <v>55.73</v>
      </c>
      <c r="L86" s="2">
        <v>158</v>
      </c>
      <c r="M86" s="2">
        <v>36.700000000000003</v>
      </c>
      <c r="N86" s="2">
        <v>83.05</v>
      </c>
      <c r="O86" s="2">
        <v>561.64</v>
      </c>
      <c r="P86" s="2">
        <v>4412</v>
      </c>
      <c r="Q86" s="2" t="s">
        <v>45</v>
      </c>
      <c r="R86" s="2">
        <v>25</v>
      </c>
      <c r="S86" s="2">
        <v>99297</v>
      </c>
      <c r="T86" s="2">
        <v>339.17</v>
      </c>
      <c r="U86" s="2">
        <v>222.47</v>
      </c>
      <c r="V86" s="2" t="s">
        <v>55</v>
      </c>
      <c r="W86" s="2">
        <v>13.64</v>
      </c>
    </row>
    <row r="87" spans="1:23" x14ac:dyDescent="0.3">
      <c r="A87" s="2" t="s">
        <v>206</v>
      </c>
      <c r="B87" s="2" t="s">
        <v>10</v>
      </c>
      <c r="C87" s="2" t="s">
        <v>48</v>
      </c>
      <c r="D87" s="2" t="s">
        <v>2001</v>
      </c>
      <c r="E87" s="2" t="s">
        <v>3204</v>
      </c>
      <c r="F87" s="2" t="s">
        <v>26</v>
      </c>
      <c r="G87" s="2" t="s">
        <v>9</v>
      </c>
      <c r="H87" s="2">
        <f t="shared" si="1"/>
        <v>2011</v>
      </c>
      <c r="I87" s="42" t="s">
        <v>5153</v>
      </c>
      <c r="J87" s="2">
        <v>8</v>
      </c>
      <c r="K87" s="2">
        <v>61.85</v>
      </c>
      <c r="L87" s="2">
        <v>104</v>
      </c>
      <c r="M87" s="2">
        <v>45.78</v>
      </c>
      <c r="N87" s="2">
        <v>105.45</v>
      </c>
      <c r="O87" s="2">
        <v>774.29</v>
      </c>
      <c r="P87" s="2">
        <v>1486</v>
      </c>
      <c r="Q87" s="2" t="s">
        <v>49</v>
      </c>
      <c r="R87" s="2">
        <v>78</v>
      </c>
      <c r="S87" s="2">
        <v>26852</v>
      </c>
      <c r="T87" s="2">
        <v>504.44</v>
      </c>
      <c r="U87" s="2">
        <v>269.85000000000002</v>
      </c>
      <c r="V87" s="2" t="s">
        <v>55</v>
      </c>
      <c r="W87" s="2">
        <v>27.71</v>
      </c>
    </row>
    <row r="88" spans="1:23" x14ac:dyDescent="0.3">
      <c r="A88" s="2" t="s">
        <v>215</v>
      </c>
      <c r="B88" s="2" t="s">
        <v>10</v>
      </c>
      <c r="C88" s="2" t="s">
        <v>66</v>
      </c>
      <c r="D88" s="2" t="s">
        <v>2007</v>
      </c>
      <c r="E88" s="2" t="s">
        <v>3213</v>
      </c>
      <c r="F88" s="2" t="s">
        <v>26</v>
      </c>
      <c r="G88" s="2" t="s">
        <v>19</v>
      </c>
      <c r="H88" s="2">
        <f t="shared" si="1"/>
        <v>1982</v>
      </c>
      <c r="I88" s="42" t="s">
        <v>5154</v>
      </c>
      <c r="J88" s="2">
        <v>8</v>
      </c>
      <c r="K88" s="2">
        <v>57.07</v>
      </c>
      <c r="L88" s="2">
        <v>158</v>
      </c>
      <c r="M88" s="2">
        <v>41.45</v>
      </c>
      <c r="N88" s="2">
        <v>70.930000000000007</v>
      </c>
      <c r="O88" s="2">
        <v>639.88</v>
      </c>
      <c r="P88" s="2">
        <v>3917</v>
      </c>
      <c r="Q88" s="2" t="s">
        <v>49</v>
      </c>
      <c r="R88" s="2">
        <v>73</v>
      </c>
      <c r="S88" s="2">
        <v>361884</v>
      </c>
      <c r="T88" s="2">
        <v>326.82</v>
      </c>
      <c r="U88" s="2">
        <v>313.06</v>
      </c>
      <c r="V88" s="2" t="s">
        <v>44</v>
      </c>
      <c r="W88" s="2">
        <v>15.11</v>
      </c>
    </row>
    <row r="89" spans="1:23" x14ac:dyDescent="0.3">
      <c r="A89" s="2" t="s">
        <v>256</v>
      </c>
      <c r="B89" s="2" t="s">
        <v>28</v>
      </c>
      <c r="C89" s="2" t="s">
        <v>52</v>
      </c>
      <c r="D89" s="2" t="s">
        <v>2048</v>
      </c>
      <c r="E89" s="2" t="s">
        <v>3255</v>
      </c>
      <c r="F89" s="2" t="s">
        <v>26</v>
      </c>
      <c r="G89" s="2" t="s">
        <v>19</v>
      </c>
      <c r="H89" s="2">
        <f t="shared" si="1"/>
        <v>1960</v>
      </c>
      <c r="I89" s="42" t="s">
        <v>5155</v>
      </c>
      <c r="J89" s="2">
        <v>8</v>
      </c>
      <c r="K89" s="2">
        <v>64.489999999999995</v>
      </c>
      <c r="L89" s="2">
        <v>172</v>
      </c>
      <c r="M89" s="2">
        <v>20.66</v>
      </c>
      <c r="N89" s="2">
        <v>54.55</v>
      </c>
      <c r="O89" s="2">
        <v>252.86</v>
      </c>
      <c r="P89" s="2">
        <v>4105</v>
      </c>
      <c r="Q89" s="2" t="s">
        <v>45</v>
      </c>
      <c r="R89" s="2">
        <v>38</v>
      </c>
      <c r="S89" s="2">
        <v>352336</v>
      </c>
      <c r="T89" s="2">
        <v>132.77000000000001</v>
      </c>
      <c r="U89" s="2">
        <v>120.09</v>
      </c>
      <c r="V89" s="2" t="s">
        <v>55</v>
      </c>
      <c r="W89" s="2">
        <v>21.67</v>
      </c>
    </row>
    <row r="90" spans="1:23" x14ac:dyDescent="0.3">
      <c r="A90" s="2" t="s">
        <v>262</v>
      </c>
      <c r="B90" s="2" t="s">
        <v>17</v>
      </c>
      <c r="C90" s="2" t="s">
        <v>61</v>
      </c>
      <c r="D90" s="2" t="s">
        <v>2054</v>
      </c>
      <c r="E90" s="2" t="s">
        <v>3261</v>
      </c>
      <c r="F90" s="2" t="s">
        <v>26</v>
      </c>
      <c r="G90" s="2" t="s">
        <v>27</v>
      </c>
      <c r="H90" s="2">
        <f t="shared" si="1"/>
        <v>1964</v>
      </c>
      <c r="I90" s="42" t="s">
        <v>5156</v>
      </c>
      <c r="J90" s="2">
        <v>8</v>
      </c>
      <c r="K90" s="2">
        <v>165.28</v>
      </c>
      <c r="L90" s="2">
        <v>180</v>
      </c>
      <c r="M90" s="2">
        <v>37.83</v>
      </c>
      <c r="N90" s="2">
        <v>98.46</v>
      </c>
      <c r="O90" s="2">
        <v>639.04</v>
      </c>
      <c r="P90" s="2">
        <v>817</v>
      </c>
      <c r="Q90" s="2" t="s">
        <v>49</v>
      </c>
      <c r="R90" s="2">
        <v>64</v>
      </c>
      <c r="S90" s="2">
        <v>70170</v>
      </c>
      <c r="T90" s="2">
        <v>497.67</v>
      </c>
      <c r="U90" s="2">
        <v>141.37</v>
      </c>
      <c r="V90" s="2" t="s">
        <v>44</v>
      </c>
      <c r="W90" s="2">
        <v>32.549999999999997</v>
      </c>
    </row>
    <row r="91" spans="1:23" x14ac:dyDescent="0.3">
      <c r="A91" s="2" t="s">
        <v>318</v>
      </c>
      <c r="B91" s="2" t="s">
        <v>20</v>
      </c>
      <c r="C91" s="2" t="s">
        <v>50</v>
      </c>
      <c r="D91" s="2" t="s">
        <v>2086</v>
      </c>
      <c r="E91" s="2" t="s">
        <v>3318</v>
      </c>
      <c r="F91" s="2" t="s">
        <v>26</v>
      </c>
      <c r="G91" s="2" t="s">
        <v>9</v>
      </c>
      <c r="H91" s="2">
        <f t="shared" si="1"/>
        <v>1984</v>
      </c>
      <c r="I91" s="42" t="s">
        <v>5157</v>
      </c>
      <c r="J91" s="2">
        <v>8</v>
      </c>
      <c r="K91" s="2">
        <v>279.7</v>
      </c>
      <c r="L91" s="2">
        <v>174</v>
      </c>
      <c r="M91" s="2">
        <v>25.67</v>
      </c>
      <c r="N91" s="2">
        <v>49.65</v>
      </c>
      <c r="O91" s="2">
        <v>294.31</v>
      </c>
      <c r="P91" s="2">
        <v>1191</v>
      </c>
      <c r="Q91" s="2" t="s">
        <v>49</v>
      </c>
      <c r="R91" s="2">
        <v>54</v>
      </c>
      <c r="S91" s="2">
        <v>296363</v>
      </c>
      <c r="T91" s="2">
        <v>192.77</v>
      </c>
      <c r="U91" s="2">
        <v>101.54</v>
      </c>
      <c r="V91" s="2" t="s">
        <v>50</v>
      </c>
      <c r="W91" s="2">
        <v>83.71</v>
      </c>
    </row>
    <row r="92" spans="1:23" x14ac:dyDescent="0.3">
      <c r="A92" s="2" t="s">
        <v>437</v>
      </c>
      <c r="B92" s="2" t="s">
        <v>13</v>
      </c>
      <c r="C92" s="2" t="s">
        <v>50</v>
      </c>
      <c r="D92" s="2" t="s">
        <v>1942</v>
      </c>
      <c r="E92" s="2" t="s">
        <v>3442</v>
      </c>
      <c r="F92" s="2" t="s">
        <v>26</v>
      </c>
      <c r="G92" s="2" t="s">
        <v>19</v>
      </c>
      <c r="H92" s="2">
        <f t="shared" si="1"/>
        <v>1953</v>
      </c>
      <c r="I92" s="42" t="s">
        <v>5158</v>
      </c>
      <c r="J92" s="2">
        <v>8</v>
      </c>
      <c r="K92" s="2">
        <v>210.07</v>
      </c>
      <c r="L92" s="2">
        <v>134</v>
      </c>
      <c r="M92" s="2">
        <v>8.09</v>
      </c>
      <c r="N92" s="2">
        <v>12.61</v>
      </c>
      <c r="O92" s="2">
        <v>91.38</v>
      </c>
      <c r="P92" s="2">
        <v>838</v>
      </c>
      <c r="Q92" s="2" t="s">
        <v>45</v>
      </c>
      <c r="R92" s="2">
        <v>26</v>
      </c>
      <c r="S92" s="2">
        <v>257514</v>
      </c>
      <c r="T92" s="2">
        <v>48.95</v>
      </c>
      <c r="U92" s="2">
        <v>42.43</v>
      </c>
      <c r="V92" s="2" t="s">
        <v>55</v>
      </c>
      <c r="W92" s="2">
        <v>94.74</v>
      </c>
    </row>
    <row r="93" spans="1:23" x14ac:dyDescent="0.3">
      <c r="A93" s="2" t="s">
        <v>502</v>
      </c>
      <c r="B93" s="2" t="s">
        <v>22</v>
      </c>
      <c r="C93" s="2" t="s">
        <v>61</v>
      </c>
      <c r="D93" s="2" t="s">
        <v>1992</v>
      </c>
      <c r="E93" s="2" t="s">
        <v>3508</v>
      </c>
      <c r="F93" s="2" t="s">
        <v>26</v>
      </c>
      <c r="G93" s="2" t="s">
        <v>9</v>
      </c>
      <c r="H93" s="2">
        <f t="shared" si="1"/>
        <v>2009</v>
      </c>
      <c r="I93" s="42" t="s">
        <v>5159</v>
      </c>
      <c r="J93" s="2">
        <v>8</v>
      </c>
      <c r="K93" s="2">
        <v>207.99</v>
      </c>
      <c r="L93" s="2">
        <v>180</v>
      </c>
      <c r="M93" s="2">
        <v>15.87</v>
      </c>
      <c r="N93" s="2">
        <v>47.6</v>
      </c>
      <c r="O93" s="2">
        <v>473.21</v>
      </c>
      <c r="P93" s="2">
        <v>3423</v>
      </c>
      <c r="Q93" s="2" t="s">
        <v>45</v>
      </c>
      <c r="R93" s="2">
        <v>95</v>
      </c>
      <c r="S93" s="2">
        <v>395368</v>
      </c>
      <c r="T93" s="2">
        <v>369.09</v>
      </c>
      <c r="U93" s="2">
        <v>104.12</v>
      </c>
      <c r="V93" s="2" t="s">
        <v>46</v>
      </c>
      <c r="W93" s="2">
        <v>35.700000000000003</v>
      </c>
    </row>
    <row r="94" spans="1:23" x14ac:dyDescent="0.3">
      <c r="A94" s="2" t="s">
        <v>571</v>
      </c>
      <c r="B94" s="2" t="s">
        <v>8</v>
      </c>
      <c r="C94" s="2" t="s">
        <v>48</v>
      </c>
      <c r="D94" s="2" t="s">
        <v>1942</v>
      </c>
      <c r="E94" s="2" t="s">
        <v>3442</v>
      </c>
      <c r="F94" s="2" t="s">
        <v>26</v>
      </c>
      <c r="G94" s="2" t="s">
        <v>19</v>
      </c>
      <c r="H94" s="2">
        <f t="shared" si="1"/>
        <v>1982</v>
      </c>
      <c r="I94" s="42" t="s">
        <v>5160</v>
      </c>
      <c r="J94" s="2">
        <v>8</v>
      </c>
      <c r="K94" s="2">
        <v>268.83</v>
      </c>
      <c r="L94" s="2">
        <v>100</v>
      </c>
      <c r="M94" s="2">
        <v>11.27</v>
      </c>
      <c r="N94" s="2">
        <v>18.64</v>
      </c>
      <c r="O94" s="2">
        <v>84.99</v>
      </c>
      <c r="P94" s="2">
        <v>4649</v>
      </c>
      <c r="Q94" s="2" t="s">
        <v>45</v>
      </c>
      <c r="R94" s="2">
        <v>57</v>
      </c>
      <c r="S94" s="2">
        <v>434424</v>
      </c>
      <c r="T94" s="2">
        <v>56.04</v>
      </c>
      <c r="U94" s="2">
        <v>28.95</v>
      </c>
      <c r="V94" s="2" t="s">
        <v>46</v>
      </c>
      <c r="W94" s="2">
        <v>89.46</v>
      </c>
    </row>
    <row r="95" spans="1:23" x14ac:dyDescent="0.3">
      <c r="A95" s="2" t="s">
        <v>574</v>
      </c>
      <c r="B95" s="2" t="s">
        <v>13</v>
      </c>
      <c r="C95" s="2" t="s">
        <v>48</v>
      </c>
      <c r="D95" s="2" t="s">
        <v>2297</v>
      </c>
      <c r="E95" s="2" t="s">
        <v>3579</v>
      </c>
      <c r="F95" s="2" t="s">
        <v>26</v>
      </c>
      <c r="G95" s="2" t="s">
        <v>9</v>
      </c>
      <c r="H95" s="2">
        <f t="shared" si="1"/>
        <v>1984</v>
      </c>
      <c r="I95" s="42" t="s">
        <v>5161</v>
      </c>
      <c r="J95" s="2">
        <v>8</v>
      </c>
      <c r="K95" s="2">
        <v>239.12</v>
      </c>
      <c r="L95" s="2">
        <v>111</v>
      </c>
      <c r="M95" s="2">
        <v>28.48</v>
      </c>
      <c r="N95" s="2">
        <v>43.35</v>
      </c>
      <c r="O95" s="2">
        <v>293.93</v>
      </c>
      <c r="P95" s="2">
        <v>4683</v>
      </c>
      <c r="Q95" s="2" t="s">
        <v>45</v>
      </c>
      <c r="R95" s="2">
        <v>96</v>
      </c>
      <c r="S95" s="2">
        <v>31581</v>
      </c>
      <c r="T95" s="2">
        <v>234.87</v>
      </c>
      <c r="U95" s="2">
        <v>59.06</v>
      </c>
      <c r="V95" s="2" t="s">
        <v>46</v>
      </c>
      <c r="W95" s="2">
        <v>108.56</v>
      </c>
    </row>
    <row r="96" spans="1:23" x14ac:dyDescent="0.3">
      <c r="A96" s="2" t="s">
        <v>586</v>
      </c>
      <c r="B96" s="2" t="s">
        <v>17</v>
      </c>
      <c r="C96" s="2" t="s">
        <v>61</v>
      </c>
      <c r="D96" s="2" t="s">
        <v>2307</v>
      </c>
      <c r="E96" s="2" t="s">
        <v>3591</v>
      </c>
      <c r="F96" s="2" t="s">
        <v>26</v>
      </c>
      <c r="G96" s="2" t="s">
        <v>9</v>
      </c>
      <c r="H96" s="2">
        <f t="shared" si="1"/>
        <v>2009</v>
      </c>
      <c r="I96" s="42" t="s">
        <v>5162</v>
      </c>
      <c r="J96" s="2">
        <v>8</v>
      </c>
      <c r="K96" s="2">
        <v>192.74</v>
      </c>
      <c r="L96" s="2">
        <v>94</v>
      </c>
      <c r="M96" s="2">
        <v>30.61</v>
      </c>
      <c r="N96" s="2">
        <v>70.08</v>
      </c>
      <c r="O96" s="2">
        <v>592.71</v>
      </c>
      <c r="P96" s="2">
        <v>3268</v>
      </c>
      <c r="Q96" s="2" t="s">
        <v>49</v>
      </c>
      <c r="R96" s="2">
        <v>78</v>
      </c>
      <c r="S96" s="2">
        <v>87663</v>
      </c>
      <c r="T96" s="2">
        <v>472.06</v>
      </c>
      <c r="U96" s="2">
        <v>120.65</v>
      </c>
      <c r="V96" s="2" t="s">
        <v>50</v>
      </c>
      <c r="W96" s="2">
        <v>84.82</v>
      </c>
    </row>
    <row r="97" spans="1:23" x14ac:dyDescent="0.3">
      <c r="A97" s="2" t="s">
        <v>599</v>
      </c>
      <c r="B97" s="2" t="s">
        <v>22</v>
      </c>
      <c r="C97" s="2" t="s">
        <v>50</v>
      </c>
      <c r="D97" s="2" t="s">
        <v>2158</v>
      </c>
      <c r="E97" s="2" t="s">
        <v>3606</v>
      </c>
      <c r="F97" s="2" t="s">
        <v>26</v>
      </c>
      <c r="G97" s="2" t="s">
        <v>9</v>
      </c>
      <c r="H97" s="2">
        <f t="shared" si="1"/>
        <v>1988</v>
      </c>
      <c r="I97" s="42" t="s">
        <v>5163</v>
      </c>
      <c r="J97" s="2">
        <v>8</v>
      </c>
      <c r="K97" s="2">
        <v>30.67</v>
      </c>
      <c r="L97" s="2">
        <v>175</v>
      </c>
      <c r="M97" s="2">
        <v>6.67</v>
      </c>
      <c r="N97" s="2">
        <v>11.33</v>
      </c>
      <c r="O97" s="2">
        <v>88.23</v>
      </c>
      <c r="P97" s="2">
        <v>1754</v>
      </c>
      <c r="Q97" s="2" t="s">
        <v>45</v>
      </c>
      <c r="R97" s="2">
        <v>67</v>
      </c>
      <c r="S97" s="2">
        <v>370767</v>
      </c>
      <c r="T97" s="2">
        <v>46.07</v>
      </c>
      <c r="U97" s="2">
        <v>42.16</v>
      </c>
      <c r="V97" s="2" t="s">
        <v>44</v>
      </c>
      <c r="W97" s="2">
        <v>15.12</v>
      </c>
    </row>
    <row r="98" spans="1:23" x14ac:dyDescent="0.3">
      <c r="A98" s="2" t="s">
        <v>715</v>
      </c>
      <c r="B98" s="2" t="s">
        <v>25</v>
      </c>
      <c r="C98" s="2" t="s">
        <v>66</v>
      </c>
      <c r="D98" s="2" t="s">
        <v>2402</v>
      </c>
      <c r="E98" s="2" t="s">
        <v>3733</v>
      </c>
      <c r="F98" s="2" t="s">
        <v>26</v>
      </c>
      <c r="G98" s="2" t="s">
        <v>9</v>
      </c>
      <c r="H98" s="2">
        <f t="shared" si="1"/>
        <v>2014</v>
      </c>
      <c r="I98" s="42" t="s">
        <v>5164</v>
      </c>
      <c r="J98" s="2">
        <v>8</v>
      </c>
      <c r="K98" s="2">
        <v>262.17</v>
      </c>
      <c r="L98" s="2">
        <v>140</v>
      </c>
      <c r="M98" s="2">
        <v>47.2</v>
      </c>
      <c r="N98" s="2">
        <v>127.38</v>
      </c>
      <c r="O98" s="2">
        <v>410.77</v>
      </c>
      <c r="P98" s="2">
        <v>1618</v>
      </c>
      <c r="Q98" s="2" t="s">
        <v>49</v>
      </c>
      <c r="R98" s="2">
        <v>37</v>
      </c>
      <c r="S98" s="2">
        <v>317526</v>
      </c>
      <c r="T98" s="2">
        <v>226.71</v>
      </c>
      <c r="U98" s="2">
        <v>184.06</v>
      </c>
      <c r="V98" s="2" t="s">
        <v>50</v>
      </c>
      <c r="W98" s="2">
        <v>38.01</v>
      </c>
    </row>
    <row r="99" spans="1:23" x14ac:dyDescent="0.3">
      <c r="A99" s="2" t="s">
        <v>845</v>
      </c>
      <c r="B99" s="2" t="s">
        <v>17</v>
      </c>
      <c r="C99" s="2" t="s">
        <v>54</v>
      </c>
      <c r="D99" s="2" t="s">
        <v>2494</v>
      </c>
      <c r="E99" s="2" t="s">
        <v>3875</v>
      </c>
      <c r="F99" s="2" t="s">
        <v>26</v>
      </c>
      <c r="G99" s="2" t="s">
        <v>9</v>
      </c>
      <c r="H99" s="2">
        <f t="shared" si="1"/>
        <v>1985</v>
      </c>
      <c r="I99" s="42" t="s">
        <v>5165</v>
      </c>
      <c r="J99" s="2">
        <v>8</v>
      </c>
      <c r="K99" s="2">
        <v>35.590000000000003</v>
      </c>
      <c r="L99" s="2">
        <v>113</v>
      </c>
      <c r="M99" s="2">
        <v>37.93</v>
      </c>
      <c r="N99" s="2">
        <v>83.75</v>
      </c>
      <c r="O99" s="2">
        <v>641.1</v>
      </c>
      <c r="P99" s="2">
        <v>4911</v>
      </c>
      <c r="Q99" s="2" t="s">
        <v>49</v>
      </c>
      <c r="R99" s="2">
        <v>33</v>
      </c>
      <c r="S99" s="2">
        <v>35614</v>
      </c>
      <c r="T99" s="2">
        <v>323.69</v>
      </c>
      <c r="U99" s="2">
        <v>317.41000000000003</v>
      </c>
      <c r="V99" s="2" t="s">
        <v>55</v>
      </c>
      <c r="W99" s="2">
        <v>7.31</v>
      </c>
    </row>
    <row r="100" spans="1:23" x14ac:dyDescent="0.3">
      <c r="A100" s="2" t="s">
        <v>872</v>
      </c>
      <c r="B100" s="2" t="s">
        <v>20</v>
      </c>
      <c r="C100" s="2" t="s">
        <v>52</v>
      </c>
      <c r="D100" s="2" t="s">
        <v>2513</v>
      </c>
      <c r="E100" s="2" t="s">
        <v>3903</v>
      </c>
      <c r="F100" s="2" t="s">
        <v>26</v>
      </c>
      <c r="G100" s="2" t="s">
        <v>9</v>
      </c>
      <c r="H100" s="2">
        <f t="shared" si="1"/>
        <v>1953</v>
      </c>
      <c r="I100" s="42" t="s">
        <v>5166</v>
      </c>
      <c r="J100" s="2">
        <v>8</v>
      </c>
      <c r="K100" s="2">
        <v>50.08</v>
      </c>
      <c r="L100" s="2">
        <v>133</v>
      </c>
      <c r="M100" s="2">
        <v>48.34</v>
      </c>
      <c r="N100" s="2">
        <v>129.28</v>
      </c>
      <c r="O100" s="2">
        <v>598.49</v>
      </c>
      <c r="P100" s="2">
        <v>2527</v>
      </c>
      <c r="Q100" s="2" t="s">
        <v>45</v>
      </c>
      <c r="R100" s="2">
        <v>60</v>
      </c>
      <c r="S100" s="2">
        <v>130374</v>
      </c>
      <c r="T100" s="2">
        <v>474.27</v>
      </c>
      <c r="U100" s="2">
        <v>124.22</v>
      </c>
      <c r="V100" s="2" t="s">
        <v>46</v>
      </c>
      <c r="W100" s="2">
        <v>22.31</v>
      </c>
    </row>
    <row r="101" spans="1:23" x14ac:dyDescent="0.3">
      <c r="A101" s="2" t="s">
        <v>885</v>
      </c>
      <c r="B101" s="2" t="s">
        <v>13</v>
      </c>
      <c r="C101" s="2" t="s">
        <v>54</v>
      </c>
      <c r="D101" s="2" t="s">
        <v>2425</v>
      </c>
      <c r="E101" s="2" t="s">
        <v>3917</v>
      </c>
      <c r="F101" s="2" t="s">
        <v>26</v>
      </c>
      <c r="G101" s="2" t="s">
        <v>9</v>
      </c>
      <c r="H101" s="2">
        <f t="shared" si="1"/>
        <v>2003</v>
      </c>
      <c r="I101" s="42" t="s">
        <v>5167</v>
      </c>
      <c r="J101" s="2">
        <v>8</v>
      </c>
      <c r="K101" s="2">
        <v>246.76</v>
      </c>
      <c r="L101" s="2">
        <v>117</v>
      </c>
      <c r="M101" s="2">
        <v>6.35</v>
      </c>
      <c r="N101" s="2">
        <v>14.82</v>
      </c>
      <c r="O101" s="2">
        <v>146.72999999999999</v>
      </c>
      <c r="P101" s="2">
        <v>3844</v>
      </c>
      <c r="Q101" s="2" t="s">
        <v>49</v>
      </c>
      <c r="R101" s="2">
        <v>29</v>
      </c>
      <c r="S101" s="2">
        <v>338271</v>
      </c>
      <c r="T101" s="2">
        <v>89.87</v>
      </c>
      <c r="U101" s="2">
        <v>56.86</v>
      </c>
      <c r="V101" s="2" t="s">
        <v>55</v>
      </c>
      <c r="W101" s="2">
        <v>27.37</v>
      </c>
    </row>
    <row r="102" spans="1:23" x14ac:dyDescent="0.3">
      <c r="A102" s="2" t="s">
        <v>793</v>
      </c>
      <c r="B102" s="2" t="s">
        <v>20</v>
      </c>
      <c r="C102" s="2" t="s">
        <v>61</v>
      </c>
      <c r="D102" s="2" t="s">
        <v>1990</v>
      </c>
      <c r="E102" s="2" t="s">
        <v>3926</v>
      </c>
      <c r="F102" s="2" t="s">
        <v>26</v>
      </c>
      <c r="G102" s="2" t="s">
        <v>21</v>
      </c>
      <c r="H102" s="2">
        <f t="shared" si="1"/>
        <v>1999</v>
      </c>
      <c r="I102" s="42" t="s">
        <v>5168</v>
      </c>
      <c r="J102" s="2">
        <v>8</v>
      </c>
      <c r="K102" s="2">
        <v>185.86</v>
      </c>
      <c r="L102" s="2">
        <v>93</v>
      </c>
      <c r="M102" s="2">
        <v>41.65</v>
      </c>
      <c r="N102" s="2">
        <v>123.96</v>
      </c>
      <c r="O102" s="2">
        <v>1023.06</v>
      </c>
      <c r="P102" s="2">
        <v>1359</v>
      </c>
      <c r="Q102" s="2" t="s">
        <v>49</v>
      </c>
      <c r="R102" s="2">
        <v>28</v>
      </c>
      <c r="S102" s="2">
        <v>250729</v>
      </c>
      <c r="T102" s="2">
        <v>514.09</v>
      </c>
      <c r="U102" s="2">
        <v>508.97</v>
      </c>
      <c r="V102" s="2" t="s">
        <v>44</v>
      </c>
      <c r="W102" s="2">
        <v>33.28</v>
      </c>
    </row>
    <row r="103" spans="1:23" x14ac:dyDescent="0.3">
      <c r="A103" s="2" t="s">
        <v>898</v>
      </c>
      <c r="B103" s="2" t="s">
        <v>20</v>
      </c>
      <c r="C103" s="2" t="s">
        <v>44</v>
      </c>
      <c r="D103" s="2" t="s">
        <v>1992</v>
      </c>
      <c r="E103" s="2" t="s">
        <v>3932</v>
      </c>
      <c r="F103" s="2" t="s">
        <v>26</v>
      </c>
      <c r="G103" s="2" t="s">
        <v>9</v>
      </c>
      <c r="H103" s="2">
        <f t="shared" si="1"/>
        <v>1953</v>
      </c>
      <c r="I103" s="42" t="s">
        <v>5169</v>
      </c>
      <c r="J103" s="2">
        <v>8</v>
      </c>
      <c r="K103" s="2">
        <v>39.47</v>
      </c>
      <c r="L103" s="2">
        <v>98</v>
      </c>
      <c r="M103" s="2">
        <v>10.44</v>
      </c>
      <c r="N103" s="2">
        <v>23.28</v>
      </c>
      <c r="O103" s="2">
        <v>207.08</v>
      </c>
      <c r="P103" s="2">
        <v>1061</v>
      </c>
      <c r="Q103" s="2" t="s">
        <v>49</v>
      </c>
      <c r="R103" s="2">
        <v>69</v>
      </c>
      <c r="S103" s="2">
        <v>207875</v>
      </c>
      <c r="T103" s="2">
        <v>111.2</v>
      </c>
      <c r="U103" s="2">
        <v>95.88</v>
      </c>
      <c r="V103" s="2" t="s">
        <v>55</v>
      </c>
      <c r="W103" s="2">
        <v>8.07</v>
      </c>
    </row>
    <row r="104" spans="1:23" x14ac:dyDescent="0.3">
      <c r="A104" s="2" t="s">
        <v>459</v>
      </c>
      <c r="B104" s="2" t="s">
        <v>8</v>
      </c>
      <c r="C104" s="2" t="s">
        <v>66</v>
      </c>
      <c r="D104" s="2" t="s">
        <v>1853</v>
      </c>
      <c r="E104" s="2" t="s">
        <v>4147</v>
      </c>
      <c r="F104" s="2" t="s">
        <v>26</v>
      </c>
      <c r="G104" s="2" t="s">
        <v>9</v>
      </c>
      <c r="H104" s="2">
        <f t="shared" si="1"/>
        <v>1965</v>
      </c>
      <c r="I104" s="42" t="s">
        <v>5170</v>
      </c>
      <c r="J104" s="2">
        <v>8</v>
      </c>
      <c r="K104" s="2">
        <v>178.59</v>
      </c>
      <c r="L104" s="2">
        <v>136</v>
      </c>
      <c r="M104" s="2">
        <v>28.91</v>
      </c>
      <c r="N104" s="2">
        <v>52.39</v>
      </c>
      <c r="O104" s="2">
        <v>463.14</v>
      </c>
      <c r="P104" s="2">
        <v>4955</v>
      </c>
      <c r="Q104" s="2" t="s">
        <v>49</v>
      </c>
      <c r="R104" s="2">
        <v>32</v>
      </c>
      <c r="S104" s="2">
        <v>265074</v>
      </c>
      <c r="T104" s="2">
        <v>367.51</v>
      </c>
      <c r="U104" s="2">
        <v>95.63</v>
      </c>
      <c r="V104" s="2" t="s">
        <v>44</v>
      </c>
      <c r="W104" s="2">
        <v>81.349999999999994</v>
      </c>
    </row>
    <row r="105" spans="1:23" x14ac:dyDescent="0.3">
      <c r="A105" s="2" t="s">
        <v>1198</v>
      </c>
      <c r="B105" s="2" t="s">
        <v>17</v>
      </c>
      <c r="C105" s="2" t="s">
        <v>48</v>
      </c>
      <c r="D105" s="2" t="s">
        <v>2713</v>
      </c>
      <c r="E105" s="2" t="s">
        <v>4265</v>
      </c>
      <c r="F105" s="2" t="s">
        <v>18</v>
      </c>
      <c r="G105" s="2" t="s">
        <v>27</v>
      </c>
      <c r="H105" s="2">
        <f t="shared" si="1"/>
        <v>1991</v>
      </c>
      <c r="I105" s="42" t="s">
        <v>5171</v>
      </c>
      <c r="J105" s="2">
        <v>8</v>
      </c>
      <c r="K105" s="2">
        <v>171.7</v>
      </c>
      <c r="L105" s="2">
        <v>93</v>
      </c>
      <c r="M105" s="2">
        <v>10.46</v>
      </c>
      <c r="N105" s="2">
        <v>28.19</v>
      </c>
      <c r="O105" s="2">
        <v>181.29</v>
      </c>
      <c r="P105" s="2">
        <v>4603</v>
      </c>
      <c r="Q105" s="2" t="s">
        <v>45</v>
      </c>
      <c r="R105" s="2">
        <v>88</v>
      </c>
      <c r="S105" s="2">
        <v>10517</v>
      </c>
      <c r="T105" s="2">
        <v>117.79</v>
      </c>
      <c r="U105" s="2">
        <v>63.5</v>
      </c>
      <c r="V105" s="2" t="s">
        <v>48</v>
      </c>
      <c r="W105" s="2">
        <v>44.02</v>
      </c>
    </row>
    <row r="106" spans="1:23" x14ac:dyDescent="0.3">
      <c r="A106" s="2" t="s">
        <v>1215</v>
      </c>
      <c r="B106" s="2" t="s">
        <v>22</v>
      </c>
      <c r="C106" s="2" t="s">
        <v>52</v>
      </c>
      <c r="D106" s="2" t="s">
        <v>2702</v>
      </c>
      <c r="E106" s="2" t="s">
        <v>4282</v>
      </c>
      <c r="F106" s="2" t="s">
        <v>26</v>
      </c>
      <c r="G106" s="2" t="s">
        <v>2699</v>
      </c>
      <c r="H106" s="2">
        <f t="shared" si="1"/>
        <v>2003</v>
      </c>
      <c r="I106" s="42" t="s">
        <v>5172</v>
      </c>
      <c r="J106" s="2">
        <v>8</v>
      </c>
      <c r="K106" s="2">
        <v>226.29</v>
      </c>
      <c r="L106" s="2">
        <v>87</v>
      </c>
      <c r="M106" s="2">
        <v>49.33</v>
      </c>
      <c r="N106" s="2">
        <v>96.65</v>
      </c>
      <c r="O106" s="2">
        <v>911.32</v>
      </c>
      <c r="P106" s="2">
        <v>3808</v>
      </c>
      <c r="Q106" s="2" t="s">
        <v>45</v>
      </c>
      <c r="R106" s="2">
        <v>62</v>
      </c>
      <c r="S106" s="2">
        <v>465089</v>
      </c>
      <c r="T106" s="2">
        <v>629.01</v>
      </c>
      <c r="U106" s="2">
        <v>282.31</v>
      </c>
      <c r="V106" s="2" t="s">
        <v>44</v>
      </c>
      <c r="W106" s="2">
        <v>64.16</v>
      </c>
    </row>
    <row r="107" spans="1:23" x14ac:dyDescent="0.3">
      <c r="A107" s="2" t="s">
        <v>1237</v>
      </c>
      <c r="B107" s="2" t="s">
        <v>22</v>
      </c>
      <c r="C107" s="2" t="s">
        <v>44</v>
      </c>
      <c r="D107" s="2" t="s">
        <v>2742</v>
      </c>
      <c r="E107" s="2" t="s">
        <v>4310</v>
      </c>
      <c r="F107" s="2" t="s">
        <v>26</v>
      </c>
      <c r="G107" s="2" t="s">
        <v>9</v>
      </c>
      <c r="H107" s="2">
        <f t="shared" si="1"/>
        <v>2001</v>
      </c>
      <c r="I107" s="42" t="s">
        <v>5173</v>
      </c>
      <c r="J107" s="2">
        <v>8</v>
      </c>
      <c r="K107" s="2">
        <v>220.33</v>
      </c>
      <c r="L107" s="2">
        <v>123</v>
      </c>
      <c r="M107" s="2">
        <v>41.15</v>
      </c>
      <c r="N107" s="2">
        <v>77.41</v>
      </c>
      <c r="O107" s="2">
        <v>537.02</v>
      </c>
      <c r="P107" s="2">
        <v>4878</v>
      </c>
      <c r="Q107" s="2" t="s">
        <v>49</v>
      </c>
      <c r="R107" s="2">
        <v>78</v>
      </c>
      <c r="S107" s="2">
        <v>220508</v>
      </c>
      <c r="T107" s="2">
        <v>397.52</v>
      </c>
      <c r="U107" s="2">
        <v>139.5</v>
      </c>
      <c r="V107" s="2" t="s">
        <v>55</v>
      </c>
      <c r="W107" s="2">
        <v>79.819999999999993</v>
      </c>
    </row>
    <row r="108" spans="1:23" x14ac:dyDescent="0.3">
      <c r="A108" s="2" t="s">
        <v>1317</v>
      </c>
      <c r="B108" s="2" t="s">
        <v>8</v>
      </c>
      <c r="C108" s="2" t="s">
        <v>44</v>
      </c>
      <c r="D108" s="2" t="s">
        <v>2300</v>
      </c>
      <c r="E108" s="2" t="s">
        <v>4401</v>
      </c>
      <c r="F108" s="2" t="s">
        <v>26</v>
      </c>
      <c r="G108" s="2" t="s">
        <v>19</v>
      </c>
      <c r="H108" s="2">
        <f t="shared" si="1"/>
        <v>2006</v>
      </c>
      <c r="I108" s="42" t="s">
        <v>5174</v>
      </c>
      <c r="J108" s="2">
        <v>8</v>
      </c>
      <c r="K108" s="2">
        <v>252.49</v>
      </c>
      <c r="L108" s="2">
        <v>162</v>
      </c>
      <c r="M108" s="2">
        <v>31.05</v>
      </c>
      <c r="N108" s="2">
        <v>50.75</v>
      </c>
      <c r="O108" s="2">
        <v>374.28</v>
      </c>
      <c r="P108" s="2">
        <v>2689</v>
      </c>
      <c r="Q108" s="2" t="s">
        <v>45</v>
      </c>
      <c r="R108" s="2">
        <v>44</v>
      </c>
      <c r="S108" s="2">
        <v>409005</v>
      </c>
      <c r="T108" s="2">
        <v>224.94</v>
      </c>
      <c r="U108" s="2">
        <v>149.34</v>
      </c>
      <c r="V108" s="2" t="s">
        <v>46</v>
      </c>
      <c r="W108" s="2">
        <v>91.18</v>
      </c>
    </row>
    <row r="109" spans="1:23" x14ac:dyDescent="0.3">
      <c r="A109" s="2" t="s">
        <v>602</v>
      </c>
      <c r="B109" s="2" t="s">
        <v>10</v>
      </c>
      <c r="C109" s="2" t="s">
        <v>52</v>
      </c>
      <c r="D109" s="2" t="s">
        <v>2124</v>
      </c>
      <c r="E109" s="2" t="s">
        <v>4482</v>
      </c>
      <c r="F109" s="2" t="s">
        <v>26</v>
      </c>
      <c r="G109" s="2" t="s">
        <v>9</v>
      </c>
      <c r="H109" s="2">
        <f t="shared" si="1"/>
        <v>1975</v>
      </c>
      <c r="I109" s="42" t="s">
        <v>5175</v>
      </c>
      <c r="J109" s="2">
        <v>8</v>
      </c>
      <c r="K109" s="2">
        <v>178.6</v>
      </c>
      <c r="L109" s="2">
        <v>135</v>
      </c>
      <c r="M109" s="2">
        <v>37.03</v>
      </c>
      <c r="N109" s="2">
        <v>89.14</v>
      </c>
      <c r="O109" s="2">
        <v>834.63</v>
      </c>
      <c r="P109" s="2">
        <v>1336</v>
      </c>
      <c r="Q109" s="2" t="s">
        <v>49</v>
      </c>
      <c r="R109" s="2">
        <v>36</v>
      </c>
      <c r="S109" s="2">
        <v>38851</v>
      </c>
      <c r="T109" s="2">
        <v>650.32000000000005</v>
      </c>
      <c r="U109" s="2">
        <v>184.31</v>
      </c>
      <c r="V109" s="2" t="s">
        <v>48</v>
      </c>
      <c r="W109" s="2">
        <v>35.08</v>
      </c>
    </row>
    <row r="110" spans="1:23" x14ac:dyDescent="0.3">
      <c r="A110" s="2" t="s">
        <v>1418</v>
      </c>
      <c r="B110" s="2" t="s">
        <v>8</v>
      </c>
      <c r="C110" s="2" t="s">
        <v>66</v>
      </c>
      <c r="D110" s="2" t="s">
        <v>2660</v>
      </c>
      <c r="E110" s="2" t="s">
        <v>4513</v>
      </c>
      <c r="F110" s="2" t="s">
        <v>26</v>
      </c>
      <c r="G110" s="2" t="s">
        <v>19</v>
      </c>
      <c r="H110" s="2">
        <f t="shared" si="1"/>
        <v>1950</v>
      </c>
      <c r="I110" s="42" t="s">
        <v>5176</v>
      </c>
      <c r="J110" s="2">
        <v>8</v>
      </c>
      <c r="K110" s="2">
        <v>78.510000000000005</v>
      </c>
      <c r="L110" s="2">
        <v>107</v>
      </c>
      <c r="M110" s="2">
        <v>21.37</v>
      </c>
      <c r="N110" s="2">
        <v>61.46</v>
      </c>
      <c r="O110" s="2">
        <v>534.01</v>
      </c>
      <c r="P110" s="2">
        <v>1714</v>
      </c>
      <c r="Q110" s="2" t="s">
        <v>45</v>
      </c>
      <c r="R110" s="2">
        <v>49</v>
      </c>
      <c r="S110" s="2">
        <v>177030</v>
      </c>
      <c r="T110" s="2">
        <v>395.15</v>
      </c>
      <c r="U110" s="2">
        <v>138.86000000000001</v>
      </c>
      <c r="V110" s="2" t="s">
        <v>50</v>
      </c>
      <c r="W110" s="2">
        <v>8.2100000000000009</v>
      </c>
    </row>
    <row r="111" spans="1:23" x14ac:dyDescent="0.3">
      <c r="A111" s="2" t="s">
        <v>1611</v>
      </c>
      <c r="B111" s="2" t="s">
        <v>13</v>
      </c>
      <c r="C111" s="2" t="s">
        <v>44</v>
      </c>
      <c r="D111" s="2" t="s">
        <v>2571</v>
      </c>
      <c r="E111" s="2" t="s">
        <v>4749</v>
      </c>
      <c r="F111" s="2" t="s">
        <v>26</v>
      </c>
      <c r="G111" s="2" t="s">
        <v>9</v>
      </c>
      <c r="H111" s="2">
        <f t="shared" si="1"/>
        <v>1968</v>
      </c>
      <c r="I111" s="42" t="s">
        <v>5177</v>
      </c>
      <c r="J111" s="2">
        <v>8</v>
      </c>
      <c r="K111" s="2">
        <v>40.72</v>
      </c>
      <c r="L111" s="2">
        <v>161</v>
      </c>
      <c r="M111" s="2">
        <v>19.77</v>
      </c>
      <c r="N111" s="2">
        <v>44.3</v>
      </c>
      <c r="O111" s="2">
        <v>373.91</v>
      </c>
      <c r="P111" s="2">
        <v>3177</v>
      </c>
      <c r="Q111" s="2" t="s">
        <v>45</v>
      </c>
      <c r="R111" s="2">
        <v>77</v>
      </c>
      <c r="S111" s="2">
        <v>122553</v>
      </c>
      <c r="T111" s="2">
        <v>247.73</v>
      </c>
      <c r="U111" s="2">
        <v>126.18</v>
      </c>
      <c r="V111" s="2" t="s">
        <v>50</v>
      </c>
      <c r="W111" s="2">
        <v>4.25</v>
      </c>
    </row>
    <row r="112" spans="1:23" x14ac:dyDescent="0.3">
      <c r="A112" s="2" t="s">
        <v>1625</v>
      </c>
      <c r="B112" s="2" t="s">
        <v>8</v>
      </c>
      <c r="C112" s="2" t="s">
        <v>66</v>
      </c>
      <c r="D112" s="2" t="s">
        <v>2443</v>
      </c>
      <c r="E112" s="2" t="s">
        <v>4768</v>
      </c>
      <c r="F112" s="2" t="s">
        <v>26</v>
      </c>
      <c r="G112" s="2" t="s">
        <v>9</v>
      </c>
      <c r="H112" s="2">
        <f t="shared" si="1"/>
        <v>1994</v>
      </c>
      <c r="I112" s="42" t="s">
        <v>5178</v>
      </c>
      <c r="J112" s="2">
        <v>8</v>
      </c>
      <c r="K112" s="2">
        <v>141.85</v>
      </c>
      <c r="L112" s="2">
        <v>121</v>
      </c>
      <c r="M112" s="2">
        <v>34.04</v>
      </c>
      <c r="N112" s="2">
        <v>51.46</v>
      </c>
      <c r="O112" s="2">
        <v>288.27999999999997</v>
      </c>
      <c r="P112" s="2">
        <v>2355</v>
      </c>
      <c r="Q112" s="2" t="s">
        <v>49</v>
      </c>
      <c r="R112" s="2">
        <v>76</v>
      </c>
      <c r="S112" s="2">
        <v>460819</v>
      </c>
      <c r="T112" s="2">
        <v>174.47</v>
      </c>
      <c r="U112" s="2">
        <v>113.81</v>
      </c>
      <c r="V112" s="2" t="s">
        <v>50</v>
      </c>
      <c r="W112" s="2">
        <v>34.03</v>
      </c>
    </row>
    <row r="113" spans="1:23" x14ac:dyDescent="0.3">
      <c r="A113" s="2" t="s">
        <v>1629</v>
      </c>
      <c r="B113" s="2" t="s">
        <v>22</v>
      </c>
      <c r="C113" s="2" t="s">
        <v>52</v>
      </c>
      <c r="D113" s="2" t="s">
        <v>2425</v>
      </c>
      <c r="E113" s="2" t="s">
        <v>4775</v>
      </c>
      <c r="F113" s="2" t="s">
        <v>26</v>
      </c>
      <c r="G113" s="2" t="s">
        <v>9</v>
      </c>
      <c r="H113" s="2">
        <f t="shared" si="1"/>
        <v>1957</v>
      </c>
      <c r="I113" s="42" t="s">
        <v>5179</v>
      </c>
      <c r="J113" s="2">
        <v>8</v>
      </c>
      <c r="K113" s="2">
        <v>248.8</v>
      </c>
      <c r="L113" s="2">
        <v>126</v>
      </c>
      <c r="M113" s="2">
        <v>16.96</v>
      </c>
      <c r="N113" s="2">
        <v>38.89</v>
      </c>
      <c r="O113" s="2">
        <v>180.03</v>
      </c>
      <c r="P113" s="2">
        <v>3568</v>
      </c>
      <c r="Q113" s="2" t="s">
        <v>45</v>
      </c>
      <c r="R113" s="2">
        <v>27</v>
      </c>
      <c r="S113" s="2">
        <v>300214</v>
      </c>
      <c r="T113" s="2">
        <v>106.33</v>
      </c>
      <c r="U113" s="2">
        <v>73.7</v>
      </c>
      <c r="V113" s="2" t="s">
        <v>55</v>
      </c>
      <c r="W113" s="2">
        <v>98.92</v>
      </c>
    </row>
    <row r="114" spans="1:23" x14ac:dyDescent="0.3">
      <c r="A114" s="2" t="s">
        <v>1647</v>
      </c>
      <c r="B114" s="2" t="s">
        <v>8</v>
      </c>
      <c r="C114" s="2" t="s">
        <v>54</v>
      </c>
      <c r="D114" s="2" t="s">
        <v>2216</v>
      </c>
      <c r="E114" s="2" t="s">
        <v>4801</v>
      </c>
      <c r="F114" s="2" t="s">
        <v>26</v>
      </c>
      <c r="G114" s="2" t="s">
        <v>9</v>
      </c>
      <c r="H114" s="2">
        <f t="shared" si="1"/>
        <v>2007</v>
      </c>
      <c r="I114" s="42" t="s">
        <v>5180</v>
      </c>
      <c r="J114" s="2">
        <v>8</v>
      </c>
      <c r="K114" s="2">
        <v>107.58</v>
      </c>
      <c r="L114" s="2">
        <v>167</v>
      </c>
      <c r="M114" s="2">
        <v>21.87</v>
      </c>
      <c r="N114" s="2">
        <v>64.209999999999994</v>
      </c>
      <c r="O114" s="2">
        <v>142.72999999999999</v>
      </c>
      <c r="P114" s="2">
        <v>2745</v>
      </c>
      <c r="Q114" s="2" t="s">
        <v>45</v>
      </c>
      <c r="R114" s="2">
        <v>82</v>
      </c>
      <c r="S114" s="2">
        <v>278960</v>
      </c>
      <c r="T114" s="2">
        <v>100.37</v>
      </c>
      <c r="U114" s="2">
        <v>42.36</v>
      </c>
      <c r="V114" s="2" t="s">
        <v>50</v>
      </c>
      <c r="W114" s="2">
        <v>45.43</v>
      </c>
    </row>
    <row r="115" spans="1:23" x14ac:dyDescent="0.3">
      <c r="A115" s="2" t="s">
        <v>1655</v>
      </c>
      <c r="B115" s="2" t="s">
        <v>10</v>
      </c>
      <c r="C115" s="2" t="s">
        <v>54</v>
      </c>
      <c r="D115" s="2" t="s">
        <v>2588</v>
      </c>
      <c r="E115" s="2" t="s">
        <v>4809</v>
      </c>
      <c r="F115" s="2" t="s">
        <v>26</v>
      </c>
      <c r="G115" s="2" t="s">
        <v>27</v>
      </c>
      <c r="H115" s="2">
        <f t="shared" si="1"/>
        <v>1956</v>
      </c>
      <c r="I115" s="42" t="s">
        <v>5181</v>
      </c>
      <c r="J115" s="2">
        <v>8</v>
      </c>
      <c r="K115" s="2">
        <v>140.36000000000001</v>
      </c>
      <c r="L115" s="2">
        <v>106</v>
      </c>
      <c r="M115" s="2">
        <v>29.4</v>
      </c>
      <c r="N115" s="2">
        <v>67.540000000000006</v>
      </c>
      <c r="O115" s="2">
        <v>147.33000000000001</v>
      </c>
      <c r="P115" s="2">
        <v>4837</v>
      </c>
      <c r="Q115" s="2" t="s">
        <v>45</v>
      </c>
      <c r="R115" s="2">
        <v>66</v>
      </c>
      <c r="S115" s="2">
        <v>459371</v>
      </c>
      <c r="T115" s="2">
        <v>76.86</v>
      </c>
      <c r="U115" s="2">
        <v>70.47</v>
      </c>
      <c r="V115" s="2" t="s">
        <v>55</v>
      </c>
      <c r="W115" s="2">
        <v>32.630000000000003</v>
      </c>
    </row>
    <row r="116" spans="1:23" x14ac:dyDescent="0.3">
      <c r="A116" s="2" t="s">
        <v>78</v>
      </c>
      <c r="B116" s="2" t="s">
        <v>13</v>
      </c>
      <c r="C116" s="2" t="s">
        <v>50</v>
      </c>
      <c r="D116" s="2" t="s">
        <v>1871</v>
      </c>
      <c r="E116" s="2" t="s">
        <v>3076</v>
      </c>
      <c r="F116" s="2" t="s">
        <v>26</v>
      </c>
      <c r="G116" s="2" t="s">
        <v>19</v>
      </c>
      <c r="H116" s="2">
        <f t="shared" si="1"/>
        <v>1954</v>
      </c>
      <c r="I116" s="42" t="s">
        <v>5182</v>
      </c>
      <c r="J116" s="2">
        <v>7.9</v>
      </c>
      <c r="K116" s="2">
        <v>130.30000000000001</v>
      </c>
      <c r="L116" s="2">
        <v>168</v>
      </c>
      <c r="M116" s="2">
        <v>1.74</v>
      </c>
      <c r="N116" s="2">
        <v>2.71</v>
      </c>
      <c r="O116" s="2">
        <v>13.15</v>
      </c>
      <c r="P116" s="2">
        <v>3978</v>
      </c>
      <c r="Q116" s="2" t="s">
        <v>45</v>
      </c>
      <c r="R116" s="2">
        <v>28</v>
      </c>
      <c r="S116" s="2">
        <v>165089</v>
      </c>
      <c r="T116" s="2">
        <v>7.31</v>
      </c>
      <c r="U116" s="2">
        <v>5.84</v>
      </c>
      <c r="V116" s="2" t="s">
        <v>50</v>
      </c>
      <c r="W116" s="2">
        <v>14.58</v>
      </c>
    </row>
    <row r="117" spans="1:23" x14ac:dyDescent="0.3">
      <c r="A117" s="2" t="s">
        <v>101</v>
      </c>
      <c r="B117" s="2" t="s">
        <v>25</v>
      </c>
      <c r="C117" s="2" t="s">
        <v>54</v>
      </c>
      <c r="D117" s="2" t="s">
        <v>1897</v>
      </c>
      <c r="E117" s="2" t="s">
        <v>3099</v>
      </c>
      <c r="F117" s="2" t="s">
        <v>26</v>
      </c>
      <c r="G117" s="2" t="s">
        <v>19</v>
      </c>
      <c r="H117" s="2">
        <f t="shared" si="1"/>
        <v>1979</v>
      </c>
      <c r="I117" s="42" t="s">
        <v>5183</v>
      </c>
      <c r="J117" s="2">
        <v>7.9</v>
      </c>
      <c r="K117" s="2">
        <v>27.52</v>
      </c>
      <c r="L117" s="2">
        <v>168</v>
      </c>
      <c r="M117" s="2">
        <v>45.75</v>
      </c>
      <c r="N117" s="2">
        <v>134.78</v>
      </c>
      <c r="O117" s="2">
        <v>428.46</v>
      </c>
      <c r="P117" s="2">
        <v>2878</v>
      </c>
      <c r="Q117" s="2" t="s">
        <v>45</v>
      </c>
      <c r="R117" s="2">
        <v>85</v>
      </c>
      <c r="S117" s="2">
        <v>429300</v>
      </c>
      <c r="T117" s="2">
        <v>247.29</v>
      </c>
      <c r="U117" s="2">
        <v>181.17</v>
      </c>
      <c r="V117" s="2" t="s">
        <v>46</v>
      </c>
      <c r="W117" s="2">
        <v>8.9600000000000009</v>
      </c>
    </row>
    <row r="118" spans="1:23" x14ac:dyDescent="0.3">
      <c r="A118" s="2" t="s">
        <v>195</v>
      </c>
      <c r="B118" s="2" t="s">
        <v>17</v>
      </c>
      <c r="C118" s="2" t="s">
        <v>50</v>
      </c>
      <c r="D118" s="2" t="s">
        <v>1990</v>
      </c>
      <c r="E118" s="2" t="s">
        <v>3193</v>
      </c>
      <c r="F118" s="2" t="s">
        <v>26</v>
      </c>
      <c r="G118" s="2" t="s">
        <v>9</v>
      </c>
      <c r="H118" s="2">
        <f t="shared" si="1"/>
        <v>2003</v>
      </c>
      <c r="I118" s="42" t="s">
        <v>5184</v>
      </c>
      <c r="J118" s="2">
        <v>7.9</v>
      </c>
      <c r="K118" s="2">
        <v>55.05</v>
      </c>
      <c r="L118" s="2">
        <v>156</v>
      </c>
      <c r="M118" s="2">
        <v>12.62</v>
      </c>
      <c r="N118" s="2">
        <v>26.08</v>
      </c>
      <c r="O118" s="2">
        <v>144.35</v>
      </c>
      <c r="P118" s="2">
        <v>4523</v>
      </c>
      <c r="Q118" s="2" t="s">
        <v>45</v>
      </c>
      <c r="R118" s="2">
        <v>66</v>
      </c>
      <c r="S118" s="2">
        <v>444881</v>
      </c>
      <c r="T118" s="2">
        <v>93.26</v>
      </c>
      <c r="U118" s="2">
        <v>51.09</v>
      </c>
      <c r="V118" s="2" t="s">
        <v>55</v>
      </c>
      <c r="W118" s="2">
        <v>24.54</v>
      </c>
    </row>
    <row r="119" spans="1:23" x14ac:dyDescent="0.3">
      <c r="A119" s="2" t="s">
        <v>205</v>
      </c>
      <c r="B119" s="2" t="s">
        <v>25</v>
      </c>
      <c r="C119" s="2" t="s">
        <v>50</v>
      </c>
      <c r="D119" s="2" t="s">
        <v>2000</v>
      </c>
      <c r="E119" s="2" t="s">
        <v>3203</v>
      </c>
      <c r="F119" s="2" t="s">
        <v>30</v>
      </c>
      <c r="G119" s="2" t="s">
        <v>15</v>
      </c>
      <c r="H119" s="2">
        <f t="shared" si="1"/>
        <v>2006</v>
      </c>
      <c r="I119" s="42" t="s">
        <v>5185</v>
      </c>
      <c r="J119" s="2">
        <v>7.9</v>
      </c>
      <c r="K119" s="2">
        <v>28.13</v>
      </c>
      <c r="L119" s="2">
        <v>127</v>
      </c>
      <c r="M119" s="2">
        <v>41.47</v>
      </c>
      <c r="N119" s="2">
        <v>109.7</v>
      </c>
      <c r="O119" s="2">
        <v>1084.9000000000001</v>
      </c>
      <c r="P119" s="2">
        <v>2245</v>
      </c>
      <c r="Q119" s="2" t="s">
        <v>49</v>
      </c>
      <c r="R119" s="2">
        <v>100</v>
      </c>
      <c r="S119" s="2">
        <v>96462</v>
      </c>
      <c r="T119" s="2">
        <v>860.27</v>
      </c>
      <c r="U119" s="2">
        <v>224.63</v>
      </c>
      <c r="V119" s="2" t="s">
        <v>50</v>
      </c>
      <c r="W119" s="2">
        <v>8.31</v>
      </c>
    </row>
    <row r="120" spans="1:23" x14ac:dyDescent="0.3">
      <c r="A120" s="2" t="s">
        <v>339</v>
      </c>
      <c r="B120" s="2" t="s">
        <v>22</v>
      </c>
      <c r="C120" s="2" t="s">
        <v>54</v>
      </c>
      <c r="D120" s="2" t="s">
        <v>2115</v>
      </c>
      <c r="E120" s="2" t="s">
        <v>3339</v>
      </c>
      <c r="F120" s="2" t="s">
        <v>26</v>
      </c>
      <c r="G120" s="2" t="s">
        <v>9</v>
      </c>
      <c r="H120" s="2">
        <f t="shared" si="1"/>
        <v>2004</v>
      </c>
      <c r="I120" s="42" t="s">
        <v>5186</v>
      </c>
      <c r="J120" s="2">
        <v>7.9</v>
      </c>
      <c r="K120" s="2">
        <v>122.32</v>
      </c>
      <c r="L120" s="2">
        <v>107</v>
      </c>
      <c r="M120" s="2">
        <v>48.08</v>
      </c>
      <c r="N120" s="2">
        <v>101.44</v>
      </c>
      <c r="O120" s="2">
        <v>422.84</v>
      </c>
      <c r="P120" s="2">
        <v>4641</v>
      </c>
      <c r="Q120" s="2" t="s">
        <v>45</v>
      </c>
      <c r="R120" s="2">
        <v>83</v>
      </c>
      <c r="S120" s="2">
        <v>337183</v>
      </c>
      <c r="T120" s="2">
        <v>244.8</v>
      </c>
      <c r="U120" s="2">
        <v>178.04</v>
      </c>
      <c r="V120" s="2" t="s">
        <v>55</v>
      </c>
      <c r="W120" s="2">
        <v>46.59</v>
      </c>
    </row>
    <row r="121" spans="1:23" x14ac:dyDescent="0.3">
      <c r="A121" s="2" t="s">
        <v>494</v>
      </c>
      <c r="B121" s="2" t="s">
        <v>28</v>
      </c>
      <c r="C121" s="2" t="s">
        <v>48</v>
      </c>
      <c r="D121" s="2" t="s">
        <v>1973</v>
      </c>
      <c r="E121" s="2" t="s">
        <v>3500</v>
      </c>
      <c r="F121" s="2" t="s">
        <v>26</v>
      </c>
      <c r="G121" s="2" t="s">
        <v>9</v>
      </c>
      <c r="H121" s="2">
        <f t="shared" si="1"/>
        <v>1994</v>
      </c>
      <c r="I121" s="42" t="s">
        <v>5187</v>
      </c>
      <c r="J121" s="2">
        <v>7.9</v>
      </c>
      <c r="K121" s="2">
        <v>94.46</v>
      </c>
      <c r="L121" s="2">
        <v>122</v>
      </c>
      <c r="M121" s="2">
        <v>39.590000000000003</v>
      </c>
      <c r="N121" s="2">
        <v>69.13</v>
      </c>
      <c r="O121" s="2">
        <v>598.86</v>
      </c>
      <c r="P121" s="2">
        <v>900</v>
      </c>
      <c r="Q121" s="2" t="s">
        <v>45</v>
      </c>
      <c r="R121" s="2">
        <v>84</v>
      </c>
      <c r="S121" s="2">
        <v>319245</v>
      </c>
      <c r="T121" s="2">
        <v>369.26</v>
      </c>
      <c r="U121" s="2">
        <v>229.6</v>
      </c>
      <c r="V121" s="2" t="s">
        <v>44</v>
      </c>
      <c r="W121" s="2">
        <v>16.23</v>
      </c>
    </row>
    <row r="122" spans="1:23" x14ac:dyDescent="0.3">
      <c r="A122" s="2" t="s">
        <v>544</v>
      </c>
      <c r="B122" s="2" t="s">
        <v>32</v>
      </c>
      <c r="C122" s="2" t="s">
        <v>61</v>
      </c>
      <c r="D122" s="2" t="s">
        <v>1885</v>
      </c>
      <c r="E122" s="2" t="s">
        <v>3550</v>
      </c>
      <c r="F122" s="2" t="s">
        <v>26</v>
      </c>
      <c r="G122" s="2" t="s">
        <v>9</v>
      </c>
      <c r="H122" s="2">
        <f t="shared" si="1"/>
        <v>1952</v>
      </c>
      <c r="I122" s="42" t="s">
        <v>5188</v>
      </c>
      <c r="J122" s="2">
        <v>7.9</v>
      </c>
      <c r="K122" s="2">
        <v>217.92</v>
      </c>
      <c r="L122" s="2">
        <v>180</v>
      </c>
      <c r="M122" s="2">
        <v>4.8099999999999996</v>
      </c>
      <c r="N122" s="2">
        <v>13.62</v>
      </c>
      <c r="O122" s="2">
        <v>34.700000000000003</v>
      </c>
      <c r="P122" s="2">
        <v>2129</v>
      </c>
      <c r="Q122" s="2" t="s">
        <v>45</v>
      </c>
      <c r="R122" s="2">
        <v>37</v>
      </c>
      <c r="S122" s="2">
        <v>67601</v>
      </c>
      <c r="T122" s="2">
        <v>24.53</v>
      </c>
      <c r="U122" s="2">
        <v>10.17</v>
      </c>
      <c r="V122" s="2" t="s">
        <v>44</v>
      </c>
      <c r="W122" s="2">
        <v>74.56</v>
      </c>
    </row>
    <row r="123" spans="1:23" x14ac:dyDescent="0.3">
      <c r="A123" s="2" t="s">
        <v>562</v>
      </c>
      <c r="B123" s="2" t="s">
        <v>13</v>
      </c>
      <c r="C123" s="2" t="s">
        <v>52</v>
      </c>
      <c r="D123" s="2" t="s">
        <v>1931</v>
      </c>
      <c r="E123" s="2" t="s">
        <v>3568</v>
      </c>
      <c r="F123" s="2" t="s">
        <v>26</v>
      </c>
      <c r="G123" s="2" t="s">
        <v>9</v>
      </c>
      <c r="H123" s="2">
        <f t="shared" si="1"/>
        <v>1953</v>
      </c>
      <c r="I123" s="42" t="s">
        <v>5189</v>
      </c>
      <c r="J123" s="2">
        <v>7.9</v>
      </c>
      <c r="K123" s="2">
        <v>73.510000000000005</v>
      </c>
      <c r="L123" s="2">
        <v>178</v>
      </c>
      <c r="M123" s="2">
        <v>0.98</v>
      </c>
      <c r="N123" s="2">
        <v>1.51</v>
      </c>
      <c r="O123" s="2">
        <v>10.11</v>
      </c>
      <c r="P123" s="2">
        <v>2218</v>
      </c>
      <c r="Q123" s="2" t="s">
        <v>45</v>
      </c>
      <c r="R123" s="2">
        <v>60</v>
      </c>
      <c r="S123" s="2">
        <v>247957</v>
      </c>
      <c r="T123" s="2">
        <v>7.97</v>
      </c>
      <c r="U123" s="2">
        <v>2.14</v>
      </c>
      <c r="V123" s="2" t="s">
        <v>50</v>
      </c>
      <c r="W123" s="2">
        <v>22.65</v>
      </c>
    </row>
    <row r="124" spans="1:23" x14ac:dyDescent="0.3">
      <c r="A124" s="2" t="s">
        <v>617</v>
      </c>
      <c r="B124" s="2" t="s">
        <v>20</v>
      </c>
      <c r="C124" s="2" t="s">
        <v>61</v>
      </c>
      <c r="D124" s="2" t="s">
        <v>1882</v>
      </c>
      <c r="E124" s="2" t="s">
        <v>3627</v>
      </c>
      <c r="F124" s="2" t="s">
        <v>26</v>
      </c>
      <c r="G124" s="2" t="s">
        <v>9</v>
      </c>
      <c r="H124" s="2">
        <f t="shared" si="1"/>
        <v>1957</v>
      </c>
      <c r="I124" s="42" t="s">
        <v>5179</v>
      </c>
      <c r="J124" s="2">
        <v>7.9</v>
      </c>
      <c r="K124" s="2">
        <v>130.44</v>
      </c>
      <c r="L124" s="2">
        <v>81</v>
      </c>
      <c r="M124" s="2">
        <v>26.53</v>
      </c>
      <c r="N124" s="2">
        <v>72.16</v>
      </c>
      <c r="O124" s="2">
        <v>687.82</v>
      </c>
      <c r="P124" s="2">
        <v>3500</v>
      </c>
      <c r="Q124" s="2" t="s">
        <v>45</v>
      </c>
      <c r="R124" s="2">
        <v>94</v>
      </c>
      <c r="S124" s="2">
        <v>220277</v>
      </c>
      <c r="T124" s="2">
        <v>495.66</v>
      </c>
      <c r="U124" s="2">
        <v>192.16</v>
      </c>
      <c r="V124" s="2" t="s">
        <v>46</v>
      </c>
      <c r="W124" s="2">
        <v>40.729999999999997</v>
      </c>
    </row>
    <row r="125" spans="1:23" x14ac:dyDescent="0.3">
      <c r="A125" s="2" t="s">
        <v>698</v>
      </c>
      <c r="B125" s="2" t="s">
        <v>13</v>
      </c>
      <c r="C125" s="2" t="s">
        <v>61</v>
      </c>
      <c r="D125" s="2" t="s">
        <v>2383</v>
      </c>
      <c r="E125" s="2" t="s">
        <v>3712</v>
      </c>
      <c r="F125" s="2" t="s">
        <v>26</v>
      </c>
      <c r="G125" s="2" t="s">
        <v>9</v>
      </c>
      <c r="H125" s="2">
        <f t="shared" si="1"/>
        <v>1987</v>
      </c>
      <c r="I125" s="42" t="s">
        <v>5190</v>
      </c>
      <c r="J125" s="2">
        <v>7.9</v>
      </c>
      <c r="K125" s="2">
        <v>169.83</v>
      </c>
      <c r="L125" s="2">
        <v>115</v>
      </c>
      <c r="M125" s="2">
        <v>14.25</v>
      </c>
      <c r="N125" s="2">
        <v>24.8</v>
      </c>
      <c r="O125" s="2">
        <v>126.03</v>
      </c>
      <c r="P125" s="2">
        <v>1092</v>
      </c>
      <c r="Q125" s="2" t="s">
        <v>49</v>
      </c>
      <c r="R125" s="2">
        <v>49</v>
      </c>
      <c r="S125" s="2">
        <v>31623</v>
      </c>
      <c r="T125" s="2">
        <v>78.33</v>
      </c>
      <c r="U125" s="2">
        <v>47.7</v>
      </c>
      <c r="V125" s="2" t="s">
        <v>48</v>
      </c>
      <c r="W125" s="2">
        <v>32.94</v>
      </c>
    </row>
    <row r="126" spans="1:23" x14ac:dyDescent="0.3">
      <c r="A126" s="2" t="s">
        <v>717</v>
      </c>
      <c r="B126" s="2" t="s">
        <v>20</v>
      </c>
      <c r="C126" s="2" t="s">
        <v>61</v>
      </c>
      <c r="D126" s="2" t="s">
        <v>2403</v>
      </c>
      <c r="E126" s="2" t="s">
        <v>3735</v>
      </c>
      <c r="F126" s="2" t="s">
        <v>26</v>
      </c>
      <c r="G126" s="2" t="s">
        <v>9</v>
      </c>
      <c r="H126" s="2">
        <f t="shared" si="1"/>
        <v>1975</v>
      </c>
      <c r="I126" s="42" t="s">
        <v>5191</v>
      </c>
      <c r="J126" s="2">
        <v>7.9</v>
      </c>
      <c r="K126" s="2">
        <v>21.89</v>
      </c>
      <c r="L126" s="2">
        <v>180</v>
      </c>
      <c r="M126" s="2">
        <v>4.9400000000000004</v>
      </c>
      <c r="N126" s="2">
        <v>10.68</v>
      </c>
      <c r="O126" s="2">
        <v>86.59</v>
      </c>
      <c r="P126" s="2">
        <v>2134</v>
      </c>
      <c r="Q126" s="2" t="s">
        <v>49</v>
      </c>
      <c r="R126" s="2">
        <v>89</v>
      </c>
      <c r="S126" s="2">
        <v>61445</v>
      </c>
      <c r="T126" s="2">
        <v>54.61</v>
      </c>
      <c r="U126" s="2">
        <v>31.98</v>
      </c>
      <c r="V126" s="2" t="s">
        <v>44</v>
      </c>
      <c r="W126" s="2">
        <v>3.48</v>
      </c>
    </row>
    <row r="127" spans="1:23" x14ac:dyDescent="0.3">
      <c r="A127" s="2" t="s">
        <v>745</v>
      </c>
      <c r="B127" s="2" t="s">
        <v>10</v>
      </c>
      <c r="C127" s="2" t="s">
        <v>50</v>
      </c>
      <c r="D127" s="2" t="s">
        <v>2380</v>
      </c>
      <c r="E127" s="2" t="s">
        <v>3764</v>
      </c>
      <c r="F127" s="2" t="s">
        <v>26</v>
      </c>
      <c r="G127" s="2" t="s">
        <v>1982</v>
      </c>
      <c r="H127" s="2">
        <f t="shared" si="1"/>
        <v>1960</v>
      </c>
      <c r="I127" s="42" t="s">
        <v>5192</v>
      </c>
      <c r="J127" s="2">
        <v>7.9</v>
      </c>
      <c r="K127" s="2">
        <v>285.54000000000002</v>
      </c>
      <c r="L127" s="2">
        <v>121</v>
      </c>
      <c r="M127" s="2">
        <v>45.86</v>
      </c>
      <c r="N127" s="2">
        <v>121.36</v>
      </c>
      <c r="O127" s="2">
        <v>547.76</v>
      </c>
      <c r="P127" s="2">
        <v>3451</v>
      </c>
      <c r="Q127" s="2" t="s">
        <v>49</v>
      </c>
      <c r="R127" s="2">
        <v>71</v>
      </c>
      <c r="S127" s="2">
        <v>149024</v>
      </c>
      <c r="T127" s="2">
        <v>372.06</v>
      </c>
      <c r="U127" s="2">
        <v>175.7</v>
      </c>
      <c r="V127" s="2" t="s">
        <v>44</v>
      </c>
      <c r="W127" s="2">
        <v>33.950000000000003</v>
      </c>
    </row>
    <row r="128" spans="1:23" x14ac:dyDescent="0.3">
      <c r="A128" s="2" t="s">
        <v>841</v>
      </c>
      <c r="B128" s="2" t="s">
        <v>17</v>
      </c>
      <c r="C128" s="2" t="s">
        <v>54</v>
      </c>
      <c r="D128" s="2" t="s">
        <v>2490</v>
      </c>
      <c r="E128" s="2" t="s">
        <v>3870</v>
      </c>
      <c r="F128" s="2" t="s">
        <v>2491</v>
      </c>
      <c r="G128" s="2" t="s">
        <v>2492</v>
      </c>
      <c r="H128" s="2">
        <f t="shared" si="1"/>
        <v>1978</v>
      </c>
      <c r="I128" s="42" t="s">
        <v>5193</v>
      </c>
      <c r="J128" s="2">
        <v>7.9</v>
      </c>
      <c r="K128" s="2">
        <v>122.57</v>
      </c>
      <c r="L128" s="2">
        <v>179</v>
      </c>
      <c r="M128" s="2">
        <v>30.99</v>
      </c>
      <c r="N128" s="2">
        <v>68.78</v>
      </c>
      <c r="O128" s="2">
        <v>484.62</v>
      </c>
      <c r="P128" s="2">
        <v>2623</v>
      </c>
      <c r="Q128" s="2" t="s">
        <v>45</v>
      </c>
      <c r="R128" s="2">
        <v>65</v>
      </c>
      <c r="S128" s="2">
        <v>166594</v>
      </c>
      <c r="T128" s="2">
        <v>255.86</v>
      </c>
      <c r="U128" s="2">
        <v>228.76</v>
      </c>
      <c r="V128" s="2" t="s">
        <v>46</v>
      </c>
      <c r="W128" s="2">
        <v>32.19</v>
      </c>
    </row>
    <row r="129" spans="1:23" x14ac:dyDescent="0.3">
      <c r="A129" s="2" t="s">
        <v>874</v>
      </c>
      <c r="B129" s="2" t="s">
        <v>13</v>
      </c>
      <c r="C129" s="2" t="s">
        <v>66</v>
      </c>
      <c r="D129" s="2" t="s">
        <v>2046</v>
      </c>
      <c r="E129" s="2" t="s">
        <v>3905</v>
      </c>
      <c r="F129" s="2" t="s">
        <v>18</v>
      </c>
      <c r="G129" s="2" t="s">
        <v>27</v>
      </c>
      <c r="H129" s="2">
        <f t="shared" si="1"/>
        <v>1976</v>
      </c>
      <c r="I129" s="42" t="s">
        <v>5194</v>
      </c>
      <c r="J129" s="2">
        <v>7.9</v>
      </c>
      <c r="K129" s="2">
        <v>219.94</v>
      </c>
      <c r="L129" s="2">
        <v>151</v>
      </c>
      <c r="M129" s="2">
        <v>38.78</v>
      </c>
      <c r="N129" s="2">
        <v>68.040000000000006</v>
      </c>
      <c r="O129" s="2">
        <v>518.21</v>
      </c>
      <c r="P129" s="2">
        <v>3342</v>
      </c>
      <c r="Q129" s="2" t="s">
        <v>45</v>
      </c>
      <c r="R129" s="2">
        <v>49</v>
      </c>
      <c r="S129" s="2">
        <v>296267</v>
      </c>
      <c r="T129" s="2">
        <v>383.3</v>
      </c>
      <c r="U129" s="2">
        <v>134.91</v>
      </c>
      <c r="V129" s="2" t="s">
        <v>48</v>
      </c>
      <c r="W129" s="2">
        <v>96.97</v>
      </c>
    </row>
    <row r="130" spans="1:23" x14ac:dyDescent="0.3">
      <c r="A130" s="2" t="s">
        <v>947</v>
      </c>
      <c r="B130" s="2" t="s">
        <v>17</v>
      </c>
      <c r="C130" s="2" t="s">
        <v>66</v>
      </c>
      <c r="D130" s="2" t="s">
        <v>2113</v>
      </c>
      <c r="E130" s="2" t="s">
        <v>3982</v>
      </c>
      <c r="F130" s="2" t="s">
        <v>2553</v>
      </c>
      <c r="G130" s="2" t="s">
        <v>2554</v>
      </c>
      <c r="H130" s="2">
        <f t="shared" si="1"/>
        <v>2011</v>
      </c>
      <c r="I130" s="42" t="s">
        <v>5195</v>
      </c>
      <c r="J130" s="2">
        <v>7.9</v>
      </c>
      <c r="K130" s="2">
        <v>78.48</v>
      </c>
      <c r="L130" s="2">
        <v>99</v>
      </c>
      <c r="M130" s="2">
        <v>12.64</v>
      </c>
      <c r="N130" s="2">
        <v>19.82</v>
      </c>
      <c r="O130" s="2">
        <v>40.04</v>
      </c>
      <c r="P130" s="2">
        <v>604</v>
      </c>
      <c r="Q130" s="2" t="s">
        <v>45</v>
      </c>
      <c r="R130" s="2">
        <v>86</v>
      </c>
      <c r="S130" s="2">
        <v>4186</v>
      </c>
      <c r="T130" s="2">
        <v>25.1</v>
      </c>
      <c r="U130" s="2">
        <v>14.94</v>
      </c>
      <c r="V130" s="2" t="s">
        <v>50</v>
      </c>
      <c r="W130" s="2">
        <v>34.85</v>
      </c>
    </row>
    <row r="131" spans="1:23" x14ac:dyDescent="0.3">
      <c r="A131" s="2" t="s">
        <v>968</v>
      </c>
      <c r="B131" s="2" t="s">
        <v>22</v>
      </c>
      <c r="C131" s="2" t="s">
        <v>66</v>
      </c>
      <c r="D131" s="2" t="s">
        <v>1853</v>
      </c>
      <c r="E131" s="2" t="s">
        <v>4006</v>
      </c>
      <c r="F131" s="2" t="s">
        <v>26</v>
      </c>
      <c r="G131" s="2" t="s">
        <v>9</v>
      </c>
      <c r="H131" s="2">
        <f t="shared" ref="H131:H194" si="2">YEAR(I131)</f>
        <v>1969</v>
      </c>
      <c r="I131" s="42" t="s">
        <v>5196</v>
      </c>
      <c r="J131" s="2">
        <v>7.9</v>
      </c>
      <c r="K131" s="2">
        <v>133.65</v>
      </c>
      <c r="L131" s="2">
        <v>110</v>
      </c>
      <c r="M131" s="2">
        <v>44.78</v>
      </c>
      <c r="N131" s="2">
        <v>122.86</v>
      </c>
      <c r="O131" s="2">
        <v>968.19</v>
      </c>
      <c r="P131" s="2">
        <v>1811</v>
      </c>
      <c r="Q131" s="2" t="s">
        <v>49</v>
      </c>
      <c r="R131" s="2">
        <v>84</v>
      </c>
      <c r="S131" s="2">
        <v>410450</v>
      </c>
      <c r="T131" s="2">
        <v>759.5</v>
      </c>
      <c r="U131" s="2">
        <v>208.69</v>
      </c>
      <c r="V131" s="2" t="s">
        <v>48</v>
      </c>
      <c r="W131" s="2">
        <v>15.96</v>
      </c>
    </row>
    <row r="132" spans="1:23" x14ac:dyDescent="0.3">
      <c r="A132" s="2" t="s">
        <v>87</v>
      </c>
      <c r="B132" s="2" t="s">
        <v>17</v>
      </c>
      <c r="C132" s="2" t="s">
        <v>52</v>
      </c>
      <c r="D132" s="2" t="s">
        <v>2192</v>
      </c>
      <c r="E132" s="2" t="s">
        <v>4116</v>
      </c>
      <c r="F132" s="2" t="s">
        <v>26</v>
      </c>
      <c r="G132" s="2" t="s">
        <v>21</v>
      </c>
      <c r="H132" s="2">
        <f t="shared" si="2"/>
        <v>1954</v>
      </c>
      <c r="I132" s="42" t="s">
        <v>5197</v>
      </c>
      <c r="J132" s="2">
        <v>7.9</v>
      </c>
      <c r="K132" s="2">
        <v>129.61000000000001</v>
      </c>
      <c r="L132" s="2">
        <v>106</v>
      </c>
      <c r="M132" s="2">
        <v>44.77</v>
      </c>
      <c r="N132" s="2">
        <v>87.1</v>
      </c>
      <c r="O132" s="2">
        <v>628.01</v>
      </c>
      <c r="P132" s="2">
        <v>4125</v>
      </c>
      <c r="Q132" s="2" t="s">
        <v>49</v>
      </c>
      <c r="R132" s="2">
        <v>96</v>
      </c>
      <c r="S132" s="2">
        <v>426133</v>
      </c>
      <c r="T132" s="2">
        <v>318.72000000000003</v>
      </c>
      <c r="U132" s="2">
        <v>309.29000000000002</v>
      </c>
      <c r="V132" s="2" t="s">
        <v>44</v>
      </c>
      <c r="W132" s="2">
        <v>38.46</v>
      </c>
    </row>
    <row r="133" spans="1:23" x14ac:dyDescent="0.3">
      <c r="A133" s="2" t="s">
        <v>1173</v>
      </c>
      <c r="B133" s="2" t="s">
        <v>22</v>
      </c>
      <c r="C133" s="2" t="s">
        <v>44</v>
      </c>
      <c r="D133" s="2" t="s">
        <v>2221</v>
      </c>
      <c r="E133" s="2" t="s">
        <v>4237</v>
      </c>
      <c r="F133" s="2" t="s">
        <v>26</v>
      </c>
      <c r="G133" s="2" t="s">
        <v>9</v>
      </c>
      <c r="H133" s="2">
        <f t="shared" si="2"/>
        <v>1992</v>
      </c>
      <c r="I133" s="42" t="s">
        <v>5198</v>
      </c>
      <c r="J133" s="2">
        <v>7.9</v>
      </c>
      <c r="K133" s="2">
        <v>160.31</v>
      </c>
      <c r="L133" s="2">
        <v>104</v>
      </c>
      <c r="M133" s="2">
        <v>45.13</v>
      </c>
      <c r="N133" s="2">
        <v>88.68</v>
      </c>
      <c r="O133" s="2">
        <v>209.42</v>
      </c>
      <c r="P133" s="2">
        <v>3242</v>
      </c>
      <c r="Q133" s="2" t="s">
        <v>49</v>
      </c>
      <c r="R133" s="2">
        <v>35</v>
      </c>
      <c r="S133" s="2">
        <v>456819</v>
      </c>
      <c r="T133" s="2">
        <v>159.55000000000001</v>
      </c>
      <c r="U133" s="2">
        <v>49.87</v>
      </c>
      <c r="V133" s="2" t="s">
        <v>50</v>
      </c>
      <c r="W133" s="2">
        <v>50.61</v>
      </c>
    </row>
    <row r="134" spans="1:23" x14ac:dyDescent="0.3">
      <c r="A134" s="2" t="s">
        <v>1192</v>
      </c>
      <c r="B134" s="2" t="s">
        <v>8</v>
      </c>
      <c r="C134" s="2" t="s">
        <v>50</v>
      </c>
      <c r="D134" s="2" t="s">
        <v>2709</v>
      </c>
      <c r="E134" s="2" t="s">
        <v>4257</v>
      </c>
      <c r="F134" s="2" t="s">
        <v>26</v>
      </c>
      <c r="G134" s="2" t="s">
        <v>9</v>
      </c>
      <c r="H134" s="2">
        <f t="shared" si="2"/>
        <v>2012</v>
      </c>
      <c r="I134" s="42" t="s">
        <v>5199</v>
      </c>
      <c r="J134" s="2">
        <v>7.9</v>
      </c>
      <c r="K134" s="2">
        <v>50.2</v>
      </c>
      <c r="L134" s="2">
        <v>160</v>
      </c>
      <c r="M134" s="2">
        <v>48.41</v>
      </c>
      <c r="N134" s="2">
        <v>122.37</v>
      </c>
      <c r="O134" s="2">
        <v>703.12</v>
      </c>
      <c r="P134" s="2">
        <v>2395</v>
      </c>
      <c r="Q134" s="2" t="s">
        <v>49</v>
      </c>
      <c r="R134" s="2">
        <v>89</v>
      </c>
      <c r="S134" s="2">
        <v>243311</v>
      </c>
      <c r="T134" s="2">
        <v>532.53</v>
      </c>
      <c r="U134" s="2">
        <v>170.59</v>
      </c>
      <c r="V134" s="2" t="s">
        <v>44</v>
      </c>
      <c r="W134" s="2">
        <v>23.22</v>
      </c>
    </row>
    <row r="135" spans="1:23" x14ac:dyDescent="0.3">
      <c r="A135" s="2" t="s">
        <v>1248</v>
      </c>
      <c r="B135" s="2" t="s">
        <v>8</v>
      </c>
      <c r="C135" s="2" t="s">
        <v>44</v>
      </c>
      <c r="D135" s="2" t="s">
        <v>1961</v>
      </c>
      <c r="E135" s="2" t="s">
        <v>4322</v>
      </c>
      <c r="F135" s="2" t="s">
        <v>26</v>
      </c>
      <c r="G135" s="2" t="s">
        <v>9</v>
      </c>
      <c r="H135" s="2">
        <f t="shared" si="2"/>
        <v>1977</v>
      </c>
      <c r="I135" s="42" t="s">
        <v>5200</v>
      </c>
      <c r="J135" s="2">
        <v>7.9</v>
      </c>
      <c r="K135" s="2">
        <v>149.27000000000001</v>
      </c>
      <c r="L135" s="2">
        <v>104</v>
      </c>
      <c r="M135" s="2">
        <v>4.43</v>
      </c>
      <c r="N135" s="2">
        <v>8.39</v>
      </c>
      <c r="O135" s="2">
        <v>40.630000000000003</v>
      </c>
      <c r="P135" s="2">
        <v>3774</v>
      </c>
      <c r="Q135" s="2" t="s">
        <v>45</v>
      </c>
      <c r="R135" s="2">
        <v>42</v>
      </c>
      <c r="S135" s="2">
        <v>259276</v>
      </c>
      <c r="T135" s="2">
        <v>32.380000000000003</v>
      </c>
      <c r="U135" s="2">
        <v>8.25</v>
      </c>
      <c r="V135" s="2" t="s">
        <v>48</v>
      </c>
      <c r="W135" s="2">
        <v>71.78</v>
      </c>
    </row>
    <row r="136" spans="1:23" x14ac:dyDescent="0.3">
      <c r="A136" s="2" t="s">
        <v>1363</v>
      </c>
      <c r="B136" s="2" t="s">
        <v>22</v>
      </c>
      <c r="C136" s="2" t="s">
        <v>44</v>
      </c>
      <c r="D136" s="2" t="s">
        <v>1990</v>
      </c>
      <c r="E136" s="2" t="s">
        <v>3193</v>
      </c>
      <c r="F136" s="2" t="s">
        <v>26</v>
      </c>
      <c r="G136" s="2" t="s">
        <v>9</v>
      </c>
      <c r="H136" s="2">
        <f t="shared" si="2"/>
        <v>1994</v>
      </c>
      <c r="I136" s="42" t="s">
        <v>5201</v>
      </c>
      <c r="J136" s="2">
        <v>7.9</v>
      </c>
      <c r="K136" s="2">
        <v>70.05</v>
      </c>
      <c r="L136" s="2">
        <v>103</v>
      </c>
      <c r="M136" s="2">
        <v>9.1300000000000008</v>
      </c>
      <c r="N136" s="2">
        <v>27.06</v>
      </c>
      <c r="O136" s="2">
        <v>214.17</v>
      </c>
      <c r="P136" s="2">
        <v>4869</v>
      </c>
      <c r="Q136" s="2" t="s">
        <v>45</v>
      </c>
      <c r="R136" s="2">
        <v>40</v>
      </c>
      <c r="S136" s="2">
        <v>446447</v>
      </c>
      <c r="T136" s="2">
        <v>164.92</v>
      </c>
      <c r="U136" s="2">
        <v>49.25</v>
      </c>
      <c r="V136" s="2" t="s">
        <v>46</v>
      </c>
      <c r="W136" s="2">
        <v>12.52</v>
      </c>
    </row>
    <row r="137" spans="1:23" x14ac:dyDescent="0.3">
      <c r="A137" s="2" t="s">
        <v>1428</v>
      </c>
      <c r="B137" s="2" t="s">
        <v>28</v>
      </c>
      <c r="C137" s="2" t="s">
        <v>66</v>
      </c>
      <c r="D137" s="2" t="s">
        <v>2221</v>
      </c>
      <c r="E137" s="2" t="s">
        <v>4237</v>
      </c>
      <c r="F137" s="2" t="s">
        <v>26</v>
      </c>
      <c r="G137" s="2" t="s">
        <v>9</v>
      </c>
      <c r="H137" s="2">
        <f t="shared" si="2"/>
        <v>1984</v>
      </c>
      <c r="I137" s="42" t="s">
        <v>5202</v>
      </c>
      <c r="J137" s="2">
        <v>7.9</v>
      </c>
      <c r="K137" s="2">
        <v>157.31</v>
      </c>
      <c r="L137" s="2">
        <v>113</v>
      </c>
      <c r="M137" s="2">
        <v>16.07</v>
      </c>
      <c r="N137" s="2">
        <v>24.19</v>
      </c>
      <c r="O137" s="2">
        <v>161.36000000000001</v>
      </c>
      <c r="P137" s="2">
        <v>3664</v>
      </c>
      <c r="Q137" s="2" t="s">
        <v>45</v>
      </c>
      <c r="R137" s="2">
        <v>24</v>
      </c>
      <c r="S137" s="2">
        <v>379900</v>
      </c>
      <c r="T137" s="2">
        <v>121.86</v>
      </c>
      <c r="U137" s="2">
        <v>39.5</v>
      </c>
      <c r="V137" s="2" t="s">
        <v>55</v>
      </c>
      <c r="W137" s="2">
        <v>34.1</v>
      </c>
    </row>
    <row r="138" spans="1:23" x14ac:dyDescent="0.3">
      <c r="A138" s="2" t="s">
        <v>1483</v>
      </c>
      <c r="B138" s="2" t="s">
        <v>32</v>
      </c>
      <c r="C138" s="2" t="s">
        <v>48</v>
      </c>
      <c r="D138" s="2" t="s">
        <v>2180</v>
      </c>
      <c r="E138" s="2" t="s">
        <v>4593</v>
      </c>
      <c r="F138" s="2" t="s">
        <v>26</v>
      </c>
      <c r="G138" s="2" t="s">
        <v>2075</v>
      </c>
      <c r="H138" s="2">
        <f t="shared" si="2"/>
        <v>1953</v>
      </c>
      <c r="I138" s="42" t="s">
        <v>5203</v>
      </c>
      <c r="J138" s="2">
        <v>7.9</v>
      </c>
      <c r="K138" s="2">
        <v>256.76</v>
      </c>
      <c r="L138" s="2">
        <v>120</v>
      </c>
      <c r="M138" s="2">
        <v>39.22</v>
      </c>
      <c r="N138" s="2">
        <v>89.95</v>
      </c>
      <c r="O138" s="2">
        <v>530.84</v>
      </c>
      <c r="P138" s="2">
        <v>4805</v>
      </c>
      <c r="Q138" s="2" t="s">
        <v>49</v>
      </c>
      <c r="R138" s="2">
        <v>21</v>
      </c>
      <c r="S138" s="2">
        <v>274334</v>
      </c>
      <c r="T138" s="2">
        <v>412.87</v>
      </c>
      <c r="U138" s="2">
        <v>117.97</v>
      </c>
      <c r="V138" s="2" t="s">
        <v>46</v>
      </c>
      <c r="W138" s="2">
        <v>68.13</v>
      </c>
    </row>
    <row r="139" spans="1:23" x14ac:dyDescent="0.3">
      <c r="A139" s="2" t="s">
        <v>1485</v>
      </c>
      <c r="B139" s="2" t="s">
        <v>10</v>
      </c>
      <c r="C139" s="2" t="s">
        <v>61</v>
      </c>
      <c r="D139" s="2" t="s">
        <v>2666</v>
      </c>
      <c r="E139" s="2" t="s">
        <v>4595</v>
      </c>
      <c r="F139" s="2" t="s">
        <v>26</v>
      </c>
      <c r="G139" s="2" t="s">
        <v>9</v>
      </c>
      <c r="H139" s="2">
        <f t="shared" si="2"/>
        <v>2003</v>
      </c>
      <c r="I139" s="42" t="s">
        <v>5204</v>
      </c>
      <c r="J139" s="2">
        <v>7.9</v>
      </c>
      <c r="K139" s="2">
        <v>265.16000000000003</v>
      </c>
      <c r="L139" s="2">
        <v>165</v>
      </c>
      <c r="M139" s="2">
        <v>26.32</v>
      </c>
      <c r="N139" s="2">
        <v>50.91</v>
      </c>
      <c r="O139" s="2">
        <v>122.03</v>
      </c>
      <c r="P139" s="2">
        <v>2944</v>
      </c>
      <c r="Q139" s="2" t="s">
        <v>45</v>
      </c>
      <c r="R139" s="2">
        <v>37</v>
      </c>
      <c r="S139" s="2">
        <v>291066</v>
      </c>
      <c r="T139" s="2">
        <v>96.73</v>
      </c>
      <c r="U139" s="2">
        <v>25.3</v>
      </c>
      <c r="V139" s="2" t="s">
        <v>55</v>
      </c>
      <c r="W139" s="2">
        <v>72.900000000000006</v>
      </c>
    </row>
    <row r="140" spans="1:23" x14ac:dyDescent="0.3">
      <c r="A140" s="2" t="s">
        <v>1545</v>
      </c>
      <c r="B140" s="2" t="s">
        <v>22</v>
      </c>
      <c r="C140" s="2" t="s">
        <v>66</v>
      </c>
      <c r="D140" s="2" t="s">
        <v>2440</v>
      </c>
      <c r="E140" s="2" t="s">
        <v>4666</v>
      </c>
      <c r="F140" s="2" t="s">
        <v>26</v>
      </c>
      <c r="G140" s="2" t="s">
        <v>9</v>
      </c>
      <c r="H140" s="2">
        <f t="shared" si="2"/>
        <v>1976</v>
      </c>
      <c r="I140" s="42" t="s">
        <v>5205</v>
      </c>
      <c r="J140" s="2">
        <v>7.9</v>
      </c>
      <c r="K140" s="2">
        <v>93.1</v>
      </c>
      <c r="L140" s="2">
        <v>113</v>
      </c>
      <c r="M140" s="2">
        <v>20.36</v>
      </c>
      <c r="N140" s="2">
        <v>41.07</v>
      </c>
      <c r="O140" s="2">
        <v>285.93</v>
      </c>
      <c r="P140" s="2">
        <v>3760</v>
      </c>
      <c r="Q140" s="2" t="s">
        <v>49</v>
      </c>
      <c r="R140" s="2">
        <v>65</v>
      </c>
      <c r="S140" s="2">
        <v>495359</v>
      </c>
      <c r="T140" s="2">
        <v>220.91</v>
      </c>
      <c r="U140" s="2">
        <v>65.02</v>
      </c>
      <c r="V140" s="2" t="s">
        <v>50</v>
      </c>
      <c r="W140" s="2">
        <v>15.61</v>
      </c>
    </row>
    <row r="141" spans="1:23" x14ac:dyDescent="0.3">
      <c r="A141" s="2" t="s">
        <v>1556</v>
      </c>
      <c r="B141" s="2" t="s">
        <v>20</v>
      </c>
      <c r="C141" s="2" t="s">
        <v>50</v>
      </c>
      <c r="D141" s="2" t="s">
        <v>2354</v>
      </c>
      <c r="E141" s="2" t="s">
        <v>4682</v>
      </c>
      <c r="F141" s="2" t="s">
        <v>26</v>
      </c>
      <c r="G141" s="2" t="s">
        <v>9</v>
      </c>
      <c r="H141" s="2">
        <f t="shared" si="2"/>
        <v>1963</v>
      </c>
      <c r="I141" s="42" t="s">
        <v>5206</v>
      </c>
      <c r="J141" s="2">
        <v>7.9</v>
      </c>
      <c r="K141" s="2">
        <v>248.83</v>
      </c>
      <c r="L141" s="2">
        <v>88</v>
      </c>
      <c r="M141" s="2">
        <v>20.61</v>
      </c>
      <c r="N141" s="2">
        <v>31.81</v>
      </c>
      <c r="O141" s="2">
        <v>96.84</v>
      </c>
      <c r="P141" s="2">
        <v>4833</v>
      </c>
      <c r="Q141" s="2" t="s">
        <v>45</v>
      </c>
      <c r="R141" s="2">
        <v>78</v>
      </c>
      <c r="S141" s="2">
        <v>472134</v>
      </c>
      <c r="T141" s="2">
        <v>55.23</v>
      </c>
      <c r="U141" s="2">
        <v>41.61</v>
      </c>
      <c r="V141" s="2" t="s">
        <v>44</v>
      </c>
      <c r="W141" s="2">
        <v>114.45</v>
      </c>
    </row>
    <row r="142" spans="1:23" x14ac:dyDescent="0.3">
      <c r="A142" s="2" t="s">
        <v>991</v>
      </c>
      <c r="B142" s="2" t="s">
        <v>28</v>
      </c>
      <c r="C142" s="2" t="s">
        <v>48</v>
      </c>
      <c r="D142" s="2" t="s">
        <v>2927</v>
      </c>
      <c r="E142" s="2" t="s">
        <v>4718</v>
      </c>
      <c r="F142" s="2" t="s">
        <v>23</v>
      </c>
      <c r="G142" s="2" t="s">
        <v>2343</v>
      </c>
      <c r="H142" s="2">
        <f t="shared" si="2"/>
        <v>1995</v>
      </c>
      <c r="I142" s="42" t="s">
        <v>5207</v>
      </c>
      <c r="J142" s="2">
        <v>7.9</v>
      </c>
      <c r="K142" s="2">
        <v>52.89</v>
      </c>
      <c r="L142" s="2">
        <v>132</v>
      </c>
      <c r="M142" s="2">
        <v>12.23</v>
      </c>
      <c r="N142" s="2">
        <v>33.61</v>
      </c>
      <c r="O142" s="2">
        <v>318.98</v>
      </c>
      <c r="P142" s="2">
        <v>4134</v>
      </c>
      <c r="Q142" s="2" t="s">
        <v>49</v>
      </c>
      <c r="R142" s="2">
        <v>45</v>
      </c>
      <c r="S142" s="2">
        <v>395407</v>
      </c>
      <c r="T142" s="2">
        <v>217.77</v>
      </c>
      <c r="U142" s="2">
        <v>101.21</v>
      </c>
      <c r="V142" s="2" t="s">
        <v>46</v>
      </c>
      <c r="W142" s="2">
        <v>17.27</v>
      </c>
    </row>
    <row r="143" spans="1:23" x14ac:dyDescent="0.3">
      <c r="A143" s="2" t="s">
        <v>1605</v>
      </c>
      <c r="B143" s="2" t="s">
        <v>25</v>
      </c>
      <c r="C143" s="2" t="s">
        <v>54</v>
      </c>
      <c r="D143" s="2" t="s">
        <v>2396</v>
      </c>
      <c r="E143" s="2" t="s">
        <v>4743</v>
      </c>
      <c r="F143" s="2" t="s">
        <v>26</v>
      </c>
      <c r="G143" s="2" t="s">
        <v>19</v>
      </c>
      <c r="H143" s="2">
        <f t="shared" si="2"/>
        <v>1979</v>
      </c>
      <c r="I143" s="42" t="s">
        <v>5208</v>
      </c>
      <c r="J143" s="2">
        <v>7.9</v>
      </c>
      <c r="K143" s="2">
        <v>218.75</v>
      </c>
      <c r="L143" s="2">
        <v>110</v>
      </c>
      <c r="M143" s="2">
        <v>31.03</v>
      </c>
      <c r="N143" s="2">
        <v>49.35</v>
      </c>
      <c r="O143" s="2">
        <v>353.12</v>
      </c>
      <c r="P143" s="2">
        <v>1549</v>
      </c>
      <c r="Q143" s="2" t="s">
        <v>49</v>
      </c>
      <c r="R143" s="2">
        <v>54</v>
      </c>
      <c r="S143" s="2">
        <v>293042</v>
      </c>
      <c r="T143" s="2">
        <v>280.83</v>
      </c>
      <c r="U143" s="2">
        <v>72.290000000000006</v>
      </c>
      <c r="V143" s="2" t="s">
        <v>54</v>
      </c>
      <c r="W143" s="2">
        <v>67.25</v>
      </c>
    </row>
    <row r="144" spans="1:23" x14ac:dyDescent="0.3">
      <c r="A144" s="2" t="s">
        <v>1643</v>
      </c>
      <c r="B144" s="2" t="s">
        <v>17</v>
      </c>
      <c r="C144" s="2" t="s">
        <v>54</v>
      </c>
      <c r="D144" s="2" t="s">
        <v>1868</v>
      </c>
      <c r="E144" s="2" t="s">
        <v>4795</v>
      </c>
      <c r="F144" s="2" t="s">
        <v>26</v>
      </c>
      <c r="G144" s="2" t="s">
        <v>9</v>
      </c>
      <c r="H144" s="2">
        <f t="shared" si="2"/>
        <v>1986</v>
      </c>
      <c r="I144" s="42" t="s">
        <v>5209</v>
      </c>
      <c r="J144" s="2">
        <v>7.9</v>
      </c>
      <c r="K144" s="2">
        <v>84.33</v>
      </c>
      <c r="L144" s="2">
        <v>143</v>
      </c>
      <c r="M144" s="2">
        <v>11.65</v>
      </c>
      <c r="N144" s="2">
        <v>26.75</v>
      </c>
      <c r="O144" s="2">
        <v>256.73</v>
      </c>
      <c r="P144" s="2">
        <v>4305</v>
      </c>
      <c r="Q144" s="2" t="s">
        <v>49</v>
      </c>
      <c r="R144" s="2">
        <v>30</v>
      </c>
      <c r="S144" s="2">
        <v>290838</v>
      </c>
      <c r="T144" s="2">
        <v>182.31</v>
      </c>
      <c r="U144" s="2">
        <v>74.42</v>
      </c>
      <c r="V144" s="2" t="s">
        <v>48</v>
      </c>
      <c r="W144" s="2">
        <v>13.1</v>
      </c>
    </row>
    <row r="145" spans="1:23" x14ac:dyDescent="0.3">
      <c r="A145" s="2" t="s">
        <v>1705</v>
      </c>
      <c r="B145" s="2" t="s">
        <v>10</v>
      </c>
      <c r="C145" s="2" t="s">
        <v>66</v>
      </c>
      <c r="D145" s="2" t="s">
        <v>2991</v>
      </c>
      <c r="E145" s="2" t="s">
        <v>4868</v>
      </c>
      <c r="F145" s="2" t="s">
        <v>26</v>
      </c>
      <c r="G145" s="2" t="s">
        <v>9</v>
      </c>
      <c r="H145" s="2">
        <f t="shared" si="2"/>
        <v>2015</v>
      </c>
      <c r="I145" s="42" t="s">
        <v>5210</v>
      </c>
      <c r="J145" s="2">
        <v>7.9</v>
      </c>
      <c r="K145" s="2">
        <v>146.80000000000001</v>
      </c>
      <c r="L145" s="2">
        <v>170</v>
      </c>
      <c r="M145" s="2">
        <v>21.65</v>
      </c>
      <c r="N145" s="2">
        <v>33.200000000000003</v>
      </c>
      <c r="O145" s="2">
        <v>83.22</v>
      </c>
      <c r="P145" s="2">
        <v>4733</v>
      </c>
      <c r="Q145" s="2" t="s">
        <v>45</v>
      </c>
      <c r="R145" s="2">
        <v>97</v>
      </c>
      <c r="S145" s="2">
        <v>439668</v>
      </c>
      <c r="T145" s="2">
        <v>45.22</v>
      </c>
      <c r="U145" s="2">
        <v>38</v>
      </c>
      <c r="V145" s="2" t="s">
        <v>44</v>
      </c>
      <c r="W145" s="2">
        <v>21.09</v>
      </c>
    </row>
    <row r="146" spans="1:23" x14ac:dyDescent="0.3">
      <c r="A146" s="2" t="s">
        <v>1726</v>
      </c>
      <c r="B146" s="2" t="s">
        <v>22</v>
      </c>
      <c r="C146" s="2" t="s">
        <v>44</v>
      </c>
      <c r="D146" s="2" t="s">
        <v>1992</v>
      </c>
      <c r="E146" s="2" t="s">
        <v>4894</v>
      </c>
      <c r="F146" s="2" t="s">
        <v>26</v>
      </c>
      <c r="G146" s="2" t="s">
        <v>9</v>
      </c>
      <c r="H146" s="2">
        <f t="shared" si="2"/>
        <v>2006</v>
      </c>
      <c r="I146" s="42" t="s">
        <v>5082</v>
      </c>
      <c r="J146" s="2">
        <v>7.9</v>
      </c>
      <c r="K146" s="2">
        <v>166.74</v>
      </c>
      <c r="L146" s="2">
        <v>129</v>
      </c>
      <c r="M146" s="2">
        <v>48.82</v>
      </c>
      <c r="N146" s="2">
        <v>88.42</v>
      </c>
      <c r="O146" s="2">
        <v>837.88</v>
      </c>
      <c r="P146" s="2">
        <v>1273</v>
      </c>
      <c r="Q146" s="2" t="s">
        <v>49</v>
      </c>
      <c r="R146" s="2">
        <v>64</v>
      </c>
      <c r="S146" s="2">
        <v>363611</v>
      </c>
      <c r="T146" s="2">
        <v>485.81</v>
      </c>
      <c r="U146" s="2">
        <v>352.07</v>
      </c>
      <c r="V146" s="2" t="s">
        <v>48</v>
      </c>
      <c r="W146" s="2">
        <v>50.59</v>
      </c>
    </row>
    <row r="147" spans="1:23" x14ac:dyDescent="0.3">
      <c r="A147" s="2" t="s">
        <v>1777</v>
      </c>
      <c r="B147" s="2" t="s">
        <v>20</v>
      </c>
      <c r="C147" s="2" t="s">
        <v>54</v>
      </c>
      <c r="D147" s="2" t="s">
        <v>3029</v>
      </c>
      <c r="E147" s="2" t="s">
        <v>4955</v>
      </c>
      <c r="F147" s="2" t="s">
        <v>18</v>
      </c>
      <c r="G147" s="2" t="s">
        <v>27</v>
      </c>
      <c r="H147" s="2">
        <f t="shared" si="2"/>
        <v>1962</v>
      </c>
      <c r="I147" s="42" t="s">
        <v>5211</v>
      </c>
      <c r="J147" s="2">
        <v>7.9</v>
      </c>
      <c r="K147" s="2">
        <v>62.63</v>
      </c>
      <c r="L147" s="2">
        <v>139</v>
      </c>
      <c r="M147" s="2">
        <v>16.079999999999998</v>
      </c>
      <c r="N147" s="2">
        <v>39.14</v>
      </c>
      <c r="O147" s="2">
        <v>197.69</v>
      </c>
      <c r="P147" s="2">
        <v>1115</v>
      </c>
      <c r="Q147" s="2" t="s">
        <v>45</v>
      </c>
      <c r="R147" s="2">
        <v>24</v>
      </c>
      <c r="S147" s="2">
        <v>59211</v>
      </c>
      <c r="T147" s="2">
        <v>102.14</v>
      </c>
      <c r="U147" s="2">
        <v>95.55</v>
      </c>
      <c r="V147" s="2" t="s">
        <v>48</v>
      </c>
      <c r="W147" s="2">
        <v>26.63</v>
      </c>
    </row>
    <row r="148" spans="1:23" x14ac:dyDescent="0.3">
      <c r="A148" s="2" t="s">
        <v>1816</v>
      </c>
      <c r="B148" s="2" t="s">
        <v>25</v>
      </c>
      <c r="C148" s="2" t="s">
        <v>44</v>
      </c>
      <c r="D148" s="2" t="s">
        <v>1993</v>
      </c>
      <c r="E148" s="2" t="s">
        <v>5003</v>
      </c>
      <c r="F148" s="2" t="s">
        <v>26</v>
      </c>
      <c r="G148" s="2" t="s">
        <v>9</v>
      </c>
      <c r="H148" s="2">
        <f t="shared" si="2"/>
        <v>1987</v>
      </c>
      <c r="I148" s="42" t="s">
        <v>5212</v>
      </c>
      <c r="J148" s="2">
        <v>7.9</v>
      </c>
      <c r="K148" s="2">
        <v>32.82</v>
      </c>
      <c r="L148" s="2">
        <v>97</v>
      </c>
      <c r="M148" s="2">
        <v>38.53</v>
      </c>
      <c r="N148" s="2">
        <v>99.69</v>
      </c>
      <c r="O148" s="2">
        <v>930.01</v>
      </c>
      <c r="P148" s="2">
        <v>872</v>
      </c>
      <c r="Q148" s="2" t="s">
        <v>49</v>
      </c>
      <c r="R148" s="2">
        <v>48</v>
      </c>
      <c r="S148" s="2">
        <v>87578</v>
      </c>
      <c r="T148" s="2">
        <v>693.5</v>
      </c>
      <c r="U148" s="2">
        <v>236.51</v>
      </c>
      <c r="V148" s="2" t="s">
        <v>55</v>
      </c>
      <c r="W148" s="2">
        <v>15.72</v>
      </c>
    </row>
    <row r="149" spans="1:23" x14ac:dyDescent="0.3">
      <c r="A149" s="2" t="s">
        <v>1824</v>
      </c>
      <c r="B149" s="2" t="s">
        <v>28</v>
      </c>
      <c r="C149" s="2" t="s">
        <v>54</v>
      </c>
      <c r="D149" s="2" t="s">
        <v>1893</v>
      </c>
      <c r="E149" s="2" t="s">
        <v>5015</v>
      </c>
      <c r="F149" s="2" t="s">
        <v>26</v>
      </c>
      <c r="G149" s="2" t="s">
        <v>9</v>
      </c>
      <c r="H149" s="2">
        <f t="shared" si="2"/>
        <v>1980</v>
      </c>
      <c r="I149" s="42" t="s">
        <v>5213</v>
      </c>
      <c r="J149" s="2">
        <v>7.9</v>
      </c>
      <c r="K149" s="2">
        <v>57.18</v>
      </c>
      <c r="L149" s="2">
        <v>164</v>
      </c>
      <c r="M149" s="2">
        <v>38.380000000000003</v>
      </c>
      <c r="N149" s="2">
        <v>99.11</v>
      </c>
      <c r="O149" s="2">
        <v>913.55</v>
      </c>
      <c r="P149" s="2">
        <v>526</v>
      </c>
      <c r="Q149" s="2" t="s">
        <v>49</v>
      </c>
      <c r="R149" s="2">
        <v>72</v>
      </c>
      <c r="S149" s="2">
        <v>337756</v>
      </c>
      <c r="T149" s="2">
        <v>711.09</v>
      </c>
      <c r="U149" s="2">
        <v>202.46</v>
      </c>
      <c r="V149" s="2" t="s">
        <v>44</v>
      </c>
      <c r="W149" s="2">
        <v>7.2</v>
      </c>
    </row>
    <row r="150" spans="1:23" x14ac:dyDescent="0.3">
      <c r="A150" s="2" t="s">
        <v>165</v>
      </c>
      <c r="B150" s="2" t="s">
        <v>32</v>
      </c>
      <c r="C150" s="2" t="s">
        <v>61</v>
      </c>
      <c r="D150" s="2" t="s">
        <v>1961</v>
      </c>
      <c r="E150" s="2" t="s">
        <v>3163</v>
      </c>
      <c r="F150" s="2" t="s">
        <v>26</v>
      </c>
      <c r="G150" s="2" t="s">
        <v>19</v>
      </c>
      <c r="H150" s="2">
        <f t="shared" si="2"/>
        <v>1959</v>
      </c>
      <c r="I150" s="42" t="s">
        <v>5214</v>
      </c>
      <c r="J150" s="2">
        <v>7.8</v>
      </c>
      <c r="K150" s="2">
        <v>82.69</v>
      </c>
      <c r="L150" s="2">
        <v>121</v>
      </c>
      <c r="M150" s="2">
        <v>3.3</v>
      </c>
      <c r="N150" s="2">
        <v>8.74</v>
      </c>
      <c r="O150" s="2">
        <v>50.08</v>
      </c>
      <c r="P150" s="2">
        <v>3234</v>
      </c>
      <c r="Q150" s="2" t="s">
        <v>45</v>
      </c>
      <c r="R150" s="2">
        <v>92</v>
      </c>
      <c r="S150" s="2">
        <v>379985</v>
      </c>
      <c r="T150" s="2">
        <v>25.74</v>
      </c>
      <c r="U150" s="2">
        <v>24.34</v>
      </c>
      <c r="V150" s="2" t="s">
        <v>48</v>
      </c>
      <c r="W150" s="2">
        <v>31.67</v>
      </c>
    </row>
    <row r="151" spans="1:23" x14ac:dyDescent="0.3">
      <c r="A151" s="2" t="s">
        <v>269</v>
      </c>
      <c r="B151" s="2" t="s">
        <v>32</v>
      </c>
      <c r="C151" s="2" t="s">
        <v>61</v>
      </c>
      <c r="D151" s="2" t="s">
        <v>2060</v>
      </c>
      <c r="E151" s="2" t="s">
        <v>3268</v>
      </c>
      <c r="F151" s="2" t="s">
        <v>26</v>
      </c>
      <c r="G151" s="2" t="s">
        <v>9</v>
      </c>
      <c r="H151" s="2">
        <f t="shared" si="2"/>
        <v>2006</v>
      </c>
      <c r="I151" s="42" t="s">
        <v>5215</v>
      </c>
      <c r="J151" s="2">
        <v>7.8</v>
      </c>
      <c r="K151" s="2">
        <v>224.16</v>
      </c>
      <c r="L151" s="2">
        <v>109</v>
      </c>
      <c r="M151" s="2">
        <v>40.72</v>
      </c>
      <c r="N151" s="2">
        <v>65.73</v>
      </c>
      <c r="O151" s="2">
        <v>306.14</v>
      </c>
      <c r="P151" s="2">
        <v>2137</v>
      </c>
      <c r="Q151" s="2" t="s">
        <v>49</v>
      </c>
      <c r="R151" s="2">
        <v>63</v>
      </c>
      <c r="S151" s="2">
        <v>392391</v>
      </c>
      <c r="T151" s="2">
        <v>242.98</v>
      </c>
      <c r="U151" s="2">
        <v>63.16</v>
      </c>
      <c r="V151" s="2" t="s">
        <v>48</v>
      </c>
      <c r="W151" s="2">
        <v>46.29</v>
      </c>
    </row>
    <row r="152" spans="1:23" x14ac:dyDescent="0.3">
      <c r="A152" s="2" t="s">
        <v>322</v>
      </c>
      <c r="B152" s="2" t="s">
        <v>20</v>
      </c>
      <c r="C152" s="2" t="s">
        <v>50</v>
      </c>
      <c r="D152" s="2" t="s">
        <v>1951</v>
      </c>
      <c r="E152" s="2" t="s">
        <v>3322</v>
      </c>
      <c r="F152" s="2" t="s">
        <v>26</v>
      </c>
      <c r="G152" s="2" t="s">
        <v>9</v>
      </c>
      <c r="H152" s="2">
        <f t="shared" si="2"/>
        <v>1998</v>
      </c>
      <c r="I152" s="42" t="s">
        <v>5216</v>
      </c>
      <c r="J152" s="2">
        <v>7.8</v>
      </c>
      <c r="K152" s="2">
        <v>115.63</v>
      </c>
      <c r="L152" s="2">
        <v>124</v>
      </c>
      <c r="M152" s="2">
        <v>28.46</v>
      </c>
      <c r="N152" s="2">
        <v>63.77</v>
      </c>
      <c r="O152" s="2">
        <v>146.82</v>
      </c>
      <c r="P152" s="2">
        <v>4569</v>
      </c>
      <c r="Q152" s="2" t="s">
        <v>45</v>
      </c>
      <c r="R152" s="2">
        <v>33</v>
      </c>
      <c r="S152" s="2">
        <v>61657</v>
      </c>
      <c r="T152" s="2">
        <v>98.53</v>
      </c>
      <c r="U152" s="2">
        <v>48.29</v>
      </c>
      <c r="V152" s="2" t="s">
        <v>50</v>
      </c>
      <c r="W152" s="2">
        <v>57.19</v>
      </c>
    </row>
    <row r="153" spans="1:23" x14ac:dyDescent="0.3">
      <c r="A153" s="2" t="s">
        <v>395</v>
      </c>
      <c r="B153" s="2" t="s">
        <v>32</v>
      </c>
      <c r="C153" s="2" t="s">
        <v>50</v>
      </c>
      <c r="D153" s="2" t="s">
        <v>2165</v>
      </c>
      <c r="E153" s="2" t="s">
        <v>3397</v>
      </c>
      <c r="F153" s="2" t="s">
        <v>26</v>
      </c>
      <c r="G153" s="2" t="s">
        <v>9</v>
      </c>
      <c r="H153" s="2">
        <f t="shared" si="2"/>
        <v>2003</v>
      </c>
      <c r="I153" s="42" t="s">
        <v>5217</v>
      </c>
      <c r="J153" s="2">
        <v>7.8</v>
      </c>
      <c r="K153" s="2">
        <v>287.87</v>
      </c>
      <c r="L153" s="2">
        <v>161</v>
      </c>
      <c r="M153" s="2">
        <v>42.12</v>
      </c>
      <c r="N153" s="2">
        <v>76.86</v>
      </c>
      <c r="O153" s="2">
        <v>546.13</v>
      </c>
      <c r="P153" s="2">
        <v>4661</v>
      </c>
      <c r="Q153" s="2" t="s">
        <v>45</v>
      </c>
      <c r="R153" s="2">
        <v>83</v>
      </c>
      <c r="S153" s="2">
        <v>361111</v>
      </c>
      <c r="T153" s="2">
        <v>318.57</v>
      </c>
      <c r="U153" s="2">
        <v>227.56</v>
      </c>
      <c r="V153" s="2" t="s">
        <v>50</v>
      </c>
      <c r="W153" s="2">
        <v>29.09</v>
      </c>
    </row>
    <row r="154" spans="1:23" x14ac:dyDescent="0.3">
      <c r="A154" s="2" t="s">
        <v>424</v>
      </c>
      <c r="B154" s="2" t="s">
        <v>22</v>
      </c>
      <c r="C154" s="2" t="s">
        <v>54</v>
      </c>
      <c r="D154" s="2" t="s">
        <v>2187</v>
      </c>
      <c r="E154" s="2" t="s">
        <v>3429</v>
      </c>
      <c r="F154" s="2" t="s">
        <v>26</v>
      </c>
      <c r="G154" s="2" t="s">
        <v>9</v>
      </c>
      <c r="H154" s="2">
        <f t="shared" si="2"/>
        <v>1998</v>
      </c>
      <c r="I154" s="42" t="s">
        <v>5218</v>
      </c>
      <c r="J154" s="2">
        <v>7.8</v>
      </c>
      <c r="K154" s="2">
        <v>230.69</v>
      </c>
      <c r="L154" s="2">
        <v>97</v>
      </c>
      <c r="M154" s="2">
        <v>4.88</v>
      </c>
      <c r="N154" s="2">
        <v>10.68</v>
      </c>
      <c r="O154" s="2">
        <v>43</v>
      </c>
      <c r="P154" s="2">
        <v>4162</v>
      </c>
      <c r="Q154" s="2" t="s">
        <v>45</v>
      </c>
      <c r="R154" s="2">
        <v>55</v>
      </c>
      <c r="S154" s="2">
        <v>288410</v>
      </c>
      <c r="T154" s="2">
        <v>29.28</v>
      </c>
      <c r="U154" s="2">
        <v>13.72</v>
      </c>
      <c r="V154" s="2" t="s">
        <v>54</v>
      </c>
      <c r="W154" s="2">
        <v>70.56</v>
      </c>
    </row>
    <row r="155" spans="1:23" x14ac:dyDescent="0.3">
      <c r="A155" s="2" t="s">
        <v>427</v>
      </c>
      <c r="B155" s="2" t="s">
        <v>8</v>
      </c>
      <c r="C155" s="2" t="s">
        <v>54</v>
      </c>
      <c r="D155" s="2" t="s">
        <v>2189</v>
      </c>
      <c r="E155" s="2" t="s">
        <v>3432</v>
      </c>
      <c r="F155" s="2" t="s">
        <v>26</v>
      </c>
      <c r="G155" s="2" t="s">
        <v>9</v>
      </c>
      <c r="H155" s="2">
        <f t="shared" si="2"/>
        <v>2004</v>
      </c>
      <c r="I155" s="42" t="s">
        <v>5219</v>
      </c>
      <c r="J155" s="2">
        <v>7.8</v>
      </c>
      <c r="K155" s="2">
        <v>41.48</v>
      </c>
      <c r="L155" s="2">
        <v>179</v>
      </c>
      <c r="M155" s="2">
        <v>42.45</v>
      </c>
      <c r="N155" s="2">
        <v>102.59</v>
      </c>
      <c r="O155" s="2">
        <v>906.76</v>
      </c>
      <c r="P155" s="2">
        <v>3956</v>
      </c>
      <c r="Q155" s="2" t="s">
        <v>45</v>
      </c>
      <c r="R155" s="2">
        <v>78</v>
      </c>
      <c r="S155" s="2">
        <v>247770</v>
      </c>
      <c r="T155" s="2">
        <v>679.56</v>
      </c>
      <c r="U155" s="2">
        <v>227.2</v>
      </c>
      <c r="V155" s="2" t="s">
        <v>44</v>
      </c>
      <c r="W155" s="2">
        <v>13.67</v>
      </c>
    </row>
    <row r="156" spans="1:23" x14ac:dyDescent="0.3">
      <c r="A156" s="2" t="s">
        <v>444</v>
      </c>
      <c r="B156" s="2" t="s">
        <v>32</v>
      </c>
      <c r="C156" s="2" t="s">
        <v>66</v>
      </c>
      <c r="D156" s="2" t="s">
        <v>2203</v>
      </c>
      <c r="E156" s="2" t="s">
        <v>3449</v>
      </c>
      <c r="F156" s="2" t="s">
        <v>14</v>
      </c>
      <c r="G156" s="2" t="s">
        <v>21</v>
      </c>
      <c r="H156" s="2">
        <f t="shared" si="2"/>
        <v>1998</v>
      </c>
      <c r="I156" s="42" t="s">
        <v>5220</v>
      </c>
      <c r="J156" s="2">
        <v>7.8</v>
      </c>
      <c r="K156" s="2">
        <v>107.57</v>
      </c>
      <c r="L156" s="2">
        <v>110</v>
      </c>
      <c r="M156" s="2">
        <v>39.369999999999997</v>
      </c>
      <c r="N156" s="2">
        <v>70.61</v>
      </c>
      <c r="O156" s="2">
        <v>666.56</v>
      </c>
      <c r="P156" s="2">
        <v>3719</v>
      </c>
      <c r="Q156" s="2" t="s">
        <v>49</v>
      </c>
      <c r="R156" s="2">
        <v>49</v>
      </c>
      <c r="S156" s="2">
        <v>454330</v>
      </c>
      <c r="T156" s="2">
        <v>426.22</v>
      </c>
      <c r="U156" s="2">
        <v>240.34</v>
      </c>
      <c r="V156" s="2" t="s">
        <v>48</v>
      </c>
      <c r="W156" s="2">
        <v>36.770000000000003</v>
      </c>
    </row>
    <row r="157" spans="1:23" x14ac:dyDescent="0.3">
      <c r="A157" s="2" t="s">
        <v>549</v>
      </c>
      <c r="B157" s="2" t="s">
        <v>13</v>
      </c>
      <c r="C157" s="2" t="s">
        <v>48</v>
      </c>
      <c r="D157" s="2" t="s">
        <v>2280</v>
      </c>
      <c r="E157" s="2" t="s">
        <v>3555</v>
      </c>
      <c r="F157" s="2" t="s">
        <v>26</v>
      </c>
      <c r="G157" s="2" t="s">
        <v>9</v>
      </c>
      <c r="H157" s="2">
        <f t="shared" si="2"/>
        <v>1980</v>
      </c>
      <c r="I157" s="42" t="s">
        <v>5221</v>
      </c>
      <c r="J157" s="2">
        <v>7.8</v>
      </c>
      <c r="K157" s="2">
        <v>7.68</v>
      </c>
      <c r="L157" s="2">
        <v>163</v>
      </c>
      <c r="M157" s="2">
        <v>32.159999999999997</v>
      </c>
      <c r="N157" s="2">
        <v>63.04</v>
      </c>
      <c r="O157" s="2">
        <v>500.27</v>
      </c>
      <c r="P157" s="2">
        <v>3913</v>
      </c>
      <c r="Q157" s="2" t="s">
        <v>49</v>
      </c>
      <c r="R157" s="2">
        <v>32</v>
      </c>
      <c r="S157" s="2">
        <v>40059</v>
      </c>
      <c r="T157" s="2">
        <v>295.45999999999998</v>
      </c>
      <c r="U157" s="2">
        <v>204.81</v>
      </c>
      <c r="V157" s="2" t="s">
        <v>44</v>
      </c>
      <c r="W157" s="2">
        <v>3.5</v>
      </c>
    </row>
    <row r="158" spans="1:23" x14ac:dyDescent="0.3">
      <c r="A158" s="2" t="s">
        <v>742</v>
      </c>
      <c r="B158" s="2" t="s">
        <v>22</v>
      </c>
      <c r="C158" s="2" t="s">
        <v>61</v>
      </c>
      <c r="D158" s="2" t="s">
        <v>2423</v>
      </c>
      <c r="E158" s="2" t="s">
        <v>3761</v>
      </c>
      <c r="F158" s="2" t="s">
        <v>26</v>
      </c>
      <c r="G158" s="2" t="s">
        <v>9</v>
      </c>
      <c r="H158" s="2">
        <f t="shared" si="2"/>
        <v>2006</v>
      </c>
      <c r="I158" s="42" t="s">
        <v>5222</v>
      </c>
      <c r="J158" s="2">
        <v>7.8</v>
      </c>
      <c r="K158" s="2">
        <v>124.96</v>
      </c>
      <c r="L158" s="2">
        <v>157</v>
      </c>
      <c r="M158" s="2">
        <v>32.450000000000003</v>
      </c>
      <c r="N158" s="2">
        <v>71.86</v>
      </c>
      <c r="O158" s="2">
        <v>294.79000000000002</v>
      </c>
      <c r="P158" s="2">
        <v>3517</v>
      </c>
      <c r="Q158" s="2" t="s">
        <v>49</v>
      </c>
      <c r="R158" s="2">
        <v>25</v>
      </c>
      <c r="S158" s="2">
        <v>165348</v>
      </c>
      <c r="T158" s="2">
        <v>148.29</v>
      </c>
      <c r="U158" s="2">
        <v>146.5</v>
      </c>
      <c r="V158" s="2" t="s">
        <v>48</v>
      </c>
      <c r="W158" s="2">
        <v>24.73</v>
      </c>
    </row>
    <row r="159" spans="1:23" x14ac:dyDescent="0.3">
      <c r="A159" s="2" t="s">
        <v>780</v>
      </c>
      <c r="B159" s="2" t="s">
        <v>10</v>
      </c>
      <c r="C159" s="2" t="s">
        <v>50</v>
      </c>
      <c r="D159" s="2" t="s">
        <v>2447</v>
      </c>
      <c r="E159" s="2" t="s">
        <v>3804</v>
      </c>
      <c r="F159" s="2" t="s">
        <v>26</v>
      </c>
      <c r="G159" s="2" t="s">
        <v>9</v>
      </c>
      <c r="H159" s="2">
        <f t="shared" si="2"/>
        <v>1993</v>
      </c>
      <c r="I159" s="42" t="s">
        <v>5223</v>
      </c>
      <c r="J159" s="2">
        <v>7.8</v>
      </c>
      <c r="K159" s="2">
        <v>63.86</v>
      </c>
      <c r="L159" s="2">
        <v>141</v>
      </c>
      <c r="M159" s="2">
        <v>16.11</v>
      </c>
      <c r="N159" s="2">
        <v>31.15</v>
      </c>
      <c r="O159" s="2">
        <v>138.77000000000001</v>
      </c>
      <c r="P159" s="2">
        <v>1451</v>
      </c>
      <c r="Q159" s="2" t="s">
        <v>45</v>
      </c>
      <c r="R159" s="2">
        <v>90</v>
      </c>
      <c r="S159" s="2">
        <v>295933</v>
      </c>
      <c r="T159" s="2">
        <v>97.55</v>
      </c>
      <c r="U159" s="2">
        <v>41.22</v>
      </c>
      <c r="V159" s="2" t="s">
        <v>44</v>
      </c>
      <c r="W159" s="2">
        <v>31.26</v>
      </c>
    </row>
    <row r="160" spans="1:23" x14ac:dyDescent="0.3">
      <c r="A160" s="2" t="s">
        <v>803</v>
      </c>
      <c r="B160" s="2" t="s">
        <v>13</v>
      </c>
      <c r="C160" s="2" t="s">
        <v>61</v>
      </c>
      <c r="D160" s="2" t="s">
        <v>1992</v>
      </c>
      <c r="E160" s="2" t="s">
        <v>3831</v>
      </c>
      <c r="F160" s="2" t="s">
        <v>26</v>
      </c>
      <c r="G160" s="2" t="s">
        <v>9</v>
      </c>
      <c r="H160" s="2">
        <f t="shared" si="2"/>
        <v>1996</v>
      </c>
      <c r="I160" s="42" t="s">
        <v>5224</v>
      </c>
      <c r="J160" s="2">
        <v>7.8</v>
      </c>
      <c r="K160" s="2">
        <v>68.47</v>
      </c>
      <c r="L160" s="2">
        <v>106</v>
      </c>
      <c r="M160" s="2">
        <v>43.42</v>
      </c>
      <c r="N160" s="2">
        <v>74.81</v>
      </c>
      <c r="O160" s="2">
        <v>642.37</v>
      </c>
      <c r="P160" s="2">
        <v>2055</v>
      </c>
      <c r="Q160" s="2" t="s">
        <v>49</v>
      </c>
      <c r="R160" s="2">
        <v>90</v>
      </c>
      <c r="S160" s="2">
        <v>5006</v>
      </c>
      <c r="T160" s="2">
        <v>410.76</v>
      </c>
      <c r="U160" s="2">
        <v>231.61</v>
      </c>
      <c r="V160" s="2" t="s">
        <v>48</v>
      </c>
      <c r="W160" s="2">
        <v>7.7</v>
      </c>
    </row>
    <row r="161" spans="1:23" x14ac:dyDescent="0.3">
      <c r="A161" s="2" t="s">
        <v>870</v>
      </c>
      <c r="B161" s="2" t="s">
        <v>8</v>
      </c>
      <c r="C161" s="2" t="s">
        <v>52</v>
      </c>
      <c r="D161" s="2" t="s">
        <v>2153</v>
      </c>
      <c r="E161" s="2" t="s">
        <v>3901</v>
      </c>
      <c r="F161" s="2" t="s">
        <v>26</v>
      </c>
      <c r="G161" s="2" t="s">
        <v>9</v>
      </c>
      <c r="H161" s="2">
        <f t="shared" si="2"/>
        <v>1966</v>
      </c>
      <c r="I161" s="42" t="s">
        <v>5225</v>
      </c>
      <c r="J161" s="2">
        <v>7.8</v>
      </c>
      <c r="K161" s="2">
        <v>42.86</v>
      </c>
      <c r="L161" s="2">
        <v>159</v>
      </c>
      <c r="M161" s="2">
        <v>4.9000000000000004</v>
      </c>
      <c r="N161" s="2">
        <v>8.07</v>
      </c>
      <c r="O161" s="2">
        <v>23.53</v>
      </c>
      <c r="P161" s="2">
        <v>3265</v>
      </c>
      <c r="Q161" s="2" t="s">
        <v>45</v>
      </c>
      <c r="R161" s="2">
        <v>43</v>
      </c>
      <c r="S161" s="2">
        <v>75701</v>
      </c>
      <c r="T161" s="2">
        <v>14.76</v>
      </c>
      <c r="U161" s="2">
        <v>8.77</v>
      </c>
      <c r="V161" s="2" t="s">
        <v>48</v>
      </c>
      <c r="W161" s="2">
        <v>9.99</v>
      </c>
    </row>
    <row r="162" spans="1:23" x14ac:dyDescent="0.3">
      <c r="A162" s="2" t="s">
        <v>925</v>
      </c>
      <c r="B162" s="2" t="s">
        <v>32</v>
      </c>
      <c r="C162" s="2" t="s">
        <v>61</v>
      </c>
      <c r="D162" s="2" t="s">
        <v>2169</v>
      </c>
      <c r="E162" s="2" t="s">
        <v>3960</v>
      </c>
      <c r="F162" s="2" t="s">
        <v>26</v>
      </c>
      <c r="G162" s="2" t="s">
        <v>9</v>
      </c>
      <c r="H162" s="2">
        <f t="shared" si="2"/>
        <v>1953</v>
      </c>
      <c r="I162" s="42" t="s">
        <v>5226</v>
      </c>
      <c r="J162" s="2">
        <v>7.8</v>
      </c>
      <c r="K162" s="2">
        <v>147.75</v>
      </c>
      <c r="L162" s="2">
        <v>121</v>
      </c>
      <c r="M162" s="2">
        <v>36.61</v>
      </c>
      <c r="N162" s="2">
        <v>98.92</v>
      </c>
      <c r="O162" s="2">
        <v>861.8</v>
      </c>
      <c r="P162" s="2">
        <v>3102</v>
      </c>
      <c r="Q162" s="2" t="s">
        <v>49</v>
      </c>
      <c r="R162" s="2">
        <v>42</v>
      </c>
      <c r="S162" s="2">
        <v>356118</v>
      </c>
      <c r="T162" s="2">
        <v>506.51</v>
      </c>
      <c r="U162" s="2">
        <v>355.29</v>
      </c>
      <c r="V162" s="2" t="s">
        <v>54</v>
      </c>
      <c r="W162" s="2">
        <v>20.78</v>
      </c>
    </row>
    <row r="163" spans="1:23" x14ac:dyDescent="0.3">
      <c r="A163" s="2" t="s">
        <v>1005</v>
      </c>
      <c r="B163" s="2" t="s">
        <v>22</v>
      </c>
      <c r="C163" s="2" t="s">
        <v>48</v>
      </c>
      <c r="D163" s="2" t="s">
        <v>2588</v>
      </c>
      <c r="E163" s="2" t="s">
        <v>4045</v>
      </c>
      <c r="F163" s="2" t="s">
        <v>18</v>
      </c>
      <c r="G163" s="2" t="s">
        <v>27</v>
      </c>
      <c r="H163" s="2">
        <f t="shared" si="2"/>
        <v>1991</v>
      </c>
      <c r="I163" s="42" t="s">
        <v>5227</v>
      </c>
      <c r="J163" s="2">
        <v>7.8</v>
      </c>
      <c r="K163" s="2">
        <v>202.86</v>
      </c>
      <c r="L163" s="2">
        <v>131</v>
      </c>
      <c r="M163" s="2">
        <v>7.55</v>
      </c>
      <c r="N163" s="2">
        <v>12.82</v>
      </c>
      <c r="O163" s="2">
        <v>48.23</v>
      </c>
      <c r="P163" s="2">
        <v>3098</v>
      </c>
      <c r="Q163" s="2" t="s">
        <v>45</v>
      </c>
      <c r="R163" s="2">
        <v>62</v>
      </c>
      <c r="S163" s="2">
        <v>372820</v>
      </c>
      <c r="T163" s="2">
        <v>26.47</v>
      </c>
      <c r="U163" s="2">
        <v>21.76</v>
      </c>
      <c r="V163" s="2" t="s">
        <v>44</v>
      </c>
      <c r="W163" s="2">
        <v>28.99</v>
      </c>
    </row>
    <row r="164" spans="1:23" x14ac:dyDescent="0.3">
      <c r="A164" s="2" t="s">
        <v>1009</v>
      </c>
      <c r="B164" s="2" t="s">
        <v>28</v>
      </c>
      <c r="C164" s="2" t="s">
        <v>54</v>
      </c>
      <c r="D164" s="2" t="s">
        <v>1893</v>
      </c>
      <c r="E164" s="2" t="s">
        <v>4049</v>
      </c>
      <c r="F164" s="2" t="s">
        <v>26</v>
      </c>
      <c r="G164" s="2" t="s">
        <v>9</v>
      </c>
      <c r="H164" s="2">
        <f t="shared" si="2"/>
        <v>2013</v>
      </c>
      <c r="I164" s="42" t="s">
        <v>5228</v>
      </c>
      <c r="J164" s="2">
        <v>7.8</v>
      </c>
      <c r="K164" s="2">
        <v>16.73</v>
      </c>
      <c r="L164" s="2">
        <v>95</v>
      </c>
      <c r="M164" s="2">
        <v>22.32</v>
      </c>
      <c r="N164" s="2">
        <v>48.11</v>
      </c>
      <c r="O164" s="2">
        <v>143.51</v>
      </c>
      <c r="P164" s="2">
        <v>3602</v>
      </c>
      <c r="Q164" s="2" t="s">
        <v>49</v>
      </c>
      <c r="R164" s="2">
        <v>41</v>
      </c>
      <c r="S164" s="2">
        <v>478893</v>
      </c>
      <c r="T164" s="2">
        <v>89.79</v>
      </c>
      <c r="U164" s="2">
        <v>53.72</v>
      </c>
      <c r="V164" s="2" t="s">
        <v>44</v>
      </c>
      <c r="W164" s="2">
        <v>7.74</v>
      </c>
    </row>
    <row r="165" spans="1:23" x14ac:dyDescent="0.3">
      <c r="A165" s="2" t="s">
        <v>1063</v>
      </c>
      <c r="B165" s="2" t="s">
        <v>25</v>
      </c>
      <c r="C165" s="2" t="s">
        <v>52</v>
      </c>
      <c r="D165" s="2" t="s">
        <v>1857</v>
      </c>
      <c r="E165" s="2" t="s">
        <v>4113</v>
      </c>
      <c r="F165" s="2" t="s">
        <v>26</v>
      </c>
      <c r="G165" s="2" t="s">
        <v>9</v>
      </c>
      <c r="H165" s="2">
        <f t="shared" si="2"/>
        <v>1996</v>
      </c>
      <c r="I165" s="42" t="s">
        <v>5229</v>
      </c>
      <c r="J165" s="2">
        <v>7.8</v>
      </c>
      <c r="K165" s="2">
        <v>66.56</v>
      </c>
      <c r="L165" s="2">
        <v>110</v>
      </c>
      <c r="M165" s="2">
        <v>37.97</v>
      </c>
      <c r="N165" s="2">
        <v>105.2</v>
      </c>
      <c r="O165" s="2">
        <v>797.47</v>
      </c>
      <c r="P165" s="2">
        <v>2794</v>
      </c>
      <c r="Q165" s="2" t="s">
        <v>45</v>
      </c>
      <c r="R165" s="2">
        <v>52</v>
      </c>
      <c r="S165" s="2">
        <v>390444</v>
      </c>
      <c r="T165" s="2">
        <v>583.66</v>
      </c>
      <c r="U165" s="2">
        <v>213.81</v>
      </c>
      <c r="V165" s="2" t="s">
        <v>55</v>
      </c>
      <c r="W165" s="2">
        <v>25.58</v>
      </c>
    </row>
    <row r="166" spans="1:23" x14ac:dyDescent="0.3">
      <c r="A166" s="2" t="s">
        <v>1095</v>
      </c>
      <c r="B166" s="2" t="s">
        <v>10</v>
      </c>
      <c r="C166" s="2" t="s">
        <v>50</v>
      </c>
      <c r="D166" s="2" t="s">
        <v>2647</v>
      </c>
      <c r="E166" s="2" t="s">
        <v>4146</v>
      </c>
      <c r="F166" s="2" t="s">
        <v>26</v>
      </c>
      <c r="G166" s="2" t="s">
        <v>19</v>
      </c>
      <c r="H166" s="2">
        <f t="shared" si="2"/>
        <v>1982</v>
      </c>
      <c r="I166" s="42" t="s">
        <v>5230</v>
      </c>
      <c r="J166" s="2">
        <v>7.8</v>
      </c>
      <c r="K166" s="2">
        <v>251.29</v>
      </c>
      <c r="L166" s="2">
        <v>126</v>
      </c>
      <c r="M166" s="2">
        <v>9.6199999999999992</v>
      </c>
      <c r="N166" s="2">
        <v>25.21</v>
      </c>
      <c r="O166" s="2">
        <v>145.6</v>
      </c>
      <c r="P166" s="2">
        <v>3265</v>
      </c>
      <c r="Q166" s="2" t="s">
        <v>49</v>
      </c>
      <c r="R166" s="2">
        <v>55</v>
      </c>
      <c r="S166" s="2">
        <v>71118</v>
      </c>
      <c r="T166" s="2">
        <v>80.88</v>
      </c>
      <c r="U166" s="2">
        <v>64.72</v>
      </c>
      <c r="V166" s="2" t="s">
        <v>55</v>
      </c>
      <c r="W166" s="2">
        <v>58.76</v>
      </c>
    </row>
    <row r="167" spans="1:23" x14ac:dyDescent="0.3">
      <c r="A167" s="2" t="s">
        <v>1228</v>
      </c>
      <c r="B167" s="2" t="s">
        <v>25</v>
      </c>
      <c r="C167" s="2" t="s">
        <v>54</v>
      </c>
      <c r="D167" s="2" t="s">
        <v>2734</v>
      </c>
      <c r="E167" s="2" t="s">
        <v>4299</v>
      </c>
      <c r="F167" s="2" t="s">
        <v>26</v>
      </c>
      <c r="G167" s="2" t="s">
        <v>27</v>
      </c>
      <c r="H167" s="2">
        <f t="shared" si="2"/>
        <v>1998</v>
      </c>
      <c r="I167" s="42" t="s">
        <v>5231</v>
      </c>
      <c r="J167" s="2">
        <v>7.8</v>
      </c>
      <c r="K167" s="2">
        <v>30.36</v>
      </c>
      <c r="L167" s="2">
        <v>152</v>
      </c>
      <c r="M167" s="2">
        <v>32.29</v>
      </c>
      <c r="N167" s="2">
        <v>73.489999999999995</v>
      </c>
      <c r="O167" s="2">
        <v>414.98</v>
      </c>
      <c r="P167" s="2">
        <v>2184</v>
      </c>
      <c r="Q167" s="2" t="s">
        <v>45</v>
      </c>
      <c r="R167" s="2">
        <v>42</v>
      </c>
      <c r="S167" s="2">
        <v>149731</v>
      </c>
      <c r="T167" s="2">
        <v>296.14999999999998</v>
      </c>
      <c r="U167" s="2">
        <v>118.83</v>
      </c>
      <c r="V167" s="2" t="s">
        <v>46</v>
      </c>
      <c r="W167" s="2">
        <v>12.17</v>
      </c>
    </row>
    <row r="168" spans="1:23" x14ac:dyDescent="0.3">
      <c r="A168" s="2" t="s">
        <v>314</v>
      </c>
      <c r="B168" s="2" t="s">
        <v>28</v>
      </c>
      <c r="C168" s="2" t="s">
        <v>50</v>
      </c>
      <c r="D168" s="2" t="s">
        <v>2740</v>
      </c>
      <c r="E168" s="2" t="s">
        <v>4308</v>
      </c>
      <c r="F168" s="2" t="s">
        <v>26</v>
      </c>
      <c r="G168" s="2" t="s">
        <v>9</v>
      </c>
      <c r="H168" s="2">
        <f t="shared" si="2"/>
        <v>1963</v>
      </c>
      <c r="I168" s="42" t="s">
        <v>5232</v>
      </c>
      <c r="J168" s="2">
        <v>7.8</v>
      </c>
      <c r="K168" s="2">
        <v>63.34</v>
      </c>
      <c r="L168" s="2">
        <v>147</v>
      </c>
      <c r="M168" s="2">
        <v>45.33</v>
      </c>
      <c r="N168" s="2">
        <v>90.06</v>
      </c>
      <c r="O168" s="2">
        <v>591.62</v>
      </c>
      <c r="P168" s="2">
        <v>3181</v>
      </c>
      <c r="Q168" s="2" t="s">
        <v>45</v>
      </c>
      <c r="R168" s="2">
        <v>33</v>
      </c>
      <c r="S168" s="2">
        <v>304483</v>
      </c>
      <c r="T168" s="2">
        <v>379.12</v>
      </c>
      <c r="U168" s="2">
        <v>212.5</v>
      </c>
      <c r="V168" s="2" t="s">
        <v>48</v>
      </c>
      <c r="W168" s="2">
        <v>17.260000000000002</v>
      </c>
    </row>
    <row r="169" spans="1:23" x14ac:dyDescent="0.3">
      <c r="A169" s="2" t="s">
        <v>1254</v>
      </c>
      <c r="B169" s="2" t="s">
        <v>8</v>
      </c>
      <c r="C169" s="2" t="s">
        <v>48</v>
      </c>
      <c r="D169" s="2" t="s">
        <v>2046</v>
      </c>
      <c r="E169" s="2" t="s">
        <v>4328</v>
      </c>
      <c r="F169" s="2" t="s">
        <v>14</v>
      </c>
      <c r="G169" s="2" t="s">
        <v>21</v>
      </c>
      <c r="H169" s="2">
        <f t="shared" si="2"/>
        <v>2007</v>
      </c>
      <c r="I169" s="42" t="s">
        <v>5072</v>
      </c>
      <c r="J169" s="2">
        <v>7.8</v>
      </c>
      <c r="K169" s="2">
        <v>94.76</v>
      </c>
      <c r="L169" s="2">
        <v>107</v>
      </c>
      <c r="M169" s="2">
        <v>19.54</v>
      </c>
      <c r="N169" s="2">
        <v>49.77</v>
      </c>
      <c r="O169" s="2">
        <v>249.65</v>
      </c>
      <c r="P169" s="2">
        <v>1156</v>
      </c>
      <c r="Q169" s="2" t="s">
        <v>49</v>
      </c>
      <c r="R169" s="2">
        <v>44</v>
      </c>
      <c r="S169" s="2">
        <v>65163</v>
      </c>
      <c r="T169" s="2">
        <v>161.52000000000001</v>
      </c>
      <c r="U169" s="2">
        <v>88.13</v>
      </c>
      <c r="V169" s="2" t="s">
        <v>44</v>
      </c>
      <c r="W169" s="2">
        <v>10.79</v>
      </c>
    </row>
    <row r="170" spans="1:23" x14ac:dyDescent="0.3">
      <c r="A170" s="2" t="s">
        <v>1021</v>
      </c>
      <c r="B170" s="2" t="s">
        <v>10</v>
      </c>
      <c r="C170" s="2" t="s">
        <v>66</v>
      </c>
      <c r="D170" s="2" t="s">
        <v>1897</v>
      </c>
      <c r="E170" s="2" t="s">
        <v>4336</v>
      </c>
      <c r="F170" s="2" t="s">
        <v>26</v>
      </c>
      <c r="G170" s="2" t="s">
        <v>19</v>
      </c>
      <c r="H170" s="2">
        <f t="shared" si="2"/>
        <v>1981</v>
      </c>
      <c r="I170" s="42" t="s">
        <v>5233</v>
      </c>
      <c r="J170" s="2">
        <v>7.8</v>
      </c>
      <c r="K170" s="2">
        <v>224.06</v>
      </c>
      <c r="L170" s="2">
        <v>86</v>
      </c>
      <c r="M170" s="2">
        <v>8.68</v>
      </c>
      <c r="N170" s="2">
        <v>22.82</v>
      </c>
      <c r="O170" s="2">
        <v>52</v>
      </c>
      <c r="P170" s="2">
        <v>3076</v>
      </c>
      <c r="Q170" s="2" t="s">
        <v>49</v>
      </c>
      <c r="R170" s="2">
        <v>52</v>
      </c>
      <c r="S170" s="2">
        <v>363635</v>
      </c>
      <c r="T170" s="2">
        <v>27.51</v>
      </c>
      <c r="U170" s="2">
        <v>24.49</v>
      </c>
      <c r="V170" s="2" t="s">
        <v>48</v>
      </c>
      <c r="W170" s="2">
        <v>95.84</v>
      </c>
    </row>
    <row r="171" spans="1:23" x14ac:dyDescent="0.3">
      <c r="A171" s="2" t="s">
        <v>1271</v>
      </c>
      <c r="B171" s="2" t="s">
        <v>28</v>
      </c>
      <c r="C171" s="2" t="s">
        <v>61</v>
      </c>
      <c r="D171" s="2" t="s">
        <v>2763</v>
      </c>
      <c r="E171" s="2" t="s">
        <v>4349</v>
      </c>
      <c r="F171" s="2" t="s">
        <v>26</v>
      </c>
      <c r="G171" s="2" t="s">
        <v>2764</v>
      </c>
      <c r="H171" s="2">
        <f t="shared" si="2"/>
        <v>1980</v>
      </c>
      <c r="I171" s="42" t="s">
        <v>5234</v>
      </c>
      <c r="J171" s="2">
        <v>7.8</v>
      </c>
      <c r="K171" s="2">
        <v>292.43</v>
      </c>
      <c r="L171" s="2">
        <v>159</v>
      </c>
      <c r="M171" s="2">
        <v>22.6</v>
      </c>
      <c r="N171" s="2">
        <v>53.64</v>
      </c>
      <c r="O171" s="2">
        <v>491.16</v>
      </c>
      <c r="P171" s="2">
        <v>3406</v>
      </c>
      <c r="Q171" s="2" t="s">
        <v>49</v>
      </c>
      <c r="R171" s="2">
        <v>96</v>
      </c>
      <c r="S171" s="2">
        <v>23041</v>
      </c>
      <c r="T171" s="2">
        <v>359.68</v>
      </c>
      <c r="U171" s="2">
        <v>131.47999999999999</v>
      </c>
      <c r="V171" s="2" t="s">
        <v>48</v>
      </c>
      <c r="W171" s="2">
        <v>65.540000000000006</v>
      </c>
    </row>
    <row r="172" spans="1:23" x14ac:dyDescent="0.3">
      <c r="A172" s="2" t="s">
        <v>1322</v>
      </c>
      <c r="B172" s="2" t="s">
        <v>13</v>
      </c>
      <c r="C172" s="2" t="s">
        <v>44</v>
      </c>
      <c r="D172" s="2" t="s">
        <v>2790</v>
      </c>
      <c r="E172" s="2" t="s">
        <v>4406</v>
      </c>
      <c r="F172" s="2" t="s">
        <v>26</v>
      </c>
      <c r="G172" s="2" t="s">
        <v>1850</v>
      </c>
      <c r="H172" s="2">
        <f t="shared" si="2"/>
        <v>1968</v>
      </c>
      <c r="I172" s="42" t="s">
        <v>5235</v>
      </c>
      <c r="J172" s="2">
        <v>7.8</v>
      </c>
      <c r="K172" s="2">
        <v>31.79</v>
      </c>
      <c r="L172" s="2">
        <v>167</v>
      </c>
      <c r="M172" s="2">
        <v>19.36</v>
      </c>
      <c r="N172" s="2">
        <v>40.33</v>
      </c>
      <c r="O172" s="2">
        <v>291.58</v>
      </c>
      <c r="P172" s="2">
        <v>780</v>
      </c>
      <c r="Q172" s="2" t="s">
        <v>45</v>
      </c>
      <c r="R172" s="2">
        <v>87</v>
      </c>
      <c r="S172" s="2">
        <v>367565</v>
      </c>
      <c r="T172" s="2">
        <v>153.94999999999999</v>
      </c>
      <c r="U172" s="2">
        <v>137.63</v>
      </c>
      <c r="V172" s="2" t="s">
        <v>46</v>
      </c>
      <c r="W172" s="2">
        <v>12.24</v>
      </c>
    </row>
    <row r="173" spans="1:23" x14ac:dyDescent="0.3">
      <c r="A173" s="2" t="s">
        <v>1343</v>
      </c>
      <c r="B173" s="2" t="s">
        <v>17</v>
      </c>
      <c r="C173" s="2" t="s">
        <v>61</v>
      </c>
      <c r="D173" s="2" t="s">
        <v>2798</v>
      </c>
      <c r="E173" s="2" t="s">
        <v>4428</v>
      </c>
      <c r="F173" s="2" t="s">
        <v>26</v>
      </c>
      <c r="G173" s="2" t="s">
        <v>9</v>
      </c>
      <c r="H173" s="2">
        <f t="shared" si="2"/>
        <v>2001</v>
      </c>
      <c r="I173" s="42" t="s">
        <v>5236</v>
      </c>
      <c r="J173" s="2">
        <v>7.8</v>
      </c>
      <c r="K173" s="2">
        <v>171.21</v>
      </c>
      <c r="L173" s="2">
        <v>118</v>
      </c>
      <c r="M173" s="2">
        <v>30.19</v>
      </c>
      <c r="N173" s="2">
        <v>57.28</v>
      </c>
      <c r="O173" s="2">
        <v>415.34</v>
      </c>
      <c r="P173" s="2">
        <v>4762</v>
      </c>
      <c r="Q173" s="2" t="s">
        <v>49</v>
      </c>
      <c r="R173" s="2">
        <v>37</v>
      </c>
      <c r="S173" s="2">
        <v>388197</v>
      </c>
      <c r="T173" s="2">
        <v>280.85000000000002</v>
      </c>
      <c r="U173" s="2">
        <v>134.49</v>
      </c>
      <c r="V173" s="2" t="s">
        <v>55</v>
      </c>
      <c r="W173" s="2">
        <v>70.8</v>
      </c>
    </row>
    <row r="174" spans="1:23" x14ac:dyDescent="0.3">
      <c r="A174" s="2" t="s">
        <v>1345</v>
      </c>
      <c r="B174" s="2" t="s">
        <v>13</v>
      </c>
      <c r="C174" s="2" t="s">
        <v>44</v>
      </c>
      <c r="D174" s="2" t="s">
        <v>2801</v>
      </c>
      <c r="E174" s="2" t="s">
        <v>4431</v>
      </c>
      <c r="F174" s="2" t="s">
        <v>18</v>
      </c>
      <c r="G174" s="2" t="s">
        <v>27</v>
      </c>
      <c r="H174" s="2">
        <f t="shared" si="2"/>
        <v>1965</v>
      </c>
      <c r="I174" s="42" t="s">
        <v>5237</v>
      </c>
      <c r="J174" s="2">
        <v>7.8</v>
      </c>
      <c r="K174" s="2">
        <v>137.99</v>
      </c>
      <c r="L174" s="2">
        <v>81</v>
      </c>
      <c r="M174" s="2">
        <v>22.31</v>
      </c>
      <c r="N174" s="2">
        <v>40.49</v>
      </c>
      <c r="O174" s="2">
        <v>398.62</v>
      </c>
      <c r="P174" s="2">
        <v>4871</v>
      </c>
      <c r="Q174" s="2" t="s">
        <v>49</v>
      </c>
      <c r="R174" s="2">
        <v>65</v>
      </c>
      <c r="S174" s="2">
        <v>478058</v>
      </c>
      <c r="T174" s="2">
        <v>244.78</v>
      </c>
      <c r="U174" s="2">
        <v>153.84</v>
      </c>
      <c r="V174" s="2" t="s">
        <v>44</v>
      </c>
      <c r="W174" s="2">
        <v>29.31</v>
      </c>
    </row>
    <row r="175" spans="1:23" x14ac:dyDescent="0.3">
      <c r="A175" s="2" t="s">
        <v>1369</v>
      </c>
      <c r="B175" s="2" t="s">
        <v>13</v>
      </c>
      <c r="C175" s="2" t="s">
        <v>44</v>
      </c>
      <c r="D175" s="2" t="s">
        <v>1907</v>
      </c>
      <c r="E175" s="2" t="s">
        <v>4455</v>
      </c>
      <c r="F175" s="2" t="s">
        <v>26</v>
      </c>
      <c r="G175" s="2" t="s">
        <v>9</v>
      </c>
      <c r="H175" s="2">
        <f t="shared" si="2"/>
        <v>1993</v>
      </c>
      <c r="I175" s="42" t="s">
        <v>5238</v>
      </c>
      <c r="J175" s="2">
        <v>7.8</v>
      </c>
      <c r="K175" s="2">
        <v>55.49</v>
      </c>
      <c r="L175" s="2">
        <v>166</v>
      </c>
      <c r="M175" s="2">
        <v>40.42</v>
      </c>
      <c r="N175" s="2">
        <v>108.08</v>
      </c>
      <c r="O175" s="2">
        <v>226.53</v>
      </c>
      <c r="P175" s="2">
        <v>2173</v>
      </c>
      <c r="Q175" s="2" t="s">
        <v>49</v>
      </c>
      <c r="R175" s="2">
        <v>66</v>
      </c>
      <c r="S175" s="2">
        <v>48301</v>
      </c>
      <c r="T175" s="2">
        <v>143.43</v>
      </c>
      <c r="U175" s="2">
        <v>83.1</v>
      </c>
      <c r="V175" s="2" t="s">
        <v>54</v>
      </c>
      <c r="W175" s="2">
        <v>8.07</v>
      </c>
    </row>
    <row r="176" spans="1:23" x14ac:dyDescent="0.3">
      <c r="A176" s="2" t="s">
        <v>1382</v>
      </c>
      <c r="B176" s="2" t="s">
        <v>32</v>
      </c>
      <c r="C176" s="2" t="s">
        <v>61</v>
      </c>
      <c r="D176" s="2" t="s">
        <v>1916</v>
      </c>
      <c r="E176" s="2" t="s">
        <v>4469</v>
      </c>
      <c r="F176" s="2" t="s">
        <v>26</v>
      </c>
      <c r="G176" s="2" t="s">
        <v>9</v>
      </c>
      <c r="H176" s="2">
        <f t="shared" si="2"/>
        <v>1968</v>
      </c>
      <c r="I176" s="42" t="s">
        <v>5239</v>
      </c>
      <c r="J176" s="2">
        <v>7.8</v>
      </c>
      <c r="K176" s="2">
        <v>265.74</v>
      </c>
      <c r="L176" s="2">
        <v>152</v>
      </c>
      <c r="M176" s="2">
        <v>18.329999999999998</v>
      </c>
      <c r="N176" s="2">
        <v>28.37</v>
      </c>
      <c r="O176" s="2">
        <v>163.89</v>
      </c>
      <c r="P176" s="2">
        <v>3100</v>
      </c>
      <c r="Q176" s="2" t="s">
        <v>49</v>
      </c>
      <c r="R176" s="2">
        <v>96</v>
      </c>
      <c r="S176" s="2">
        <v>158190</v>
      </c>
      <c r="T176" s="2">
        <v>85.09</v>
      </c>
      <c r="U176" s="2">
        <v>78.8</v>
      </c>
      <c r="V176" s="2" t="s">
        <v>50</v>
      </c>
      <c r="W176" s="2">
        <v>125.17</v>
      </c>
    </row>
    <row r="177" spans="1:23" x14ac:dyDescent="0.3">
      <c r="A177" s="2" t="s">
        <v>1470</v>
      </c>
      <c r="B177" s="2" t="s">
        <v>8</v>
      </c>
      <c r="C177" s="2" t="s">
        <v>50</v>
      </c>
      <c r="D177" s="2" t="s">
        <v>1951</v>
      </c>
      <c r="E177" s="2" t="s">
        <v>4576</v>
      </c>
      <c r="F177" s="2" t="s">
        <v>26</v>
      </c>
      <c r="G177" s="2" t="s">
        <v>9</v>
      </c>
      <c r="H177" s="2">
        <f t="shared" si="2"/>
        <v>2015</v>
      </c>
      <c r="I177" s="42" t="s">
        <v>5240</v>
      </c>
      <c r="J177" s="2">
        <v>7.8</v>
      </c>
      <c r="K177" s="2">
        <v>293.95</v>
      </c>
      <c r="L177" s="2">
        <v>85</v>
      </c>
      <c r="M177" s="2">
        <v>24.88</v>
      </c>
      <c r="N177" s="2">
        <v>52.84</v>
      </c>
      <c r="O177" s="2">
        <v>388.14</v>
      </c>
      <c r="P177" s="2">
        <v>4336</v>
      </c>
      <c r="Q177" s="2" t="s">
        <v>45</v>
      </c>
      <c r="R177" s="2">
        <v>82</v>
      </c>
      <c r="S177" s="2">
        <v>163325</v>
      </c>
      <c r="T177" s="2">
        <v>264.42</v>
      </c>
      <c r="U177" s="2">
        <v>123.72</v>
      </c>
      <c r="V177" s="2" t="s">
        <v>46</v>
      </c>
      <c r="W177" s="2">
        <v>52.84</v>
      </c>
    </row>
    <row r="178" spans="1:23" x14ac:dyDescent="0.3">
      <c r="A178" s="2" t="s">
        <v>1473</v>
      </c>
      <c r="B178" s="2" t="s">
        <v>13</v>
      </c>
      <c r="C178" s="2" t="s">
        <v>66</v>
      </c>
      <c r="D178" s="2" t="s">
        <v>2867</v>
      </c>
      <c r="E178" s="2" t="s">
        <v>4581</v>
      </c>
      <c r="F178" s="2" t="s">
        <v>26</v>
      </c>
      <c r="G178" s="2" t="s">
        <v>19</v>
      </c>
      <c r="H178" s="2">
        <f t="shared" si="2"/>
        <v>2008</v>
      </c>
      <c r="I178" s="42" t="s">
        <v>5241</v>
      </c>
      <c r="J178" s="2">
        <v>7.8</v>
      </c>
      <c r="K178" s="2">
        <v>297.22000000000003</v>
      </c>
      <c r="L178" s="2">
        <v>99</v>
      </c>
      <c r="M178" s="2">
        <v>4.32</v>
      </c>
      <c r="N178" s="2">
        <v>10.27</v>
      </c>
      <c r="O178" s="2">
        <v>23.06</v>
      </c>
      <c r="P178" s="2">
        <v>1326</v>
      </c>
      <c r="Q178" s="2" t="s">
        <v>45</v>
      </c>
      <c r="R178" s="2">
        <v>80</v>
      </c>
      <c r="S178" s="2">
        <v>321707</v>
      </c>
      <c r="T178" s="2">
        <v>13.02</v>
      </c>
      <c r="U178" s="2">
        <v>10.039999999999999</v>
      </c>
      <c r="V178" s="2" t="s">
        <v>44</v>
      </c>
      <c r="W178" s="2">
        <v>144.27000000000001</v>
      </c>
    </row>
    <row r="179" spans="1:23" x14ac:dyDescent="0.3">
      <c r="A179" s="2" t="s">
        <v>1563</v>
      </c>
      <c r="B179" s="2" t="s">
        <v>8</v>
      </c>
      <c r="C179" s="2" t="s">
        <v>50</v>
      </c>
      <c r="D179" s="2" t="s">
        <v>2888</v>
      </c>
      <c r="E179" s="2" t="s">
        <v>4689</v>
      </c>
      <c r="F179" s="2" t="s">
        <v>26</v>
      </c>
      <c r="G179" s="2" t="s">
        <v>9</v>
      </c>
      <c r="H179" s="2">
        <f t="shared" si="2"/>
        <v>1972</v>
      </c>
      <c r="I179" s="42" t="s">
        <v>5242</v>
      </c>
      <c r="J179" s="2">
        <v>7.8</v>
      </c>
      <c r="K179" s="2">
        <v>105.96</v>
      </c>
      <c r="L179" s="2">
        <v>104</v>
      </c>
      <c r="M179" s="2">
        <v>1.44</v>
      </c>
      <c r="N179" s="2">
        <v>2.91</v>
      </c>
      <c r="O179" s="2">
        <v>25.85</v>
      </c>
      <c r="P179" s="2">
        <v>4335</v>
      </c>
      <c r="Q179" s="2" t="s">
        <v>49</v>
      </c>
      <c r="R179" s="2">
        <v>56</v>
      </c>
      <c r="S179" s="2">
        <v>241715</v>
      </c>
      <c r="T179" s="2">
        <v>17.84</v>
      </c>
      <c r="U179" s="2">
        <v>8.01</v>
      </c>
      <c r="V179" s="2" t="s">
        <v>50</v>
      </c>
      <c r="W179" s="2">
        <v>28.64</v>
      </c>
    </row>
    <row r="180" spans="1:23" x14ac:dyDescent="0.3">
      <c r="A180" s="2" t="s">
        <v>1579</v>
      </c>
      <c r="B180" s="2" t="s">
        <v>20</v>
      </c>
      <c r="C180" s="2" t="s">
        <v>52</v>
      </c>
      <c r="D180" s="2" t="s">
        <v>2259</v>
      </c>
      <c r="E180" s="2" t="s">
        <v>4713</v>
      </c>
      <c r="F180" s="2" t="s">
        <v>26</v>
      </c>
      <c r="G180" s="2" t="s">
        <v>9</v>
      </c>
      <c r="H180" s="2">
        <f t="shared" si="2"/>
        <v>1992</v>
      </c>
      <c r="I180" s="42" t="s">
        <v>5243</v>
      </c>
      <c r="J180" s="2">
        <v>7.8</v>
      </c>
      <c r="K180" s="2">
        <v>83.88</v>
      </c>
      <c r="L180" s="2">
        <v>111</v>
      </c>
      <c r="M180" s="2">
        <v>35.5</v>
      </c>
      <c r="N180" s="2">
        <v>87.96</v>
      </c>
      <c r="O180" s="2">
        <v>289.58</v>
      </c>
      <c r="P180" s="2">
        <v>1244</v>
      </c>
      <c r="Q180" s="2" t="s">
        <v>49</v>
      </c>
      <c r="R180" s="2">
        <v>88</v>
      </c>
      <c r="S180" s="2">
        <v>437659</v>
      </c>
      <c r="T180" s="2">
        <v>210.52</v>
      </c>
      <c r="U180" s="2">
        <v>79.06</v>
      </c>
      <c r="V180" s="2" t="s">
        <v>44</v>
      </c>
      <c r="W180" s="2">
        <v>36.72</v>
      </c>
    </row>
    <row r="181" spans="1:23" x14ac:dyDescent="0.3">
      <c r="A181" s="2" t="s">
        <v>1588</v>
      </c>
      <c r="B181" s="2" t="s">
        <v>25</v>
      </c>
      <c r="C181" s="2" t="s">
        <v>61</v>
      </c>
      <c r="D181" s="2" t="s">
        <v>2931</v>
      </c>
      <c r="E181" s="2" t="s">
        <v>4724</v>
      </c>
      <c r="F181" s="2" t="s">
        <v>26</v>
      </c>
      <c r="G181" s="2" t="s">
        <v>9</v>
      </c>
      <c r="H181" s="2">
        <f t="shared" si="2"/>
        <v>1965</v>
      </c>
      <c r="I181" s="42" t="s">
        <v>5244</v>
      </c>
      <c r="J181" s="2">
        <v>7.8</v>
      </c>
      <c r="K181" s="2">
        <v>258.83</v>
      </c>
      <c r="L181" s="2">
        <v>125</v>
      </c>
      <c r="M181" s="2">
        <v>21.7</v>
      </c>
      <c r="N181" s="2">
        <v>34.229999999999997</v>
      </c>
      <c r="O181" s="2">
        <v>273.66000000000003</v>
      </c>
      <c r="P181" s="2">
        <v>1183</v>
      </c>
      <c r="Q181" s="2" t="s">
        <v>45</v>
      </c>
      <c r="R181" s="2">
        <v>24</v>
      </c>
      <c r="S181" s="2">
        <v>349064</v>
      </c>
      <c r="T181" s="2">
        <v>175.13</v>
      </c>
      <c r="U181" s="2">
        <v>98.53</v>
      </c>
      <c r="V181" s="2" t="s">
        <v>48</v>
      </c>
      <c r="W181" s="2">
        <v>91.21</v>
      </c>
    </row>
    <row r="182" spans="1:23" x14ac:dyDescent="0.3">
      <c r="A182" s="2" t="s">
        <v>1269</v>
      </c>
      <c r="B182" s="2" t="s">
        <v>25</v>
      </c>
      <c r="C182" s="2" t="s">
        <v>44</v>
      </c>
      <c r="D182" s="2" t="s">
        <v>2440</v>
      </c>
      <c r="E182" s="2" t="s">
        <v>4787</v>
      </c>
      <c r="F182" s="2" t="s">
        <v>26</v>
      </c>
      <c r="G182" s="2" t="s">
        <v>9</v>
      </c>
      <c r="H182" s="2">
        <f t="shared" si="2"/>
        <v>2007</v>
      </c>
      <c r="I182" s="42" t="s">
        <v>5245</v>
      </c>
      <c r="J182" s="2">
        <v>7.8</v>
      </c>
      <c r="K182" s="2">
        <v>105.28</v>
      </c>
      <c r="L182" s="2">
        <v>170</v>
      </c>
      <c r="M182" s="2">
        <v>24.26</v>
      </c>
      <c r="N182" s="2">
        <v>51.26</v>
      </c>
      <c r="O182" s="2">
        <v>242.89</v>
      </c>
      <c r="P182" s="2">
        <v>4930</v>
      </c>
      <c r="Q182" s="2" t="s">
        <v>45</v>
      </c>
      <c r="R182" s="2">
        <v>68</v>
      </c>
      <c r="S182" s="2">
        <v>465641</v>
      </c>
      <c r="T182" s="2">
        <v>182.94</v>
      </c>
      <c r="U182" s="2">
        <v>59.95</v>
      </c>
      <c r="V182" s="2" t="s">
        <v>46</v>
      </c>
      <c r="W182" s="2">
        <v>20.67</v>
      </c>
    </row>
    <row r="183" spans="1:23" x14ac:dyDescent="0.3">
      <c r="A183" s="2" t="s">
        <v>1099</v>
      </c>
      <c r="B183" s="2" t="s">
        <v>22</v>
      </c>
      <c r="C183" s="2" t="s">
        <v>48</v>
      </c>
      <c r="D183" s="2" t="s">
        <v>2593</v>
      </c>
      <c r="E183" s="2" t="s">
        <v>4841</v>
      </c>
      <c r="F183" s="2" t="s">
        <v>26</v>
      </c>
      <c r="G183" s="2" t="s">
        <v>9</v>
      </c>
      <c r="H183" s="2">
        <f t="shared" si="2"/>
        <v>2001</v>
      </c>
      <c r="I183" s="42" t="s">
        <v>5246</v>
      </c>
      <c r="J183" s="2">
        <v>7.8</v>
      </c>
      <c r="K183" s="2">
        <v>282.95999999999998</v>
      </c>
      <c r="L183" s="2">
        <v>166</v>
      </c>
      <c r="M183" s="2">
        <v>13.63</v>
      </c>
      <c r="N183" s="2">
        <v>32.1</v>
      </c>
      <c r="O183" s="2">
        <v>181.79</v>
      </c>
      <c r="P183" s="2">
        <v>1857</v>
      </c>
      <c r="Q183" s="2" t="s">
        <v>45</v>
      </c>
      <c r="R183" s="2">
        <v>79</v>
      </c>
      <c r="S183" s="2">
        <v>55878</v>
      </c>
      <c r="T183" s="2">
        <v>110.27</v>
      </c>
      <c r="U183" s="2">
        <v>71.52</v>
      </c>
      <c r="V183" s="2" t="s">
        <v>54</v>
      </c>
      <c r="W183" s="2">
        <v>99.4</v>
      </c>
    </row>
    <row r="184" spans="1:23" x14ac:dyDescent="0.3">
      <c r="A184" s="2" t="s">
        <v>1353</v>
      </c>
      <c r="B184" s="2" t="s">
        <v>13</v>
      </c>
      <c r="C184" s="2" t="s">
        <v>66</v>
      </c>
      <c r="D184" s="2" t="s">
        <v>2997</v>
      </c>
      <c r="E184" s="2" t="s">
        <v>4882</v>
      </c>
      <c r="F184" s="2" t="s">
        <v>26</v>
      </c>
      <c r="G184" s="2" t="s">
        <v>19</v>
      </c>
      <c r="H184" s="2">
        <f t="shared" si="2"/>
        <v>1992</v>
      </c>
      <c r="I184" s="42" t="s">
        <v>5247</v>
      </c>
      <c r="J184" s="2">
        <v>7.8</v>
      </c>
      <c r="K184" s="2">
        <v>43.94</v>
      </c>
      <c r="L184" s="2">
        <v>177</v>
      </c>
      <c r="M184" s="2">
        <v>20.239999999999998</v>
      </c>
      <c r="N184" s="2">
        <v>52.96</v>
      </c>
      <c r="O184" s="2">
        <v>196.32</v>
      </c>
      <c r="P184" s="2">
        <v>1129</v>
      </c>
      <c r="Q184" s="2" t="s">
        <v>45</v>
      </c>
      <c r="R184" s="2">
        <v>20</v>
      </c>
      <c r="S184" s="2">
        <v>10267</v>
      </c>
      <c r="T184" s="2">
        <v>102.74</v>
      </c>
      <c r="U184" s="2">
        <v>93.58</v>
      </c>
      <c r="V184" s="2" t="s">
        <v>48</v>
      </c>
      <c r="W184" s="2">
        <v>20.83</v>
      </c>
    </row>
    <row r="185" spans="1:23" x14ac:dyDescent="0.3">
      <c r="A185" s="2" t="s">
        <v>1763</v>
      </c>
      <c r="B185" s="2" t="s">
        <v>32</v>
      </c>
      <c r="C185" s="2" t="s">
        <v>44</v>
      </c>
      <c r="D185" s="2" t="s">
        <v>3020</v>
      </c>
      <c r="E185" s="2" t="s">
        <v>4939</v>
      </c>
      <c r="F185" s="2" t="s">
        <v>30</v>
      </c>
      <c r="G185" s="2" t="s">
        <v>15</v>
      </c>
      <c r="H185" s="2">
        <f t="shared" si="2"/>
        <v>1968</v>
      </c>
      <c r="I185" s="42" t="s">
        <v>5248</v>
      </c>
      <c r="J185" s="2">
        <v>7.8</v>
      </c>
      <c r="K185" s="2">
        <v>82.22</v>
      </c>
      <c r="L185" s="2">
        <v>86</v>
      </c>
      <c r="M185" s="2">
        <v>41.02</v>
      </c>
      <c r="N185" s="2">
        <v>97.74</v>
      </c>
      <c r="O185" s="2">
        <v>726.08</v>
      </c>
      <c r="P185" s="2">
        <v>1855</v>
      </c>
      <c r="Q185" s="2" t="s">
        <v>45</v>
      </c>
      <c r="R185" s="2">
        <v>82</v>
      </c>
      <c r="S185" s="2">
        <v>29379</v>
      </c>
      <c r="T185" s="2">
        <v>567.17999999999995</v>
      </c>
      <c r="U185" s="2">
        <v>158.9</v>
      </c>
      <c r="V185" s="2" t="s">
        <v>46</v>
      </c>
      <c r="W185" s="2">
        <v>11.12</v>
      </c>
    </row>
    <row r="186" spans="1:23" x14ac:dyDescent="0.3">
      <c r="A186" s="2" t="s">
        <v>1209</v>
      </c>
      <c r="B186" s="2" t="s">
        <v>28</v>
      </c>
      <c r="C186" s="2" t="s">
        <v>66</v>
      </c>
      <c r="D186" s="2" t="s">
        <v>3031</v>
      </c>
      <c r="E186" s="2" t="s">
        <v>4958</v>
      </c>
      <c r="F186" s="2" t="s">
        <v>26</v>
      </c>
      <c r="G186" s="2" t="s">
        <v>9</v>
      </c>
      <c r="H186" s="2">
        <f t="shared" si="2"/>
        <v>1965</v>
      </c>
      <c r="I186" s="42" t="s">
        <v>5249</v>
      </c>
      <c r="J186" s="2">
        <v>7.8</v>
      </c>
      <c r="K186" s="2">
        <v>149.05000000000001</v>
      </c>
      <c r="L186" s="2">
        <v>130</v>
      </c>
      <c r="M186" s="2">
        <v>2.44</v>
      </c>
      <c r="N186" s="2">
        <v>5.86</v>
      </c>
      <c r="O186" s="2">
        <v>47.73</v>
      </c>
      <c r="P186" s="2">
        <v>2057</v>
      </c>
      <c r="Q186" s="2" t="s">
        <v>45</v>
      </c>
      <c r="R186" s="2">
        <v>50</v>
      </c>
      <c r="S186" s="2">
        <v>380199</v>
      </c>
      <c r="T186" s="2">
        <v>33.840000000000003</v>
      </c>
      <c r="U186" s="2">
        <v>13.89</v>
      </c>
      <c r="V186" s="2" t="s">
        <v>55</v>
      </c>
      <c r="W186" s="2">
        <v>47.34</v>
      </c>
    </row>
    <row r="187" spans="1:23" x14ac:dyDescent="0.3">
      <c r="A187" s="2" t="s">
        <v>1810</v>
      </c>
      <c r="B187" s="2" t="s">
        <v>25</v>
      </c>
      <c r="C187" s="2" t="s">
        <v>66</v>
      </c>
      <c r="D187" s="2" t="s">
        <v>2256</v>
      </c>
      <c r="E187" s="2" t="s">
        <v>4996</v>
      </c>
      <c r="F187" s="2" t="s">
        <v>26</v>
      </c>
      <c r="G187" s="2" t="s">
        <v>9</v>
      </c>
      <c r="H187" s="2">
        <f t="shared" si="2"/>
        <v>1952</v>
      </c>
      <c r="I187" s="42" t="s">
        <v>5250</v>
      </c>
      <c r="J187" s="2">
        <v>7.8</v>
      </c>
      <c r="K187" s="2">
        <v>262.81</v>
      </c>
      <c r="L187" s="2">
        <v>142</v>
      </c>
      <c r="M187" s="2">
        <v>21.04</v>
      </c>
      <c r="N187" s="2">
        <v>59.47</v>
      </c>
      <c r="O187" s="2">
        <v>587.17999999999995</v>
      </c>
      <c r="P187" s="2">
        <v>3844</v>
      </c>
      <c r="Q187" s="2" t="s">
        <v>49</v>
      </c>
      <c r="R187" s="2">
        <v>65</v>
      </c>
      <c r="S187" s="2">
        <v>458694</v>
      </c>
      <c r="T187" s="2">
        <v>294.48</v>
      </c>
      <c r="U187" s="2">
        <v>292.7</v>
      </c>
      <c r="V187" s="2" t="s">
        <v>54</v>
      </c>
      <c r="W187" s="2">
        <v>118.36</v>
      </c>
    </row>
    <row r="188" spans="1:23" x14ac:dyDescent="0.3">
      <c r="A188" s="2" t="s">
        <v>63</v>
      </c>
      <c r="B188" s="2" t="s">
        <v>25</v>
      </c>
      <c r="C188" s="2" t="s">
        <v>61</v>
      </c>
      <c r="D188" s="2" t="s">
        <v>1856</v>
      </c>
      <c r="E188" s="2" t="s">
        <v>3062</v>
      </c>
      <c r="F188" s="2" t="s">
        <v>26</v>
      </c>
      <c r="G188" s="2" t="s">
        <v>9</v>
      </c>
      <c r="H188" s="2">
        <f t="shared" si="2"/>
        <v>1970</v>
      </c>
      <c r="I188" s="42" t="s">
        <v>5251</v>
      </c>
      <c r="J188" s="2">
        <v>7.7</v>
      </c>
      <c r="K188" s="2">
        <v>66.14</v>
      </c>
      <c r="L188" s="2">
        <v>114</v>
      </c>
      <c r="M188" s="2">
        <v>30.09</v>
      </c>
      <c r="N188" s="2">
        <v>82.99</v>
      </c>
      <c r="O188" s="2">
        <v>362.23</v>
      </c>
      <c r="P188" s="2">
        <v>2336</v>
      </c>
      <c r="Q188" s="2" t="s">
        <v>45</v>
      </c>
      <c r="R188" s="2">
        <v>22</v>
      </c>
      <c r="S188" s="2">
        <v>389127</v>
      </c>
      <c r="T188" s="2">
        <v>261.32</v>
      </c>
      <c r="U188" s="2">
        <v>100.91</v>
      </c>
      <c r="V188" s="2" t="s">
        <v>48</v>
      </c>
      <c r="W188" s="2">
        <v>24.66</v>
      </c>
    </row>
    <row r="189" spans="1:23" x14ac:dyDescent="0.3">
      <c r="A189" s="2" t="s">
        <v>64</v>
      </c>
      <c r="B189" s="2" t="s">
        <v>28</v>
      </c>
      <c r="C189" s="2" t="s">
        <v>61</v>
      </c>
      <c r="D189" s="2" t="s">
        <v>1857</v>
      </c>
      <c r="E189" s="2" t="s">
        <v>3063</v>
      </c>
      <c r="F189" s="2" t="s">
        <v>26</v>
      </c>
      <c r="G189" s="2" t="s">
        <v>9</v>
      </c>
      <c r="H189" s="2">
        <f t="shared" si="2"/>
        <v>1982</v>
      </c>
      <c r="I189" s="42" t="s">
        <v>5252</v>
      </c>
      <c r="J189" s="2">
        <v>7.7</v>
      </c>
      <c r="K189" s="2">
        <v>1.18</v>
      </c>
      <c r="L189" s="2">
        <v>135</v>
      </c>
      <c r="M189" s="2">
        <v>45.6</v>
      </c>
      <c r="N189" s="2">
        <v>82.5</v>
      </c>
      <c r="O189" s="2">
        <v>358.64</v>
      </c>
      <c r="P189" s="2">
        <v>4411</v>
      </c>
      <c r="Q189" s="2" t="s">
        <v>45</v>
      </c>
      <c r="R189" s="2">
        <v>89</v>
      </c>
      <c r="S189" s="2">
        <v>469586</v>
      </c>
      <c r="T189" s="2">
        <v>270.60000000000002</v>
      </c>
      <c r="U189" s="2">
        <v>88.04</v>
      </c>
      <c r="V189" s="2" t="s">
        <v>48</v>
      </c>
      <c r="W189" s="2">
        <v>0.32</v>
      </c>
    </row>
    <row r="190" spans="1:23" x14ac:dyDescent="0.3">
      <c r="A190" s="2" t="s">
        <v>156</v>
      </c>
      <c r="B190" s="2" t="s">
        <v>22</v>
      </c>
      <c r="C190" s="2" t="s">
        <v>66</v>
      </c>
      <c r="D190" s="2" t="s">
        <v>1951</v>
      </c>
      <c r="E190" s="2" t="s">
        <v>3154</v>
      </c>
      <c r="F190" s="2" t="s">
        <v>26</v>
      </c>
      <c r="G190" s="2" t="s">
        <v>9</v>
      </c>
      <c r="H190" s="2">
        <f t="shared" si="2"/>
        <v>2001</v>
      </c>
      <c r="I190" s="42" t="s">
        <v>5253</v>
      </c>
      <c r="J190" s="2">
        <v>7.7</v>
      </c>
      <c r="K190" s="2">
        <v>151.31</v>
      </c>
      <c r="L190" s="2">
        <v>130</v>
      </c>
      <c r="M190" s="2">
        <v>48.13</v>
      </c>
      <c r="N190" s="2">
        <v>122.51</v>
      </c>
      <c r="O190" s="2">
        <v>1218.52</v>
      </c>
      <c r="P190" s="2">
        <v>3961</v>
      </c>
      <c r="Q190" s="2" t="s">
        <v>45</v>
      </c>
      <c r="R190" s="2">
        <v>74</v>
      </c>
      <c r="S190" s="2">
        <v>291345</v>
      </c>
      <c r="T190" s="2">
        <v>850.36</v>
      </c>
      <c r="U190" s="2">
        <v>368.16</v>
      </c>
      <c r="V190" s="2" t="s">
        <v>54</v>
      </c>
      <c r="W190" s="2">
        <v>60.86</v>
      </c>
    </row>
    <row r="191" spans="1:23" x14ac:dyDescent="0.3">
      <c r="A191" s="2" t="s">
        <v>180</v>
      </c>
      <c r="B191" s="2" t="s">
        <v>17</v>
      </c>
      <c r="C191" s="2" t="s">
        <v>61</v>
      </c>
      <c r="D191" s="2" t="s">
        <v>1975</v>
      </c>
      <c r="E191" s="2" t="s">
        <v>3178</v>
      </c>
      <c r="F191" s="2" t="s">
        <v>26</v>
      </c>
      <c r="G191" s="2" t="s">
        <v>9</v>
      </c>
      <c r="H191" s="2">
        <f t="shared" si="2"/>
        <v>1985</v>
      </c>
      <c r="I191" s="42" t="s">
        <v>5254</v>
      </c>
      <c r="J191" s="2">
        <v>7.7</v>
      </c>
      <c r="K191" s="2">
        <v>176.3</v>
      </c>
      <c r="L191" s="2">
        <v>120</v>
      </c>
      <c r="M191" s="2">
        <v>29.73</v>
      </c>
      <c r="N191" s="2">
        <v>69.569999999999993</v>
      </c>
      <c r="O191" s="2">
        <v>166.72</v>
      </c>
      <c r="P191" s="2">
        <v>4210</v>
      </c>
      <c r="Q191" s="2" t="s">
        <v>45</v>
      </c>
      <c r="R191" s="2">
        <v>84</v>
      </c>
      <c r="S191" s="2">
        <v>497555</v>
      </c>
      <c r="T191" s="2">
        <v>87.28</v>
      </c>
      <c r="U191" s="2">
        <v>79.44</v>
      </c>
      <c r="V191" s="2" t="s">
        <v>46</v>
      </c>
      <c r="W191" s="2">
        <v>77.150000000000006</v>
      </c>
    </row>
    <row r="192" spans="1:23" x14ac:dyDescent="0.3">
      <c r="A192" s="2" t="s">
        <v>194</v>
      </c>
      <c r="B192" s="2" t="s">
        <v>32</v>
      </c>
      <c r="C192" s="2" t="s">
        <v>61</v>
      </c>
      <c r="D192" s="2" t="s">
        <v>1989</v>
      </c>
      <c r="E192" s="2" t="s">
        <v>3192</v>
      </c>
      <c r="F192" s="2" t="s">
        <v>26</v>
      </c>
      <c r="G192" s="2" t="s">
        <v>1843</v>
      </c>
      <c r="H192" s="2">
        <f t="shared" si="2"/>
        <v>1990</v>
      </c>
      <c r="I192" s="42" t="s">
        <v>5255</v>
      </c>
      <c r="J192" s="2">
        <v>7.7</v>
      </c>
      <c r="K192" s="2">
        <v>78.239999999999995</v>
      </c>
      <c r="L192" s="2">
        <v>92</v>
      </c>
      <c r="M192" s="2">
        <v>14.63</v>
      </c>
      <c r="N192" s="2">
        <v>25.01</v>
      </c>
      <c r="O192" s="2">
        <v>61.19</v>
      </c>
      <c r="P192" s="2">
        <v>1784</v>
      </c>
      <c r="Q192" s="2" t="s">
        <v>49</v>
      </c>
      <c r="R192" s="2">
        <v>81</v>
      </c>
      <c r="S192" s="2">
        <v>118868</v>
      </c>
      <c r="T192" s="2">
        <v>40.880000000000003</v>
      </c>
      <c r="U192" s="2">
        <v>20.309999999999999</v>
      </c>
      <c r="V192" s="2" t="s">
        <v>48</v>
      </c>
      <c r="W192" s="2">
        <v>25.43</v>
      </c>
    </row>
    <row r="193" spans="1:23" x14ac:dyDescent="0.3">
      <c r="A193" s="2" t="s">
        <v>220</v>
      </c>
      <c r="B193" s="2" t="s">
        <v>25</v>
      </c>
      <c r="C193" s="2" t="s">
        <v>48</v>
      </c>
      <c r="D193" s="2" t="s">
        <v>2012</v>
      </c>
      <c r="E193" s="2" t="s">
        <v>3218</v>
      </c>
      <c r="F193" s="2" t="s">
        <v>18</v>
      </c>
      <c r="G193" s="2" t="s">
        <v>1843</v>
      </c>
      <c r="H193" s="2">
        <f t="shared" si="2"/>
        <v>1951</v>
      </c>
      <c r="I193" s="42" t="s">
        <v>5256</v>
      </c>
      <c r="J193" s="2">
        <v>7.7</v>
      </c>
      <c r="K193" s="2">
        <v>10.16</v>
      </c>
      <c r="L193" s="2">
        <v>155</v>
      </c>
      <c r="M193" s="2">
        <v>36.619999999999997</v>
      </c>
      <c r="N193" s="2">
        <v>79.39</v>
      </c>
      <c r="O193" s="2">
        <v>674.44</v>
      </c>
      <c r="P193" s="2">
        <v>895</v>
      </c>
      <c r="Q193" s="2" t="s">
        <v>49</v>
      </c>
      <c r="R193" s="2">
        <v>99</v>
      </c>
      <c r="S193" s="2">
        <v>156938</v>
      </c>
      <c r="T193" s="2">
        <v>411.2</v>
      </c>
      <c r="U193" s="2">
        <v>263.24</v>
      </c>
      <c r="V193" s="2" t="s">
        <v>50</v>
      </c>
      <c r="W193" s="2">
        <v>1.54</v>
      </c>
    </row>
    <row r="194" spans="1:23" x14ac:dyDescent="0.3">
      <c r="A194" s="2" t="s">
        <v>295</v>
      </c>
      <c r="B194" s="2" t="s">
        <v>28</v>
      </c>
      <c r="C194" s="2" t="s">
        <v>66</v>
      </c>
      <c r="D194" s="2" t="s">
        <v>1996</v>
      </c>
      <c r="E194" s="2" t="s">
        <v>3295</v>
      </c>
      <c r="F194" s="2" t="s">
        <v>18</v>
      </c>
      <c r="G194" s="2" t="s">
        <v>27</v>
      </c>
      <c r="H194" s="2">
        <f t="shared" si="2"/>
        <v>1950</v>
      </c>
      <c r="I194" s="42" t="s">
        <v>5257</v>
      </c>
      <c r="J194" s="2">
        <v>7.7</v>
      </c>
      <c r="K194" s="2">
        <v>221.61</v>
      </c>
      <c r="L194" s="2">
        <v>139</v>
      </c>
      <c r="M194" s="2">
        <v>16.36</v>
      </c>
      <c r="N194" s="2">
        <v>25</v>
      </c>
      <c r="O194" s="2">
        <v>114.02</v>
      </c>
      <c r="P194" s="2">
        <v>4953</v>
      </c>
      <c r="Q194" s="2" t="s">
        <v>45</v>
      </c>
      <c r="R194" s="2">
        <v>37</v>
      </c>
      <c r="S194" s="2">
        <v>170145</v>
      </c>
      <c r="T194" s="2">
        <v>80.59</v>
      </c>
      <c r="U194" s="2">
        <v>33.43</v>
      </c>
      <c r="V194" s="2" t="s">
        <v>55</v>
      </c>
      <c r="W194" s="2">
        <v>79.73</v>
      </c>
    </row>
    <row r="195" spans="1:23" x14ac:dyDescent="0.3">
      <c r="A195" s="2" t="s">
        <v>307</v>
      </c>
      <c r="B195" s="2" t="s">
        <v>10</v>
      </c>
      <c r="C195" s="2" t="s">
        <v>61</v>
      </c>
      <c r="D195" s="2" t="s">
        <v>2092</v>
      </c>
      <c r="E195" s="2" t="s">
        <v>3307</v>
      </c>
      <c r="F195" s="2" t="s">
        <v>26</v>
      </c>
      <c r="G195" s="2" t="s">
        <v>9</v>
      </c>
      <c r="H195" s="2">
        <f t="shared" ref="H195:H258" si="3">YEAR(I195)</f>
        <v>1994</v>
      </c>
      <c r="I195" s="42" t="s">
        <v>5258</v>
      </c>
      <c r="J195" s="2">
        <v>7.7</v>
      </c>
      <c r="K195" s="2">
        <v>32.14</v>
      </c>
      <c r="L195" s="2">
        <v>159</v>
      </c>
      <c r="M195" s="2">
        <v>31.35</v>
      </c>
      <c r="N195" s="2">
        <v>93.05</v>
      </c>
      <c r="O195" s="2">
        <v>821.62</v>
      </c>
      <c r="P195" s="2">
        <v>3492</v>
      </c>
      <c r="Q195" s="2" t="s">
        <v>49</v>
      </c>
      <c r="R195" s="2">
        <v>53</v>
      </c>
      <c r="S195" s="2">
        <v>140537</v>
      </c>
      <c r="T195" s="2">
        <v>453.71</v>
      </c>
      <c r="U195" s="2">
        <v>367.91</v>
      </c>
      <c r="V195" s="2" t="s">
        <v>48</v>
      </c>
      <c r="W195" s="2">
        <v>7.11</v>
      </c>
    </row>
    <row r="196" spans="1:23" x14ac:dyDescent="0.3">
      <c r="A196" s="2" t="s">
        <v>337</v>
      </c>
      <c r="B196" s="2" t="s">
        <v>13</v>
      </c>
      <c r="C196" s="2" t="s">
        <v>48</v>
      </c>
      <c r="D196" s="2" t="s">
        <v>2113</v>
      </c>
      <c r="E196" s="2" t="s">
        <v>3337</v>
      </c>
      <c r="F196" s="2" t="s">
        <v>26</v>
      </c>
      <c r="G196" s="2" t="s">
        <v>9</v>
      </c>
      <c r="H196" s="2">
        <f t="shared" si="3"/>
        <v>1969</v>
      </c>
      <c r="I196" s="42" t="s">
        <v>5259</v>
      </c>
      <c r="J196" s="2">
        <v>7.7</v>
      </c>
      <c r="K196" s="2">
        <v>137.43</v>
      </c>
      <c r="L196" s="2">
        <v>144</v>
      </c>
      <c r="M196" s="2">
        <v>18.96</v>
      </c>
      <c r="N196" s="2">
        <v>52.8</v>
      </c>
      <c r="O196" s="2">
        <v>410.05</v>
      </c>
      <c r="P196" s="2">
        <v>1398</v>
      </c>
      <c r="Q196" s="2" t="s">
        <v>45</v>
      </c>
      <c r="R196" s="2">
        <v>84</v>
      </c>
      <c r="S196" s="2">
        <v>148464</v>
      </c>
      <c r="T196" s="2">
        <v>310.77999999999997</v>
      </c>
      <c r="U196" s="2">
        <v>99.27</v>
      </c>
      <c r="V196" s="2" t="s">
        <v>48</v>
      </c>
      <c r="W196" s="2">
        <v>62.55</v>
      </c>
    </row>
    <row r="197" spans="1:23" x14ac:dyDescent="0.3">
      <c r="A197" s="2" t="s">
        <v>443</v>
      </c>
      <c r="B197" s="2" t="s">
        <v>10</v>
      </c>
      <c r="C197" s="2" t="s">
        <v>50</v>
      </c>
      <c r="D197" s="2" t="s">
        <v>1992</v>
      </c>
      <c r="E197" s="2" t="s">
        <v>3448</v>
      </c>
      <c r="F197" s="2" t="s">
        <v>26</v>
      </c>
      <c r="G197" s="2" t="s">
        <v>9</v>
      </c>
      <c r="H197" s="2">
        <f t="shared" si="3"/>
        <v>1960</v>
      </c>
      <c r="I197" s="42" t="s">
        <v>5260</v>
      </c>
      <c r="J197" s="2">
        <v>7.7</v>
      </c>
      <c r="K197" s="2">
        <v>66.31</v>
      </c>
      <c r="L197" s="2">
        <v>150</v>
      </c>
      <c r="M197" s="2">
        <v>35.409999999999997</v>
      </c>
      <c r="N197" s="2">
        <v>74.930000000000007</v>
      </c>
      <c r="O197" s="2">
        <v>657.99</v>
      </c>
      <c r="P197" s="2">
        <v>1694</v>
      </c>
      <c r="Q197" s="2" t="s">
        <v>45</v>
      </c>
      <c r="R197" s="2">
        <v>55</v>
      </c>
      <c r="S197" s="2">
        <v>224377</v>
      </c>
      <c r="T197" s="2">
        <v>454.92</v>
      </c>
      <c r="U197" s="2">
        <v>203.07</v>
      </c>
      <c r="V197" s="2" t="s">
        <v>50</v>
      </c>
      <c r="W197" s="2">
        <v>8.69</v>
      </c>
    </row>
    <row r="198" spans="1:23" x14ac:dyDescent="0.3">
      <c r="A198" s="2" t="s">
        <v>493</v>
      </c>
      <c r="B198" s="2" t="s">
        <v>25</v>
      </c>
      <c r="C198" s="2" t="s">
        <v>48</v>
      </c>
      <c r="D198" s="2" t="s">
        <v>1943</v>
      </c>
      <c r="E198" s="2" t="s">
        <v>3499</v>
      </c>
      <c r="F198" s="2" t="s">
        <v>26</v>
      </c>
      <c r="G198" s="2" t="s">
        <v>1955</v>
      </c>
      <c r="H198" s="2">
        <f t="shared" si="3"/>
        <v>1996</v>
      </c>
      <c r="I198" s="42" t="s">
        <v>5261</v>
      </c>
      <c r="J198" s="2">
        <v>7.7</v>
      </c>
      <c r="K198" s="2">
        <v>153.33000000000001</v>
      </c>
      <c r="L198" s="2">
        <v>117</v>
      </c>
      <c r="M198" s="2">
        <v>32.369999999999997</v>
      </c>
      <c r="N198" s="2">
        <v>92.57</v>
      </c>
      <c r="O198" s="2">
        <v>597.23</v>
      </c>
      <c r="P198" s="2">
        <v>1027</v>
      </c>
      <c r="Q198" s="2" t="s">
        <v>45</v>
      </c>
      <c r="R198" s="2">
        <v>72</v>
      </c>
      <c r="S198" s="2">
        <v>469255</v>
      </c>
      <c r="T198" s="2">
        <v>330.1</v>
      </c>
      <c r="U198" s="2">
        <v>267.13</v>
      </c>
      <c r="V198" s="2" t="s">
        <v>48</v>
      </c>
      <c r="W198" s="2">
        <v>54.6</v>
      </c>
    </row>
    <row r="199" spans="1:23" x14ac:dyDescent="0.3">
      <c r="A199" s="2" t="s">
        <v>567</v>
      </c>
      <c r="B199" s="2" t="s">
        <v>8</v>
      </c>
      <c r="C199" s="2" t="s">
        <v>54</v>
      </c>
      <c r="D199" s="2" t="s">
        <v>2292</v>
      </c>
      <c r="E199" s="2" t="s">
        <v>3573</v>
      </c>
      <c r="F199" s="2" t="s">
        <v>26</v>
      </c>
      <c r="G199" s="2" t="s">
        <v>9</v>
      </c>
      <c r="H199" s="2">
        <f t="shared" si="3"/>
        <v>1956</v>
      </c>
      <c r="I199" s="42" t="s">
        <v>5262</v>
      </c>
      <c r="J199" s="2">
        <v>7.7</v>
      </c>
      <c r="K199" s="2">
        <v>33.85</v>
      </c>
      <c r="L199" s="2">
        <v>125</v>
      </c>
      <c r="M199" s="2">
        <v>45.75</v>
      </c>
      <c r="N199" s="2">
        <v>128.59</v>
      </c>
      <c r="O199" s="2">
        <v>1134.0899999999999</v>
      </c>
      <c r="P199" s="2">
        <v>4086</v>
      </c>
      <c r="Q199" s="2" t="s">
        <v>49</v>
      </c>
      <c r="R199" s="2">
        <v>38</v>
      </c>
      <c r="S199" s="2">
        <v>408264</v>
      </c>
      <c r="T199" s="2">
        <v>641.28</v>
      </c>
      <c r="U199" s="2">
        <v>492.81</v>
      </c>
      <c r="V199" s="2" t="s">
        <v>44</v>
      </c>
      <c r="W199" s="2">
        <v>15.04</v>
      </c>
    </row>
    <row r="200" spans="1:23" x14ac:dyDescent="0.3">
      <c r="A200" s="2" t="s">
        <v>605</v>
      </c>
      <c r="B200" s="2" t="s">
        <v>25</v>
      </c>
      <c r="C200" s="2" t="s">
        <v>54</v>
      </c>
      <c r="D200" s="2" t="s">
        <v>2324</v>
      </c>
      <c r="E200" s="2" t="s">
        <v>3613</v>
      </c>
      <c r="F200" s="2" t="s">
        <v>1849</v>
      </c>
      <c r="G200" s="2" t="s">
        <v>1850</v>
      </c>
      <c r="H200" s="2">
        <f t="shared" si="3"/>
        <v>1975</v>
      </c>
      <c r="I200" s="42" t="s">
        <v>5263</v>
      </c>
      <c r="J200" s="2">
        <v>7.7</v>
      </c>
      <c r="K200" s="2">
        <v>98.38</v>
      </c>
      <c r="L200" s="2">
        <v>171</v>
      </c>
      <c r="M200" s="2">
        <v>45.05</v>
      </c>
      <c r="N200" s="2">
        <v>108.63</v>
      </c>
      <c r="O200" s="2">
        <v>1043.17</v>
      </c>
      <c r="P200" s="2">
        <v>4934</v>
      </c>
      <c r="Q200" s="2" t="s">
        <v>45</v>
      </c>
      <c r="R200" s="2">
        <v>89</v>
      </c>
      <c r="S200" s="2">
        <v>190893</v>
      </c>
      <c r="T200" s="2">
        <v>627.74</v>
      </c>
      <c r="U200" s="2">
        <v>415.43</v>
      </c>
      <c r="V200" s="2" t="s">
        <v>44</v>
      </c>
      <c r="W200" s="2">
        <v>22.42</v>
      </c>
    </row>
    <row r="201" spans="1:23" x14ac:dyDescent="0.3">
      <c r="A201" s="2" t="s">
        <v>615</v>
      </c>
      <c r="B201" s="2" t="s">
        <v>20</v>
      </c>
      <c r="C201" s="2" t="s">
        <v>48</v>
      </c>
      <c r="D201" s="2" t="s">
        <v>2274</v>
      </c>
      <c r="E201" s="2" t="s">
        <v>3624</v>
      </c>
      <c r="F201" s="2" t="s">
        <v>26</v>
      </c>
      <c r="G201" s="2" t="s">
        <v>27</v>
      </c>
      <c r="H201" s="2">
        <f t="shared" si="3"/>
        <v>1992</v>
      </c>
      <c r="I201" s="42" t="s">
        <v>5264</v>
      </c>
      <c r="J201" s="2">
        <v>7.7</v>
      </c>
      <c r="K201" s="2">
        <v>161.32</v>
      </c>
      <c r="L201" s="2">
        <v>119</v>
      </c>
      <c r="M201" s="2">
        <v>3.27</v>
      </c>
      <c r="N201" s="2">
        <v>8.83</v>
      </c>
      <c r="O201" s="2">
        <v>37.18</v>
      </c>
      <c r="P201" s="2">
        <v>4053</v>
      </c>
      <c r="Q201" s="2" t="s">
        <v>49</v>
      </c>
      <c r="R201" s="2">
        <v>42</v>
      </c>
      <c r="S201" s="2">
        <v>320417</v>
      </c>
      <c r="T201" s="2">
        <v>23.27</v>
      </c>
      <c r="U201" s="2">
        <v>13.91</v>
      </c>
      <c r="V201" s="2" t="s">
        <v>48</v>
      </c>
      <c r="W201" s="2">
        <v>43.94</v>
      </c>
    </row>
    <row r="202" spans="1:23" x14ac:dyDescent="0.3">
      <c r="A202" s="2" t="s">
        <v>665</v>
      </c>
      <c r="B202" s="2" t="s">
        <v>8</v>
      </c>
      <c r="C202" s="2" t="s">
        <v>54</v>
      </c>
      <c r="D202" s="2" t="s">
        <v>2366</v>
      </c>
      <c r="E202" s="2" t="s">
        <v>3679</v>
      </c>
      <c r="F202" s="2" t="s">
        <v>14</v>
      </c>
      <c r="G202" s="2" t="s">
        <v>21</v>
      </c>
      <c r="H202" s="2">
        <f t="shared" si="3"/>
        <v>2002</v>
      </c>
      <c r="I202" s="42" t="s">
        <v>5265</v>
      </c>
      <c r="J202" s="2">
        <v>7.7</v>
      </c>
      <c r="K202" s="2">
        <v>40.71</v>
      </c>
      <c r="L202" s="2">
        <v>150</v>
      </c>
      <c r="M202" s="2">
        <v>37.94</v>
      </c>
      <c r="N202" s="2">
        <v>109.94</v>
      </c>
      <c r="O202" s="2">
        <v>846.85</v>
      </c>
      <c r="P202" s="2">
        <v>2149</v>
      </c>
      <c r="Q202" s="2" t="s">
        <v>45</v>
      </c>
      <c r="R202" s="2">
        <v>88</v>
      </c>
      <c r="S202" s="2">
        <v>92612</v>
      </c>
      <c r="T202" s="2">
        <v>508.44</v>
      </c>
      <c r="U202" s="2">
        <v>338.41</v>
      </c>
      <c r="V202" s="2" t="s">
        <v>54</v>
      </c>
      <c r="W202" s="2">
        <v>8.57</v>
      </c>
    </row>
    <row r="203" spans="1:23" x14ac:dyDescent="0.3">
      <c r="A203" s="2" t="s">
        <v>706</v>
      </c>
      <c r="B203" s="2" t="s">
        <v>17</v>
      </c>
      <c r="C203" s="2" t="s">
        <v>44</v>
      </c>
      <c r="D203" s="2" t="s">
        <v>2394</v>
      </c>
      <c r="E203" s="2" t="s">
        <v>3722</v>
      </c>
      <c r="F203" s="2" t="s">
        <v>26</v>
      </c>
      <c r="G203" s="2" t="s">
        <v>19</v>
      </c>
      <c r="H203" s="2">
        <f t="shared" si="3"/>
        <v>1985</v>
      </c>
      <c r="I203" s="42" t="s">
        <v>5266</v>
      </c>
      <c r="J203" s="2">
        <v>7.7</v>
      </c>
      <c r="K203" s="2">
        <v>166.21</v>
      </c>
      <c r="L203" s="2">
        <v>176</v>
      </c>
      <c r="M203" s="2">
        <v>11.72</v>
      </c>
      <c r="N203" s="2">
        <v>27.93</v>
      </c>
      <c r="O203" s="2">
        <v>218.06</v>
      </c>
      <c r="P203" s="2">
        <v>616</v>
      </c>
      <c r="Q203" s="2" t="s">
        <v>45</v>
      </c>
      <c r="R203" s="2">
        <v>76</v>
      </c>
      <c r="S203" s="2">
        <v>276939</v>
      </c>
      <c r="T203" s="2">
        <v>136.6</v>
      </c>
      <c r="U203" s="2">
        <v>81.459999999999994</v>
      </c>
      <c r="V203" s="2" t="s">
        <v>50</v>
      </c>
      <c r="W203" s="2">
        <v>58.15</v>
      </c>
    </row>
    <row r="204" spans="1:23" x14ac:dyDescent="0.3">
      <c r="A204" s="2" t="s">
        <v>739</v>
      </c>
      <c r="B204" s="2" t="s">
        <v>28</v>
      </c>
      <c r="C204" s="2" t="s">
        <v>48</v>
      </c>
      <c r="D204" s="2" t="s">
        <v>2420</v>
      </c>
      <c r="E204" s="2" t="s">
        <v>3758</v>
      </c>
      <c r="F204" s="2" t="s">
        <v>26</v>
      </c>
      <c r="G204" s="2" t="s">
        <v>27</v>
      </c>
      <c r="H204" s="2">
        <f t="shared" si="3"/>
        <v>1987</v>
      </c>
      <c r="I204" s="42" t="s">
        <v>5267</v>
      </c>
      <c r="J204" s="2">
        <v>7.7</v>
      </c>
      <c r="K204" s="2">
        <v>289.68</v>
      </c>
      <c r="L204" s="2">
        <v>83</v>
      </c>
      <c r="M204" s="2">
        <v>25.14</v>
      </c>
      <c r="N204" s="2">
        <v>56.09</v>
      </c>
      <c r="O204" s="2">
        <v>364</v>
      </c>
      <c r="P204" s="2">
        <v>2501</v>
      </c>
      <c r="Q204" s="2" t="s">
        <v>49</v>
      </c>
      <c r="R204" s="2">
        <v>65</v>
      </c>
      <c r="S204" s="2">
        <v>169887</v>
      </c>
      <c r="T204" s="2">
        <v>250.65</v>
      </c>
      <c r="U204" s="2">
        <v>113.35</v>
      </c>
      <c r="V204" s="2" t="s">
        <v>55</v>
      </c>
      <c r="W204" s="2">
        <v>29.32</v>
      </c>
    </row>
    <row r="205" spans="1:23" x14ac:dyDescent="0.3">
      <c r="A205" s="2" t="s">
        <v>746</v>
      </c>
      <c r="B205" s="2" t="s">
        <v>13</v>
      </c>
      <c r="C205" s="2" t="s">
        <v>61</v>
      </c>
      <c r="D205" s="2" t="s">
        <v>2425</v>
      </c>
      <c r="E205" s="2" t="s">
        <v>3765</v>
      </c>
      <c r="F205" s="2" t="s">
        <v>26</v>
      </c>
      <c r="G205" s="2" t="s">
        <v>9</v>
      </c>
      <c r="H205" s="2">
        <f t="shared" si="3"/>
        <v>1962</v>
      </c>
      <c r="I205" s="42" t="s">
        <v>5268</v>
      </c>
      <c r="J205" s="2">
        <v>7.7</v>
      </c>
      <c r="K205" s="2">
        <v>154.66999999999999</v>
      </c>
      <c r="L205" s="2">
        <v>114</v>
      </c>
      <c r="M205" s="2">
        <v>32.049999999999997</v>
      </c>
      <c r="N205" s="2">
        <v>54.8</v>
      </c>
      <c r="O205" s="2">
        <v>356.48</v>
      </c>
      <c r="P205" s="2">
        <v>1082</v>
      </c>
      <c r="Q205" s="2" t="s">
        <v>49</v>
      </c>
      <c r="R205" s="2">
        <v>92</v>
      </c>
      <c r="S205" s="2">
        <v>312604</v>
      </c>
      <c r="T205" s="2">
        <v>273.72000000000003</v>
      </c>
      <c r="U205" s="2">
        <v>82.76</v>
      </c>
      <c r="V205" s="2" t="s">
        <v>55</v>
      </c>
      <c r="W205" s="2">
        <v>67.78</v>
      </c>
    </row>
    <row r="206" spans="1:23" x14ac:dyDescent="0.3">
      <c r="A206" s="2" t="s">
        <v>752</v>
      </c>
      <c r="B206" s="2" t="s">
        <v>22</v>
      </c>
      <c r="C206" s="2" t="s">
        <v>48</v>
      </c>
      <c r="D206" s="2" t="s">
        <v>2428</v>
      </c>
      <c r="E206" s="2" t="s">
        <v>3771</v>
      </c>
      <c r="F206" s="2" t="s">
        <v>26</v>
      </c>
      <c r="G206" s="2" t="s">
        <v>9</v>
      </c>
      <c r="H206" s="2">
        <f t="shared" si="3"/>
        <v>1962</v>
      </c>
      <c r="I206" s="42" t="s">
        <v>5269</v>
      </c>
      <c r="J206" s="2">
        <v>7.7</v>
      </c>
      <c r="K206" s="2">
        <v>9.69</v>
      </c>
      <c r="L206" s="2">
        <v>117</v>
      </c>
      <c r="M206" s="2">
        <v>33.81</v>
      </c>
      <c r="N206" s="2">
        <v>61.9</v>
      </c>
      <c r="O206" s="2">
        <v>308.54000000000002</v>
      </c>
      <c r="P206" s="2">
        <v>3686</v>
      </c>
      <c r="Q206" s="2" t="s">
        <v>45</v>
      </c>
      <c r="R206" s="2">
        <v>35</v>
      </c>
      <c r="S206" s="2">
        <v>407925</v>
      </c>
      <c r="T206" s="2">
        <v>206.94</v>
      </c>
      <c r="U206" s="2">
        <v>101.6</v>
      </c>
      <c r="V206" s="2" t="s">
        <v>44</v>
      </c>
      <c r="W206" s="2">
        <v>4.66</v>
      </c>
    </row>
    <row r="207" spans="1:23" x14ac:dyDescent="0.3">
      <c r="A207" s="2" t="s">
        <v>759</v>
      </c>
      <c r="B207" s="2" t="s">
        <v>13</v>
      </c>
      <c r="C207" s="2" t="s">
        <v>61</v>
      </c>
      <c r="D207" s="2" t="s">
        <v>1992</v>
      </c>
      <c r="E207" s="2" t="s">
        <v>3779</v>
      </c>
      <c r="F207" s="2" t="s">
        <v>26</v>
      </c>
      <c r="G207" s="2" t="s">
        <v>9</v>
      </c>
      <c r="H207" s="2">
        <f t="shared" si="3"/>
        <v>2003</v>
      </c>
      <c r="I207" s="42" t="s">
        <v>5270</v>
      </c>
      <c r="J207" s="2">
        <v>7.7</v>
      </c>
      <c r="K207" s="2">
        <v>28.89</v>
      </c>
      <c r="L207" s="2">
        <v>105</v>
      </c>
      <c r="M207" s="2">
        <v>5.13</v>
      </c>
      <c r="N207" s="2">
        <v>8.42</v>
      </c>
      <c r="O207" s="2">
        <v>52.88</v>
      </c>
      <c r="P207" s="2">
        <v>4794</v>
      </c>
      <c r="Q207" s="2" t="s">
        <v>49</v>
      </c>
      <c r="R207" s="2">
        <v>28</v>
      </c>
      <c r="S207" s="2">
        <v>93371</v>
      </c>
      <c r="T207" s="2">
        <v>26.57</v>
      </c>
      <c r="U207" s="2">
        <v>26.31</v>
      </c>
      <c r="V207" s="2" t="s">
        <v>48</v>
      </c>
      <c r="W207" s="2">
        <v>8.33</v>
      </c>
    </row>
    <row r="208" spans="1:23" x14ac:dyDescent="0.3">
      <c r="A208" s="2" t="s">
        <v>783</v>
      </c>
      <c r="B208" s="2" t="s">
        <v>22</v>
      </c>
      <c r="C208" s="2" t="s">
        <v>52</v>
      </c>
      <c r="D208" s="2" t="s">
        <v>2450</v>
      </c>
      <c r="E208" s="2" t="s">
        <v>3807</v>
      </c>
      <c r="F208" s="2" t="s">
        <v>26</v>
      </c>
      <c r="G208" s="2" t="s">
        <v>19</v>
      </c>
      <c r="H208" s="2">
        <f t="shared" si="3"/>
        <v>2011</v>
      </c>
      <c r="I208" s="42" t="s">
        <v>5271</v>
      </c>
      <c r="J208" s="2">
        <v>7.7</v>
      </c>
      <c r="K208" s="2">
        <v>37.770000000000003</v>
      </c>
      <c r="L208" s="2">
        <v>171</v>
      </c>
      <c r="M208" s="2">
        <v>6.5</v>
      </c>
      <c r="N208" s="2">
        <v>15.12</v>
      </c>
      <c r="O208" s="2">
        <v>141.52000000000001</v>
      </c>
      <c r="P208" s="2">
        <v>2702</v>
      </c>
      <c r="Q208" s="2" t="s">
        <v>49</v>
      </c>
      <c r="R208" s="2">
        <v>28</v>
      </c>
      <c r="S208" s="2">
        <v>128704</v>
      </c>
      <c r="T208" s="2">
        <v>109.78</v>
      </c>
      <c r="U208" s="2">
        <v>31.74</v>
      </c>
      <c r="V208" s="2" t="s">
        <v>50</v>
      </c>
      <c r="W208" s="2">
        <v>11.1</v>
      </c>
    </row>
    <row r="209" spans="1:23" x14ac:dyDescent="0.3">
      <c r="A209" s="2" t="s">
        <v>910</v>
      </c>
      <c r="B209" s="2" t="s">
        <v>22</v>
      </c>
      <c r="C209" s="2" t="s">
        <v>52</v>
      </c>
      <c r="D209" s="2" t="s">
        <v>1881</v>
      </c>
      <c r="E209" s="2" t="s">
        <v>3944</v>
      </c>
      <c r="F209" s="2" t="s">
        <v>26</v>
      </c>
      <c r="G209" s="2" t="s">
        <v>9</v>
      </c>
      <c r="H209" s="2">
        <f t="shared" si="3"/>
        <v>1982</v>
      </c>
      <c r="I209" s="42" t="s">
        <v>5272</v>
      </c>
      <c r="J209" s="2">
        <v>7.7</v>
      </c>
      <c r="K209" s="2">
        <v>225.19</v>
      </c>
      <c r="L209" s="2">
        <v>99</v>
      </c>
      <c r="M209" s="2">
        <v>7.17</v>
      </c>
      <c r="N209" s="2">
        <v>14.65</v>
      </c>
      <c r="O209" s="2">
        <v>92.35</v>
      </c>
      <c r="P209" s="2">
        <v>1601</v>
      </c>
      <c r="Q209" s="2" t="s">
        <v>49</v>
      </c>
      <c r="R209" s="2">
        <v>29</v>
      </c>
      <c r="S209" s="2">
        <v>459321</v>
      </c>
      <c r="T209" s="2">
        <v>66.36</v>
      </c>
      <c r="U209" s="2">
        <v>25.99</v>
      </c>
      <c r="V209" s="2" t="s">
        <v>46</v>
      </c>
      <c r="W209" s="2">
        <v>104.86</v>
      </c>
    </row>
    <row r="210" spans="1:23" x14ac:dyDescent="0.3">
      <c r="A210" s="2" t="s">
        <v>966</v>
      </c>
      <c r="B210" s="2" t="s">
        <v>8</v>
      </c>
      <c r="C210" s="2" t="s">
        <v>61</v>
      </c>
      <c r="D210" s="2" t="s">
        <v>2151</v>
      </c>
      <c r="E210" s="2" t="s">
        <v>4003</v>
      </c>
      <c r="F210" s="2" t="s">
        <v>26</v>
      </c>
      <c r="G210" s="2" t="s">
        <v>9</v>
      </c>
      <c r="H210" s="2">
        <f t="shared" si="3"/>
        <v>1997</v>
      </c>
      <c r="I210" s="42" t="s">
        <v>5273</v>
      </c>
      <c r="J210" s="2">
        <v>7.7</v>
      </c>
      <c r="K210" s="2">
        <v>183.28</v>
      </c>
      <c r="L210" s="2">
        <v>104</v>
      </c>
      <c r="M210" s="2">
        <v>30.87</v>
      </c>
      <c r="N210" s="2">
        <v>80.94</v>
      </c>
      <c r="O210" s="2">
        <v>688.4</v>
      </c>
      <c r="P210" s="2">
        <v>4923</v>
      </c>
      <c r="Q210" s="2" t="s">
        <v>45</v>
      </c>
      <c r="R210" s="2">
        <v>29</v>
      </c>
      <c r="S210" s="2">
        <v>248039</v>
      </c>
      <c r="T210" s="2">
        <v>523.53</v>
      </c>
      <c r="U210" s="2">
        <v>164.87</v>
      </c>
      <c r="V210" s="2" t="s">
        <v>48</v>
      </c>
      <c r="W210" s="2">
        <v>52.34</v>
      </c>
    </row>
    <row r="211" spans="1:23" x14ac:dyDescent="0.3">
      <c r="A211" s="2" t="s">
        <v>1056</v>
      </c>
      <c r="B211" s="2" t="s">
        <v>32</v>
      </c>
      <c r="C211" s="2" t="s">
        <v>44</v>
      </c>
      <c r="D211" s="2" t="s">
        <v>1970</v>
      </c>
      <c r="E211" s="2" t="s">
        <v>4104</v>
      </c>
      <c r="F211" s="2" t="s">
        <v>26</v>
      </c>
      <c r="G211" s="2" t="s">
        <v>9</v>
      </c>
      <c r="H211" s="2">
        <f t="shared" si="3"/>
        <v>1967</v>
      </c>
      <c r="I211" s="42" t="s">
        <v>5274</v>
      </c>
      <c r="J211" s="2">
        <v>7.7</v>
      </c>
      <c r="K211" s="2">
        <v>84.86</v>
      </c>
      <c r="L211" s="2">
        <v>103</v>
      </c>
      <c r="M211" s="2">
        <v>46.47</v>
      </c>
      <c r="N211" s="2">
        <v>78.739999999999995</v>
      </c>
      <c r="O211" s="2">
        <v>740.54</v>
      </c>
      <c r="P211" s="2">
        <v>695</v>
      </c>
      <c r="Q211" s="2" t="s">
        <v>49</v>
      </c>
      <c r="R211" s="2">
        <v>21</v>
      </c>
      <c r="S211" s="2">
        <v>128545</v>
      </c>
      <c r="T211" s="2">
        <v>563.33000000000004</v>
      </c>
      <c r="U211" s="2">
        <v>177.21</v>
      </c>
      <c r="V211" s="2" t="s">
        <v>48</v>
      </c>
      <c r="W211" s="2">
        <v>28.73</v>
      </c>
    </row>
    <row r="212" spans="1:23" x14ac:dyDescent="0.3">
      <c r="A212" s="2" t="s">
        <v>598</v>
      </c>
      <c r="B212" s="2" t="s">
        <v>13</v>
      </c>
      <c r="C212" s="2" t="s">
        <v>54</v>
      </c>
      <c r="D212" s="2" t="s">
        <v>2653</v>
      </c>
      <c r="E212" s="2" t="s">
        <v>4155</v>
      </c>
      <c r="F212" s="2" t="s">
        <v>26</v>
      </c>
      <c r="G212" s="2" t="s">
        <v>19</v>
      </c>
      <c r="H212" s="2">
        <f t="shared" si="3"/>
        <v>1990</v>
      </c>
      <c r="I212" s="42" t="s">
        <v>5275</v>
      </c>
      <c r="J212" s="2">
        <v>7.7</v>
      </c>
      <c r="K212" s="2">
        <v>251.4</v>
      </c>
      <c r="L212" s="2">
        <v>91</v>
      </c>
      <c r="M212" s="2">
        <v>37.21</v>
      </c>
      <c r="N212" s="2">
        <v>78.44</v>
      </c>
      <c r="O212" s="2">
        <v>221.34</v>
      </c>
      <c r="P212" s="2">
        <v>4874</v>
      </c>
      <c r="Q212" s="2" t="s">
        <v>45</v>
      </c>
      <c r="R212" s="2">
        <v>83</v>
      </c>
      <c r="S212" s="2">
        <v>148627</v>
      </c>
      <c r="T212" s="2">
        <v>142.56</v>
      </c>
      <c r="U212" s="2">
        <v>78.78</v>
      </c>
      <c r="V212" s="2" t="s">
        <v>55</v>
      </c>
      <c r="W212" s="2">
        <v>100.3</v>
      </c>
    </row>
    <row r="213" spans="1:23" x14ac:dyDescent="0.3">
      <c r="A213" s="2" t="s">
        <v>883</v>
      </c>
      <c r="B213" s="2" t="s">
        <v>10</v>
      </c>
      <c r="C213" s="2" t="s">
        <v>44</v>
      </c>
      <c r="D213" s="2" t="s">
        <v>2232</v>
      </c>
      <c r="E213" s="2" t="s">
        <v>4203</v>
      </c>
      <c r="F213" s="2" t="s">
        <v>26</v>
      </c>
      <c r="G213" s="2" t="s">
        <v>9</v>
      </c>
      <c r="H213" s="2">
        <f t="shared" si="3"/>
        <v>1957</v>
      </c>
      <c r="I213" s="42" t="s">
        <v>5276</v>
      </c>
      <c r="J213" s="2">
        <v>7.7</v>
      </c>
      <c r="K213" s="2">
        <v>258.29000000000002</v>
      </c>
      <c r="L213" s="2">
        <v>111</v>
      </c>
      <c r="M213" s="2">
        <v>22.03</v>
      </c>
      <c r="N213" s="2">
        <v>34.81</v>
      </c>
      <c r="O213" s="2">
        <v>301.26</v>
      </c>
      <c r="P213" s="2">
        <v>4612</v>
      </c>
      <c r="Q213" s="2" t="s">
        <v>49</v>
      </c>
      <c r="R213" s="2">
        <v>61</v>
      </c>
      <c r="S213" s="2">
        <v>143429</v>
      </c>
      <c r="T213" s="2">
        <v>181.29</v>
      </c>
      <c r="U213" s="2">
        <v>119.97</v>
      </c>
      <c r="V213" s="2" t="s">
        <v>55</v>
      </c>
      <c r="W213" s="2">
        <v>77.27</v>
      </c>
    </row>
    <row r="214" spans="1:23" x14ac:dyDescent="0.3">
      <c r="A214" s="2" t="s">
        <v>1219</v>
      </c>
      <c r="B214" s="2" t="s">
        <v>32</v>
      </c>
      <c r="C214" s="2" t="s">
        <v>44</v>
      </c>
      <c r="D214" s="2" t="s">
        <v>2724</v>
      </c>
      <c r="E214" s="2" t="s">
        <v>4287</v>
      </c>
      <c r="F214" s="2" t="s">
        <v>26</v>
      </c>
      <c r="G214" s="2" t="s">
        <v>19</v>
      </c>
      <c r="H214" s="2">
        <f t="shared" si="3"/>
        <v>2000</v>
      </c>
      <c r="I214" s="42" t="s">
        <v>5277</v>
      </c>
      <c r="J214" s="2">
        <v>7.7</v>
      </c>
      <c r="K214" s="2">
        <v>99.25</v>
      </c>
      <c r="L214" s="2">
        <v>146</v>
      </c>
      <c r="M214" s="2">
        <v>21.28</v>
      </c>
      <c r="N214" s="2">
        <v>35.020000000000003</v>
      </c>
      <c r="O214" s="2">
        <v>240.48</v>
      </c>
      <c r="P214" s="2">
        <v>3818</v>
      </c>
      <c r="Q214" s="2" t="s">
        <v>49</v>
      </c>
      <c r="R214" s="2">
        <v>64</v>
      </c>
      <c r="S214" s="2">
        <v>323834</v>
      </c>
      <c r="T214" s="2">
        <v>133.34</v>
      </c>
      <c r="U214" s="2">
        <v>107.14</v>
      </c>
      <c r="V214" s="2" t="s">
        <v>50</v>
      </c>
      <c r="W214" s="2">
        <v>37.5</v>
      </c>
    </row>
    <row r="215" spans="1:23" x14ac:dyDescent="0.3">
      <c r="A215" s="2" t="s">
        <v>1246</v>
      </c>
      <c r="B215" s="2" t="s">
        <v>13</v>
      </c>
      <c r="C215" s="2" t="s">
        <v>54</v>
      </c>
      <c r="D215" s="2" t="s">
        <v>1943</v>
      </c>
      <c r="E215" s="2" t="s">
        <v>4320</v>
      </c>
      <c r="F215" s="2" t="s">
        <v>26</v>
      </c>
      <c r="G215" s="2" t="s">
        <v>19</v>
      </c>
      <c r="H215" s="2">
        <f t="shared" si="3"/>
        <v>2005</v>
      </c>
      <c r="I215" s="42" t="s">
        <v>5278</v>
      </c>
      <c r="J215" s="2">
        <v>7.7</v>
      </c>
      <c r="K215" s="2">
        <v>98.39</v>
      </c>
      <c r="L215" s="2">
        <v>87</v>
      </c>
      <c r="M215" s="2">
        <v>38.380000000000003</v>
      </c>
      <c r="N215" s="2">
        <v>108.52</v>
      </c>
      <c r="O215" s="2">
        <v>680.36</v>
      </c>
      <c r="P215" s="2">
        <v>4903</v>
      </c>
      <c r="Q215" s="2" t="s">
        <v>45</v>
      </c>
      <c r="R215" s="2">
        <v>41</v>
      </c>
      <c r="S215" s="2">
        <v>153858</v>
      </c>
      <c r="T215" s="2">
        <v>410.84</v>
      </c>
      <c r="U215" s="2">
        <v>269.52</v>
      </c>
      <c r="V215" s="2" t="s">
        <v>48</v>
      </c>
      <c r="W215" s="2">
        <v>32.01</v>
      </c>
    </row>
    <row r="216" spans="1:23" x14ac:dyDescent="0.3">
      <c r="A216" s="2" t="s">
        <v>1281</v>
      </c>
      <c r="B216" s="2" t="s">
        <v>22</v>
      </c>
      <c r="C216" s="2" t="s">
        <v>48</v>
      </c>
      <c r="D216" s="2" t="s">
        <v>2383</v>
      </c>
      <c r="E216" s="2" t="s">
        <v>4362</v>
      </c>
      <c r="F216" s="2" t="s">
        <v>26</v>
      </c>
      <c r="G216" s="2" t="s">
        <v>19</v>
      </c>
      <c r="H216" s="2">
        <f t="shared" si="3"/>
        <v>1978</v>
      </c>
      <c r="I216" s="42" t="s">
        <v>5279</v>
      </c>
      <c r="J216" s="2">
        <v>7.7</v>
      </c>
      <c r="K216" s="2">
        <v>38.61</v>
      </c>
      <c r="L216" s="2">
        <v>179</v>
      </c>
      <c r="M216" s="2">
        <v>16.68</v>
      </c>
      <c r="N216" s="2">
        <v>45.68</v>
      </c>
      <c r="O216" s="2">
        <v>329.6</v>
      </c>
      <c r="P216" s="2">
        <v>4692</v>
      </c>
      <c r="Q216" s="2" t="s">
        <v>49</v>
      </c>
      <c r="R216" s="2">
        <v>78</v>
      </c>
      <c r="S216" s="2">
        <v>5204</v>
      </c>
      <c r="T216" s="2">
        <v>190.45</v>
      </c>
      <c r="U216" s="2">
        <v>139.15</v>
      </c>
      <c r="V216" s="2" t="s">
        <v>46</v>
      </c>
      <c r="W216" s="2">
        <v>4.7699999999999996</v>
      </c>
    </row>
    <row r="217" spans="1:23" x14ac:dyDescent="0.3">
      <c r="A217" s="2" t="s">
        <v>1284</v>
      </c>
      <c r="B217" s="2" t="s">
        <v>8</v>
      </c>
      <c r="C217" s="2" t="s">
        <v>66</v>
      </c>
      <c r="D217" s="2" t="s">
        <v>2360</v>
      </c>
      <c r="E217" s="2" t="s">
        <v>4364</v>
      </c>
      <c r="F217" s="2" t="s">
        <v>26</v>
      </c>
      <c r="G217" s="2" t="s">
        <v>9</v>
      </c>
      <c r="H217" s="2">
        <f t="shared" si="3"/>
        <v>2004</v>
      </c>
      <c r="I217" s="42" t="s">
        <v>5280</v>
      </c>
      <c r="J217" s="2">
        <v>7.7</v>
      </c>
      <c r="K217" s="2">
        <v>243.35</v>
      </c>
      <c r="L217" s="2">
        <v>136</v>
      </c>
      <c r="M217" s="2">
        <v>2.7</v>
      </c>
      <c r="N217" s="2">
        <v>7.98</v>
      </c>
      <c r="O217" s="2">
        <v>52.06</v>
      </c>
      <c r="P217" s="2">
        <v>3392</v>
      </c>
      <c r="Q217" s="2" t="s">
        <v>49</v>
      </c>
      <c r="R217" s="2">
        <v>41</v>
      </c>
      <c r="S217" s="2">
        <v>263937</v>
      </c>
      <c r="T217" s="2">
        <v>34.6</v>
      </c>
      <c r="U217" s="2">
        <v>17.46</v>
      </c>
      <c r="V217" s="2" t="s">
        <v>44</v>
      </c>
      <c r="W217" s="2">
        <v>100.52</v>
      </c>
    </row>
    <row r="218" spans="1:23" x14ac:dyDescent="0.3">
      <c r="A218" s="2" t="s">
        <v>1334</v>
      </c>
      <c r="B218" s="2" t="s">
        <v>10</v>
      </c>
      <c r="C218" s="2" t="s">
        <v>50</v>
      </c>
      <c r="D218" s="2" t="s">
        <v>1856</v>
      </c>
      <c r="E218" s="2" t="s">
        <v>4419</v>
      </c>
      <c r="F218" s="2" t="s">
        <v>26</v>
      </c>
      <c r="G218" s="2" t="s">
        <v>9</v>
      </c>
      <c r="H218" s="2">
        <f t="shared" si="3"/>
        <v>2008</v>
      </c>
      <c r="I218" s="42" t="s">
        <v>5281</v>
      </c>
      <c r="J218" s="2">
        <v>7.7</v>
      </c>
      <c r="K218" s="2">
        <v>184.71</v>
      </c>
      <c r="L218" s="2">
        <v>126</v>
      </c>
      <c r="M218" s="2">
        <v>11.29</v>
      </c>
      <c r="N218" s="2">
        <v>21.04</v>
      </c>
      <c r="O218" s="2">
        <v>128.46</v>
      </c>
      <c r="P218" s="2">
        <v>1670</v>
      </c>
      <c r="Q218" s="2" t="s">
        <v>45</v>
      </c>
      <c r="R218" s="2">
        <v>23</v>
      </c>
      <c r="S218" s="2">
        <v>228561</v>
      </c>
      <c r="T218" s="2">
        <v>99.28</v>
      </c>
      <c r="U218" s="2">
        <v>29.18</v>
      </c>
      <c r="V218" s="2" t="s">
        <v>44</v>
      </c>
      <c r="W218" s="2">
        <v>83.23</v>
      </c>
    </row>
    <row r="219" spans="1:23" x14ac:dyDescent="0.3">
      <c r="A219" s="2" t="s">
        <v>1336</v>
      </c>
      <c r="B219" s="2" t="s">
        <v>10</v>
      </c>
      <c r="C219" s="2" t="s">
        <v>61</v>
      </c>
      <c r="D219" s="2" t="s">
        <v>2797</v>
      </c>
      <c r="E219" s="2" t="s">
        <v>4421</v>
      </c>
      <c r="F219" s="2" t="s">
        <v>26</v>
      </c>
      <c r="G219" s="2" t="s">
        <v>9</v>
      </c>
      <c r="H219" s="2">
        <f t="shared" si="3"/>
        <v>1952</v>
      </c>
      <c r="I219" s="42" t="s">
        <v>5282</v>
      </c>
      <c r="J219" s="2">
        <v>7.7</v>
      </c>
      <c r="K219" s="2">
        <v>142.97999999999999</v>
      </c>
      <c r="L219" s="2">
        <v>110</v>
      </c>
      <c r="M219" s="2">
        <v>17.87</v>
      </c>
      <c r="N219" s="2">
        <v>44.86</v>
      </c>
      <c r="O219" s="2">
        <v>356.48</v>
      </c>
      <c r="P219" s="2">
        <v>4392</v>
      </c>
      <c r="Q219" s="2" t="s">
        <v>49</v>
      </c>
      <c r="R219" s="2">
        <v>41</v>
      </c>
      <c r="S219" s="2">
        <v>205399</v>
      </c>
      <c r="T219" s="2">
        <v>228.42</v>
      </c>
      <c r="U219" s="2">
        <v>128.06</v>
      </c>
      <c r="V219" s="2" t="s">
        <v>54</v>
      </c>
      <c r="W219" s="2">
        <v>70.08</v>
      </c>
    </row>
    <row r="220" spans="1:23" x14ac:dyDescent="0.3">
      <c r="A220" s="2" t="s">
        <v>1393</v>
      </c>
      <c r="B220" s="2" t="s">
        <v>8</v>
      </c>
      <c r="C220" s="2" t="s">
        <v>52</v>
      </c>
      <c r="D220" s="2" t="s">
        <v>2821</v>
      </c>
      <c r="E220" s="2" t="s">
        <v>4484</v>
      </c>
      <c r="F220" s="2" t="s">
        <v>18</v>
      </c>
      <c r="G220" s="2" t="s">
        <v>1843</v>
      </c>
      <c r="H220" s="2">
        <f t="shared" si="3"/>
        <v>1995</v>
      </c>
      <c r="I220" s="42" t="s">
        <v>5283</v>
      </c>
      <c r="J220" s="2">
        <v>7.7</v>
      </c>
      <c r="K220" s="2">
        <v>28.99</v>
      </c>
      <c r="L220" s="2">
        <v>157</v>
      </c>
      <c r="M220" s="2">
        <v>48.41</v>
      </c>
      <c r="N220" s="2">
        <v>73.739999999999995</v>
      </c>
      <c r="O220" s="2">
        <v>453.76</v>
      </c>
      <c r="P220" s="2">
        <v>762</v>
      </c>
      <c r="Q220" s="2" t="s">
        <v>49</v>
      </c>
      <c r="R220" s="2">
        <v>70</v>
      </c>
      <c r="S220" s="2">
        <v>375730</v>
      </c>
      <c r="T220" s="2">
        <v>236.99</v>
      </c>
      <c r="U220" s="2">
        <v>216.77</v>
      </c>
      <c r="V220" s="2" t="s">
        <v>50</v>
      </c>
      <c r="W220" s="2">
        <v>11.68</v>
      </c>
    </row>
    <row r="221" spans="1:23" x14ac:dyDescent="0.3">
      <c r="A221" s="2" t="s">
        <v>1400</v>
      </c>
      <c r="B221" s="2" t="s">
        <v>25</v>
      </c>
      <c r="C221" s="2" t="s">
        <v>44</v>
      </c>
      <c r="D221" s="2" t="s">
        <v>2047</v>
      </c>
      <c r="E221" s="2" t="s">
        <v>4492</v>
      </c>
      <c r="F221" s="2" t="s">
        <v>26</v>
      </c>
      <c r="G221" s="2" t="s">
        <v>9</v>
      </c>
      <c r="H221" s="2">
        <f t="shared" si="3"/>
        <v>2009</v>
      </c>
      <c r="I221" s="42" t="s">
        <v>5284</v>
      </c>
      <c r="J221" s="2">
        <v>7.7</v>
      </c>
      <c r="K221" s="2">
        <v>43.85</v>
      </c>
      <c r="L221" s="2">
        <v>88</v>
      </c>
      <c r="M221" s="2">
        <v>39.380000000000003</v>
      </c>
      <c r="N221" s="2">
        <v>67.09</v>
      </c>
      <c r="O221" s="2">
        <v>367.29</v>
      </c>
      <c r="P221" s="2">
        <v>2733</v>
      </c>
      <c r="Q221" s="2" t="s">
        <v>49</v>
      </c>
      <c r="R221" s="2">
        <v>84</v>
      </c>
      <c r="S221" s="2">
        <v>160969</v>
      </c>
      <c r="T221" s="2">
        <v>293.12</v>
      </c>
      <c r="U221" s="2">
        <v>74.17</v>
      </c>
      <c r="V221" s="2" t="s">
        <v>44</v>
      </c>
      <c r="W221" s="2">
        <v>11.86</v>
      </c>
    </row>
    <row r="222" spans="1:23" x14ac:dyDescent="0.3">
      <c r="A222" s="2" t="s">
        <v>1410</v>
      </c>
      <c r="B222" s="2" t="s">
        <v>28</v>
      </c>
      <c r="C222" s="2" t="s">
        <v>54</v>
      </c>
      <c r="D222" s="2" t="s">
        <v>2832</v>
      </c>
      <c r="E222" s="2" t="s">
        <v>4502</v>
      </c>
      <c r="F222" s="2" t="s">
        <v>26</v>
      </c>
      <c r="G222" s="2" t="s">
        <v>9</v>
      </c>
      <c r="H222" s="2">
        <f t="shared" si="3"/>
        <v>1982</v>
      </c>
      <c r="I222" s="42" t="s">
        <v>5285</v>
      </c>
      <c r="J222" s="2">
        <v>7.7</v>
      </c>
      <c r="K222" s="2">
        <v>58.04</v>
      </c>
      <c r="L222" s="2">
        <v>172</v>
      </c>
      <c r="M222" s="2">
        <v>8.1300000000000008</v>
      </c>
      <c r="N222" s="2">
        <v>22.39</v>
      </c>
      <c r="O222" s="2">
        <v>189.41</v>
      </c>
      <c r="P222" s="2">
        <v>978</v>
      </c>
      <c r="Q222" s="2" t="s">
        <v>45</v>
      </c>
      <c r="R222" s="2">
        <v>76</v>
      </c>
      <c r="S222" s="2">
        <v>141247</v>
      </c>
      <c r="T222" s="2">
        <v>99.65</v>
      </c>
      <c r="U222" s="2">
        <v>89.76</v>
      </c>
      <c r="V222" s="2" t="s">
        <v>44</v>
      </c>
      <c r="W222" s="2">
        <v>8.41</v>
      </c>
    </row>
    <row r="223" spans="1:23" x14ac:dyDescent="0.3">
      <c r="A223" s="2" t="s">
        <v>1412</v>
      </c>
      <c r="B223" s="2" t="s">
        <v>22</v>
      </c>
      <c r="C223" s="2" t="s">
        <v>52</v>
      </c>
      <c r="D223" s="2" t="s">
        <v>2402</v>
      </c>
      <c r="E223" s="2" t="s">
        <v>4505</v>
      </c>
      <c r="F223" s="2" t="s">
        <v>26</v>
      </c>
      <c r="G223" s="2" t="s">
        <v>9</v>
      </c>
      <c r="H223" s="2">
        <f t="shared" si="3"/>
        <v>1961</v>
      </c>
      <c r="I223" s="42" t="s">
        <v>5286</v>
      </c>
      <c r="J223" s="2">
        <v>7.7</v>
      </c>
      <c r="K223" s="2">
        <v>98.89</v>
      </c>
      <c r="L223" s="2">
        <v>120</v>
      </c>
      <c r="M223" s="2">
        <v>6.62</v>
      </c>
      <c r="N223" s="2">
        <v>14.22</v>
      </c>
      <c r="O223" s="2">
        <v>79.83</v>
      </c>
      <c r="P223" s="2">
        <v>4277</v>
      </c>
      <c r="Q223" s="2" t="s">
        <v>45</v>
      </c>
      <c r="R223" s="2">
        <v>54</v>
      </c>
      <c r="S223" s="2">
        <v>358692</v>
      </c>
      <c r="T223" s="2">
        <v>40.65</v>
      </c>
      <c r="U223" s="2">
        <v>39.18</v>
      </c>
      <c r="V223" s="2" t="s">
        <v>48</v>
      </c>
      <c r="W223" s="2">
        <v>35.44</v>
      </c>
    </row>
    <row r="224" spans="1:23" x14ac:dyDescent="0.3">
      <c r="A224" s="2" t="s">
        <v>1002</v>
      </c>
      <c r="B224" s="2" t="s">
        <v>22</v>
      </c>
      <c r="C224" s="2" t="s">
        <v>66</v>
      </c>
      <c r="D224" s="2" t="s">
        <v>2386</v>
      </c>
      <c r="E224" s="2" t="s">
        <v>4521</v>
      </c>
      <c r="F224" s="2" t="s">
        <v>26</v>
      </c>
      <c r="G224" s="2" t="s">
        <v>9</v>
      </c>
      <c r="H224" s="2">
        <f t="shared" si="3"/>
        <v>2014</v>
      </c>
      <c r="I224" s="42" t="s">
        <v>5287</v>
      </c>
      <c r="J224" s="2">
        <v>7.7</v>
      </c>
      <c r="K224" s="2">
        <v>297.58999999999997</v>
      </c>
      <c r="L224" s="2">
        <v>174</v>
      </c>
      <c r="M224" s="2">
        <v>39.090000000000003</v>
      </c>
      <c r="N224" s="2">
        <v>89.35</v>
      </c>
      <c r="O224" s="2">
        <v>559.86</v>
      </c>
      <c r="P224" s="2">
        <v>4771</v>
      </c>
      <c r="Q224" s="2" t="s">
        <v>49</v>
      </c>
      <c r="R224" s="2">
        <v>20</v>
      </c>
      <c r="S224" s="2">
        <v>34987</v>
      </c>
      <c r="T224" s="2">
        <v>378.76</v>
      </c>
      <c r="U224" s="2">
        <v>181.1</v>
      </c>
      <c r="V224" s="2" t="s">
        <v>54</v>
      </c>
      <c r="W224" s="2">
        <v>63.97</v>
      </c>
    </row>
    <row r="225" spans="1:23" x14ac:dyDescent="0.3">
      <c r="A225" s="2" t="s">
        <v>463</v>
      </c>
      <c r="B225" s="2" t="s">
        <v>32</v>
      </c>
      <c r="C225" s="2" t="s">
        <v>54</v>
      </c>
      <c r="D225" s="2" t="s">
        <v>2113</v>
      </c>
      <c r="E225" s="2" t="s">
        <v>4580</v>
      </c>
      <c r="F225" s="2" t="s">
        <v>26</v>
      </c>
      <c r="G225" s="2" t="s">
        <v>9</v>
      </c>
      <c r="H225" s="2">
        <f t="shared" si="3"/>
        <v>1956</v>
      </c>
      <c r="I225" s="42" t="s">
        <v>5288</v>
      </c>
      <c r="J225" s="2">
        <v>7.7</v>
      </c>
      <c r="K225" s="2">
        <v>201.46</v>
      </c>
      <c r="L225" s="2">
        <v>119</v>
      </c>
      <c r="M225" s="2">
        <v>45.24</v>
      </c>
      <c r="N225" s="2">
        <v>97.91</v>
      </c>
      <c r="O225" s="2">
        <v>481.29</v>
      </c>
      <c r="P225" s="2">
        <v>1253</v>
      </c>
      <c r="Q225" s="2" t="s">
        <v>49</v>
      </c>
      <c r="R225" s="2">
        <v>54</v>
      </c>
      <c r="S225" s="2">
        <v>5200</v>
      </c>
      <c r="T225" s="2">
        <v>287.51</v>
      </c>
      <c r="U225" s="2">
        <v>193.78</v>
      </c>
      <c r="V225" s="2" t="s">
        <v>44</v>
      </c>
      <c r="W225" s="2">
        <v>87.32</v>
      </c>
    </row>
    <row r="226" spans="1:23" x14ac:dyDescent="0.3">
      <c r="A226" s="2" t="s">
        <v>1540</v>
      </c>
      <c r="B226" s="2" t="s">
        <v>10</v>
      </c>
      <c r="C226" s="2" t="s">
        <v>54</v>
      </c>
      <c r="D226" s="2" t="s">
        <v>2048</v>
      </c>
      <c r="E226" s="2" t="s">
        <v>4661</v>
      </c>
      <c r="F226" s="2" t="s">
        <v>26</v>
      </c>
      <c r="G226" s="2" t="s">
        <v>9</v>
      </c>
      <c r="H226" s="2">
        <f t="shared" si="3"/>
        <v>1991</v>
      </c>
      <c r="I226" s="42" t="s">
        <v>5289</v>
      </c>
      <c r="J226" s="2">
        <v>7.7</v>
      </c>
      <c r="K226" s="2">
        <v>265.66000000000003</v>
      </c>
      <c r="L226" s="2">
        <v>156</v>
      </c>
      <c r="M226" s="2">
        <v>48.48</v>
      </c>
      <c r="N226" s="2">
        <v>90.22</v>
      </c>
      <c r="O226" s="2">
        <v>584.74</v>
      </c>
      <c r="P226" s="2">
        <v>3297</v>
      </c>
      <c r="Q226" s="2" t="s">
        <v>49</v>
      </c>
      <c r="R226" s="2">
        <v>79</v>
      </c>
      <c r="S226" s="2">
        <v>80805</v>
      </c>
      <c r="T226" s="2">
        <v>415.23</v>
      </c>
      <c r="U226" s="2">
        <v>169.51</v>
      </c>
      <c r="V226" s="2" t="s">
        <v>46</v>
      </c>
      <c r="W226" s="2">
        <v>119.12</v>
      </c>
    </row>
    <row r="227" spans="1:23" x14ac:dyDescent="0.3">
      <c r="A227" s="2" t="s">
        <v>1331</v>
      </c>
      <c r="B227" s="2" t="s">
        <v>22</v>
      </c>
      <c r="C227" s="2" t="s">
        <v>61</v>
      </c>
      <c r="D227" s="2" t="s">
        <v>2921</v>
      </c>
      <c r="E227" s="2" t="s">
        <v>4702</v>
      </c>
      <c r="F227" s="2" t="s">
        <v>26</v>
      </c>
      <c r="G227" s="2" t="s">
        <v>19</v>
      </c>
      <c r="H227" s="2">
        <f t="shared" si="3"/>
        <v>1975</v>
      </c>
      <c r="I227" s="42" t="s">
        <v>5290</v>
      </c>
      <c r="J227" s="2">
        <v>7.7</v>
      </c>
      <c r="K227" s="2">
        <v>67.28</v>
      </c>
      <c r="L227" s="2">
        <v>108</v>
      </c>
      <c r="M227" s="2">
        <v>34.89</v>
      </c>
      <c r="N227" s="2">
        <v>95.97</v>
      </c>
      <c r="O227" s="2">
        <v>787.15</v>
      </c>
      <c r="P227" s="2">
        <v>3488</v>
      </c>
      <c r="Q227" s="2" t="s">
        <v>45</v>
      </c>
      <c r="R227" s="2">
        <v>24</v>
      </c>
      <c r="S227" s="2">
        <v>218756</v>
      </c>
      <c r="T227" s="2">
        <v>468.13</v>
      </c>
      <c r="U227" s="2">
        <v>319.02</v>
      </c>
      <c r="V227" s="2" t="s">
        <v>50</v>
      </c>
      <c r="W227" s="2">
        <v>30.99</v>
      </c>
    </row>
    <row r="228" spans="1:23" x14ac:dyDescent="0.3">
      <c r="A228" s="2" t="s">
        <v>1575</v>
      </c>
      <c r="B228" s="2" t="s">
        <v>32</v>
      </c>
      <c r="C228" s="2" t="s">
        <v>44</v>
      </c>
      <c r="D228" s="2" t="s">
        <v>2857</v>
      </c>
      <c r="E228" s="2" t="s">
        <v>4707</v>
      </c>
      <c r="F228" s="2" t="s">
        <v>29</v>
      </c>
      <c r="G228" s="2" t="s">
        <v>24</v>
      </c>
      <c r="H228" s="2">
        <f t="shared" si="3"/>
        <v>1951</v>
      </c>
      <c r="I228" s="42" t="s">
        <v>5291</v>
      </c>
      <c r="J228" s="2">
        <v>7.7</v>
      </c>
      <c r="K228" s="2">
        <v>280.67</v>
      </c>
      <c r="L228" s="2">
        <v>171</v>
      </c>
      <c r="M228" s="2">
        <v>18.03</v>
      </c>
      <c r="N228" s="2">
        <v>30.58</v>
      </c>
      <c r="O228" s="2">
        <v>220.38</v>
      </c>
      <c r="P228" s="2">
        <v>2264</v>
      </c>
      <c r="Q228" s="2" t="s">
        <v>49</v>
      </c>
      <c r="R228" s="2">
        <v>51</v>
      </c>
      <c r="S228" s="2">
        <v>176658</v>
      </c>
      <c r="T228" s="2">
        <v>138.75</v>
      </c>
      <c r="U228" s="2">
        <v>81.63</v>
      </c>
      <c r="V228" s="2" t="s">
        <v>44</v>
      </c>
      <c r="W228" s="2">
        <v>101.97</v>
      </c>
    </row>
    <row r="229" spans="1:23" x14ac:dyDescent="0.3">
      <c r="A229" s="2" t="s">
        <v>1595</v>
      </c>
      <c r="B229" s="2" t="s">
        <v>25</v>
      </c>
      <c r="C229" s="2" t="s">
        <v>66</v>
      </c>
      <c r="D229" s="2" t="s">
        <v>2936</v>
      </c>
      <c r="E229" s="2" t="s">
        <v>4732</v>
      </c>
      <c r="F229" s="2" t="s">
        <v>26</v>
      </c>
      <c r="G229" s="2" t="s">
        <v>9</v>
      </c>
      <c r="H229" s="2">
        <f t="shared" si="3"/>
        <v>1984</v>
      </c>
      <c r="I229" s="42" t="s">
        <v>5292</v>
      </c>
      <c r="J229" s="2">
        <v>7.7</v>
      </c>
      <c r="K229" s="2">
        <v>114.79</v>
      </c>
      <c r="L229" s="2">
        <v>100</v>
      </c>
      <c r="M229" s="2">
        <v>8.07</v>
      </c>
      <c r="N229" s="2">
        <v>23.73</v>
      </c>
      <c r="O229" s="2">
        <v>145.99</v>
      </c>
      <c r="P229" s="2">
        <v>3759</v>
      </c>
      <c r="Q229" s="2" t="s">
        <v>49</v>
      </c>
      <c r="R229" s="2">
        <v>89</v>
      </c>
      <c r="S229" s="2">
        <v>151873</v>
      </c>
      <c r="T229" s="2">
        <v>86.33</v>
      </c>
      <c r="U229" s="2">
        <v>59.66</v>
      </c>
      <c r="V229" s="2" t="s">
        <v>54</v>
      </c>
      <c r="W229" s="2">
        <v>54.06</v>
      </c>
    </row>
    <row r="230" spans="1:23" x14ac:dyDescent="0.3">
      <c r="A230" s="2" t="s">
        <v>583</v>
      </c>
      <c r="B230" s="2" t="s">
        <v>20</v>
      </c>
      <c r="C230" s="2" t="s">
        <v>66</v>
      </c>
      <c r="D230" s="2" t="s">
        <v>2443</v>
      </c>
      <c r="E230" s="2" t="s">
        <v>4762</v>
      </c>
      <c r="F230" s="2" t="s">
        <v>26</v>
      </c>
      <c r="G230" s="2" t="s">
        <v>9</v>
      </c>
      <c r="H230" s="2">
        <f t="shared" si="3"/>
        <v>2006</v>
      </c>
      <c r="I230" s="42" t="s">
        <v>5293</v>
      </c>
      <c r="J230" s="2">
        <v>7.7</v>
      </c>
      <c r="K230" s="2">
        <v>127.07</v>
      </c>
      <c r="L230" s="2">
        <v>88</v>
      </c>
      <c r="M230" s="2">
        <v>4.63</v>
      </c>
      <c r="N230" s="2">
        <v>10.26</v>
      </c>
      <c r="O230" s="2">
        <v>75.3</v>
      </c>
      <c r="P230" s="2">
        <v>3919</v>
      </c>
      <c r="Q230" s="2" t="s">
        <v>49</v>
      </c>
      <c r="R230" s="2">
        <v>62</v>
      </c>
      <c r="S230" s="2">
        <v>9245</v>
      </c>
      <c r="T230" s="2">
        <v>40.22</v>
      </c>
      <c r="U230" s="2">
        <v>35.08</v>
      </c>
      <c r="V230" s="2" t="s">
        <v>54</v>
      </c>
      <c r="W230" s="2">
        <v>51.36</v>
      </c>
    </row>
    <row r="231" spans="1:23" x14ac:dyDescent="0.3">
      <c r="A231" s="2" t="s">
        <v>848</v>
      </c>
      <c r="B231" s="2" t="s">
        <v>32</v>
      </c>
      <c r="C231" s="2" t="s">
        <v>66</v>
      </c>
      <c r="D231" s="2" t="s">
        <v>1944</v>
      </c>
      <c r="E231" s="2" t="s">
        <v>4881</v>
      </c>
      <c r="F231" s="2" t="s">
        <v>26</v>
      </c>
      <c r="G231" s="2" t="s">
        <v>9</v>
      </c>
      <c r="H231" s="2">
        <f t="shared" si="3"/>
        <v>1985</v>
      </c>
      <c r="I231" s="42" t="s">
        <v>5294</v>
      </c>
      <c r="J231" s="2">
        <v>7.7</v>
      </c>
      <c r="K231" s="2">
        <v>152.41999999999999</v>
      </c>
      <c r="L231" s="2">
        <v>165</v>
      </c>
      <c r="M231" s="2">
        <v>31.02</v>
      </c>
      <c r="N231" s="2">
        <v>61.9</v>
      </c>
      <c r="O231" s="2">
        <v>173.24</v>
      </c>
      <c r="P231" s="2">
        <v>3079</v>
      </c>
      <c r="Q231" s="2" t="s">
        <v>49</v>
      </c>
      <c r="R231" s="2">
        <v>59</v>
      </c>
      <c r="S231" s="2">
        <v>452493</v>
      </c>
      <c r="T231" s="2">
        <v>88.51</v>
      </c>
      <c r="U231" s="2">
        <v>84.73</v>
      </c>
      <c r="V231" s="2" t="s">
        <v>55</v>
      </c>
      <c r="W231" s="2">
        <v>35.79</v>
      </c>
    </row>
    <row r="232" spans="1:23" x14ac:dyDescent="0.3">
      <c r="A232" s="2" t="s">
        <v>1758</v>
      </c>
      <c r="B232" s="2" t="s">
        <v>20</v>
      </c>
      <c r="C232" s="2" t="s">
        <v>54</v>
      </c>
      <c r="D232" s="2" t="s">
        <v>1886</v>
      </c>
      <c r="E232" s="2" t="s">
        <v>4935</v>
      </c>
      <c r="F232" s="2" t="s">
        <v>26</v>
      </c>
      <c r="G232" s="2" t="s">
        <v>9</v>
      </c>
      <c r="H232" s="2">
        <f t="shared" si="3"/>
        <v>1951</v>
      </c>
      <c r="I232" s="42" t="s">
        <v>5295</v>
      </c>
      <c r="J232" s="2">
        <v>7.7</v>
      </c>
      <c r="K232" s="2">
        <v>83.99</v>
      </c>
      <c r="L232" s="2">
        <v>84</v>
      </c>
      <c r="M232" s="2">
        <v>46.46</v>
      </c>
      <c r="N232" s="2">
        <v>73.61</v>
      </c>
      <c r="O232" s="2">
        <v>592.65</v>
      </c>
      <c r="P232" s="2">
        <v>1238</v>
      </c>
      <c r="Q232" s="2" t="s">
        <v>49</v>
      </c>
      <c r="R232" s="2">
        <v>32</v>
      </c>
      <c r="S232" s="2">
        <v>60342</v>
      </c>
      <c r="T232" s="2">
        <v>446.62</v>
      </c>
      <c r="U232" s="2">
        <v>146.03</v>
      </c>
      <c r="V232" s="2" t="s">
        <v>48</v>
      </c>
      <c r="W232" s="2">
        <v>16.260000000000002</v>
      </c>
    </row>
    <row r="233" spans="1:23" x14ac:dyDescent="0.3">
      <c r="A233" s="2" t="s">
        <v>1781</v>
      </c>
      <c r="B233" s="2" t="s">
        <v>20</v>
      </c>
      <c r="C233" s="2" t="s">
        <v>50</v>
      </c>
      <c r="D233" s="2" t="s">
        <v>2309</v>
      </c>
      <c r="E233" s="2" t="s">
        <v>4962</v>
      </c>
      <c r="F233" s="2" t="s">
        <v>26</v>
      </c>
      <c r="G233" s="2" t="s">
        <v>9</v>
      </c>
      <c r="H233" s="2">
        <f t="shared" si="3"/>
        <v>1961</v>
      </c>
      <c r="I233" s="42" t="s">
        <v>5296</v>
      </c>
      <c r="J233" s="2">
        <v>7.7</v>
      </c>
      <c r="K233" s="2">
        <v>237.78</v>
      </c>
      <c r="L233" s="2">
        <v>169</v>
      </c>
      <c r="M233" s="2">
        <v>22.97</v>
      </c>
      <c r="N233" s="2">
        <v>55.19</v>
      </c>
      <c r="O233" s="2">
        <v>493.41</v>
      </c>
      <c r="P233" s="2">
        <v>1508</v>
      </c>
      <c r="Q233" s="2" t="s">
        <v>45</v>
      </c>
      <c r="R233" s="2">
        <v>76</v>
      </c>
      <c r="S233" s="2">
        <v>467968</v>
      </c>
      <c r="T233" s="2">
        <v>369.03</v>
      </c>
      <c r="U233" s="2">
        <v>124.38</v>
      </c>
      <c r="V233" s="2" t="s">
        <v>55</v>
      </c>
      <c r="W233" s="2">
        <v>117.44</v>
      </c>
    </row>
    <row r="234" spans="1:23" x14ac:dyDescent="0.3">
      <c r="A234" s="2" t="s">
        <v>1785</v>
      </c>
      <c r="B234" s="2" t="s">
        <v>25</v>
      </c>
      <c r="C234" s="2" t="s">
        <v>48</v>
      </c>
      <c r="D234" s="2" t="s">
        <v>3033</v>
      </c>
      <c r="E234" s="2" t="s">
        <v>4965</v>
      </c>
      <c r="F234" s="2" t="s">
        <v>16</v>
      </c>
      <c r="G234" s="2" t="s">
        <v>12</v>
      </c>
      <c r="H234" s="2">
        <f t="shared" si="3"/>
        <v>1961</v>
      </c>
      <c r="I234" s="42" t="s">
        <v>5297</v>
      </c>
      <c r="J234" s="2">
        <v>7.7</v>
      </c>
      <c r="K234" s="2">
        <v>143.31</v>
      </c>
      <c r="L234" s="2">
        <v>174</v>
      </c>
      <c r="M234" s="2">
        <v>27.31</v>
      </c>
      <c r="N234" s="2">
        <v>60.19</v>
      </c>
      <c r="O234" s="2">
        <v>417.53</v>
      </c>
      <c r="P234" s="2">
        <v>979</v>
      </c>
      <c r="Q234" s="2" t="s">
        <v>49</v>
      </c>
      <c r="R234" s="2">
        <v>58</v>
      </c>
      <c r="S234" s="2">
        <v>246894</v>
      </c>
      <c r="T234" s="2">
        <v>225.66</v>
      </c>
      <c r="U234" s="2">
        <v>191.87</v>
      </c>
      <c r="V234" s="2" t="s">
        <v>46</v>
      </c>
      <c r="W234" s="2">
        <v>61.9</v>
      </c>
    </row>
    <row r="235" spans="1:23" x14ac:dyDescent="0.3">
      <c r="A235" s="2" t="s">
        <v>1789</v>
      </c>
      <c r="B235" s="2" t="s">
        <v>10</v>
      </c>
      <c r="C235" s="2" t="s">
        <v>48</v>
      </c>
      <c r="D235" s="2" t="s">
        <v>3035</v>
      </c>
      <c r="E235" s="2" t="s">
        <v>4970</v>
      </c>
      <c r="F235" s="2" t="s">
        <v>26</v>
      </c>
      <c r="G235" s="2" t="s">
        <v>9</v>
      </c>
      <c r="H235" s="2">
        <f t="shared" si="3"/>
        <v>1999</v>
      </c>
      <c r="I235" s="42" t="s">
        <v>5298</v>
      </c>
      <c r="J235" s="2">
        <v>7.7</v>
      </c>
      <c r="K235" s="2">
        <v>54.31</v>
      </c>
      <c r="L235" s="2">
        <v>148</v>
      </c>
      <c r="M235" s="2">
        <v>27.05</v>
      </c>
      <c r="N235" s="2">
        <v>63.34</v>
      </c>
      <c r="O235" s="2">
        <v>479.96</v>
      </c>
      <c r="P235" s="2">
        <v>4157</v>
      </c>
      <c r="Q235" s="2" t="s">
        <v>45</v>
      </c>
      <c r="R235" s="2">
        <v>24</v>
      </c>
      <c r="S235" s="2">
        <v>432730</v>
      </c>
      <c r="T235" s="2">
        <v>279.88</v>
      </c>
      <c r="U235" s="2">
        <v>200.08</v>
      </c>
      <c r="V235" s="2" t="s">
        <v>44</v>
      </c>
      <c r="W235" s="2">
        <v>10.58</v>
      </c>
    </row>
    <row r="236" spans="1:23" x14ac:dyDescent="0.3">
      <c r="A236" s="2" t="s">
        <v>1832</v>
      </c>
      <c r="B236" s="2" t="s">
        <v>13</v>
      </c>
      <c r="C236" s="2" t="s">
        <v>44</v>
      </c>
      <c r="D236" s="2" t="s">
        <v>2184</v>
      </c>
      <c r="E236" s="2" t="s">
        <v>5028</v>
      </c>
      <c r="F236" s="2" t="s">
        <v>26</v>
      </c>
      <c r="G236" s="2" t="s">
        <v>9</v>
      </c>
      <c r="H236" s="2">
        <f t="shared" si="3"/>
        <v>1991</v>
      </c>
      <c r="I236" s="42" t="s">
        <v>5299</v>
      </c>
      <c r="J236" s="2">
        <v>7.7</v>
      </c>
      <c r="K236" s="2">
        <v>31.99</v>
      </c>
      <c r="L236" s="2">
        <v>98</v>
      </c>
      <c r="M236" s="2">
        <v>20.05</v>
      </c>
      <c r="N236" s="2">
        <v>50.55</v>
      </c>
      <c r="O236" s="2">
        <v>325.02</v>
      </c>
      <c r="P236" s="2">
        <v>3971</v>
      </c>
      <c r="Q236" s="2" t="s">
        <v>49</v>
      </c>
      <c r="R236" s="2">
        <v>33</v>
      </c>
      <c r="S236" s="2">
        <v>118183</v>
      </c>
      <c r="T236" s="2">
        <v>238.78</v>
      </c>
      <c r="U236" s="2">
        <v>86.24</v>
      </c>
      <c r="V236" s="2" t="s">
        <v>54</v>
      </c>
      <c r="W236" s="2">
        <v>12.51</v>
      </c>
    </row>
    <row r="237" spans="1:23" x14ac:dyDescent="0.3">
      <c r="A237" s="2" t="s">
        <v>65</v>
      </c>
      <c r="B237" s="2" t="s">
        <v>8</v>
      </c>
      <c r="C237" s="2" t="s">
        <v>66</v>
      </c>
      <c r="D237" s="2" t="s">
        <v>1858</v>
      </c>
      <c r="E237" s="2" t="s">
        <v>3064</v>
      </c>
      <c r="F237" s="2" t="s">
        <v>26</v>
      </c>
      <c r="G237" s="2" t="s">
        <v>9</v>
      </c>
      <c r="H237" s="2">
        <f t="shared" si="3"/>
        <v>1972</v>
      </c>
      <c r="I237" s="42" t="s">
        <v>5300</v>
      </c>
      <c r="J237" s="2">
        <v>7.6</v>
      </c>
      <c r="K237" s="2">
        <v>266.44</v>
      </c>
      <c r="L237" s="2">
        <v>168</v>
      </c>
      <c r="M237" s="2">
        <v>44.86</v>
      </c>
      <c r="N237" s="2">
        <v>101.96</v>
      </c>
      <c r="O237" s="2">
        <v>452.17</v>
      </c>
      <c r="P237" s="2">
        <v>773</v>
      </c>
      <c r="Q237" s="2" t="s">
        <v>49</v>
      </c>
      <c r="R237" s="2">
        <v>32</v>
      </c>
      <c r="S237" s="2">
        <v>275983</v>
      </c>
      <c r="T237" s="2">
        <v>343.84</v>
      </c>
      <c r="U237" s="2">
        <v>108.33</v>
      </c>
      <c r="V237" s="2" t="s">
        <v>46</v>
      </c>
      <c r="W237" s="2">
        <v>67.239999999999995</v>
      </c>
    </row>
    <row r="238" spans="1:23" x14ac:dyDescent="0.3">
      <c r="A238" s="2" t="s">
        <v>157</v>
      </c>
      <c r="B238" s="2" t="s">
        <v>10</v>
      </c>
      <c r="C238" s="2" t="s">
        <v>48</v>
      </c>
      <c r="D238" s="2" t="s">
        <v>1952</v>
      </c>
      <c r="E238" s="2" t="s">
        <v>3155</v>
      </c>
      <c r="F238" s="2" t="s">
        <v>26</v>
      </c>
      <c r="G238" s="2" t="s">
        <v>9</v>
      </c>
      <c r="H238" s="2">
        <f t="shared" si="3"/>
        <v>1984</v>
      </c>
      <c r="I238" s="42" t="s">
        <v>5301</v>
      </c>
      <c r="J238" s="2">
        <v>7.6</v>
      </c>
      <c r="K238" s="2">
        <v>133.26</v>
      </c>
      <c r="L238" s="2">
        <v>101</v>
      </c>
      <c r="M238" s="2">
        <v>48.5</v>
      </c>
      <c r="N238" s="2">
        <v>109.42</v>
      </c>
      <c r="O238" s="2">
        <v>571.96</v>
      </c>
      <c r="P238" s="2">
        <v>3946</v>
      </c>
      <c r="Q238" s="2" t="s">
        <v>45</v>
      </c>
      <c r="R238" s="2">
        <v>43</v>
      </c>
      <c r="S238" s="2">
        <v>268674</v>
      </c>
      <c r="T238" s="2">
        <v>453.22</v>
      </c>
      <c r="U238" s="2">
        <v>118.74</v>
      </c>
      <c r="V238" s="2" t="s">
        <v>54</v>
      </c>
      <c r="W238" s="2">
        <v>54.93</v>
      </c>
    </row>
    <row r="239" spans="1:23" x14ac:dyDescent="0.3">
      <c r="A239" s="2" t="s">
        <v>196</v>
      </c>
      <c r="B239" s="2" t="s">
        <v>22</v>
      </c>
      <c r="C239" s="2" t="s">
        <v>54</v>
      </c>
      <c r="D239" s="2" t="s">
        <v>1886</v>
      </c>
      <c r="E239" s="2" t="s">
        <v>3194</v>
      </c>
      <c r="F239" s="2" t="s">
        <v>26</v>
      </c>
      <c r="G239" s="2" t="s">
        <v>9</v>
      </c>
      <c r="H239" s="2">
        <f t="shared" si="3"/>
        <v>1963</v>
      </c>
      <c r="I239" s="42" t="s">
        <v>5302</v>
      </c>
      <c r="J239" s="2">
        <v>7.6</v>
      </c>
      <c r="K239" s="2">
        <v>299.33</v>
      </c>
      <c r="L239" s="2">
        <v>157</v>
      </c>
      <c r="M239" s="2">
        <v>46.91</v>
      </c>
      <c r="N239" s="2">
        <v>99.7</v>
      </c>
      <c r="O239" s="2">
        <v>667.18</v>
      </c>
      <c r="P239" s="2">
        <v>3241</v>
      </c>
      <c r="Q239" s="2" t="s">
        <v>49</v>
      </c>
      <c r="R239" s="2">
        <v>22</v>
      </c>
      <c r="S239" s="2">
        <v>53884</v>
      </c>
      <c r="T239" s="2">
        <v>439.3</v>
      </c>
      <c r="U239" s="2">
        <v>227.88</v>
      </c>
      <c r="V239" s="2" t="s">
        <v>55</v>
      </c>
      <c r="W239" s="2">
        <v>97.17</v>
      </c>
    </row>
    <row r="240" spans="1:23" x14ac:dyDescent="0.3">
      <c r="A240" s="2" t="s">
        <v>198</v>
      </c>
      <c r="B240" s="2" t="s">
        <v>20</v>
      </c>
      <c r="C240" s="2" t="s">
        <v>52</v>
      </c>
      <c r="D240" s="2" t="s">
        <v>1992</v>
      </c>
      <c r="E240" s="2" t="s">
        <v>3196</v>
      </c>
      <c r="F240" s="2" t="s">
        <v>26</v>
      </c>
      <c r="G240" s="2" t="s">
        <v>9</v>
      </c>
      <c r="H240" s="2">
        <f t="shared" si="3"/>
        <v>1965</v>
      </c>
      <c r="I240" s="42" t="s">
        <v>5303</v>
      </c>
      <c r="J240" s="2">
        <v>7.6</v>
      </c>
      <c r="K240" s="2">
        <v>47.37</v>
      </c>
      <c r="L240" s="2">
        <v>87</v>
      </c>
      <c r="M240" s="2">
        <v>17.32</v>
      </c>
      <c r="N240" s="2">
        <v>29.81</v>
      </c>
      <c r="O240" s="2">
        <v>172.84</v>
      </c>
      <c r="P240" s="2">
        <v>651</v>
      </c>
      <c r="Q240" s="2" t="s">
        <v>49</v>
      </c>
      <c r="R240" s="2">
        <v>20</v>
      </c>
      <c r="S240" s="2">
        <v>128536</v>
      </c>
      <c r="T240" s="2">
        <v>95.65</v>
      </c>
      <c r="U240" s="2">
        <v>77.19</v>
      </c>
      <c r="V240" s="2" t="s">
        <v>48</v>
      </c>
      <c r="W240" s="2">
        <v>21.81</v>
      </c>
    </row>
    <row r="241" spans="1:23" x14ac:dyDescent="0.3">
      <c r="A241" s="2" t="s">
        <v>379</v>
      </c>
      <c r="B241" s="2" t="s">
        <v>32</v>
      </c>
      <c r="C241" s="2" t="s">
        <v>52</v>
      </c>
      <c r="D241" s="2" t="s">
        <v>2149</v>
      </c>
      <c r="E241" s="2" t="s">
        <v>3380</v>
      </c>
      <c r="F241" s="2" t="s">
        <v>26</v>
      </c>
      <c r="G241" s="2" t="s">
        <v>9</v>
      </c>
      <c r="H241" s="2">
        <f t="shared" si="3"/>
        <v>1983</v>
      </c>
      <c r="I241" s="42" t="s">
        <v>5304</v>
      </c>
      <c r="J241" s="2">
        <v>7.6</v>
      </c>
      <c r="K241" s="2">
        <v>51.3</v>
      </c>
      <c r="L241" s="2">
        <v>145</v>
      </c>
      <c r="M241" s="2">
        <v>34.03</v>
      </c>
      <c r="N241" s="2">
        <v>69.010000000000005</v>
      </c>
      <c r="O241" s="2">
        <v>447.15</v>
      </c>
      <c r="P241" s="2">
        <v>4440</v>
      </c>
      <c r="Q241" s="2" t="s">
        <v>45</v>
      </c>
      <c r="R241" s="2">
        <v>57</v>
      </c>
      <c r="S241" s="2">
        <v>285105</v>
      </c>
      <c r="T241" s="2">
        <v>267.14</v>
      </c>
      <c r="U241" s="2">
        <v>180.01</v>
      </c>
      <c r="V241" s="2" t="s">
        <v>54</v>
      </c>
      <c r="W241" s="2">
        <v>8.9700000000000006</v>
      </c>
    </row>
    <row r="242" spans="1:23" x14ac:dyDescent="0.3">
      <c r="A242" s="2" t="s">
        <v>506</v>
      </c>
      <c r="B242" s="2" t="s">
        <v>20</v>
      </c>
      <c r="C242" s="2" t="s">
        <v>66</v>
      </c>
      <c r="D242" s="2" t="s">
        <v>2252</v>
      </c>
      <c r="E242" s="2" t="s">
        <v>3512</v>
      </c>
      <c r="F242" s="2" t="s">
        <v>1878</v>
      </c>
      <c r="G242" s="2" t="s">
        <v>1879</v>
      </c>
      <c r="H242" s="2">
        <f t="shared" si="3"/>
        <v>2006</v>
      </c>
      <c r="I242" s="42" t="s">
        <v>5305</v>
      </c>
      <c r="J242" s="2">
        <v>7.6</v>
      </c>
      <c r="K242" s="2">
        <v>99.24</v>
      </c>
      <c r="L242" s="2">
        <v>81</v>
      </c>
      <c r="M242" s="2">
        <v>31.14</v>
      </c>
      <c r="N242" s="2">
        <v>80.7</v>
      </c>
      <c r="O242" s="2">
        <v>440.47</v>
      </c>
      <c r="P242" s="2">
        <v>4660</v>
      </c>
      <c r="Q242" s="2" t="s">
        <v>45</v>
      </c>
      <c r="R242" s="2">
        <v>53</v>
      </c>
      <c r="S242" s="2">
        <v>417585</v>
      </c>
      <c r="T242" s="2">
        <v>316.60000000000002</v>
      </c>
      <c r="U242" s="2">
        <v>123.87</v>
      </c>
      <c r="V242" s="2" t="s">
        <v>46</v>
      </c>
      <c r="W242" s="2">
        <v>44.93</v>
      </c>
    </row>
    <row r="243" spans="1:23" x14ac:dyDescent="0.3">
      <c r="A243" s="2" t="s">
        <v>550</v>
      </c>
      <c r="B243" s="2" t="s">
        <v>28</v>
      </c>
      <c r="C243" s="2" t="s">
        <v>61</v>
      </c>
      <c r="D243" s="2" t="s">
        <v>2281</v>
      </c>
      <c r="E243" s="2" t="s">
        <v>3556</v>
      </c>
      <c r="F243" s="2" t="s">
        <v>26</v>
      </c>
      <c r="G243" s="2" t="s">
        <v>9</v>
      </c>
      <c r="H243" s="2">
        <f t="shared" si="3"/>
        <v>2007</v>
      </c>
      <c r="I243" s="42" t="s">
        <v>5306</v>
      </c>
      <c r="J243" s="2">
        <v>7.6</v>
      </c>
      <c r="K243" s="2">
        <v>122.17</v>
      </c>
      <c r="L243" s="2">
        <v>162</v>
      </c>
      <c r="M243" s="2">
        <v>41.73</v>
      </c>
      <c r="N243" s="2">
        <v>85.37</v>
      </c>
      <c r="O243" s="2">
        <v>504.48</v>
      </c>
      <c r="P243" s="2">
        <v>1708</v>
      </c>
      <c r="Q243" s="2" t="s">
        <v>49</v>
      </c>
      <c r="R243" s="2">
        <v>33</v>
      </c>
      <c r="S243" s="2">
        <v>261429</v>
      </c>
      <c r="T243" s="2">
        <v>293.45999999999998</v>
      </c>
      <c r="U243" s="2">
        <v>211.02</v>
      </c>
      <c r="V243" s="2" t="s">
        <v>44</v>
      </c>
      <c r="W243" s="2">
        <v>45.19</v>
      </c>
    </row>
    <row r="244" spans="1:23" x14ac:dyDescent="0.3">
      <c r="A244" s="2" t="s">
        <v>690</v>
      </c>
      <c r="B244" s="2" t="s">
        <v>17</v>
      </c>
      <c r="C244" s="2" t="s">
        <v>61</v>
      </c>
      <c r="D244" s="2" t="s">
        <v>2386</v>
      </c>
      <c r="E244" s="2" t="s">
        <v>3704</v>
      </c>
      <c r="F244" s="2" t="s">
        <v>26</v>
      </c>
      <c r="G244" s="2" t="s">
        <v>19</v>
      </c>
      <c r="H244" s="2">
        <f t="shared" si="3"/>
        <v>1995</v>
      </c>
      <c r="I244" s="42" t="s">
        <v>5307</v>
      </c>
      <c r="J244" s="2">
        <v>7.6</v>
      </c>
      <c r="K244" s="2">
        <v>189.02</v>
      </c>
      <c r="L244" s="2">
        <v>120</v>
      </c>
      <c r="M244" s="2">
        <v>18.649999999999999</v>
      </c>
      <c r="N244" s="2">
        <v>39.43</v>
      </c>
      <c r="O244" s="2">
        <v>256.69</v>
      </c>
      <c r="P244" s="2">
        <v>3094</v>
      </c>
      <c r="Q244" s="2" t="s">
        <v>45</v>
      </c>
      <c r="R244" s="2">
        <v>57</v>
      </c>
      <c r="S244" s="2">
        <v>406277</v>
      </c>
      <c r="T244" s="2">
        <v>153.63</v>
      </c>
      <c r="U244" s="2">
        <v>103.06</v>
      </c>
      <c r="V244" s="2" t="s">
        <v>46</v>
      </c>
      <c r="W244" s="2">
        <v>92.98</v>
      </c>
    </row>
    <row r="245" spans="1:23" x14ac:dyDescent="0.3">
      <c r="A245" s="2" t="s">
        <v>709</v>
      </c>
      <c r="B245" s="2" t="s">
        <v>22</v>
      </c>
      <c r="C245" s="2" t="s">
        <v>61</v>
      </c>
      <c r="D245" s="2" t="s">
        <v>2398</v>
      </c>
      <c r="E245" s="2" t="s">
        <v>3726</v>
      </c>
      <c r="F245" s="2" t="s">
        <v>26</v>
      </c>
      <c r="G245" s="2" t="s">
        <v>9</v>
      </c>
      <c r="H245" s="2">
        <f t="shared" si="3"/>
        <v>1973</v>
      </c>
      <c r="I245" s="42" t="s">
        <v>5308</v>
      </c>
      <c r="J245" s="2">
        <v>7.6</v>
      </c>
      <c r="K245" s="2">
        <v>84.96</v>
      </c>
      <c r="L245" s="2">
        <v>110</v>
      </c>
      <c r="M245" s="2">
        <v>5.8</v>
      </c>
      <c r="N245" s="2">
        <v>12.11</v>
      </c>
      <c r="O245" s="2">
        <v>77.86</v>
      </c>
      <c r="P245" s="2">
        <v>3107</v>
      </c>
      <c r="Q245" s="2" t="s">
        <v>49</v>
      </c>
      <c r="R245" s="2">
        <v>37</v>
      </c>
      <c r="S245" s="2">
        <v>269587</v>
      </c>
      <c r="T245" s="2">
        <v>41.02</v>
      </c>
      <c r="U245" s="2">
        <v>36.840000000000003</v>
      </c>
      <c r="V245" s="2" t="s">
        <v>44</v>
      </c>
      <c r="W245" s="2">
        <v>19.64</v>
      </c>
    </row>
    <row r="246" spans="1:23" x14ac:dyDescent="0.3">
      <c r="A246" s="2" t="s">
        <v>770</v>
      </c>
      <c r="B246" s="2" t="s">
        <v>20</v>
      </c>
      <c r="C246" s="2" t="s">
        <v>50</v>
      </c>
      <c r="D246" s="2" t="s">
        <v>2442</v>
      </c>
      <c r="E246" s="2" t="s">
        <v>3791</v>
      </c>
      <c r="F246" s="2" t="s">
        <v>26</v>
      </c>
      <c r="G246" s="2" t="s">
        <v>1955</v>
      </c>
      <c r="H246" s="2">
        <f t="shared" si="3"/>
        <v>1994</v>
      </c>
      <c r="I246" s="42" t="s">
        <v>5309</v>
      </c>
      <c r="J246" s="2">
        <v>7.6</v>
      </c>
      <c r="K246" s="2">
        <v>212.19</v>
      </c>
      <c r="L246" s="2">
        <v>112</v>
      </c>
      <c r="M246" s="2">
        <v>6.97</v>
      </c>
      <c r="N246" s="2">
        <v>10.62</v>
      </c>
      <c r="O246" s="2">
        <v>92.12</v>
      </c>
      <c r="P246" s="2">
        <v>4475</v>
      </c>
      <c r="Q246" s="2" t="s">
        <v>45</v>
      </c>
      <c r="R246" s="2">
        <v>96</v>
      </c>
      <c r="S246" s="2">
        <v>187722</v>
      </c>
      <c r="T246" s="2">
        <v>55.14</v>
      </c>
      <c r="U246" s="2">
        <v>36.979999999999997</v>
      </c>
      <c r="V246" s="2" t="s">
        <v>55</v>
      </c>
      <c r="W246" s="2">
        <v>22</v>
      </c>
    </row>
    <row r="247" spans="1:23" x14ac:dyDescent="0.3">
      <c r="A247" s="2" t="s">
        <v>777</v>
      </c>
      <c r="B247" s="2" t="s">
        <v>8</v>
      </c>
      <c r="C247" s="2" t="s">
        <v>61</v>
      </c>
      <c r="D247" s="2" t="s">
        <v>2444</v>
      </c>
      <c r="E247" s="2" t="s">
        <v>3800</v>
      </c>
      <c r="F247" s="2" t="s">
        <v>26</v>
      </c>
      <c r="G247" s="2" t="s">
        <v>9</v>
      </c>
      <c r="H247" s="2">
        <f t="shared" si="3"/>
        <v>1978</v>
      </c>
      <c r="I247" s="42" t="s">
        <v>5310</v>
      </c>
      <c r="J247" s="2">
        <v>7.6</v>
      </c>
      <c r="K247" s="2">
        <v>203.47</v>
      </c>
      <c r="L247" s="2">
        <v>178</v>
      </c>
      <c r="M247" s="2">
        <v>22.3</v>
      </c>
      <c r="N247" s="2">
        <v>54.88</v>
      </c>
      <c r="O247" s="2">
        <v>139.29</v>
      </c>
      <c r="P247" s="2">
        <v>4155</v>
      </c>
      <c r="Q247" s="2" t="s">
        <v>49</v>
      </c>
      <c r="R247" s="2">
        <v>51</v>
      </c>
      <c r="S247" s="2">
        <v>256950</v>
      </c>
      <c r="T247" s="2">
        <v>88.02</v>
      </c>
      <c r="U247" s="2">
        <v>51.27</v>
      </c>
      <c r="V247" s="2" t="s">
        <v>50</v>
      </c>
      <c r="W247" s="2">
        <v>97.34</v>
      </c>
    </row>
    <row r="248" spans="1:23" x14ac:dyDescent="0.3">
      <c r="A248" s="2" t="s">
        <v>788</v>
      </c>
      <c r="B248" s="2" t="s">
        <v>32</v>
      </c>
      <c r="C248" s="2" t="s">
        <v>48</v>
      </c>
      <c r="D248" s="2" t="s">
        <v>2011</v>
      </c>
      <c r="E248" s="2" t="s">
        <v>3812</v>
      </c>
      <c r="F248" s="2" t="s">
        <v>26</v>
      </c>
      <c r="G248" s="2" t="s">
        <v>9</v>
      </c>
      <c r="H248" s="2">
        <f t="shared" si="3"/>
        <v>1993</v>
      </c>
      <c r="I248" s="42" t="s">
        <v>5311</v>
      </c>
      <c r="J248" s="2">
        <v>7.6</v>
      </c>
      <c r="K248" s="2">
        <v>217.12</v>
      </c>
      <c r="L248" s="2">
        <v>116</v>
      </c>
      <c r="M248" s="2">
        <v>27.44</v>
      </c>
      <c r="N248" s="2">
        <v>46.61</v>
      </c>
      <c r="O248" s="2">
        <v>252.64</v>
      </c>
      <c r="P248" s="2">
        <v>3131</v>
      </c>
      <c r="Q248" s="2" t="s">
        <v>49</v>
      </c>
      <c r="R248" s="2">
        <v>36</v>
      </c>
      <c r="S248" s="2">
        <v>233321</v>
      </c>
      <c r="T248" s="2">
        <v>150.22999999999999</v>
      </c>
      <c r="U248" s="2">
        <v>102.41</v>
      </c>
      <c r="V248" s="2" t="s">
        <v>55</v>
      </c>
      <c r="W248" s="2">
        <v>80.31</v>
      </c>
    </row>
    <row r="249" spans="1:23" x14ac:dyDescent="0.3">
      <c r="A249" s="2" t="s">
        <v>921</v>
      </c>
      <c r="B249" s="2" t="s">
        <v>20</v>
      </c>
      <c r="C249" s="2" t="s">
        <v>54</v>
      </c>
      <c r="D249" s="2" t="s">
        <v>2535</v>
      </c>
      <c r="E249" s="2" t="s">
        <v>3956</v>
      </c>
      <c r="F249" s="2" t="s">
        <v>26</v>
      </c>
      <c r="G249" s="2" t="s">
        <v>9</v>
      </c>
      <c r="H249" s="2">
        <f t="shared" si="3"/>
        <v>1982</v>
      </c>
      <c r="I249" s="42" t="s">
        <v>5312</v>
      </c>
      <c r="J249" s="2">
        <v>7.6</v>
      </c>
      <c r="K249" s="2">
        <v>22.69</v>
      </c>
      <c r="L249" s="2">
        <v>144</v>
      </c>
      <c r="M249" s="2">
        <v>21.73</v>
      </c>
      <c r="N249" s="2">
        <v>58.1</v>
      </c>
      <c r="O249" s="2">
        <v>226.36</v>
      </c>
      <c r="P249" s="2">
        <v>4982</v>
      </c>
      <c r="Q249" s="2" t="s">
        <v>49</v>
      </c>
      <c r="R249" s="2">
        <v>43</v>
      </c>
      <c r="S249" s="2">
        <v>354332</v>
      </c>
      <c r="T249" s="2">
        <v>153.63</v>
      </c>
      <c r="U249" s="2">
        <v>72.73</v>
      </c>
      <c r="V249" s="2" t="s">
        <v>54</v>
      </c>
      <c r="W249" s="2">
        <v>9.34</v>
      </c>
    </row>
    <row r="250" spans="1:23" x14ac:dyDescent="0.3">
      <c r="A250" s="2" t="s">
        <v>926</v>
      </c>
      <c r="B250" s="2" t="s">
        <v>17</v>
      </c>
      <c r="C250" s="2" t="s">
        <v>52</v>
      </c>
      <c r="D250" s="2" t="s">
        <v>2539</v>
      </c>
      <c r="E250" s="2" t="s">
        <v>3961</v>
      </c>
      <c r="F250" s="2" t="s">
        <v>26</v>
      </c>
      <c r="G250" s="2" t="s">
        <v>9</v>
      </c>
      <c r="H250" s="2">
        <f t="shared" si="3"/>
        <v>1968</v>
      </c>
      <c r="I250" s="42" t="s">
        <v>5313</v>
      </c>
      <c r="J250" s="2">
        <v>7.6</v>
      </c>
      <c r="K250" s="2">
        <v>255.72</v>
      </c>
      <c r="L250" s="2">
        <v>98</v>
      </c>
      <c r="M250" s="2">
        <v>28.94</v>
      </c>
      <c r="N250" s="2">
        <v>70</v>
      </c>
      <c r="O250" s="2">
        <v>331.1</v>
      </c>
      <c r="P250" s="2">
        <v>2201</v>
      </c>
      <c r="Q250" s="2" t="s">
        <v>49</v>
      </c>
      <c r="R250" s="2">
        <v>68</v>
      </c>
      <c r="S250" s="2">
        <v>112927</v>
      </c>
      <c r="T250" s="2">
        <v>198.03</v>
      </c>
      <c r="U250" s="2">
        <v>133.07</v>
      </c>
      <c r="V250" s="2" t="s">
        <v>48</v>
      </c>
      <c r="W250" s="2">
        <v>27.12</v>
      </c>
    </row>
    <row r="251" spans="1:23" x14ac:dyDescent="0.3">
      <c r="A251" s="2" t="s">
        <v>964</v>
      </c>
      <c r="B251" s="2" t="s">
        <v>22</v>
      </c>
      <c r="C251" s="2" t="s">
        <v>61</v>
      </c>
      <c r="D251" s="2" t="s">
        <v>2567</v>
      </c>
      <c r="E251" s="2" t="s">
        <v>4004</v>
      </c>
      <c r="F251" s="2" t="s">
        <v>26</v>
      </c>
      <c r="G251" s="2" t="s">
        <v>9</v>
      </c>
      <c r="H251" s="2">
        <f t="shared" si="3"/>
        <v>1989</v>
      </c>
      <c r="I251" s="42" t="s">
        <v>5314</v>
      </c>
      <c r="J251" s="2">
        <v>7.6</v>
      </c>
      <c r="K251" s="2">
        <v>5.91</v>
      </c>
      <c r="L251" s="2">
        <v>159</v>
      </c>
      <c r="M251" s="2">
        <v>27.91</v>
      </c>
      <c r="N251" s="2">
        <v>72.89</v>
      </c>
      <c r="O251" s="2">
        <v>307.86</v>
      </c>
      <c r="P251" s="2">
        <v>4685</v>
      </c>
      <c r="Q251" s="2" t="s">
        <v>49</v>
      </c>
      <c r="R251" s="2">
        <v>66</v>
      </c>
      <c r="S251" s="2">
        <v>363123</v>
      </c>
      <c r="T251" s="2">
        <v>241.97</v>
      </c>
      <c r="U251" s="2">
        <v>65.89</v>
      </c>
      <c r="V251" s="2" t="s">
        <v>50</v>
      </c>
      <c r="W251" s="2">
        <v>1.28</v>
      </c>
    </row>
    <row r="252" spans="1:23" x14ac:dyDescent="0.3">
      <c r="A252" s="2" t="s">
        <v>980</v>
      </c>
      <c r="B252" s="2" t="s">
        <v>22</v>
      </c>
      <c r="C252" s="2" t="s">
        <v>52</v>
      </c>
      <c r="D252" s="2" t="s">
        <v>2124</v>
      </c>
      <c r="E252" s="2" t="s">
        <v>4019</v>
      </c>
      <c r="F252" s="2" t="s">
        <v>26</v>
      </c>
      <c r="G252" s="2" t="s">
        <v>9</v>
      </c>
      <c r="H252" s="2">
        <f t="shared" si="3"/>
        <v>1981</v>
      </c>
      <c r="I252" s="42" t="s">
        <v>5315</v>
      </c>
      <c r="J252" s="2">
        <v>7.6</v>
      </c>
      <c r="K252" s="2">
        <v>192.08</v>
      </c>
      <c r="L252" s="2">
        <v>90</v>
      </c>
      <c r="M252" s="2">
        <v>42.85</v>
      </c>
      <c r="N252" s="2">
        <v>118.01</v>
      </c>
      <c r="O252" s="2">
        <v>266.33</v>
      </c>
      <c r="P252" s="2">
        <v>3674</v>
      </c>
      <c r="Q252" s="2" t="s">
        <v>49</v>
      </c>
      <c r="R252" s="2">
        <v>31</v>
      </c>
      <c r="S252" s="2">
        <v>428625</v>
      </c>
      <c r="T252" s="2">
        <v>150.54</v>
      </c>
      <c r="U252" s="2">
        <v>115.79</v>
      </c>
      <c r="V252" s="2" t="s">
        <v>50</v>
      </c>
      <c r="W252" s="2">
        <v>85.69</v>
      </c>
    </row>
    <row r="253" spans="1:23" x14ac:dyDescent="0.3">
      <c r="A253" s="2" t="s">
        <v>986</v>
      </c>
      <c r="B253" s="2" t="s">
        <v>20</v>
      </c>
      <c r="C253" s="2" t="s">
        <v>50</v>
      </c>
      <c r="D253" s="2" t="s">
        <v>2577</v>
      </c>
      <c r="E253" s="2" t="s">
        <v>4025</v>
      </c>
      <c r="F253" s="2" t="s">
        <v>26</v>
      </c>
      <c r="G253" s="2" t="s">
        <v>9</v>
      </c>
      <c r="H253" s="2">
        <f t="shared" si="3"/>
        <v>1956</v>
      </c>
      <c r="I253" s="42" t="s">
        <v>5316</v>
      </c>
      <c r="J253" s="2">
        <v>7.6</v>
      </c>
      <c r="K253" s="2">
        <v>291.97000000000003</v>
      </c>
      <c r="L253" s="2">
        <v>97</v>
      </c>
      <c r="M253" s="2">
        <v>0.97</v>
      </c>
      <c r="N253" s="2">
        <v>1.59</v>
      </c>
      <c r="O253" s="2">
        <v>12.53</v>
      </c>
      <c r="P253" s="2">
        <v>1807</v>
      </c>
      <c r="Q253" s="2" t="s">
        <v>45</v>
      </c>
      <c r="R253" s="2">
        <v>76</v>
      </c>
      <c r="S253" s="2">
        <v>482986</v>
      </c>
      <c r="T253" s="2">
        <v>8.52</v>
      </c>
      <c r="U253" s="2">
        <v>4.01</v>
      </c>
      <c r="V253" s="2" t="s">
        <v>54</v>
      </c>
      <c r="W253" s="2">
        <v>133.16999999999999</v>
      </c>
    </row>
    <row r="254" spans="1:23" x14ac:dyDescent="0.3">
      <c r="A254" s="2" t="s">
        <v>1020</v>
      </c>
      <c r="B254" s="2" t="s">
        <v>28</v>
      </c>
      <c r="C254" s="2" t="s">
        <v>52</v>
      </c>
      <c r="D254" s="2" t="s">
        <v>2599</v>
      </c>
      <c r="E254" s="2" t="s">
        <v>4062</v>
      </c>
      <c r="F254" s="2" t="s">
        <v>26</v>
      </c>
      <c r="G254" s="2" t="s">
        <v>9</v>
      </c>
      <c r="H254" s="2">
        <f t="shared" si="3"/>
        <v>1975</v>
      </c>
      <c r="I254" s="42" t="s">
        <v>5317</v>
      </c>
      <c r="J254" s="2">
        <v>7.6</v>
      </c>
      <c r="K254" s="2">
        <v>41.96</v>
      </c>
      <c r="L254" s="2">
        <v>89</v>
      </c>
      <c r="M254" s="2">
        <v>43.29</v>
      </c>
      <c r="N254" s="2">
        <v>96.9</v>
      </c>
      <c r="O254" s="2">
        <v>314.49</v>
      </c>
      <c r="P254" s="2">
        <v>1921</v>
      </c>
      <c r="Q254" s="2" t="s">
        <v>49</v>
      </c>
      <c r="R254" s="2">
        <v>20</v>
      </c>
      <c r="S254" s="2">
        <v>421191</v>
      </c>
      <c r="T254" s="2">
        <v>224.21</v>
      </c>
      <c r="U254" s="2">
        <v>90.28</v>
      </c>
      <c r="V254" s="2" t="s">
        <v>55</v>
      </c>
      <c r="W254" s="2">
        <v>4.7699999999999996</v>
      </c>
    </row>
    <row r="255" spans="1:23" x14ac:dyDescent="0.3">
      <c r="A255" s="2" t="s">
        <v>1060</v>
      </c>
      <c r="B255" s="2" t="s">
        <v>25</v>
      </c>
      <c r="C255" s="2" t="s">
        <v>61</v>
      </c>
      <c r="D255" s="2" t="s">
        <v>2625</v>
      </c>
      <c r="E255" s="2" t="s">
        <v>4110</v>
      </c>
      <c r="F255" s="2" t="s">
        <v>26</v>
      </c>
      <c r="G255" s="2" t="s">
        <v>9</v>
      </c>
      <c r="H255" s="2">
        <f t="shared" si="3"/>
        <v>1999</v>
      </c>
      <c r="I255" s="42" t="s">
        <v>5318</v>
      </c>
      <c r="J255" s="2">
        <v>7.6</v>
      </c>
      <c r="K255" s="2">
        <v>153.47</v>
      </c>
      <c r="L255" s="2">
        <v>166</v>
      </c>
      <c r="M255" s="2">
        <v>40.6</v>
      </c>
      <c r="N255" s="2">
        <v>116.48</v>
      </c>
      <c r="O255" s="2">
        <v>731.66</v>
      </c>
      <c r="P255" s="2">
        <v>1463</v>
      </c>
      <c r="Q255" s="2" t="s">
        <v>49</v>
      </c>
      <c r="R255" s="2">
        <v>69</v>
      </c>
      <c r="S255" s="2">
        <v>384296</v>
      </c>
      <c r="T255" s="2">
        <v>491.23</v>
      </c>
      <c r="U255" s="2">
        <v>240.43</v>
      </c>
      <c r="V255" s="2" t="s">
        <v>48</v>
      </c>
      <c r="W255" s="2">
        <v>32.409999999999997</v>
      </c>
    </row>
    <row r="256" spans="1:23" x14ac:dyDescent="0.3">
      <c r="A256" s="2" t="s">
        <v>1114</v>
      </c>
      <c r="B256" s="2" t="s">
        <v>8</v>
      </c>
      <c r="C256" s="2" t="s">
        <v>44</v>
      </c>
      <c r="D256" s="2" t="s">
        <v>2660</v>
      </c>
      <c r="E256" s="2" t="s">
        <v>4171</v>
      </c>
      <c r="F256" s="2" t="s">
        <v>26</v>
      </c>
      <c r="G256" s="2" t="s">
        <v>19</v>
      </c>
      <c r="H256" s="2">
        <f t="shared" si="3"/>
        <v>1985</v>
      </c>
      <c r="I256" s="42" t="s">
        <v>5319</v>
      </c>
      <c r="J256" s="2">
        <v>7.6</v>
      </c>
      <c r="K256" s="2">
        <v>37.71</v>
      </c>
      <c r="L256" s="2">
        <v>99</v>
      </c>
      <c r="M256" s="2">
        <v>15.44</v>
      </c>
      <c r="N256" s="2">
        <v>26.56</v>
      </c>
      <c r="O256" s="2">
        <v>114.61</v>
      </c>
      <c r="P256" s="2">
        <v>1989</v>
      </c>
      <c r="Q256" s="2" t="s">
        <v>49</v>
      </c>
      <c r="R256" s="2">
        <v>89</v>
      </c>
      <c r="S256" s="2">
        <v>480412</v>
      </c>
      <c r="T256" s="2">
        <v>89.02</v>
      </c>
      <c r="U256" s="2">
        <v>25.59</v>
      </c>
      <c r="V256" s="2" t="s">
        <v>44</v>
      </c>
      <c r="W256" s="2">
        <v>18.260000000000002</v>
      </c>
    </row>
    <row r="257" spans="1:23" x14ac:dyDescent="0.3">
      <c r="A257" s="2" t="s">
        <v>1119</v>
      </c>
      <c r="B257" s="2" t="s">
        <v>22</v>
      </c>
      <c r="C257" s="2" t="s">
        <v>44</v>
      </c>
      <c r="D257" s="2" t="s">
        <v>2664</v>
      </c>
      <c r="E257" s="2" t="s">
        <v>4176</v>
      </c>
      <c r="F257" s="2" t="s">
        <v>26</v>
      </c>
      <c r="G257" s="2" t="s">
        <v>9</v>
      </c>
      <c r="H257" s="2">
        <f t="shared" si="3"/>
        <v>1976</v>
      </c>
      <c r="I257" s="42" t="s">
        <v>5320</v>
      </c>
      <c r="J257" s="2">
        <v>7.6</v>
      </c>
      <c r="K257" s="2">
        <v>172.99</v>
      </c>
      <c r="L257" s="2">
        <v>153</v>
      </c>
      <c r="M257" s="2">
        <v>36</v>
      </c>
      <c r="N257" s="2">
        <v>81.66</v>
      </c>
      <c r="O257" s="2">
        <v>281.74</v>
      </c>
      <c r="P257" s="2">
        <v>4007</v>
      </c>
      <c r="Q257" s="2" t="s">
        <v>49</v>
      </c>
      <c r="R257" s="2">
        <v>25</v>
      </c>
      <c r="S257" s="2">
        <v>103861</v>
      </c>
      <c r="T257" s="2">
        <v>215.63</v>
      </c>
      <c r="U257" s="2">
        <v>66.11</v>
      </c>
      <c r="V257" s="2" t="s">
        <v>44</v>
      </c>
      <c r="W257" s="2">
        <v>52.86</v>
      </c>
    </row>
    <row r="258" spans="1:23" x14ac:dyDescent="0.3">
      <c r="A258" s="2" t="s">
        <v>1153</v>
      </c>
      <c r="B258" s="2" t="s">
        <v>32</v>
      </c>
      <c r="C258" s="2" t="s">
        <v>52</v>
      </c>
      <c r="D258" s="2" t="s">
        <v>2678</v>
      </c>
      <c r="E258" s="2" t="s">
        <v>4214</v>
      </c>
      <c r="F258" s="2" t="s">
        <v>26</v>
      </c>
      <c r="G258" s="2" t="s">
        <v>9</v>
      </c>
      <c r="H258" s="2">
        <f t="shared" si="3"/>
        <v>1996</v>
      </c>
      <c r="I258" s="42" t="s">
        <v>5321</v>
      </c>
      <c r="J258" s="2">
        <v>7.6</v>
      </c>
      <c r="K258" s="2">
        <v>255.34</v>
      </c>
      <c r="L258" s="2">
        <v>126</v>
      </c>
      <c r="M258" s="2">
        <v>16.39</v>
      </c>
      <c r="N258" s="2">
        <v>44.55</v>
      </c>
      <c r="O258" s="2">
        <v>223.41</v>
      </c>
      <c r="P258" s="2">
        <v>2160</v>
      </c>
      <c r="Q258" s="2" t="s">
        <v>45</v>
      </c>
      <c r="R258" s="2">
        <v>52</v>
      </c>
      <c r="S258" s="2">
        <v>289992</v>
      </c>
      <c r="T258" s="2">
        <v>136.15</v>
      </c>
      <c r="U258" s="2">
        <v>87.26</v>
      </c>
      <c r="V258" s="2" t="s">
        <v>48</v>
      </c>
      <c r="W258" s="2">
        <v>36.29</v>
      </c>
    </row>
    <row r="259" spans="1:23" x14ac:dyDescent="0.3">
      <c r="A259" s="2" t="s">
        <v>1159</v>
      </c>
      <c r="B259" s="2" t="s">
        <v>8</v>
      </c>
      <c r="C259" s="2" t="s">
        <v>52</v>
      </c>
      <c r="D259" s="2" t="s">
        <v>2682</v>
      </c>
      <c r="E259" s="2" t="s">
        <v>4221</v>
      </c>
      <c r="F259" s="2" t="s">
        <v>26</v>
      </c>
      <c r="G259" s="2" t="s">
        <v>9</v>
      </c>
      <c r="H259" s="2">
        <f t="shared" ref="H259:H322" si="4">YEAR(I259)</f>
        <v>2005</v>
      </c>
      <c r="I259" s="42" t="s">
        <v>5322</v>
      </c>
      <c r="J259" s="2">
        <v>7.6</v>
      </c>
      <c r="K259" s="2">
        <v>113.1</v>
      </c>
      <c r="L259" s="2">
        <v>167</v>
      </c>
      <c r="M259" s="2">
        <v>10.5</v>
      </c>
      <c r="N259" s="2">
        <v>20.190000000000001</v>
      </c>
      <c r="O259" s="2">
        <v>46.86</v>
      </c>
      <c r="P259" s="2">
        <v>3789</v>
      </c>
      <c r="Q259" s="2" t="s">
        <v>49</v>
      </c>
      <c r="R259" s="2">
        <v>34</v>
      </c>
      <c r="S259" s="2">
        <v>287639</v>
      </c>
      <c r="T259" s="2">
        <v>36.76</v>
      </c>
      <c r="U259" s="2">
        <v>10.1</v>
      </c>
      <c r="V259" s="2" t="s">
        <v>48</v>
      </c>
      <c r="W259" s="2">
        <v>38.65</v>
      </c>
    </row>
    <row r="260" spans="1:23" x14ac:dyDescent="0.3">
      <c r="A260" s="2" t="s">
        <v>1197</v>
      </c>
      <c r="B260" s="2" t="s">
        <v>8</v>
      </c>
      <c r="C260" s="2" t="s">
        <v>54</v>
      </c>
      <c r="D260" s="2" t="s">
        <v>2222</v>
      </c>
      <c r="E260" s="2" t="s">
        <v>4263</v>
      </c>
      <c r="F260" s="2" t="s">
        <v>26</v>
      </c>
      <c r="G260" s="2" t="s">
        <v>9</v>
      </c>
      <c r="H260" s="2">
        <f t="shared" si="4"/>
        <v>1955</v>
      </c>
      <c r="I260" s="42" t="s">
        <v>5323</v>
      </c>
      <c r="J260" s="2">
        <v>7.6</v>
      </c>
      <c r="K260" s="2">
        <v>289.95999999999998</v>
      </c>
      <c r="L260" s="2">
        <v>85</v>
      </c>
      <c r="M260" s="2">
        <v>49.05</v>
      </c>
      <c r="N260" s="2">
        <v>99.35</v>
      </c>
      <c r="O260" s="2">
        <v>963.62</v>
      </c>
      <c r="P260" s="2">
        <v>1370</v>
      </c>
      <c r="Q260" s="2" t="s">
        <v>45</v>
      </c>
      <c r="R260" s="2">
        <v>54</v>
      </c>
      <c r="S260" s="2">
        <v>71837</v>
      </c>
      <c r="T260" s="2">
        <v>713.8</v>
      </c>
      <c r="U260" s="2">
        <v>249.82</v>
      </c>
      <c r="V260" s="2" t="s">
        <v>46</v>
      </c>
      <c r="W260" s="2">
        <v>29.5</v>
      </c>
    </row>
    <row r="261" spans="1:23" x14ac:dyDescent="0.3">
      <c r="A261" s="2" t="s">
        <v>1229</v>
      </c>
      <c r="B261" s="2" t="s">
        <v>25</v>
      </c>
      <c r="C261" s="2" t="s">
        <v>50</v>
      </c>
      <c r="D261" s="2" t="s">
        <v>2735</v>
      </c>
      <c r="E261" s="2" t="s">
        <v>4300</v>
      </c>
      <c r="F261" s="2" t="s">
        <v>26</v>
      </c>
      <c r="G261" s="2" t="s">
        <v>9</v>
      </c>
      <c r="H261" s="2">
        <f t="shared" si="4"/>
        <v>1968</v>
      </c>
      <c r="I261" s="42" t="s">
        <v>5324</v>
      </c>
      <c r="J261" s="2">
        <v>7.6</v>
      </c>
      <c r="K261" s="2">
        <v>250</v>
      </c>
      <c r="L261" s="2">
        <v>87</v>
      </c>
      <c r="M261" s="2">
        <v>6.33</v>
      </c>
      <c r="N261" s="2">
        <v>9.67</v>
      </c>
      <c r="O261" s="2">
        <v>55.61</v>
      </c>
      <c r="P261" s="2">
        <v>4534</v>
      </c>
      <c r="Q261" s="2" t="s">
        <v>49</v>
      </c>
      <c r="R261" s="2">
        <v>43</v>
      </c>
      <c r="S261" s="2">
        <v>50893</v>
      </c>
      <c r="T261" s="2">
        <v>43.59</v>
      </c>
      <c r="U261" s="2">
        <v>12.02</v>
      </c>
      <c r="V261" s="2" t="s">
        <v>46</v>
      </c>
      <c r="W261" s="2">
        <v>108.42</v>
      </c>
    </row>
    <row r="262" spans="1:23" x14ac:dyDescent="0.3">
      <c r="A262" s="2" t="s">
        <v>1232</v>
      </c>
      <c r="B262" s="2" t="s">
        <v>22</v>
      </c>
      <c r="C262" s="2" t="s">
        <v>61</v>
      </c>
      <c r="D262" s="2" t="s">
        <v>2734</v>
      </c>
      <c r="E262" s="2" t="s">
        <v>4303</v>
      </c>
      <c r="F262" s="2" t="s">
        <v>26</v>
      </c>
      <c r="G262" s="2" t="s">
        <v>9</v>
      </c>
      <c r="H262" s="2">
        <f t="shared" si="4"/>
        <v>1955</v>
      </c>
      <c r="I262" s="42" t="s">
        <v>5325</v>
      </c>
      <c r="J262" s="2">
        <v>7.6</v>
      </c>
      <c r="K262" s="2">
        <v>207.32</v>
      </c>
      <c r="L262" s="2">
        <v>147</v>
      </c>
      <c r="M262" s="2">
        <v>45.21</v>
      </c>
      <c r="N262" s="2">
        <v>117.27</v>
      </c>
      <c r="O262" s="2">
        <v>925.41</v>
      </c>
      <c r="P262" s="2">
        <v>1054</v>
      </c>
      <c r="Q262" s="2" t="s">
        <v>49</v>
      </c>
      <c r="R262" s="2">
        <v>92</v>
      </c>
      <c r="S262" s="2">
        <v>18423</v>
      </c>
      <c r="T262" s="2">
        <v>699.18</v>
      </c>
      <c r="U262" s="2">
        <v>226.23</v>
      </c>
      <c r="V262" s="2" t="s">
        <v>55</v>
      </c>
      <c r="W262" s="2">
        <v>95.88</v>
      </c>
    </row>
    <row r="263" spans="1:23" x14ac:dyDescent="0.3">
      <c r="A263" s="2" t="s">
        <v>887</v>
      </c>
      <c r="B263" s="2" t="s">
        <v>10</v>
      </c>
      <c r="C263" s="2" t="s">
        <v>44</v>
      </c>
      <c r="D263" s="2" t="s">
        <v>2264</v>
      </c>
      <c r="E263" s="2" t="s">
        <v>4368</v>
      </c>
      <c r="F263" s="2" t="s">
        <v>26</v>
      </c>
      <c r="G263" s="2" t="s">
        <v>19</v>
      </c>
      <c r="H263" s="2">
        <f t="shared" si="4"/>
        <v>1990</v>
      </c>
      <c r="I263" s="42" t="s">
        <v>5326</v>
      </c>
      <c r="J263" s="2">
        <v>7.6</v>
      </c>
      <c r="K263" s="2">
        <v>231.65</v>
      </c>
      <c r="L263" s="2">
        <v>106</v>
      </c>
      <c r="M263" s="2">
        <v>42.42</v>
      </c>
      <c r="N263" s="2">
        <v>113.94</v>
      </c>
      <c r="O263" s="2">
        <v>933.04</v>
      </c>
      <c r="P263" s="2">
        <v>3867</v>
      </c>
      <c r="Q263" s="2" t="s">
        <v>49</v>
      </c>
      <c r="R263" s="2">
        <v>88</v>
      </c>
      <c r="S263" s="2">
        <v>280629</v>
      </c>
      <c r="T263" s="2">
        <v>707.71</v>
      </c>
      <c r="U263" s="2">
        <v>225.33</v>
      </c>
      <c r="V263" s="2" t="s">
        <v>55</v>
      </c>
      <c r="W263" s="2">
        <v>34.21</v>
      </c>
    </row>
    <row r="264" spans="1:23" x14ac:dyDescent="0.3">
      <c r="A264" s="2" t="s">
        <v>1303</v>
      </c>
      <c r="B264" s="2" t="s">
        <v>32</v>
      </c>
      <c r="C264" s="2" t="s">
        <v>54</v>
      </c>
      <c r="D264" s="2" t="s">
        <v>2137</v>
      </c>
      <c r="E264" s="2" t="s">
        <v>4387</v>
      </c>
      <c r="F264" s="2" t="s">
        <v>26</v>
      </c>
      <c r="G264" s="2" t="s">
        <v>9</v>
      </c>
      <c r="H264" s="2">
        <f t="shared" si="4"/>
        <v>1954</v>
      </c>
      <c r="I264" s="42" t="s">
        <v>5327</v>
      </c>
      <c r="J264" s="2">
        <v>7.6</v>
      </c>
      <c r="K264" s="2">
        <v>127.32</v>
      </c>
      <c r="L264" s="2">
        <v>83</v>
      </c>
      <c r="M264" s="2">
        <v>23.01</v>
      </c>
      <c r="N264" s="2">
        <v>52.55</v>
      </c>
      <c r="O264" s="2">
        <v>435.29</v>
      </c>
      <c r="P264" s="2">
        <v>4086</v>
      </c>
      <c r="Q264" s="2" t="s">
        <v>45</v>
      </c>
      <c r="R264" s="2">
        <v>97</v>
      </c>
      <c r="S264" s="2">
        <v>139599</v>
      </c>
      <c r="T264" s="2">
        <v>267.91000000000003</v>
      </c>
      <c r="U264" s="2">
        <v>167.38</v>
      </c>
      <c r="V264" s="2" t="s">
        <v>44</v>
      </c>
      <c r="W264" s="2">
        <v>58.17</v>
      </c>
    </row>
    <row r="265" spans="1:23" x14ac:dyDescent="0.3">
      <c r="A265" s="2" t="s">
        <v>1314</v>
      </c>
      <c r="B265" s="2" t="s">
        <v>8</v>
      </c>
      <c r="C265" s="2" t="s">
        <v>52</v>
      </c>
      <c r="D265" s="2" t="s">
        <v>2386</v>
      </c>
      <c r="E265" s="2" t="s">
        <v>4398</v>
      </c>
      <c r="F265" s="2" t="s">
        <v>26</v>
      </c>
      <c r="G265" s="2" t="s">
        <v>19</v>
      </c>
      <c r="H265" s="2">
        <f t="shared" si="4"/>
        <v>1990</v>
      </c>
      <c r="I265" s="42" t="s">
        <v>5328</v>
      </c>
      <c r="J265" s="2">
        <v>7.6</v>
      </c>
      <c r="K265" s="2">
        <v>230.85</v>
      </c>
      <c r="L265" s="2">
        <v>138</v>
      </c>
      <c r="M265" s="2">
        <v>2.44</v>
      </c>
      <c r="N265" s="2">
        <v>7.17</v>
      </c>
      <c r="O265" s="2">
        <v>50.6</v>
      </c>
      <c r="P265" s="2">
        <v>4507</v>
      </c>
      <c r="Q265" s="2" t="s">
        <v>45</v>
      </c>
      <c r="R265" s="2">
        <v>43</v>
      </c>
      <c r="S265" s="2">
        <v>360297</v>
      </c>
      <c r="T265" s="2">
        <v>40.450000000000003</v>
      </c>
      <c r="U265" s="2">
        <v>10.15</v>
      </c>
      <c r="V265" s="2" t="s">
        <v>46</v>
      </c>
      <c r="W265" s="2">
        <v>58.69</v>
      </c>
    </row>
    <row r="266" spans="1:23" x14ac:dyDescent="0.3">
      <c r="A266" s="2" t="s">
        <v>1342</v>
      </c>
      <c r="B266" s="2" t="s">
        <v>10</v>
      </c>
      <c r="C266" s="2" t="s">
        <v>66</v>
      </c>
      <c r="D266" s="2" t="s">
        <v>2752</v>
      </c>
      <c r="E266" s="2" t="s">
        <v>4427</v>
      </c>
      <c r="F266" s="2" t="s">
        <v>26</v>
      </c>
      <c r="G266" s="2" t="s">
        <v>9</v>
      </c>
      <c r="H266" s="2">
        <f t="shared" si="4"/>
        <v>1974</v>
      </c>
      <c r="I266" s="42" t="s">
        <v>5329</v>
      </c>
      <c r="J266" s="2">
        <v>7.6</v>
      </c>
      <c r="K266" s="2">
        <v>122.93</v>
      </c>
      <c r="L266" s="2">
        <v>90</v>
      </c>
      <c r="M266" s="2">
        <v>35.72</v>
      </c>
      <c r="N266" s="2">
        <v>94.24</v>
      </c>
      <c r="O266" s="2">
        <v>513.64</v>
      </c>
      <c r="P266" s="2">
        <v>560</v>
      </c>
      <c r="Q266" s="2" t="s">
        <v>45</v>
      </c>
      <c r="R266" s="2">
        <v>27</v>
      </c>
      <c r="S266" s="2">
        <v>15355</v>
      </c>
      <c r="T266" s="2">
        <v>281.07</v>
      </c>
      <c r="U266" s="2">
        <v>232.57</v>
      </c>
      <c r="V266" s="2" t="s">
        <v>50</v>
      </c>
      <c r="W266" s="2">
        <v>38.26</v>
      </c>
    </row>
    <row r="267" spans="1:23" x14ac:dyDescent="0.3">
      <c r="A267" s="2" t="s">
        <v>1188</v>
      </c>
      <c r="B267" s="2" t="s">
        <v>20</v>
      </c>
      <c r="C267" s="2" t="s">
        <v>54</v>
      </c>
      <c r="D267" s="2" t="s">
        <v>2813</v>
      </c>
      <c r="E267" s="2" t="s">
        <v>4461</v>
      </c>
      <c r="F267" s="2" t="s">
        <v>26</v>
      </c>
      <c r="G267" s="2" t="s">
        <v>9</v>
      </c>
      <c r="H267" s="2">
        <f t="shared" si="4"/>
        <v>2009</v>
      </c>
      <c r="I267" s="42" t="s">
        <v>5330</v>
      </c>
      <c r="J267" s="2">
        <v>7.6</v>
      </c>
      <c r="K267" s="2">
        <v>186.26</v>
      </c>
      <c r="L267" s="2">
        <v>133</v>
      </c>
      <c r="M267" s="2">
        <v>14.95</v>
      </c>
      <c r="N267" s="2">
        <v>40.35</v>
      </c>
      <c r="O267" s="2">
        <v>271.45999999999998</v>
      </c>
      <c r="P267" s="2">
        <v>2304</v>
      </c>
      <c r="Q267" s="2" t="s">
        <v>45</v>
      </c>
      <c r="R267" s="2">
        <v>47</v>
      </c>
      <c r="S267" s="2">
        <v>435246</v>
      </c>
      <c r="T267" s="2">
        <v>175.78</v>
      </c>
      <c r="U267" s="2">
        <v>95.68</v>
      </c>
      <c r="V267" s="2" t="s">
        <v>55</v>
      </c>
      <c r="W267" s="2">
        <v>71.69</v>
      </c>
    </row>
    <row r="268" spans="1:23" x14ac:dyDescent="0.3">
      <c r="A268" s="2" t="s">
        <v>1390</v>
      </c>
      <c r="B268" s="2" t="s">
        <v>13</v>
      </c>
      <c r="C268" s="2" t="s">
        <v>61</v>
      </c>
      <c r="D268" s="2" t="s">
        <v>2048</v>
      </c>
      <c r="E268" s="2" t="s">
        <v>4480</v>
      </c>
      <c r="F268" s="2" t="s">
        <v>26</v>
      </c>
      <c r="G268" s="2" t="s">
        <v>9</v>
      </c>
      <c r="H268" s="2">
        <f t="shared" si="4"/>
        <v>1986</v>
      </c>
      <c r="I268" s="42" t="s">
        <v>5331</v>
      </c>
      <c r="J268" s="2">
        <v>7.6</v>
      </c>
      <c r="K268" s="2">
        <v>9.7100000000000009</v>
      </c>
      <c r="L268" s="2">
        <v>91</v>
      </c>
      <c r="M268" s="2">
        <v>44.73</v>
      </c>
      <c r="N268" s="2">
        <v>92.83</v>
      </c>
      <c r="O268" s="2">
        <v>922.66</v>
      </c>
      <c r="P268" s="2">
        <v>3823</v>
      </c>
      <c r="Q268" s="2" t="s">
        <v>45</v>
      </c>
      <c r="R268" s="2">
        <v>77</v>
      </c>
      <c r="S268" s="2">
        <v>361529</v>
      </c>
      <c r="T268" s="2">
        <v>673.88</v>
      </c>
      <c r="U268" s="2">
        <v>248.78</v>
      </c>
      <c r="V268" s="2" t="s">
        <v>54</v>
      </c>
      <c r="W268" s="2">
        <v>2.16</v>
      </c>
    </row>
    <row r="269" spans="1:23" x14ac:dyDescent="0.3">
      <c r="A269" s="2" t="s">
        <v>388</v>
      </c>
      <c r="B269" s="2" t="s">
        <v>20</v>
      </c>
      <c r="C269" s="2" t="s">
        <v>66</v>
      </c>
      <c r="D269" s="2" t="s">
        <v>2579</v>
      </c>
      <c r="E269" s="2" t="s">
        <v>4634</v>
      </c>
      <c r="F269" s="2" t="s">
        <v>26</v>
      </c>
      <c r="G269" s="2" t="s">
        <v>9</v>
      </c>
      <c r="H269" s="2">
        <f t="shared" si="4"/>
        <v>1950</v>
      </c>
      <c r="I269" s="42" t="s">
        <v>5332</v>
      </c>
      <c r="J269" s="2">
        <v>7.6</v>
      </c>
      <c r="K269" s="2">
        <v>195.9</v>
      </c>
      <c r="L269" s="2">
        <v>163</v>
      </c>
      <c r="M269" s="2">
        <v>5.63</v>
      </c>
      <c r="N269" s="2">
        <v>10.64</v>
      </c>
      <c r="O269" s="2">
        <v>79.63</v>
      </c>
      <c r="P269" s="2">
        <v>3298</v>
      </c>
      <c r="Q269" s="2" t="s">
        <v>49</v>
      </c>
      <c r="R269" s="2">
        <v>36</v>
      </c>
      <c r="S269" s="2">
        <v>311640</v>
      </c>
      <c r="T269" s="2">
        <v>56.99</v>
      </c>
      <c r="U269" s="2">
        <v>22.64</v>
      </c>
      <c r="V269" s="2" t="s">
        <v>44</v>
      </c>
      <c r="W269" s="2">
        <v>83.95</v>
      </c>
    </row>
    <row r="270" spans="1:23" x14ac:dyDescent="0.3">
      <c r="A270" s="2" t="s">
        <v>1568</v>
      </c>
      <c r="B270" s="2" t="s">
        <v>8</v>
      </c>
      <c r="C270" s="2" t="s">
        <v>54</v>
      </c>
      <c r="D270" s="2" t="s">
        <v>2189</v>
      </c>
      <c r="E270" s="2" t="s">
        <v>4695</v>
      </c>
      <c r="F270" s="2" t="s">
        <v>26</v>
      </c>
      <c r="G270" s="2" t="s">
        <v>9</v>
      </c>
      <c r="H270" s="2">
        <f t="shared" si="4"/>
        <v>1974</v>
      </c>
      <c r="I270" s="42" t="s">
        <v>5333</v>
      </c>
      <c r="J270" s="2">
        <v>7.6</v>
      </c>
      <c r="K270" s="2">
        <v>150.22999999999999</v>
      </c>
      <c r="L270" s="2">
        <v>165</v>
      </c>
      <c r="M270" s="2">
        <v>14.75</v>
      </c>
      <c r="N270" s="2">
        <v>41.73</v>
      </c>
      <c r="O270" s="2">
        <v>223.61</v>
      </c>
      <c r="P270" s="2">
        <v>502</v>
      </c>
      <c r="Q270" s="2" t="s">
        <v>45</v>
      </c>
      <c r="R270" s="2">
        <v>70</v>
      </c>
      <c r="S270" s="2">
        <v>220203</v>
      </c>
      <c r="T270" s="2">
        <v>117.37</v>
      </c>
      <c r="U270" s="2">
        <v>106.24</v>
      </c>
      <c r="V270" s="2" t="s">
        <v>46</v>
      </c>
      <c r="W270" s="2">
        <v>36.380000000000003</v>
      </c>
    </row>
    <row r="271" spans="1:23" x14ac:dyDescent="0.3">
      <c r="A271" s="2" t="s">
        <v>1585</v>
      </c>
      <c r="B271" s="2" t="s">
        <v>8</v>
      </c>
      <c r="C271" s="2" t="s">
        <v>52</v>
      </c>
      <c r="D271" s="2" t="s">
        <v>2928</v>
      </c>
      <c r="E271" s="2" t="s">
        <v>4720</v>
      </c>
      <c r="F271" s="2" t="s">
        <v>26</v>
      </c>
      <c r="G271" s="2" t="s">
        <v>9</v>
      </c>
      <c r="H271" s="2">
        <f t="shared" si="4"/>
        <v>1968</v>
      </c>
      <c r="I271" s="42" t="s">
        <v>5334</v>
      </c>
      <c r="J271" s="2">
        <v>7.6</v>
      </c>
      <c r="K271" s="2">
        <v>54.71</v>
      </c>
      <c r="L271" s="2">
        <v>158</v>
      </c>
      <c r="M271" s="2">
        <v>35.25</v>
      </c>
      <c r="N271" s="2">
        <v>72.97</v>
      </c>
      <c r="O271" s="2">
        <v>629.96</v>
      </c>
      <c r="P271" s="2">
        <v>3502</v>
      </c>
      <c r="Q271" s="2" t="s">
        <v>45</v>
      </c>
      <c r="R271" s="2">
        <v>22</v>
      </c>
      <c r="S271" s="2">
        <v>485750</v>
      </c>
      <c r="T271" s="2">
        <v>433.54</v>
      </c>
      <c r="U271" s="2">
        <v>196.42</v>
      </c>
      <c r="V271" s="2" t="s">
        <v>48</v>
      </c>
      <c r="W271" s="2">
        <v>12.36</v>
      </c>
    </row>
    <row r="272" spans="1:23" x14ac:dyDescent="0.3">
      <c r="A272" s="2" t="s">
        <v>1607</v>
      </c>
      <c r="B272" s="2" t="s">
        <v>32</v>
      </c>
      <c r="C272" s="2" t="s">
        <v>52</v>
      </c>
      <c r="D272" s="2" t="s">
        <v>2295</v>
      </c>
      <c r="E272" s="2" t="s">
        <v>4745</v>
      </c>
      <c r="F272" s="2" t="s">
        <v>26</v>
      </c>
      <c r="G272" s="2" t="s">
        <v>9</v>
      </c>
      <c r="H272" s="2">
        <f t="shared" si="4"/>
        <v>1961</v>
      </c>
      <c r="I272" s="42" t="s">
        <v>5335</v>
      </c>
      <c r="J272" s="2">
        <v>7.6</v>
      </c>
      <c r="K272" s="2">
        <v>163.78</v>
      </c>
      <c r="L272" s="2">
        <v>124</v>
      </c>
      <c r="M272" s="2">
        <v>44.21</v>
      </c>
      <c r="N272" s="2">
        <v>97.09</v>
      </c>
      <c r="O272" s="2">
        <v>740.36</v>
      </c>
      <c r="P272" s="2">
        <v>3713</v>
      </c>
      <c r="Q272" s="2" t="s">
        <v>45</v>
      </c>
      <c r="R272" s="2">
        <v>48</v>
      </c>
      <c r="S272" s="2">
        <v>300235</v>
      </c>
      <c r="T272" s="2">
        <v>375.75</v>
      </c>
      <c r="U272" s="2">
        <v>364.61</v>
      </c>
      <c r="V272" s="2" t="s">
        <v>46</v>
      </c>
      <c r="W272" s="2">
        <v>79.98</v>
      </c>
    </row>
    <row r="273" spans="1:23" x14ac:dyDescent="0.3">
      <c r="A273" s="2" t="s">
        <v>1649</v>
      </c>
      <c r="B273" s="2" t="s">
        <v>20</v>
      </c>
      <c r="C273" s="2" t="s">
        <v>54</v>
      </c>
      <c r="D273" s="2" t="s">
        <v>2960</v>
      </c>
      <c r="E273" s="2" t="s">
        <v>4803</v>
      </c>
      <c r="F273" s="2" t="s">
        <v>2553</v>
      </c>
      <c r="G273" s="2" t="s">
        <v>31</v>
      </c>
      <c r="H273" s="2">
        <f t="shared" si="4"/>
        <v>1988</v>
      </c>
      <c r="I273" s="42" t="s">
        <v>5336</v>
      </c>
      <c r="J273" s="2">
        <v>7.6</v>
      </c>
      <c r="K273" s="2">
        <v>65.92</v>
      </c>
      <c r="L273" s="2">
        <v>153</v>
      </c>
      <c r="M273" s="2">
        <v>19.05</v>
      </c>
      <c r="N273" s="2">
        <v>49.59</v>
      </c>
      <c r="O273" s="2">
        <v>333.92</v>
      </c>
      <c r="P273" s="2">
        <v>1984</v>
      </c>
      <c r="Q273" s="2" t="s">
        <v>45</v>
      </c>
      <c r="R273" s="2">
        <v>43</v>
      </c>
      <c r="S273" s="2">
        <v>424342</v>
      </c>
      <c r="T273" s="2">
        <v>248.61</v>
      </c>
      <c r="U273" s="2">
        <v>85.31</v>
      </c>
      <c r="V273" s="2" t="s">
        <v>44</v>
      </c>
      <c r="W273" s="2">
        <v>31.39</v>
      </c>
    </row>
    <row r="274" spans="1:23" x14ac:dyDescent="0.3">
      <c r="A274" s="2" t="s">
        <v>1682</v>
      </c>
      <c r="B274" s="2" t="s">
        <v>8</v>
      </c>
      <c r="C274" s="2" t="s">
        <v>44</v>
      </c>
      <c r="D274" s="2" t="s">
        <v>2153</v>
      </c>
      <c r="E274" s="2" t="s">
        <v>4840</v>
      </c>
      <c r="F274" s="2" t="s">
        <v>26</v>
      </c>
      <c r="G274" s="2" t="s">
        <v>9</v>
      </c>
      <c r="H274" s="2">
        <f t="shared" si="4"/>
        <v>2015</v>
      </c>
      <c r="I274" s="42" t="s">
        <v>5337</v>
      </c>
      <c r="J274" s="2">
        <v>7.6</v>
      </c>
      <c r="K274" s="2">
        <v>252.27</v>
      </c>
      <c r="L274" s="2">
        <v>180</v>
      </c>
      <c r="M274" s="2">
        <v>30.17</v>
      </c>
      <c r="N274" s="2">
        <v>70.02</v>
      </c>
      <c r="O274" s="2">
        <v>221.35</v>
      </c>
      <c r="P274" s="2">
        <v>3418</v>
      </c>
      <c r="Q274" s="2" t="s">
        <v>49</v>
      </c>
      <c r="R274" s="2">
        <v>48</v>
      </c>
      <c r="S274" s="2">
        <v>5210</v>
      </c>
      <c r="T274" s="2">
        <v>131.46</v>
      </c>
      <c r="U274" s="2">
        <v>89.89</v>
      </c>
      <c r="V274" s="2" t="s">
        <v>50</v>
      </c>
      <c r="W274" s="2">
        <v>119.62</v>
      </c>
    </row>
    <row r="275" spans="1:23" x14ac:dyDescent="0.3">
      <c r="A275" s="2" t="s">
        <v>1032</v>
      </c>
      <c r="B275" s="2" t="s">
        <v>10</v>
      </c>
      <c r="C275" s="2" t="s">
        <v>66</v>
      </c>
      <c r="D275" s="2" t="s">
        <v>2206</v>
      </c>
      <c r="E275" s="2" t="s">
        <v>4849</v>
      </c>
      <c r="F275" s="2" t="s">
        <v>26</v>
      </c>
      <c r="G275" s="2" t="s">
        <v>9</v>
      </c>
      <c r="H275" s="2">
        <f t="shared" si="4"/>
        <v>2011</v>
      </c>
      <c r="I275" s="42" t="s">
        <v>5338</v>
      </c>
      <c r="J275" s="2">
        <v>7.6</v>
      </c>
      <c r="K275" s="2">
        <v>101.31</v>
      </c>
      <c r="L275" s="2">
        <v>136</v>
      </c>
      <c r="M275" s="2">
        <v>43.72</v>
      </c>
      <c r="N275" s="2">
        <v>84.3</v>
      </c>
      <c r="O275" s="2">
        <v>648</v>
      </c>
      <c r="P275" s="2">
        <v>3680</v>
      </c>
      <c r="Q275" s="2" t="s">
        <v>45</v>
      </c>
      <c r="R275" s="2">
        <v>43</v>
      </c>
      <c r="S275" s="2">
        <v>97899</v>
      </c>
      <c r="T275" s="2">
        <v>505.59</v>
      </c>
      <c r="U275" s="2">
        <v>142.41</v>
      </c>
      <c r="V275" s="2" t="s">
        <v>46</v>
      </c>
      <c r="W275" s="2">
        <v>43.62</v>
      </c>
    </row>
    <row r="276" spans="1:23" x14ac:dyDescent="0.3">
      <c r="A276" s="2" t="s">
        <v>1733</v>
      </c>
      <c r="B276" s="2" t="s">
        <v>32</v>
      </c>
      <c r="C276" s="2" t="s">
        <v>61</v>
      </c>
      <c r="D276" s="2" t="s">
        <v>3007</v>
      </c>
      <c r="E276" s="2" t="s">
        <v>4901</v>
      </c>
      <c r="F276" s="2" t="s">
        <v>26</v>
      </c>
      <c r="G276" s="2" t="s">
        <v>9</v>
      </c>
      <c r="H276" s="2">
        <f t="shared" si="4"/>
        <v>2010</v>
      </c>
      <c r="I276" s="42" t="s">
        <v>5339</v>
      </c>
      <c r="J276" s="2">
        <v>7.6</v>
      </c>
      <c r="K276" s="2">
        <v>69.8</v>
      </c>
      <c r="L276" s="2">
        <v>108</v>
      </c>
      <c r="M276" s="2">
        <v>30.61</v>
      </c>
      <c r="N276" s="2">
        <v>60.84</v>
      </c>
      <c r="O276" s="2">
        <v>221.62</v>
      </c>
      <c r="P276" s="2">
        <v>3480</v>
      </c>
      <c r="Q276" s="2" t="s">
        <v>49</v>
      </c>
      <c r="R276" s="2">
        <v>75</v>
      </c>
      <c r="S276" s="2">
        <v>463614</v>
      </c>
      <c r="T276" s="2">
        <v>128.72</v>
      </c>
      <c r="U276" s="2">
        <v>92.9</v>
      </c>
      <c r="V276" s="2" t="s">
        <v>48</v>
      </c>
      <c r="W276" s="2">
        <v>32.65</v>
      </c>
    </row>
    <row r="277" spans="1:23" x14ac:dyDescent="0.3">
      <c r="A277" s="2" t="s">
        <v>1749</v>
      </c>
      <c r="B277" s="2" t="s">
        <v>22</v>
      </c>
      <c r="C277" s="2" t="s">
        <v>61</v>
      </c>
      <c r="D277" s="2" t="s">
        <v>2281</v>
      </c>
      <c r="E277" s="2" t="s">
        <v>4926</v>
      </c>
      <c r="F277" s="2" t="s">
        <v>26</v>
      </c>
      <c r="G277" s="2" t="s">
        <v>9</v>
      </c>
      <c r="H277" s="2">
        <f t="shared" si="4"/>
        <v>1973</v>
      </c>
      <c r="I277" s="42" t="s">
        <v>5340</v>
      </c>
      <c r="J277" s="2">
        <v>7.6</v>
      </c>
      <c r="K277" s="2">
        <v>76.31</v>
      </c>
      <c r="L277" s="2">
        <v>143</v>
      </c>
      <c r="M277" s="2">
        <v>38.69</v>
      </c>
      <c r="N277" s="2">
        <v>75.760000000000005</v>
      </c>
      <c r="O277" s="2">
        <v>421.92</v>
      </c>
      <c r="P277" s="2">
        <v>536</v>
      </c>
      <c r="Q277" s="2" t="s">
        <v>49</v>
      </c>
      <c r="R277" s="2">
        <v>50</v>
      </c>
      <c r="S277" s="2">
        <v>357148</v>
      </c>
      <c r="T277" s="2">
        <v>330.42</v>
      </c>
      <c r="U277" s="2">
        <v>91.5</v>
      </c>
      <c r="V277" s="2" t="s">
        <v>55</v>
      </c>
      <c r="W277" s="2">
        <v>9.0399999999999991</v>
      </c>
    </row>
    <row r="278" spans="1:23" x14ac:dyDescent="0.3">
      <c r="A278" s="2" t="s">
        <v>1768</v>
      </c>
      <c r="B278" s="2" t="s">
        <v>28</v>
      </c>
      <c r="C278" s="2" t="s">
        <v>44</v>
      </c>
      <c r="D278" s="2" t="s">
        <v>2480</v>
      </c>
      <c r="E278" s="2" t="s">
        <v>4944</v>
      </c>
      <c r="F278" s="2" t="s">
        <v>26</v>
      </c>
      <c r="G278" s="2" t="s">
        <v>9</v>
      </c>
      <c r="H278" s="2">
        <f t="shared" si="4"/>
        <v>1998</v>
      </c>
      <c r="I278" s="42" t="s">
        <v>5341</v>
      </c>
      <c r="J278" s="2">
        <v>7.6</v>
      </c>
      <c r="K278" s="2">
        <v>50.83</v>
      </c>
      <c r="L278" s="2">
        <v>103</v>
      </c>
      <c r="M278" s="2">
        <v>3.55</v>
      </c>
      <c r="N278" s="2">
        <v>6.07</v>
      </c>
      <c r="O278" s="2">
        <v>35.5</v>
      </c>
      <c r="P278" s="2">
        <v>687</v>
      </c>
      <c r="Q278" s="2" t="s">
        <v>49</v>
      </c>
      <c r="R278" s="2">
        <v>56</v>
      </c>
      <c r="S278" s="2">
        <v>400440</v>
      </c>
      <c r="T278" s="2">
        <v>22.72</v>
      </c>
      <c r="U278" s="2">
        <v>12.78</v>
      </c>
      <c r="V278" s="2" t="s">
        <v>46</v>
      </c>
      <c r="W278" s="2">
        <v>10.41</v>
      </c>
    </row>
    <row r="279" spans="1:23" x14ac:dyDescent="0.3">
      <c r="A279" s="2" t="s">
        <v>53</v>
      </c>
      <c r="B279" s="2" t="s">
        <v>32</v>
      </c>
      <c r="C279" s="2" t="s">
        <v>54</v>
      </c>
      <c r="D279" s="2" t="s">
        <v>1846</v>
      </c>
      <c r="E279" s="2" t="s">
        <v>3055</v>
      </c>
      <c r="F279" s="2" t="s">
        <v>26</v>
      </c>
      <c r="G279" s="2" t="s">
        <v>9</v>
      </c>
      <c r="H279" s="2">
        <f t="shared" si="4"/>
        <v>1969</v>
      </c>
      <c r="I279" s="42" t="s">
        <v>5342</v>
      </c>
      <c r="J279" s="2">
        <v>7.5</v>
      </c>
      <c r="K279" s="2">
        <v>72.36</v>
      </c>
      <c r="L279" s="2">
        <v>85</v>
      </c>
      <c r="M279" s="2">
        <v>25.95</v>
      </c>
      <c r="N279" s="2">
        <v>70.7</v>
      </c>
      <c r="O279" s="2">
        <v>176.34</v>
      </c>
      <c r="P279" s="2">
        <v>1167</v>
      </c>
      <c r="Q279" s="2" t="s">
        <v>49</v>
      </c>
      <c r="R279" s="2">
        <v>87</v>
      </c>
      <c r="S279" s="2">
        <v>10888</v>
      </c>
      <c r="T279" s="2">
        <v>117.81</v>
      </c>
      <c r="U279" s="2">
        <v>58.53</v>
      </c>
      <c r="V279" s="2" t="s">
        <v>55</v>
      </c>
      <c r="W279" s="2">
        <v>10.56</v>
      </c>
    </row>
    <row r="280" spans="1:23" x14ac:dyDescent="0.3">
      <c r="A280" s="2" t="s">
        <v>82</v>
      </c>
      <c r="B280" s="2" t="s">
        <v>22</v>
      </c>
      <c r="C280" s="2" t="s">
        <v>61</v>
      </c>
      <c r="D280" s="2" t="s">
        <v>1876</v>
      </c>
      <c r="E280" s="2" t="s">
        <v>3080</v>
      </c>
      <c r="F280" s="2" t="s">
        <v>26</v>
      </c>
      <c r="G280" s="2" t="s">
        <v>9</v>
      </c>
      <c r="H280" s="2">
        <f t="shared" si="4"/>
        <v>1982</v>
      </c>
      <c r="I280" s="42" t="s">
        <v>5343</v>
      </c>
      <c r="J280" s="2">
        <v>7.5</v>
      </c>
      <c r="K280" s="2">
        <v>189.14</v>
      </c>
      <c r="L280" s="2">
        <v>94</v>
      </c>
      <c r="M280" s="2">
        <v>49.2</v>
      </c>
      <c r="N280" s="2">
        <v>110.05</v>
      </c>
      <c r="O280" s="2">
        <v>689.66</v>
      </c>
      <c r="P280" s="2">
        <v>1328</v>
      </c>
      <c r="Q280" s="2" t="s">
        <v>49</v>
      </c>
      <c r="R280" s="2">
        <v>66</v>
      </c>
      <c r="S280" s="2">
        <v>281863</v>
      </c>
      <c r="T280" s="2">
        <v>447.08</v>
      </c>
      <c r="U280" s="2">
        <v>242.58</v>
      </c>
      <c r="V280" s="2" t="s">
        <v>46</v>
      </c>
      <c r="W280" s="2">
        <v>44.44</v>
      </c>
    </row>
    <row r="281" spans="1:23" x14ac:dyDescent="0.3">
      <c r="A281" s="2" t="s">
        <v>115</v>
      </c>
      <c r="B281" s="2" t="s">
        <v>17</v>
      </c>
      <c r="C281" s="2" t="s">
        <v>50</v>
      </c>
      <c r="D281" s="2" t="s">
        <v>1911</v>
      </c>
      <c r="E281" s="2" t="s">
        <v>3113</v>
      </c>
      <c r="F281" s="2" t="s">
        <v>26</v>
      </c>
      <c r="G281" s="2" t="s">
        <v>9</v>
      </c>
      <c r="H281" s="2">
        <f t="shared" si="4"/>
        <v>1969</v>
      </c>
      <c r="I281" s="42" t="s">
        <v>5344</v>
      </c>
      <c r="J281" s="2">
        <v>7.5</v>
      </c>
      <c r="K281" s="2">
        <v>65.430000000000007</v>
      </c>
      <c r="L281" s="2">
        <v>139</v>
      </c>
      <c r="M281" s="2">
        <v>41.39</v>
      </c>
      <c r="N281" s="2">
        <v>71.069999999999993</v>
      </c>
      <c r="O281" s="2">
        <v>529.75</v>
      </c>
      <c r="P281" s="2">
        <v>1227</v>
      </c>
      <c r="Q281" s="2" t="s">
        <v>49</v>
      </c>
      <c r="R281" s="2">
        <v>94</v>
      </c>
      <c r="S281" s="2">
        <v>228683</v>
      </c>
      <c r="T281" s="2">
        <v>412.61</v>
      </c>
      <c r="U281" s="2">
        <v>117.14</v>
      </c>
      <c r="V281" s="2" t="s">
        <v>46</v>
      </c>
      <c r="W281" s="2">
        <v>14.83</v>
      </c>
    </row>
    <row r="282" spans="1:23" x14ac:dyDescent="0.3">
      <c r="A282" s="2" t="s">
        <v>229</v>
      </c>
      <c r="B282" s="2" t="s">
        <v>32</v>
      </c>
      <c r="C282" s="2" t="s">
        <v>48</v>
      </c>
      <c r="D282" s="2" t="s">
        <v>2022</v>
      </c>
      <c r="E282" s="2" t="s">
        <v>3227</v>
      </c>
      <c r="F282" s="2" t="s">
        <v>26</v>
      </c>
      <c r="G282" s="2" t="s">
        <v>9</v>
      </c>
      <c r="H282" s="2">
        <f t="shared" si="4"/>
        <v>2000</v>
      </c>
      <c r="I282" s="42" t="s">
        <v>5345</v>
      </c>
      <c r="J282" s="2">
        <v>7.5</v>
      </c>
      <c r="K282" s="2">
        <v>189.14</v>
      </c>
      <c r="L282" s="2">
        <v>121</v>
      </c>
      <c r="M282" s="2">
        <v>3.13</v>
      </c>
      <c r="N282" s="2">
        <v>6.03</v>
      </c>
      <c r="O282" s="2">
        <v>27.85</v>
      </c>
      <c r="P282" s="2">
        <v>4025</v>
      </c>
      <c r="Q282" s="2" t="s">
        <v>49</v>
      </c>
      <c r="R282" s="2">
        <v>27</v>
      </c>
      <c r="S282" s="2">
        <v>374731</v>
      </c>
      <c r="T282" s="2">
        <v>21.46</v>
      </c>
      <c r="U282" s="2">
        <v>6.39</v>
      </c>
      <c r="V282" s="2" t="s">
        <v>50</v>
      </c>
      <c r="W282" s="2">
        <v>72.98</v>
      </c>
    </row>
    <row r="283" spans="1:23" x14ac:dyDescent="0.3">
      <c r="A283" s="2" t="s">
        <v>290</v>
      </c>
      <c r="B283" s="2" t="s">
        <v>22</v>
      </c>
      <c r="C283" s="2" t="s">
        <v>44</v>
      </c>
      <c r="D283" s="2" t="s">
        <v>2079</v>
      </c>
      <c r="E283" s="2" t="s">
        <v>3290</v>
      </c>
      <c r="F283" s="2" t="s">
        <v>26</v>
      </c>
      <c r="G283" s="2" t="s">
        <v>19</v>
      </c>
      <c r="H283" s="2">
        <f t="shared" si="4"/>
        <v>1970</v>
      </c>
      <c r="I283" s="42" t="s">
        <v>5346</v>
      </c>
      <c r="J283" s="2">
        <v>7.5</v>
      </c>
      <c r="K283" s="2">
        <v>66.27</v>
      </c>
      <c r="L283" s="2">
        <v>148</v>
      </c>
      <c r="M283" s="2">
        <v>4.4800000000000004</v>
      </c>
      <c r="N283" s="2">
        <v>9</v>
      </c>
      <c r="O283" s="2">
        <v>64.81</v>
      </c>
      <c r="P283" s="2">
        <v>1654</v>
      </c>
      <c r="Q283" s="2" t="s">
        <v>49</v>
      </c>
      <c r="R283" s="2">
        <v>88</v>
      </c>
      <c r="S283" s="2">
        <v>444085</v>
      </c>
      <c r="T283" s="2">
        <v>39.72</v>
      </c>
      <c r="U283" s="2">
        <v>25.09</v>
      </c>
      <c r="V283" s="2" t="s">
        <v>50</v>
      </c>
      <c r="W283" s="2">
        <v>9.0299999999999994</v>
      </c>
    </row>
    <row r="284" spans="1:23" x14ac:dyDescent="0.3">
      <c r="A284" s="2" t="s">
        <v>331</v>
      </c>
      <c r="B284" s="2" t="s">
        <v>17</v>
      </c>
      <c r="C284" s="2" t="s">
        <v>54</v>
      </c>
      <c r="D284" s="2" t="s">
        <v>2109</v>
      </c>
      <c r="E284" s="2" t="s">
        <v>3331</v>
      </c>
      <c r="F284" s="2" t="s">
        <v>26</v>
      </c>
      <c r="G284" s="2" t="s">
        <v>9</v>
      </c>
      <c r="H284" s="2">
        <f t="shared" si="4"/>
        <v>1969</v>
      </c>
      <c r="I284" s="42" t="s">
        <v>5347</v>
      </c>
      <c r="J284" s="2">
        <v>7.5</v>
      </c>
      <c r="K284" s="2">
        <v>10.35</v>
      </c>
      <c r="L284" s="2">
        <v>113</v>
      </c>
      <c r="M284" s="2">
        <v>18.579999999999998</v>
      </c>
      <c r="N284" s="2">
        <v>53.92</v>
      </c>
      <c r="O284" s="2">
        <v>297.81</v>
      </c>
      <c r="P284" s="2">
        <v>2697</v>
      </c>
      <c r="Q284" s="2" t="s">
        <v>49</v>
      </c>
      <c r="R284" s="2">
        <v>28</v>
      </c>
      <c r="S284" s="2">
        <v>375784</v>
      </c>
      <c r="T284" s="2">
        <v>157.88</v>
      </c>
      <c r="U284" s="2">
        <v>139.93</v>
      </c>
      <c r="V284" s="2" t="s">
        <v>44</v>
      </c>
      <c r="W284" s="2">
        <v>2.65</v>
      </c>
    </row>
    <row r="285" spans="1:23" x14ac:dyDescent="0.3">
      <c r="A285" s="2" t="s">
        <v>338</v>
      </c>
      <c r="B285" s="2" t="s">
        <v>13</v>
      </c>
      <c r="C285" s="2" t="s">
        <v>61</v>
      </c>
      <c r="D285" s="2" t="s">
        <v>2114</v>
      </c>
      <c r="E285" s="2" t="s">
        <v>3338</v>
      </c>
      <c r="F285" s="2" t="s">
        <v>26</v>
      </c>
      <c r="G285" s="2" t="s">
        <v>9</v>
      </c>
      <c r="H285" s="2">
        <f t="shared" si="4"/>
        <v>1954</v>
      </c>
      <c r="I285" s="42" t="s">
        <v>5348</v>
      </c>
      <c r="J285" s="2">
        <v>7.5</v>
      </c>
      <c r="K285" s="2">
        <v>116.97</v>
      </c>
      <c r="L285" s="2">
        <v>140</v>
      </c>
      <c r="M285" s="2">
        <v>30.57</v>
      </c>
      <c r="N285" s="2">
        <v>51.63</v>
      </c>
      <c r="O285" s="2">
        <v>327.9</v>
      </c>
      <c r="P285" s="2">
        <v>994</v>
      </c>
      <c r="Q285" s="2" t="s">
        <v>45</v>
      </c>
      <c r="R285" s="2">
        <v>30</v>
      </c>
      <c r="S285" s="2">
        <v>69814</v>
      </c>
      <c r="T285" s="2">
        <v>179.45</v>
      </c>
      <c r="U285" s="2">
        <v>148.44999999999999</v>
      </c>
      <c r="V285" s="2" t="s">
        <v>44</v>
      </c>
      <c r="W285" s="2">
        <v>25.68</v>
      </c>
    </row>
    <row r="286" spans="1:23" x14ac:dyDescent="0.3">
      <c r="A286" s="2" t="s">
        <v>452</v>
      </c>
      <c r="B286" s="2" t="s">
        <v>10</v>
      </c>
      <c r="C286" s="2" t="s">
        <v>50</v>
      </c>
      <c r="D286" s="2" t="s">
        <v>2209</v>
      </c>
      <c r="E286" s="2" t="s">
        <v>3457</v>
      </c>
      <c r="F286" s="2" t="s">
        <v>26</v>
      </c>
      <c r="G286" s="2" t="s">
        <v>9</v>
      </c>
      <c r="H286" s="2">
        <f t="shared" si="4"/>
        <v>1973</v>
      </c>
      <c r="I286" s="42" t="s">
        <v>5349</v>
      </c>
      <c r="J286" s="2">
        <v>7.5</v>
      </c>
      <c r="K286" s="2">
        <v>100.87</v>
      </c>
      <c r="L286" s="2">
        <v>105</v>
      </c>
      <c r="M286" s="2">
        <v>33.94</v>
      </c>
      <c r="N286" s="2">
        <v>64.78</v>
      </c>
      <c r="O286" s="2">
        <v>301.76</v>
      </c>
      <c r="P286" s="2">
        <v>2976</v>
      </c>
      <c r="Q286" s="2" t="s">
        <v>45</v>
      </c>
      <c r="R286" s="2">
        <v>22</v>
      </c>
      <c r="S286" s="2">
        <v>85976</v>
      </c>
      <c r="T286" s="2">
        <v>168.25</v>
      </c>
      <c r="U286" s="2">
        <v>133.51</v>
      </c>
      <c r="V286" s="2" t="s">
        <v>55</v>
      </c>
      <c r="W286" s="2">
        <v>13.12</v>
      </c>
    </row>
    <row r="287" spans="1:23" x14ac:dyDescent="0.3">
      <c r="A287" s="2" t="s">
        <v>460</v>
      </c>
      <c r="B287" s="2" t="s">
        <v>20</v>
      </c>
      <c r="C287" s="2" t="s">
        <v>52</v>
      </c>
      <c r="D287" s="2" t="s">
        <v>2216</v>
      </c>
      <c r="E287" s="2" t="s">
        <v>3466</v>
      </c>
      <c r="F287" s="2" t="s">
        <v>26</v>
      </c>
      <c r="G287" s="2" t="s">
        <v>9</v>
      </c>
      <c r="H287" s="2">
        <f t="shared" si="4"/>
        <v>1995</v>
      </c>
      <c r="I287" s="42" t="s">
        <v>5350</v>
      </c>
      <c r="J287" s="2">
        <v>7.5</v>
      </c>
      <c r="K287" s="2">
        <v>221.38</v>
      </c>
      <c r="L287" s="2">
        <v>84</v>
      </c>
      <c r="M287" s="2">
        <v>23.24</v>
      </c>
      <c r="N287" s="2">
        <v>47.15</v>
      </c>
      <c r="O287" s="2">
        <v>175.72</v>
      </c>
      <c r="P287" s="2">
        <v>1972</v>
      </c>
      <c r="Q287" s="2" t="s">
        <v>49</v>
      </c>
      <c r="R287" s="2">
        <v>69</v>
      </c>
      <c r="S287" s="2">
        <v>374320</v>
      </c>
      <c r="T287" s="2">
        <v>107.38</v>
      </c>
      <c r="U287" s="2">
        <v>68.34</v>
      </c>
      <c r="V287" s="2" t="s">
        <v>55</v>
      </c>
      <c r="W287" s="2">
        <v>64.790000000000006</v>
      </c>
    </row>
    <row r="288" spans="1:23" x14ac:dyDescent="0.3">
      <c r="A288" s="2" t="s">
        <v>468</v>
      </c>
      <c r="B288" s="2" t="s">
        <v>13</v>
      </c>
      <c r="C288" s="2" t="s">
        <v>61</v>
      </c>
      <c r="D288" s="2" t="s">
        <v>2019</v>
      </c>
      <c r="E288" s="2" t="s">
        <v>3474</v>
      </c>
      <c r="F288" s="2" t="s">
        <v>26</v>
      </c>
      <c r="G288" s="2" t="s">
        <v>9</v>
      </c>
      <c r="H288" s="2">
        <f t="shared" si="4"/>
        <v>1993</v>
      </c>
      <c r="I288" s="42" t="s">
        <v>5351</v>
      </c>
      <c r="J288" s="2">
        <v>7.5</v>
      </c>
      <c r="K288" s="2">
        <v>285.62</v>
      </c>
      <c r="L288" s="2">
        <v>139</v>
      </c>
      <c r="M288" s="2">
        <v>48.82</v>
      </c>
      <c r="N288" s="2">
        <v>114.04</v>
      </c>
      <c r="O288" s="2">
        <v>636.25</v>
      </c>
      <c r="P288" s="2">
        <v>2074</v>
      </c>
      <c r="Q288" s="2" t="s">
        <v>49</v>
      </c>
      <c r="R288" s="2">
        <v>40</v>
      </c>
      <c r="S288" s="2">
        <v>373795</v>
      </c>
      <c r="T288" s="2">
        <v>370.66</v>
      </c>
      <c r="U288" s="2">
        <v>265.58999999999997</v>
      </c>
      <c r="V288" s="2" t="s">
        <v>50</v>
      </c>
      <c r="W288" s="2">
        <v>85.49</v>
      </c>
    </row>
    <row r="289" spans="1:23" x14ac:dyDescent="0.3">
      <c r="A289" s="2" t="s">
        <v>519</v>
      </c>
      <c r="B289" s="2" t="s">
        <v>28</v>
      </c>
      <c r="C289" s="2" t="s">
        <v>66</v>
      </c>
      <c r="D289" s="2" t="s">
        <v>2261</v>
      </c>
      <c r="E289" s="2" t="s">
        <v>3525</v>
      </c>
      <c r="F289" s="2" t="s">
        <v>26</v>
      </c>
      <c r="G289" s="2" t="s">
        <v>9</v>
      </c>
      <c r="H289" s="2">
        <f t="shared" si="4"/>
        <v>1973</v>
      </c>
      <c r="I289" s="42" t="s">
        <v>5352</v>
      </c>
      <c r="J289" s="2">
        <v>7.5</v>
      </c>
      <c r="K289" s="2">
        <v>287.14999999999998</v>
      </c>
      <c r="L289" s="2">
        <v>113</v>
      </c>
      <c r="M289" s="2">
        <v>1.03</v>
      </c>
      <c r="N289" s="2">
        <v>2.09</v>
      </c>
      <c r="O289" s="2">
        <v>14.58</v>
      </c>
      <c r="P289" s="2">
        <v>2061</v>
      </c>
      <c r="Q289" s="2" t="s">
        <v>49</v>
      </c>
      <c r="R289" s="2">
        <v>43</v>
      </c>
      <c r="S289" s="2">
        <v>30863</v>
      </c>
      <c r="T289" s="2">
        <v>9.83</v>
      </c>
      <c r="U289" s="2">
        <v>4.75</v>
      </c>
      <c r="V289" s="2" t="s">
        <v>44</v>
      </c>
      <c r="W289" s="2">
        <v>43.49</v>
      </c>
    </row>
    <row r="290" spans="1:23" x14ac:dyDescent="0.3">
      <c r="A290" s="2" t="s">
        <v>624</v>
      </c>
      <c r="B290" s="2" t="s">
        <v>32</v>
      </c>
      <c r="C290" s="2" t="s">
        <v>66</v>
      </c>
      <c r="D290" s="2" t="s">
        <v>2333</v>
      </c>
      <c r="E290" s="2" t="s">
        <v>3634</v>
      </c>
      <c r="F290" s="2" t="s">
        <v>26</v>
      </c>
      <c r="G290" s="2" t="s">
        <v>9</v>
      </c>
      <c r="H290" s="2">
        <f t="shared" si="4"/>
        <v>1959</v>
      </c>
      <c r="I290" s="42" t="s">
        <v>5353</v>
      </c>
      <c r="J290" s="2">
        <v>7.5</v>
      </c>
      <c r="K290" s="2">
        <v>160.51</v>
      </c>
      <c r="L290" s="2">
        <v>107</v>
      </c>
      <c r="M290" s="2">
        <v>13.43</v>
      </c>
      <c r="N290" s="2">
        <v>28.11</v>
      </c>
      <c r="O290" s="2">
        <v>165.64</v>
      </c>
      <c r="P290" s="2">
        <v>3170</v>
      </c>
      <c r="Q290" s="2" t="s">
        <v>45</v>
      </c>
      <c r="R290" s="2">
        <v>71</v>
      </c>
      <c r="S290" s="2">
        <v>118997</v>
      </c>
      <c r="T290" s="2">
        <v>115.8</v>
      </c>
      <c r="U290" s="2">
        <v>49.84</v>
      </c>
      <c r="V290" s="2" t="s">
        <v>44</v>
      </c>
      <c r="W290" s="2">
        <v>42.61</v>
      </c>
    </row>
    <row r="291" spans="1:23" x14ac:dyDescent="0.3">
      <c r="A291" s="2" t="s">
        <v>635</v>
      </c>
      <c r="B291" s="2" t="s">
        <v>17</v>
      </c>
      <c r="C291" s="2" t="s">
        <v>48</v>
      </c>
      <c r="D291" s="2" t="s">
        <v>2113</v>
      </c>
      <c r="E291" s="2" t="s">
        <v>3646</v>
      </c>
      <c r="F291" s="2" t="s">
        <v>26</v>
      </c>
      <c r="G291" s="2" t="s">
        <v>9</v>
      </c>
      <c r="H291" s="2">
        <f t="shared" si="4"/>
        <v>1964</v>
      </c>
      <c r="I291" s="42" t="s">
        <v>5354</v>
      </c>
      <c r="J291" s="2">
        <v>7.5</v>
      </c>
      <c r="K291" s="2">
        <v>78.930000000000007</v>
      </c>
      <c r="L291" s="2">
        <v>109</v>
      </c>
      <c r="M291" s="2">
        <v>48.57</v>
      </c>
      <c r="N291" s="2">
        <v>77.709999999999994</v>
      </c>
      <c r="O291" s="2">
        <v>340.47</v>
      </c>
      <c r="P291" s="2">
        <v>4592</v>
      </c>
      <c r="Q291" s="2" t="s">
        <v>49</v>
      </c>
      <c r="R291" s="2">
        <v>21</v>
      </c>
      <c r="S291" s="2">
        <v>392488</v>
      </c>
      <c r="T291" s="2">
        <v>213.2</v>
      </c>
      <c r="U291" s="2">
        <v>127.27</v>
      </c>
      <c r="V291" s="2" t="s">
        <v>54</v>
      </c>
      <c r="W291" s="2">
        <v>21.86</v>
      </c>
    </row>
    <row r="292" spans="1:23" x14ac:dyDescent="0.3">
      <c r="A292" s="2" t="s">
        <v>711</v>
      </c>
      <c r="B292" s="2" t="s">
        <v>25</v>
      </c>
      <c r="C292" s="2" t="s">
        <v>52</v>
      </c>
      <c r="D292" s="2" t="s">
        <v>2203</v>
      </c>
      <c r="E292" s="2" t="s">
        <v>3729</v>
      </c>
      <c r="F292" s="2" t="s">
        <v>26</v>
      </c>
      <c r="G292" s="2" t="s">
        <v>21</v>
      </c>
      <c r="H292" s="2">
        <f t="shared" si="4"/>
        <v>2004</v>
      </c>
      <c r="I292" s="42" t="s">
        <v>5355</v>
      </c>
      <c r="J292" s="2">
        <v>7.5</v>
      </c>
      <c r="K292" s="2">
        <v>100.67</v>
      </c>
      <c r="L292" s="2">
        <v>83</v>
      </c>
      <c r="M292" s="2">
        <v>42.04</v>
      </c>
      <c r="N292" s="2">
        <v>118.75</v>
      </c>
      <c r="O292" s="2">
        <v>731.45</v>
      </c>
      <c r="P292" s="2">
        <v>2274</v>
      </c>
      <c r="Q292" s="2" t="s">
        <v>49</v>
      </c>
      <c r="R292" s="2">
        <v>89</v>
      </c>
      <c r="S292" s="2">
        <v>5478</v>
      </c>
      <c r="T292" s="2">
        <v>506.24</v>
      </c>
      <c r="U292" s="2">
        <v>225.21</v>
      </c>
      <c r="V292" s="2" t="s">
        <v>48</v>
      </c>
      <c r="W292" s="2">
        <v>15.64</v>
      </c>
    </row>
    <row r="293" spans="1:23" x14ac:dyDescent="0.3">
      <c r="A293" s="2" t="s">
        <v>722</v>
      </c>
      <c r="B293" s="2" t="s">
        <v>17</v>
      </c>
      <c r="C293" s="2" t="s">
        <v>54</v>
      </c>
      <c r="D293" s="2" t="s">
        <v>2406</v>
      </c>
      <c r="E293" s="2" t="s">
        <v>3740</v>
      </c>
      <c r="F293" s="2" t="s">
        <v>2407</v>
      </c>
      <c r="G293" s="2" t="s">
        <v>2408</v>
      </c>
      <c r="H293" s="2">
        <f t="shared" si="4"/>
        <v>2010</v>
      </c>
      <c r="I293" s="42" t="s">
        <v>5356</v>
      </c>
      <c r="J293" s="2">
        <v>7.5</v>
      </c>
      <c r="K293" s="2">
        <v>172.96</v>
      </c>
      <c r="L293" s="2">
        <v>91</v>
      </c>
      <c r="M293" s="2">
        <v>43.97</v>
      </c>
      <c r="N293" s="2">
        <v>82.13</v>
      </c>
      <c r="O293" s="2">
        <v>466.43</v>
      </c>
      <c r="P293" s="2">
        <v>3774</v>
      </c>
      <c r="Q293" s="2" t="s">
        <v>45</v>
      </c>
      <c r="R293" s="2">
        <v>29</v>
      </c>
      <c r="S293" s="2">
        <v>57888</v>
      </c>
      <c r="T293" s="2">
        <v>243.09</v>
      </c>
      <c r="U293" s="2">
        <v>223.34</v>
      </c>
      <c r="V293" s="2" t="s">
        <v>55</v>
      </c>
      <c r="W293" s="2">
        <v>66.53</v>
      </c>
    </row>
    <row r="294" spans="1:23" x14ac:dyDescent="0.3">
      <c r="A294" s="2" t="s">
        <v>162</v>
      </c>
      <c r="B294" s="2" t="s">
        <v>8</v>
      </c>
      <c r="C294" s="2" t="s">
        <v>48</v>
      </c>
      <c r="D294" s="2" t="s">
        <v>2430</v>
      </c>
      <c r="E294" s="2" t="s">
        <v>3774</v>
      </c>
      <c r="F294" s="2" t="s">
        <v>26</v>
      </c>
      <c r="G294" s="2" t="s">
        <v>19</v>
      </c>
      <c r="H294" s="2">
        <f t="shared" si="4"/>
        <v>1966</v>
      </c>
      <c r="I294" s="42" t="s">
        <v>5357</v>
      </c>
      <c r="J294" s="2">
        <v>7.5</v>
      </c>
      <c r="K294" s="2">
        <v>145.72999999999999</v>
      </c>
      <c r="L294" s="2">
        <v>118</v>
      </c>
      <c r="M294" s="2">
        <v>20.04</v>
      </c>
      <c r="N294" s="2">
        <v>37.97</v>
      </c>
      <c r="O294" s="2">
        <v>236.85</v>
      </c>
      <c r="P294" s="2">
        <v>2353</v>
      </c>
      <c r="Q294" s="2" t="s">
        <v>45</v>
      </c>
      <c r="R294" s="2">
        <v>27</v>
      </c>
      <c r="S294" s="2">
        <v>99213</v>
      </c>
      <c r="T294" s="2">
        <v>148.97</v>
      </c>
      <c r="U294" s="2">
        <v>87.88</v>
      </c>
      <c r="V294" s="2" t="s">
        <v>55</v>
      </c>
      <c r="W294" s="2">
        <v>55.07</v>
      </c>
    </row>
    <row r="295" spans="1:23" x14ac:dyDescent="0.3">
      <c r="A295" s="2" t="s">
        <v>760</v>
      </c>
      <c r="B295" s="2" t="s">
        <v>22</v>
      </c>
      <c r="C295" s="2" t="s">
        <v>50</v>
      </c>
      <c r="D295" s="2" t="s">
        <v>2435</v>
      </c>
      <c r="E295" s="2" t="s">
        <v>3780</v>
      </c>
      <c r="F295" s="2" t="s">
        <v>26</v>
      </c>
      <c r="G295" s="2" t="s">
        <v>24</v>
      </c>
      <c r="H295" s="2">
        <f t="shared" si="4"/>
        <v>1986</v>
      </c>
      <c r="I295" s="42" t="s">
        <v>5358</v>
      </c>
      <c r="J295" s="2">
        <v>7.5</v>
      </c>
      <c r="K295" s="2">
        <v>276.04000000000002</v>
      </c>
      <c r="L295" s="2">
        <v>157</v>
      </c>
      <c r="M295" s="2">
        <v>39.14</v>
      </c>
      <c r="N295" s="2">
        <v>110.27</v>
      </c>
      <c r="O295" s="2">
        <v>324.24</v>
      </c>
      <c r="P295" s="2">
        <v>1563</v>
      </c>
      <c r="Q295" s="2" t="s">
        <v>45</v>
      </c>
      <c r="R295" s="2">
        <v>76</v>
      </c>
      <c r="S295" s="2">
        <v>57553</v>
      </c>
      <c r="T295" s="2">
        <v>170.36</v>
      </c>
      <c r="U295" s="2">
        <v>153.88</v>
      </c>
      <c r="V295" s="2" t="s">
        <v>44</v>
      </c>
      <c r="W295" s="2">
        <v>106.26</v>
      </c>
    </row>
    <row r="296" spans="1:23" x14ac:dyDescent="0.3">
      <c r="A296" s="2" t="s">
        <v>815</v>
      </c>
      <c r="B296" s="2" t="s">
        <v>10</v>
      </c>
      <c r="C296" s="2" t="s">
        <v>66</v>
      </c>
      <c r="D296" s="2" t="s">
        <v>1920</v>
      </c>
      <c r="E296" s="2" t="s">
        <v>3844</v>
      </c>
      <c r="F296" s="2" t="s">
        <v>26</v>
      </c>
      <c r="G296" s="2" t="s">
        <v>9</v>
      </c>
      <c r="H296" s="2">
        <f t="shared" si="4"/>
        <v>1996</v>
      </c>
      <c r="I296" s="42" t="s">
        <v>5359</v>
      </c>
      <c r="J296" s="2">
        <v>7.5</v>
      </c>
      <c r="K296" s="2">
        <v>255.85</v>
      </c>
      <c r="L296" s="2">
        <v>151</v>
      </c>
      <c r="M296" s="2">
        <v>26.8</v>
      </c>
      <c r="N296" s="2">
        <v>70.05</v>
      </c>
      <c r="O296" s="2">
        <v>189.5</v>
      </c>
      <c r="P296" s="2">
        <v>4746</v>
      </c>
      <c r="Q296" s="2" t="s">
        <v>49</v>
      </c>
      <c r="R296" s="2">
        <v>85</v>
      </c>
      <c r="S296" s="2">
        <v>341925</v>
      </c>
      <c r="T296" s="2">
        <v>136.03</v>
      </c>
      <c r="U296" s="2">
        <v>53.47</v>
      </c>
      <c r="V296" s="2" t="s">
        <v>44</v>
      </c>
      <c r="W296" s="2">
        <v>116.96</v>
      </c>
    </row>
    <row r="297" spans="1:23" x14ac:dyDescent="0.3">
      <c r="A297" s="2" t="s">
        <v>866</v>
      </c>
      <c r="B297" s="2" t="s">
        <v>22</v>
      </c>
      <c r="C297" s="2" t="s">
        <v>50</v>
      </c>
      <c r="D297" s="2" t="s">
        <v>2509</v>
      </c>
      <c r="E297" s="2" t="s">
        <v>3897</v>
      </c>
      <c r="F297" s="2" t="s">
        <v>26</v>
      </c>
      <c r="G297" s="2" t="s">
        <v>9</v>
      </c>
      <c r="H297" s="2">
        <f t="shared" si="4"/>
        <v>1993</v>
      </c>
      <c r="I297" s="42" t="s">
        <v>5097</v>
      </c>
      <c r="J297" s="2">
        <v>7.5</v>
      </c>
      <c r="K297" s="2">
        <v>12.79</v>
      </c>
      <c r="L297" s="2">
        <v>142</v>
      </c>
      <c r="M297" s="2">
        <v>19.260000000000002</v>
      </c>
      <c r="N297" s="2">
        <v>42.34</v>
      </c>
      <c r="O297" s="2">
        <v>171.42</v>
      </c>
      <c r="P297" s="2">
        <v>967</v>
      </c>
      <c r="Q297" s="2" t="s">
        <v>49</v>
      </c>
      <c r="R297" s="2">
        <v>47</v>
      </c>
      <c r="S297" s="2">
        <v>169802</v>
      </c>
      <c r="T297" s="2">
        <v>96.75</v>
      </c>
      <c r="U297" s="2">
        <v>74.67</v>
      </c>
      <c r="V297" s="2" t="s">
        <v>44</v>
      </c>
      <c r="W297" s="2">
        <v>1.89</v>
      </c>
    </row>
    <row r="298" spans="1:23" x14ac:dyDescent="0.3">
      <c r="A298" s="2" t="s">
        <v>942</v>
      </c>
      <c r="B298" s="2" t="s">
        <v>32</v>
      </c>
      <c r="C298" s="2" t="s">
        <v>48</v>
      </c>
      <c r="D298" s="2" t="s">
        <v>2550</v>
      </c>
      <c r="E298" s="2" t="s">
        <v>3977</v>
      </c>
      <c r="F298" s="2" t="s">
        <v>26</v>
      </c>
      <c r="G298" s="2" t="s">
        <v>19</v>
      </c>
      <c r="H298" s="2">
        <f t="shared" si="4"/>
        <v>1978</v>
      </c>
      <c r="I298" s="42" t="s">
        <v>5360</v>
      </c>
      <c r="J298" s="2">
        <v>7.5</v>
      </c>
      <c r="K298" s="2">
        <v>8.4600000000000009</v>
      </c>
      <c r="L298" s="2">
        <v>102</v>
      </c>
      <c r="M298" s="2">
        <v>16.440000000000001</v>
      </c>
      <c r="N298" s="2">
        <v>30.67</v>
      </c>
      <c r="O298" s="2">
        <v>140.38999999999999</v>
      </c>
      <c r="P298" s="2">
        <v>4874</v>
      </c>
      <c r="Q298" s="2" t="s">
        <v>45</v>
      </c>
      <c r="R298" s="2">
        <v>70</v>
      </c>
      <c r="S298" s="2">
        <v>55007</v>
      </c>
      <c r="T298" s="2">
        <v>80.73</v>
      </c>
      <c r="U298" s="2">
        <v>59.66</v>
      </c>
      <c r="V298" s="2" t="s">
        <v>54</v>
      </c>
      <c r="W298" s="2">
        <v>4.18</v>
      </c>
    </row>
    <row r="299" spans="1:23" x14ac:dyDescent="0.3">
      <c r="A299" s="2" t="s">
        <v>1071</v>
      </c>
      <c r="B299" s="2" t="s">
        <v>28</v>
      </c>
      <c r="C299" s="2" t="s">
        <v>48</v>
      </c>
      <c r="D299" s="2" t="s">
        <v>1950</v>
      </c>
      <c r="E299" s="2" t="s">
        <v>4122</v>
      </c>
      <c r="F299" s="2" t="s">
        <v>26</v>
      </c>
      <c r="G299" s="2" t="s">
        <v>19</v>
      </c>
      <c r="H299" s="2">
        <f t="shared" si="4"/>
        <v>1983</v>
      </c>
      <c r="I299" s="42" t="s">
        <v>5361</v>
      </c>
      <c r="J299" s="2">
        <v>7.5</v>
      </c>
      <c r="K299" s="2">
        <v>64.34</v>
      </c>
      <c r="L299" s="2">
        <v>166</v>
      </c>
      <c r="M299" s="2">
        <v>33.299999999999997</v>
      </c>
      <c r="N299" s="2">
        <v>57.22</v>
      </c>
      <c r="O299" s="2">
        <v>266.66000000000003</v>
      </c>
      <c r="P299" s="2">
        <v>2126</v>
      </c>
      <c r="Q299" s="2" t="s">
        <v>49</v>
      </c>
      <c r="R299" s="2">
        <v>56</v>
      </c>
      <c r="S299" s="2">
        <v>94722</v>
      </c>
      <c r="T299" s="2">
        <v>178.76</v>
      </c>
      <c r="U299" s="2">
        <v>87.9</v>
      </c>
      <c r="V299" s="2" t="s">
        <v>55</v>
      </c>
      <c r="W299" s="2">
        <v>28.89</v>
      </c>
    </row>
    <row r="300" spans="1:23" x14ac:dyDescent="0.3">
      <c r="A300" s="2" t="s">
        <v>1098</v>
      </c>
      <c r="B300" s="2" t="s">
        <v>22</v>
      </c>
      <c r="C300" s="2" t="s">
        <v>61</v>
      </c>
      <c r="D300" s="2" t="s">
        <v>2199</v>
      </c>
      <c r="E300" s="2" t="s">
        <v>4150</v>
      </c>
      <c r="F300" s="2" t="s">
        <v>26</v>
      </c>
      <c r="G300" s="2" t="s">
        <v>9</v>
      </c>
      <c r="H300" s="2">
        <f t="shared" si="4"/>
        <v>2015</v>
      </c>
      <c r="I300" s="42" t="s">
        <v>5362</v>
      </c>
      <c r="J300" s="2">
        <v>7.5</v>
      </c>
      <c r="K300" s="2">
        <v>228.36</v>
      </c>
      <c r="L300" s="2">
        <v>127</v>
      </c>
      <c r="M300" s="2">
        <v>41.88</v>
      </c>
      <c r="N300" s="2">
        <v>99.57</v>
      </c>
      <c r="O300" s="2">
        <v>800.81</v>
      </c>
      <c r="P300" s="2">
        <v>3908</v>
      </c>
      <c r="Q300" s="2" t="s">
        <v>45</v>
      </c>
      <c r="R300" s="2">
        <v>41</v>
      </c>
      <c r="S300" s="2">
        <v>355281</v>
      </c>
      <c r="T300" s="2">
        <v>631.85</v>
      </c>
      <c r="U300" s="2">
        <v>168.96</v>
      </c>
      <c r="V300" s="2" t="s">
        <v>54</v>
      </c>
      <c r="W300" s="2">
        <v>59.34</v>
      </c>
    </row>
    <row r="301" spans="1:23" x14ac:dyDescent="0.3">
      <c r="A301" s="2" t="s">
        <v>1145</v>
      </c>
      <c r="B301" s="2" t="s">
        <v>17</v>
      </c>
      <c r="C301" s="2" t="s">
        <v>50</v>
      </c>
      <c r="D301" s="2" t="s">
        <v>2363</v>
      </c>
      <c r="E301" s="2" t="s">
        <v>4206</v>
      </c>
      <c r="F301" s="2" t="s">
        <v>26</v>
      </c>
      <c r="G301" s="2" t="s">
        <v>21</v>
      </c>
      <c r="H301" s="2">
        <f t="shared" si="4"/>
        <v>1963</v>
      </c>
      <c r="I301" s="42" t="s">
        <v>5363</v>
      </c>
      <c r="J301" s="2">
        <v>7.5</v>
      </c>
      <c r="K301" s="2">
        <v>234.14</v>
      </c>
      <c r="L301" s="2">
        <v>161</v>
      </c>
      <c r="M301" s="2">
        <v>10.5</v>
      </c>
      <c r="N301" s="2">
        <v>20.54</v>
      </c>
      <c r="O301" s="2">
        <v>173.48</v>
      </c>
      <c r="P301" s="2">
        <v>4874</v>
      </c>
      <c r="Q301" s="2" t="s">
        <v>49</v>
      </c>
      <c r="R301" s="2">
        <v>61</v>
      </c>
      <c r="S301" s="2">
        <v>38118</v>
      </c>
      <c r="T301" s="2">
        <v>101.72</v>
      </c>
      <c r="U301" s="2">
        <v>71.760000000000005</v>
      </c>
      <c r="V301" s="2" t="s">
        <v>46</v>
      </c>
      <c r="W301" s="2">
        <v>100.68</v>
      </c>
    </row>
    <row r="302" spans="1:23" x14ac:dyDescent="0.3">
      <c r="A302" s="2" t="s">
        <v>1146</v>
      </c>
      <c r="B302" s="2" t="s">
        <v>28</v>
      </c>
      <c r="C302" s="2" t="s">
        <v>50</v>
      </c>
      <c r="D302" s="2" t="s">
        <v>2249</v>
      </c>
      <c r="E302" s="2" t="s">
        <v>4207</v>
      </c>
      <c r="F302" s="2" t="s">
        <v>26</v>
      </c>
      <c r="G302" s="2" t="s">
        <v>9</v>
      </c>
      <c r="H302" s="2">
        <f t="shared" si="4"/>
        <v>1984</v>
      </c>
      <c r="I302" s="42" t="s">
        <v>5364</v>
      </c>
      <c r="J302" s="2">
        <v>7.5</v>
      </c>
      <c r="K302" s="2">
        <v>78.08</v>
      </c>
      <c r="L302" s="2">
        <v>156</v>
      </c>
      <c r="M302" s="2">
        <v>18.18</v>
      </c>
      <c r="N302" s="2">
        <v>54.24</v>
      </c>
      <c r="O302" s="2">
        <v>138.22999999999999</v>
      </c>
      <c r="P302" s="2">
        <v>724</v>
      </c>
      <c r="Q302" s="2" t="s">
        <v>49</v>
      </c>
      <c r="R302" s="2">
        <v>60</v>
      </c>
      <c r="S302" s="2">
        <v>411904</v>
      </c>
      <c r="T302" s="2">
        <v>103.17</v>
      </c>
      <c r="U302" s="2">
        <v>35.06</v>
      </c>
      <c r="V302" s="2" t="s">
        <v>44</v>
      </c>
      <c r="W302" s="2">
        <v>15.39</v>
      </c>
    </row>
    <row r="303" spans="1:23" x14ac:dyDescent="0.3">
      <c r="A303" s="2" t="s">
        <v>1163</v>
      </c>
      <c r="B303" s="2" t="s">
        <v>8</v>
      </c>
      <c r="C303" s="2" t="s">
        <v>50</v>
      </c>
      <c r="D303" s="2" t="s">
        <v>2686</v>
      </c>
      <c r="E303" s="2" t="s">
        <v>4226</v>
      </c>
      <c r="F303" s="2" t="s">
        <v>1878</v>
      </c>
      <c r="G303" s="2" t="s">
        <v>1879</v>
      </c>
      <c r="H303" s="2">
        <f t="shared" si="4"/>
        <v>1994</v>
      </c>
      <c r="I303" s="42" t="s">
        <v>5365</v>
      </c>
      <c r="J303" s="2">
        <v>7.5</v>
      </c>
      <c r="K303" s="2">
        <v>138.09</v>
      </c>
      <c r="L303" s="2">
        <v>155</v>
      </c>
      <c r="M303" s="2">
        <v>15.85</v>
      </c>
      <c r="N303" s="2">
        <v>30.64</v>
      </c>
      <c r="O303" s="2">
        <v>157.08000000000001</v>
      </c>
      <c r="P303" s="2">
        <v>557</v>
      </c>
      <c r="Q303" s="2" t="s">
        <v>49</v>
      </c>
      <c r="R303" s="2">
        <v>39</v>
      </c>
      <c r="S303" s="2">
        <v>240766</v>
      </c>
      <c r="T303" s="2">
        <v>85.47</v>
      </c>
      <c r="U303" s="2">
        <v>71.61</v>
      </c>
      <c r="V303" s="2" t="s">
        <v>46</v>
      </c>
      <c r="W303" s="2">
        <v>47.42</v>
      </c>
    </row>
    <row r="304" spans="1:23" x14ac:dyDescent="0.3">
      <c r="A304" s="2" t="s">
        <v>1213</v>
      </c>
      <c r="B304" s="2" t="s">
        <v>22</v>
      </c>
      <c r="C304" s="2" t="s">
        <v>48</v>
      </c>
      <c r="D304" s="2" t="s">
        <v>2527</v>
      </c>
      <c r="E304" s="2" t="s">
        <v>4280</v>
      </c>
      <c r="F304" s="2" t="s">
        <v>26</v>
      </c>
      <c r="G304" s="2" t="s">
        <v>9</v>
      </c>
      <c r="H304" s="2">
        <f t="shared" si="4"/>
        <v>2007</v>
      </c>
      <c r="I304" s="42" t="s">
        <v>5366</v>
      </c>
      <c r="J304" s="2">
        <v>7.5</v>
      </c>
      <c r="K304" s="2">
        <v>265.77</v>
      </c>
      <c r="L304" s="2">
        <v>156</v>
      </c>
      <c r="M304" s="2">
        <v>13.01</v>
      </c>
      <c r="N304" s="2">
        <v>38.17</v>
      </c>
      <c r="O304" s="2">
        <v>293.58999999999997</v>
      </c>
      <c r="P304" s="2">
        <v>2015</v>
      </c>
      <c r="Q304" s="2" t="s">
        <v>49</v>
      </c>
      <c r="R304" s="2">
        <v>95</v>
      </c>
      <c r="S304" s="2">
        <v>250313</v>
      </c>
      <c r="T304" s="2">
        <v>227.69</v>
      </c>
      <c r="U304" s="2">
        <v>65.900000000000006</v>
      </c>
      <c r="V304" s="2" t="s">
        <v>55</v>
      </c>
      <c r="W304" s="2">
        <v>96.45</v>
      </c>
    </row>
    <row r="305" spans="1:23" x14ac:dyDescent="0.3">
      <c r="A305" s="2" t="s">
        <v>1235</v>
      </c>
      <c r="B305" s="2" t="s">
        <v>28</v>
      </c>
      <c r="C305" s="2" t="s">
        <v>48</v>
      </c>
      <c r="D305" s="2" t="s">
        <v>1944</v>
      </c>
      <c r="E305" s="2" t="s">
        <v>4307</v>
      </c>
      <c r="F305" s="2" t="s">
        <v>26</v>
      </c>
      <c r="G305" s="2" t="s">
        <v>9</v>
      </c>
      <c r="H305" s="2">
        <f t="shared" si="4"/>
        <v>1958</v>
      </c>
      <c r="I305" s="42" t="s">
        <v>5367</v>
      </c>
      <c r="J305" s="2">
        <v>7.5</v>
      </c>
      <c r="K305" s="2">
        <v>195.92</v>
      </c>
      <c r="L305" s="2">
        <v>120</v>
      </c>
      <c r="M305" s="2">
        <v>38.69</v>
      </c>
      <c r="N305" s="2">
        <v>82.29</v>
      </c>
      <c r="O305" s="2">
        <v>189.9</v>
      </c>
      <c r="P305" s="2">
        <v>2290</v>
      </c>
      <c r="Q305" s="2" t="s">
        <v>49</v>
      </c>
      <c r="R305" s="2">
        <v>93</v>
      </c>
      <c r="S305" s="2">
        <v>275133</v>
      </c>
      <c r="T305" s="2">
        <v>135.83000000000001</v>
      </c>
      <c r="U305" s="2">
        <v>54.07</v>
      </c>
      <c r="V305" s="2" t="s">
        <v>48</v>
      </c>
      <c r="W305" s="2">
        <v>37.17</v>
      </c>
    </row>
    <row r="306" spans="1:23" x14ac:dyDescent="0.3">
      <c r="A306" s="2" t="s">
        <v>1250</v>
      </c>
      <c r="B306" s="2" t="s">
        <v>17</v>
      </c>
      <c r="C306" s="2" t="s">
        <v>52</v>
      </c>
      <c r="D306" s="2" t="s">
        <v>2749</v>
      </c>
      <c r="E306" s="2" t="s">
        <v>4324</v>
      </c>
      <c r="F306" s="2" t="s">
        <v>26</v>
      </c>
      <c r="G306" s="2" t="s">
        <v>19</v>
      </c>
      <c r="H306" s="2">
        <f t="shared" si="4"/>
        <v>2006</v>
      </c>
      <c r="I306" s="42" t="s">
        <v>5368</v>
      </c>
      <c r="J306" s="2">
        <v>7.5</v>
      </c>
      <c r="K306" s="2">
        <v>279.8</v>
      </c>
      <c r="L306" s="2">
        <v>172</v>
      </c>
      <c r="M306" s="2">
        <v>19.43</v>
      </c>
      <c r="N306" s="2">
        <v>51</v>
      </c>
      <c r="O306" s="2">
        <v>141.43</v>
      </c>
      <c r="P306" s="2">
        <v>3544</v>
      </c>
      <c r="Q306" s="2" t="s">
        <v>45</v>
      </c>
      <c r="R306" s="2">
        <v>53</v>
      </c>
      <c r="S306" s="2">
        <v>10437</v>
      </c>
      <c r="T306" s="2">
        <v>89.75</v>
      </c>
      <c r="U306" s="2">
        <v>51.68</v>
      </c>
      <c r="V306" s="2" t="s">
        <v>54</v>
      </c>
      <c r="W306" s="2">
        <v>71.760000000000005</v>
      </c>
    </row>
    <row r="307" spans="1:23" x14ac:dyDescent="0.3">
      <c r="A307" s="2" t="s">
        <v>1274</v>
      </c>
      <c r="B307" s="2" t="s">
        <v>17</v>
      </c>
      <c r="C307" s="2" t="s">
        <v>50</v>
      </c>
      <c r="D307" s="2" t="s">
        <v>2766</v>
      </c>
      <c r="E307" s="2" t="s">
        <v>4352</v>
      </c>
      <c r="F307" s="2" t="s">
        <v>26</v>
      </c>
      <c r="G307" s="2" t="s">
        <v>9</v>
      </c>
      <c r="H307" s="2">
        <f t="shared" si="4"/>
        <v>2008</v>
      </c>
      <c r="I307" s="42" t="s">
        <v>5369</v>
      </c>
      <c r="J307" s="2">
        <v>7.5</v>
      </c>
      <c r="K307" s="2">
        <v>232.46</v>
      </c>
      <c r="L307" s="2">
        <v>100</v>
      </c>
      <c r="M307" s="2">
        <v>5.34</v>
      </c>
      <c r="N307" s="2">
        <v>9.7799999999999994</v>
      </c>
      <c r="O307" s="2">
        <v>57.39</v>
      </c>
      <c r="P307" s="2">
        <v>4200</v>
      </c>
      <c r="Q307" s="2" t="s">
        <v>49</v>
      </c>
      <c r="R307" s="2">
        <v>89</v>
      </c>
      <c r="S307" s="2">
        <v>347610</v>
      </c>
      <c r="T307" s="2">
        <v>30.71</v>
      </c>
      <c r="U307" s="2">
        <v>26.68</v>
      </c>
      <c r="V307" s="2" t="s">
        <v>55</v>
      </c>
      <c r="W307" s="2">
        <v>103.89</v>
      </c>
    </row>
    <row r="308" spans="1:23" x14ac:dyDescent="0.3">
      <c r="A308" s="2" t="s">
        <v>1282</v>
      </c>
      <c r="B308" s="2" t="s">
        <v>22</v>
      </c>
      <c r="C308" s="2" t="s">
        <v>66</v>
      </c>
      <c r="D308" s="2" t="s">
        <v>2770</v>
      </c>
      <c r="E308" s="2" t="s">
        <v>4363</v>
      </c>
      <c r="F308" s="2" t="s">
        <v>26</v>
      </c>
      <c r="G308" s="2" t="s">
        <v>9</v>
      </c>
      <c r="H308" s="2">
        <f t="shared" si="4"/>
        <v>2010</v>
      </c>
      <c r="I308" s="42" t="s">
        <v>5370</v>
      </c>
      <c r="J308" s="2">
        <v>7.5</v>
      </c>
      <c r="K308" s="2">
        <v>202.5</v>
      </c>
      <c r="L308" s="2">
        <v>127</v>
      </c>
      <c r="M308" s="2">
        <v>46.41</v>
      </c>
      <c r="N308" s="2">
        <v>99.49</v>
      </c>
      <c r="O308" s="2">
        <v>983.39</v>
      </c>
      <c r="P308" s="2">
        <v>2748</v>
      </c>
      <c r="Q308" s="2" t="s">
        <v>45</v>
      </c>
      <c r="R308" s="2">
        <v>24</v>
      </c>
      <c r="S308" s="2">
        <v>34932</v>
      </c>
      <c r="T308" s="2">
        <v>514.04999999999995</v>
      </c>
      <c r="U308" s="2">
        <v>469.34</v>
      </c>
      <c r="V308" s="2" t="s">
        <v>48</v>
      </c>
      <c r="W308" s="2">
        <v>50.42</v>
      </c>
    </row>
    <row r="309" spans="1:23" x14ac:dyDescent="0.3">
      <c r="A309" s="2" t="s">
        <v>1406</v>
      </c>
      <c r="B309" s="2" t="s">
        <v>22</v>
      </c>
      <c r="C309" s="2" t="s">
        <v>50</v>
      </c>
      <c r="D309" s="2" t="s">
        <v>2079</v>
      </c>
      <c r="E309" s="2" t="s">
        <v>4498</v>
      </c>
      <c r="F309" s="2" t="s">
        <v>26</v>
      </c>
      <c r="G309" s="2" t="s">
        <v>19</v>
      </c>
      <c r="H309" s="2">
        <f t="shared" si="4"/>
        <v>1996</v>
      </c>
      <c r="I309" s="42" t="s">
        <v>5371</v>
      </c>
      <c r="J309" s="2">
        <v>7.5</v>
      </c>
      <c r="K309" s="2">
        <v>111.67</v>
      </c>
      <c r="L309" s="2">
        <v>89</v>
      </c>
      <c r="M309" s="2">
        <v>25.98</v>
      </c>
      <c r="N309" s="2">
        <v>50.18</v>
      </c>
      <c r="O309" s="2">
        <v>110.69</v>
      </c>
      <c r="P309" s="2">
        <v>2069</v>
      </c>
      <c r="Q309" s="2" t="s">
        <v>45</v>
      </c>
      <c r="R309" s="2">
        <v>36</v>
      </c>
      <c r="S309" s="2">
        <v>270798</v>
      </c>
      <c r="T309" s="2">
        <v>86.25</v>
      </c>
      <c r="U309" s="2">
        <v>24.44</v>
      </c>
      <c r="V309" s="2" t="s">
        <v>50</v>
      </c>
      <c r="W309" s="2">
        <v>16.16</v>
      </c>
    </row>
    <row r="310" spans="1:23" x14ac:dyDescent="0.3">
      <c r="A310" s="2" t="s">
        <v>1409</v>
      </c>
      <c r="B310" s="2" t="s">
        <v>17</v>
      </c>
      <c r="C310" s="2" t="s">
        <v>66</v>
      </c>
      <c r="D310" s="2" t="s">
        <v>1925</v>
      </c>
      <c r="E310" s="2" t="s">
        <v>4501</v>
      </c>
      <c r="F310" s="2" t="s">
        <v>26</v>
      </c>
      <c r="G310" s="2" t="s">
        <v>9</v>
      </c>
      <c r="H310" s="2">
        <f t="shared" si="4"/>
        <v>1953</v>
      </c>
      <c r="I310" s="42" t="s">
        <v>5372</v>
      </c>
      <c r="J310" s="2">
        <v>7.5</v>
      </c>
      <c r="K310" s="2">
        <v>97.21</v>
      </c>
      <c r="L310" s="2">
        <v>87</v>
      </c>
      <c r="M310" s="2">
        <v>2.57</v>
      </c>
      <c r="N310" s="2">
        <v>7</v>
      </c>
      <c r="O310" s="2">
        <v>33.9</v>
      </c>
      <c r="P310" s="2">
        <v>4689</v>
      </c>
      <c r="Q310" s="2" t="s">
        <v>45</v>
      </c>
      <c r="R310" s="2">
        <v>30</v>
      </c>
      <c r="S310" s="2">
        <v>292167</v>
      </c>
      <c r="T310" s="2">
        <v>17.8</v>
      </c>
      <c r="U310" s="2">
        <v>16.100000000000001</v>
      </c>
      <c r="V310" s="2" t="s">
        <v>54</v>
      </c>
      <c r="W310" s="2">
        <v>45.44</v>
      </c>
    </row>
    <row r="311" spans="1:23" x14ac:dyDescent="0.3">
      <c r="A311" s="2" t="s">
        <v>1422</v>
      </c>
      <c r="B311" s="2" t="s">
        <v>20</v>
      </c>
      <c r="C311" s="2" t="s">
        <v>44</v>
      </c>
      <c r="D311" s="2" t="s">
        <v>2840</v>
      </c>
      <c r="E311" s="2" t="s">
        <v>4517</v>
      </c>
      <c r="F311" s="2" t="s">
        <v>26</v>
      </c>
      <c r="G311" s="2" t="s">
        <v>9</v>
      </c>
      <c r="H311" s="2">
        <f t="shared" si="4"/>
        <v>1963</v>
      </c>
      <c r="I311" s="42" t="s">
        <v>5373</v>
      </c>
      <c r="J311" s="2">
        <v>7.5</v>
      </c>
      <c r="K311" s="2">
        <v>237.57</v>
      </c>
      <c r="L311" s="2">
        <v>128</v>
      </c>
      <c r="M311" s="2">
        <v>41.68</v>
      </c>
      <c r="N311" s="2">
        <v>123.63</v>
      </c>
      <c r="O311" s="2">
        <v>483.29</v>
      </c>
      <c r="P311" s="2">
        <v>3558</v>
      </c>
      <c r="Q311" s="2" t="s">
        <v>45</v>
      </c>
      <c r="R311" s="2">
        <v>22</v>
      </c>
      <c r="S311" s="2">
        <v>462636</v>
      </c>
      <c r="T311" s="2">
        <v>347.56</v>
      </c>
      <c r="U311" s="2">
        <v>135.72999999999999</v>
      </c>
      <c r="V311" s="2" t="s">
        <v>55</v>
      </c>
      <c r="W311" s="2">
        <v>28.02</v>
      </c>
    </row>
    <row r="312" spans="1:23" x14ac:dyDescent="0.3">
      <c r="A312" s="2" t="s">
        <v>1478</v>
      </c>
      <c r="B312" s="2" t="s">
        <v>25</v>
      </c>
      <c r="C312" s="2" t="s">
        <v>52</v>
      </c>
      <c r="D312" s="2" t="s">
        <v>2869</v>
      </c>
      <c r="E312" s="2" t="s">
        <v>4586</v>
      </c>
      <c r="F312" s="2" t="s">
        <v>26</v>
      </c>
      <c r="G312" s="2" t="s">
        <v>9</v>
      </c>
      <c r="H312" s="2">
        <f t="shared" si="4"/>
        <v>2000</v>
      </c>
      <c r="I312" s="42" t="s">
        <v>5374</v>
      </c>
      <c r="J312" s="2">
        <v>7.5</v>
      </c>
      <c r="K312" s="2">
        <v>181.74</v>
      </c>
      <c r="L312" s="2">
        <v>101</v>
      </c>
      <c r="M312" s="2">
        <v>5.0999999999999996</v>
      </c>
      <c r="N312" s="2">
        <v>11.95</v>
      </c>
      <c r="O312" s="2">
        <v>106.91</v>
      </c>
      <c r="P312" s="2">
        <v>603</v>
      </c>
      <c r="Q312" s="2" t="s">
        <v>45</v>
      </c>
      <c r="R312" s="2">
        <v>94</v>
      </c>
      <c r="S312" s="2">
        <v>353207</v>
      </c>
      <c r="T312" s="2">
        <v>63.8</v>
      </c>
      <c r="U312" s="2">
        <v>43.11</v>
      </c>
      <c r="V312" s="2" t="s">
        <v>54</v>
      </c>
      <c r="W312" s="2">
        <v>47.65</v>
      </c>
    </row>
    <row r="313" spans="1:23" x14ac:dyDescent="0.3">
      <c r="A313" s="2" t="s">
        <v>1511</v>
      </c>
      <c r="B313" s="2" t="s">
        <v>20</v>
      </c>
      <c r="C313" s="2" t="s">
        <v>54</v>
      </c>
      <c r="D313" s="2" t="s">
        <v>2888</v>
      </c>
      <c r="E313" s="2" t="s">
        <v>4628</v>
      </c>
      <c r="F313" s="2" t="s">
        <v>26</v>
      </c>
      <c r="G313" s="2" t="s">
        <v>9</v>
      </c>
      <c r="H313" s="2">
        <f t="shared" si="4"/>
        <v>2011</v>
      </c>
      <c r="I313" s="42" t="s">
        <v>5375</v>
      </c>
      <c r="J313" s="2">
        <v>7.5</v>
      </c>
      <c r="K313" s="2">
        <v>139.21</v>
      </c>
      <c r="L313" s="2">
        <v>81</v>
      </c>
      <c r="M313" s="2">
        <v>16.350000000000001</v>
      </c>
      <c r="N313" s="2">
        <v>26.12</v>
      </c>
      <c r="O313" s="2">
        <v>195.98</v>
      </c>
      <c r="P313" s="2">
        <v>3601</v>
      </c>
      <c r="Q313" s="2" t="s">
        <v>45</v>
      </c>
      <c r="R313" s="2">
        <v>22</v>
      </c>
      <c r="S313" s="2">
        <v>300184</v>
      </c>
      <c r="T313" s="2">
        <v>134.93</v>
      </c>
      <c r="U313" s="2">
        <v>61.05</v>
      </c>
      <c r="V313" s="2" t="s">
        <v>50</v>
      </c>
      <c r="W313" s="2">
        <v>40.14</v>
      </c>
    </row>
    <row r="314" spans="1:23" x14ac:dyDescent="0.3">
      <c r="A314" s="2" t="s">
        <v>1536</v>
      </c>
      <c r="B314" s="2" t="s">
        <v>8</v>
      </c>
      <c r="C314" s="2" t="s">
        <v>50</v>
      </c>
      <c r="D314" s="2" t="s">
        <v>2835</v>
      </c>
      <c r="E314" s="2" t="s">
        <v>4657</v>
      </c>
      <c r="F314" s="2" t="s">
        <v>26</v>
      </c>
      <c r="G314" s="2" t="s">
        <v>9</v>
      </c>
      <c r="H314" s="2">
        <f t="shared" si="4"/>
        <v>2012</v>
      </c>
      <c r="I314" s="42" t="s">
        <v>5376</v>
      </c>
      <c r="J314" s="2">
        <v>7.5</v>
      </c>
      <c r="K314" s="2">
        <v>164.28</v>
      </c>
      <c r="L314" s="2">
        <v>168</v>
      </c>
      <c r="M314" s="2">
        <v>2.71</v>
      </c>
      <c r="N314" s="2">
        <v>4.87</v>
      </c>
      <c r="O314" s="2">
        <v>20.2</v>
      </c>
      <c r="P314" s="2">
        <v>2341</v>
      </c>
      <c r="Q314" s="2" t="s">
        <v>45</v>
      </c>
      <c r="R314" s="2">
        <v>39</v>
      </c>
      <c r="S314" s="2">
        <v>80333</v>
      </c>
      <c r="T314" s="2">
        <v>15.07</v>
      </c>
      <c r="U314" s="2">
        <v>5.13</v>
      </c>
      <c r="V314" s="2" t="s">
        <v>46</v>
      </c>
      <c r="W314" s="2">
        <v>71.06</v>
      </c>
    </row>
    <row r="315" spans="1:23" x14ac:dyDescent="0.3">
      <c r="A315" s="2" t="s">
        <v>1544</v>
      </c>
      <c r="B315" s="2" t="s">
        <v>13</v>
      </c>
      <c r="C315" s="2" t="s">
        <v>52</v>
      </c>
      <c r="D315" s="2" t="s">
        <v>2906</v>
      </c>
      <c r="E315" s="2" t="s">
        <v>4665</v>
      </c>
      <c r="F315" s="2" t="s">
        <v>26</v>
      </c>
      <c r="G315" s="2" t="s">
        <v>19</v>
      </c>
      <c r="H315" s="2">
        <f t="shared" si="4"/>
        <v>2005</v>
      </c>
      <c r="I315" s="42" t="s">
        <v>5377</v>
      </c>
      <c r="J315" s="2">
        <v>7.5</v>
      </c>
      <c r="K315" s="2">
        <v>266.70999999999998</v>
      </c>
      <c r="L315" s="2">
        <v>163</v>
      </c>
      <c r="M315" s="2">
        <v>10.23</v>
      </c>
      <c r="N315" s="2">
        <v>19.829999999999998</v>
      </c>
      <c r="O315" s="2">
        <v>179.28</v>
      </c>
      <c r="P315" s="2">
        <v>4894</v>
      </c>
      <c r="Q315" s="2" t="s">
        <v>49</v>
      </c>
      <c r="R315" s="2">
        <v>42</v>
      </c>
      <c r="S315" s="2">
        <v>211551</v>
      </c>
      <c r="T315" s="2">
        <v>96.66</v>
      </c>
      <c r="U315" s="2">
        <v>82.62</v>
      </c>
      <c r="V315" s="2" t="s">
        <v>44</v>
      </c>
      <c r="W315" s="2">
        <v>108.57</v>
      </c>
    </row>
    <row r="316" spans="1:23" x14ac:dyDescent="0.3">
      <c r="A316" s="2" t="s">
        <v>712</v>
      </c>
      <c r="B316" s="2" t="s">
        <v>13</v>
      </c>
      <c r="C316" s="2" t="s">
        <v>44</v>
      </c>
      <c r="D316" s="2" t="s">
        <v>2540</v>
      </c>
      <c r="E316" s="2" t="s">
        <v>4681</v>
      </c>
      <c r="F316" s="2" t="s">
        <v>26</v>
      </c>
      <c r="G316" s="2" t="s">
        <v>9</v>
      </c>
      <c r="H316" s="2">
        <f t="shared" si="4"/>
        <v>1958</v>
      </c>
      <c r="I316" s="42" t="s">
        <v>5378</v>
      </c>
      <c r="J316" s="2">
        <v>7.5</v>
      </c>
      <c r="K316" s="2">
        <v>121.54</v>
      </c>
      <c r="L316" s="2">
        <v>87</v>
      </c>
      <c r="M316" s="2">
        <v>11.35</v>
      </c>
      <c r="N316" s="2">
        <v>26.26</v>
      </c>
      <c r="O316" s="2">
        <v>156.32</v>
      </c>
      <c r="P316" s="2">
        <v>2933</v>
      </c>
      <c r="Q316" s="2" t="s">
        <v>45</v>
      </c>
      <c r="R316" s="2">
        <v>49</v>
      </c>
      <c r="S316" s="2">
        <v>139261</v>
      </c>
      <c r="T316" s="2">
        <v>92.66</v>
      </c>
      <c r="U316" s="2">
        <v>63.66</v>
      </c>
      <c r="V316" s="2" t="s">
        <v>48</v>
      </c>
      <c r="W316" s="2">
        <v>39.39</v>
      </c>
    </row>
    <row r="317" spans="1:23" x14ac:dyDescent="0.3">
      <c r="A317" s="2" t="s">
        <v>962</v>
      </c>
      <c r="B317" s="2" t="s">
        <v>20</v>
      </c>
      <c r="C317" s="2" t="s">
        <v>50</v>
      </c>
      <c r="D317" s="2" t="s">
        <v>2443</v>
      </c>
      <c r="E317" s="2" t="s">
        <v>4701</v>
      </c>
      <c r="F317" s="2" t="s">
        <v>26</v>
      </c>
      <c r="G317" s="2" t="s">
        <v>9</v>
      </c>
      <c r="H317" s="2">
        <f t="shared" si="4"/>
        <v>1994</v>
      </c>
      <c r="I317" s="42" t="s">
        <v>5379</v>
      </c>
      <c r="J317" s="2">
        <v>7.5</v>
      </c>
      <c r="K317" s="2">
        <v>173.81</v>
      </c>
      <c r="L317" s="2">
        <v>156</v>
      </c>
      <c r="M317" s="2">
        <v>34.799999999999997</v>
      </c>
      <c r="N317" s="2">
        <v>76.34</v>
      </c>
      <c r="O317" s="2">
        <v>609.45000000000005</v>
      </c>
      <c r="P317" s="2">
        <v>4055</v>
      </c>
      <c r="Q317" s="2" t="s">
        <v>45</v>
      </c>
      <c r="R317" s="2">
        <v>74</v>
      </c>
      <c r="S317" s="2">
        <v>224641</v>
      </c>
      <c r="T317" s="2">
        <v>482.84</v>
      </c>
      <c r="U317" s="2">
        <v>126.61</v>
      </c>
      <c r="V317" s="2" t="s">
        <v>44</v>
      </c>
      <c r="W317" s="2">
        <v>35.53</v>
      </c>
    </row>
    <row r="318" spans="1:23" x14ac:dyDescent="0.3">
      <c r="A318" s="2" t="s">
        <v>1582</v>
      </c>
      <c r="B318" s="2" t="s">
        <v>22</v>
      </c>
      <c r="C318" s="2" t="s">
        <v>52</v>
      </c>
      <c r="D318" s="2" t="s">
        <v>2843</v>
      </c>
      <c r="E318" s="2" t="s">
        <v>4716</v>
      </c>
      <c r="F318" s="2" t="s">
        <v>26</v>
      </c>
      <c r="G318" s="2" t="s">
        <v>9</v>
      </c>
      <c r="H318" s="2">
        <f t="shared" si="4"/>
        <v>1951</v>
      </c>
      <c r="I318" s="42" t="s">
        <v>5380</v>
      </c>
      <c r="J318" s="2">
        <v>7.5</v>
      </c>
      <c r="K318" s="2">
        <v>122</v>
      </c>
      <c r="L318" s="2">
        <v>173</v>
      </c>
      <c r="M318" s="2">
        <v>25.08</v>
      </c>
      <c r="N318" s="2">
        <v>64.94</v>
      </c>
      <c r="O318" s="2">
        <v>581.08000000000004</v>
      </c>
      <c r="P318" s="2">
        <v>3642</v>
      </c>
      <c r="Q318" s="2" t="s">
        <v>45</v>
      </c>
      <c r="R318" s="2">
        <v>72</v>
      </c>
      <c r="S318" s="2">
        <v>412135</v>
      </c>
      <c r="T318" s="2">
        <v>349.31</v>
      </c>
      <c r="U318" s="2">
        <v>231.77</v>
      </c>
      <c r="V318" s="2" t="s">
        <v>44</v>
      </c>
      <c r="W318" s="2">
        <v>17.64</v>
      </c>
    </row>
    <row r="319" spans="1:23" x14ac:dyDescent="0.3">
      <c r="A319" s="2" t="s">
        <v>1792</v>
      </c>
      <c r="B319" s="2" t="s">
        <v>10</v>
      </c>
      <c r="C319" s="2" t="s">
        <v>66</v>
      </c>
      <c r="D319" s="2" t="s">
        <v>2540</v>
      </c>
      <c r="E319" s="2" t="s">
        <v>4681</v>
      </c>
      <c r="F319" s="2" t="s">
        <v>26</v>
      </c>
      <c r="G319" s="2" t="s">
        <v>9</v>
      </c>
      <c r="H319" s="2">
        <f t="shared" si="4"/>
        <v>1988</v>
      </c>
      <c r="I319" s="42" t="s">
        <v>5381</v>
      </c>
      <c r="J319" s="2">
        <v>7.5</v>
      </c>
      <c r="K319" s="2">
        <v>148.74</v>
      </c>
      <c r="L319" s="2">
        <v>163</v>
      </c>
      <c r="M319" s="2">
        <v>3.28</v>
      </c>
      <c r="N319" s="2">
        <v>9.33</v>
      </c>
      <c r="O319" s="2">
        <v>24.22</v>
      </c>
      <c r="P319" s="2">
        <v>875</v>
      </c>
      <c r="Q319" s="2" t="s">
        <v>49</v>
      </c>
      <c r="R319" s="2">
        <v>21</v>
      </c>
      <c r="S319" s="2">
        <v>200030</v>
      </c>
      <c r="T319" s="2">
        <v>14.39</v>
      </c>
      <c r="U319" s="2">
        <v>9.83</v>
      </c>
      <c r="V319" s="2" t="s">
        <v>50</v>
      </c>
      <c r="W319" s="2">
        <v>28.54</v>
      </c>
    </row>
    <row r="320" spans="1:23" x14ac:dyDescent="0.3">
      <c r="A320" s="2" t="s">
        <v>1797</v>
      </c>
      <c r="B320" s="2" t="s">
        <v>22</v>
      </c>
      <c r="C320" s="2" t="s">
        <v>44</v>
      </c>
      <c r="D320" s="2" t="s">
        <v>2089</v>
      </c>
      <c r="E320" s="2" t="s">
        <v>4980</v>
      </c>
      <c r="F320" s="2" t="s">
        <v>26</v>
      </c>
      <c r="G320" s="2" t="s">
        <v>9</v>
      </c>
      <c r="H320" s="2">
        <f t="shared" si="4"/>
        <v>2002</v>
      </c>
      <c r="I320" s="42" t="s">
        <v>5382</v>
      </c>
      <c r="J320" s="2">
        <v>7.5</v>
      </c>
      <c r="K320" s="2">
        <v>227.85</v>
      </c>
      <c r="L320" s="2">
        <v>165</v>
      </c>
      <c r="M320" s="2">
        <v>21.24</v>
      </c>
      <c r="N320" s="2">
        <v>39.39</v>
      </c>
      <c r="O320" s="2">
        <v>229.1</v>
      </c>
      <c r="P320" s="2">
        <v>2318</v>
      </c>
      <c r="Q320" s="2" t="s">
        <v>49</v>
      </c>
      <c r="R320" s="2">
        <v>99</v>
      </c>
      <c r="S320" s="2">
        <v>334880</v>
      </c>
      <c r="T320" s="2">
        <v>148.37</v>
      </c>
      <c r="U320" s="2">
        <v>80.73</v>
      </c>
      <c r="V320" s="2" t="s">
        <v>48</v>
      </c>
      <c r="W320" s="2">
        <v>84.76</v>
      </c>
    </row>
    <row r="321" spans="1:23" x14ac:dyDescent="0.3">
      <c r="A321" s="2" t="s">
        <v>1620</v>
      </c>
      <c r="B321" s="2" t="s">
        <v>10</v>
      </c>
      <c r="C321" s="2" t="s">
        <v>50</v>
      </c>
      <c r="D321" s="2" t="s">
        <v>1855</v>
      </c>
      <c r="E321" s="2" t="s">
        <v>4998</v>
      </c>
      <c r="F321" s="2" t="s">
        <v>26</v>
      </c>
      <c r="G321" s="2" t="s">
        <v>9</v>
      </c>
      <c r="H321" s="2">
        <f t="shared" si="4"/>
        <v>1986</v>
      </c>
      <c r="I321" s="42" t="s">
        <v>5383</v>
      </c>
      <c r="J321" s="2">
        <v>7.5</v>
      </c>
      <c r="K321" s="2">
        <v>228.38</v>
      </c>
      <c r="L321" s="2">
        <v>169</v>
      </c>
      <c r="M321" s="2">
        <v>30.66</v>
      </c>
      <c r="N321" s="2">
        <v>83.94</v>
      </c>
      <c r="O321" s="2">
        <v>502.45</v>
      </c>
      <c r="P321" s="2">
        <v>2144</v>
      </c>
      <c r="Q321" s="2" t="s">
        <v>49</v>
      </c>
      <c r="R321" s="2">
        <v>49</v>
      </c>
      <c r="S321" s="2">
        <v>414159</v>
      </c>
      <c r="T321" s="2">
        <v>316.01</v>
      </c>
      <c r="U321" s="2">
        <v>186.44</v>
      </c>
      <c r="V321" s="2" t="s">
        <v>50</v>
      </c>
      <c r="W321" s="2">
        <v>32.9</v>
      </c>
    </row>
    <row r="322" spans="1:23" x14ac:dyDescent="0.3">
      <c r="A322" s="2" t="s">
        <v>112</v>
      </c>
      <c r="B322" s="2" t="s">
        <v>22</v>
      </c>
      <c r="C322" s="2" t="s">
        <v>48</v>
      </c>
      <c r="D322" s="2" t="s">
        <v>1908</v>
      </c>
      <c r="E322" s="2" t="s">
        <v>3110</v>
      </c>
      <c r="F322" s="2" t="s">
        <v>26</v>
      </c>
      <c r="G322" s="2" t="s">
        <v>9</v>
      </c>
      <c r="H322" s="2">
        <f t="shared" si="4"/>
        <v>2012</v>
      </c>
      <c r="I322" s="42" t="s">
        <v>5384</v>
      </c>
      <c r="J322" s="2">
        <v>7.4</v>
      </c>
      <c r="K322" s="2">
        <v>221.94</v>
      </c>
      <c r="L322" s="2">
        <v>131</v>
      </c>
      <c r="M322" s="2">
        <v>23.81</v>
      </c>
      <c r="N322" s="2">
        <v>36.380000000000003</v>
      </c>
      <c r="O322" s="2">
        <v>303.44</v>
      </c>
      <c r="P322" s="2">
        <v>2427</v>
      </c>
      <c r="Q322" s="2" t="s">
        <v>45</v>
      </c>
      <c r="R322" s="2">
        <v>93</v>
      </c>
      <c r="S322" s="2">
        <v>200590</v>
      </c>
      <c r="T322" s="2">
        <v>183.38</v>
      </c>
      <c r="U322" s="2">
        <v>120.06</v>
      </c>
      <c r="V322" s="2" t="s">
        <v>54</v>
      </c>
      <c r="W322" s="2">
        <v>100.65</v>
      </c>
    </row>
    <row r="323" spans="1:23" x14ac:dyDescent="0.3">
      <c r="A323" s="2" t="s">
        <v>170</v>
      </c>
      <c r="B323" s="2" t="s">
        <v>22</v>
      </c>
      <c r="C323" s="2" t="s">
        <v>61</v>
      </c>
      <c r="D323" s="2" t="s">
        <v>1966</v>
      </c>
      <c r="E323" s="2" t="s">
        <v>3168</v>
      </c>
      <c r="F323" s="2" t="s">
        <v>26</v>
      </c>
      <c r="G323" s="2" t="s">
        <v>9</v>
      </c>
      <c r="H323" s="2">
        <f t="shared" ref="H323:H386" si="5">YEAR(I323)</f>
        <v>2006</v>
      </c>
      <c r="I323" s="42" t="s">
        <v>5385</v>
      </c>
      <c r="J323" s="2">
        <v>7.4</v>
      </c>
      <c r="K323" s="2">
        <v>263.24</v>
      </c>
      <c r="L323" s="2">
        <v>84</v>
      </c>
      <c r="M323" s="2">
        <v>0.55000000000000004</v>
      </c>
      <c r="N323" s="2">
        <v>0.94</v>
      </c>
      <c r="O323" s="2">
        <v>5.8</v>
      </c>
      <c r="P323" s="2">
        <v>2752</v>
      </c>
      <c r="Q323" s="2" t="s">
        <v>49</v>
      </c>
      <c r="R323" s="2">
        <v>20</v>
      </c>
      <c r="S323" s="2">
        <v>384607</v>
      </c>
      <c r="T323" s="2">
        <v>3.58</v>
      </c>
      <c r="U323" s="2">
        <v>2.2200000000000002</v>
      </c>
      <c r="V323" s="2" t="s">
        <v>54</v>
      </c>
      <c r="W323" s="2">
        <v>101.69</v>
      </c>
    </row>
    <row r="324" spans="1:23" x14ac:dyDescent="0.3">
      <c r="A324" s="2" t="s">
        <v>226</v>
      </c>
      <c r="B324" s="2" t="s">
        <v>20</v>
      </c>
      <c r="C324" s="2" t="s">
        <v>66</v>
      </c>
      <c r="D324" s="2" t="s">
        <v>2018</v>
      </c>
      <c r="E324" s="2" t="s">
        <v>3224</v>
      </c>
      <c r="F324" s="2" t="s">
        <v>26</v>
      </c>
      <c r="G324" s="2" t="s">
        <v>9</v>
      </c>
      <c r="H324" s="2">
        <f t="shared" si="5"/>
        <v>1993</v>
      </c>
      <c r="I324" s="42" t="s">
        <v>5386</v>
      </c>
      <c r="J324" s="2">
        <v>7.4</v>
      </c>
      <c r="K324" s="2">
        <v>188.95</v>
      </c>
      <c r="L324" s="2">
        <v>88</v>
      </c>
      <c r="M324" s="2">
        <v>28.22</v>
      </c>
      <c r="N324" s="2">
        <v>56.72</v>
      </c>
      <c r="O324" s="2">
        <v>347.95</v>
      </c>
      <c r="P324" s="2">
        <v>2702</v>
      </c>
      <c r="Q324" s="2" t="s">
        <v>49</v>
      </c>
      <c r="R324" s="2">
        <v>48</v>
      </c>
      <c r="S324" s="2">
        <v>51089</v>
      </c>
      <c r="T324" s="2">
        <v>235.46</v>
      </c>
      <c r="U324" s="2">
        <v>112.49</v>
      </c>
      <c r="V324" s="2" t="s">
        <v>44</v>
      </c>
      <c r="W324" s="2">
        <v>58.98</v>
      </c>
    </row>
    <row r="325" spans="1:23" x14ac:dyDescent="0.3">
      <c r="A325" s="2" t="s">
        <v>276</v>
      </c>
      <c r="B325" s="2" t="s">
        <v>10</v>
      </c>
      <c r="C325" s="2" t="s">
        <v>66</v>
      </c>
      <c r="D325" s="2" t="s">
        <v>2067</v>
      </c>
      <c r="E325" s="2" t="s">
        <v>3276</v>
      </c>
      <c r="F325" s="2" t="s">
        <v>26</v>
      </c>
      <c r="G325" s="2" t="s">
        <v>9</v>
      </c>
      <c r="H325" s="2">
        <f t="shared" si="5"/>
        <v>2005</v>
      </c>
      <c r="I325" s="42" t="s">
        <v>5387</v>
      </c>
      <c r="J325" s="2">
        <v>7.4</v>
      </c>
      <c r="K325" s="2">
        <v>207.14</v>
      </c>
      <c r="L325" s="2">
        <v>124</v>
      </c>
      <c r="M325" s="2">
        <v>25.36</v>
      </c>
      <c r="N325" s="2">
        <v>48.48</v>
      </c>
      <c r="O325" s="2">
        <v>177.46</v>
      </c>
      <c r="P325" s="2">
        <v>1043</v>
      </c>
      <c r="Q325" s="2" t="s">
        <v>49</v>
      </c>
      <c r="R325" s="2">
        <v>57</v>
      </c>
      <c r="S325" s="2">
        <v>493913</v>
      </c>
      <c r="T325" s="2">
        <v>134.13</v>
      </c>
      <c r="U325" s="2">
        <v>43.33</v>
      </c>
      <c r="V325" s="2" t="s">
        <v>46</v>
      </c>
      <c r="W325" s="2">
        <v>83.24</v>
      </c>
    </row>
    <row r="326" spans="1:23" x14ac:dyDescent="0.3">
      <c r="A326" s="2" t="s">
        <v>294</v>
      </c>
      <c r="B326" s="2" t="s">
        <v>28</v>
      </c>
      <c r="C326" s="2" t="s">
        <v>48</v>
      </c>
      <c r="D326" s="2" t="s">
        <v>2080</v>
      </c>
      <c r="E326" s="2" t="s">
        <v>3294</v>
      </c>
      <c r="F326" s="2" t="s">
        <v>14</v>
      </c>
      <c r="G326" s="2" t="s">
        <v>21</v>
      </c>
      <c r="H326" s="2">
        <f t="shared" si="5"/>
        <v>2003</v>
      </c>
      <c r="I326" s="42" t="s">
        <v>5388</v>
      </c>
      <c r="J326" s="2">
        <v>7.4</v>
      </c>
      <c r="K326" s="2">
        <v>72.989999999999995</v>
      </c>
      <c r="L326" s="2">
        <v>105</v>
      </c>
      <c r="M326" s="2">
        <v>35.44</v>
      </c>
      <c r="N326" s="2">
        <v>88.26</v>
      </c>
      <c r="O326" s="2">
        <v>210.08</v>
      </c>
      <c r="P326" s="2">
        <v>2352</v>
      </c>
      <c r="Q326" s="2" t="s">
        <v>49</v>
      </c>
      <c r="R326" s="2">
        <v>68</v>
      </c>
      <c r="S326" s="2">
        <v>129598</v>
      </c>
      <c r="T326" s="2">
        <v>142.72</v>
      </c>
      <c r="U326" s="2">
        <v>67.36</v>
      </c>
      <c r="V326" s="2" t="s">
        <v>44</v>
      </c>
      <c r="W326" s="2">
        <v>32.94</v>
      </c>
    </row>
    <row r="327" spans="1:23" x14ac:dyDescent="0.3">
      <c r="A327" s="2" t="s">
        <v>315</v>
      </c>
      <c r="B327" s="2" t="s">
        <v>28</v>
      </c>
      <c r="C327" s="2" t="s">
        <v>50</v>
      </c>
      <c r="D327" s="2" t="s">
        <v>2098</v>
      </c>
      <c r="E327" s="2" t="s">
        <v>3315</v>
      </c>
      <c r="F327" s="2" t="s">
        <v>26</v>
      </c>
      <c r="G327" s="2" t="s">
        <v>31</v>
      </c>
      <c r="H327" s="2">
        <f t="shared" si="5"/>
        <v>1968</v>
      </c>
      <c r="I327" s="42" t="s">
        <v>5389</v>
      </c>
      <c r="J327" s="2">
        <v>7.4</v>
      </c>
      <c r="K327" s="2">
        <v>62.73</v>
      </c>
      <c r="L327" s="2">
        <v>179</v>
      </c>
      <c r="M327" s="2">
        <v>22.09</v>
      </c>
      <c r="N327" s="2">
        <v>59.43</v>
      </c>
      <c r="O327" s="2">
        <v>153.11000000000001</v>
      </c>
      <c r="P327" s="2">
        <v>4245</v>
      </c>
      <c r="Q327" s="2" t="s">
        <v>49</v>
      </c>
      <c r="R327" s="2">
        <v>95</v>
      </c>
      <c r="S327" s="2">
        <v>376557</v>
      </c>
      <c r="T327" s="2">
        <v>82.99</v>
      </c>
      <c r="U327" s="2">
        <v>70.12</v>
      </c>
      <c r="V327" s="2" t="s">
        <v>44</v>
      </c>
      <c r="W327" s="2">
        <v>12.21</v>
      </c>
    </row>
    <row r="328" spans="1:23" x14ac:dyDescent="0.3">
      <c r="A328" s="2" t="s">
        <v>323</v>
      </c>
      <c r="B328" s="2" t="s">
        <v>28</v>
      </c>
      <c r="C328" s="2" t="s">
        <v>61</v>
      </c>
      <c r="D328" s="2" t="s">
        <v>2103</v>
      </c>
      <c r="E328" s="2" t="s">
        <v>3323</v>
      </c>
      <c r="F328" s="2" t="s">
        <v>26</v>
      </c>
      <c r="G328" s="2" t="s">
        <v>9</v>
      </c>
      <c r="H328" s="2">
        <f t="shared" si="5"/>
        <v>1978</v>
      </c>
      <c r="I328" s="42" t="s">
        <v>5390</v>
      </c>
      <c r="J328" s="2">
        <v>7.4</v>
      </c>
      <c r="K328" s="2">
        <v>207.87</v>
      </c>
      <c r="L328" s="2">
        <v>137</v>
      </c>
      <c r="M328" s="2">
        <v>30.26</v>
      </c>
      <c r="N328" s="2">
        <v>54.58</v>
      </c>
      <c r="O328" s="2">
        <v>236.08</v>
      </c>
      <c r="P328" s="2">
        <v>1537</v>
      </c>
      <c r="Q328" s="2" t="s">
        <v>49</v>
      </c>
      <c r="R328" s="2">
        <v>53</v>
      </c>
      <c r="S328" s="2">
        <v>321766</v>
      </c>
      <c r="T328" s="2">
        <v>161.66999999999999</v>
      </c>
      <c r="U328" s="2">
        <v>74.41</v>
      </c>
      <c r="V328" s="2" t="s">
        <v>48</v>
      </c>
      <c r="W328" s="2">
        <v>103.36</v>
      </c>
    </row>
    <row r="329" spans="1:23" x14ac:dyDescent="0.3">
      <c r="A329" s="2" t="s">
        <v>381</v>
      </c>
      <c r="B329" s="2" t="s">
        <v>22</v>
      </c>
      <c r="C329" s="2" t="s">
        <v>66</v>
      </c>
      <c r="D329" s="2" t="s">
        <v>2151</v>
      </c>
      <c r="E329" s="2" t="s">
        <v>3382</v>
      </c>
      <c r="F329" s="2" t="s">
        <v>26</v>
      </c>
      <c r="G329" s="2" t="s">
        <v>9</v>
      </c>
      <c r="H329" s="2">
        <f t="shared" si="5"/>
        <v>1988</v>
      </c>
      <c r="I329" s="42" t="s">
        <v>5391</v>
      </c>
      <c r="J329" s="2">
        <v>7.4</v>
      </c>
      <c r="K329" s="2">
        <v>183.62</v>
      </c>
      <c r="L329" s="2">
        <v>154</v>
      </c>
      <c r="M329" s="2">
        <v>1.85</v>
      </c>
      <c r="N329" s="2">
        <v>3</v>
      </c>
      <c r="O329" s="2">
        <v>21.21</v>
      </c>
      <c r="P329" s="2">
        <v>981</v>
      </c>
      <c r="Q329" s="2" t="s">
        <v>49</v>
      </c>
      <c r="R329" s="2">
        <v>62</v>
      </c>
      <c r="S329" s="2">
        <v>67851</v>
      </c>
      <c r="T329" s="2">
        <v>13.44</v>
      </c>
      <c r="U329" s="2">
        <v>7.77</v>
      </c>
      <c r="V329" s="2" t="s">
        <v>46</v>
      </c>
      <c r="W329" s="2">
        <v>85.12</v>
      </c>
    </row>
    <row r="330" spans="1:23" x14ac:dyDescent="0.3">
      <c r="A330" s="2" t="s">
        <v>430</v>
      </c>
      <c r="B330" s="2" t="s">
        <v>17</v>
      </c>
      <c r="C330" s="2" t="s">
        <v>66</v>
      </c>
      <c r="D330" s="2" t="s">
        <v>2192</v>
      </c>
      <c r="E330" s="2" t="s">
        <v>3435</v>
      </c>
      <c r="F330" s="2" t="s">
        <v>26</v>
      </c>
      <c r="G330" s="2" t="s">
        <v>9</v>
      </c>
      <c r="H330" s="2">
        <f t="shared" si="5"/>
        <v>1974</v>
      </c>
      <c r="I330" s="42" t="s">
        <v>5392</v>
      </c>
      <c r="J330" s="2">
        <v>7.4</v>
      </c>
      <c r="K330" s="2">
        <v>224.55</v>
      </c>
      <c r="L330" s="2">
        <v>150</v>
      </c>
      <c r="M330" s="2">
        <v>14.64</v>
      </c>
      <c r="N330" s="2">
        <v>35.24</v>
      </c>
      <c r="O330" s="2">
        <v>264.62</v>
      </c>
      <c r="P330" s="2">
        <v>2877</v>
      </c>
      <c r="Q330" s="2" t="s">
        <v>45</v>
      </c>
      <c r="R330" s="2">
        <v>94</v>
      </c>
      <c r="S330" s="2">
        <v>352787</v>
      </c>
      <c r="T330" s="2">
        <v>186.98</v>
      </c>
      <c r="U330" s="2">
        <v>77.64</v>
      </c>
      <c r="V330" s="2" t="s">
        <v>50</v>
      </c>
      <c r="W330" s="2">
        <v>104.18</v>
      </c>
    </row>
    <row r="331" spans="1:23" x14ac:dyDescent="0.3">
      <c r="A331" s="2" t="s">
        <v>523</v>
      </c>
      <c r="B331" s="2" t="s">
        <v>10</v>
      </c>
      <c r="C331" s="2" t="s">
        <v>44</v>
      </c>
      <c r="D331" s="2" t="s">
        <v>2264</v>
      </c>
      <c r="E331" s="2" t="s">
        <v>3529</v>
      </c>
      <c r="F331" s="2" t="s">
        <v>26</v>
      </c>
      <c r="G331" s="2" t="s">
        <v>19</v>
      </c>
      <c r="H331" s="2">
        <f t="shared" si="5"/>
        <v>1980</v>
      </c>
      <c r="I331" s="42" t="s">
        <v>5393</v>
      </c>
      <c r="J331" s="2">
        <v>7.4</v>
      </c>
      <c r="K331" s="2">
        <v>236.23</v>
      </c>
      <c r="L331" s="2">
        <v>81</v>
      </c>
      <c r="M331" s="2">
        <v>42.96</v>
      </c>
      <c r="N331" s="2">
        <v>114.49</v>
      </c>
      <c r="O331" s="2">
        <v>914.54</v>
      </c>
      <c r="P331" s="2">
        <v>4113</v>
      </c>
      <c r="Q331" s="2" t="s">
        <v>45</v>
      </c>
      <c r="R331" s="2">
        <v>46</v>
      </c>
      <c r="S331" s="2">
        <v>13879</v>
      </c>
      <c r="T331" s="2">
        <v>541.4</v>
      </c>
      <c r="U331" s="2">
        <v>373.14</v>
      </c>
      <c r="V331" s="2" t="s">
        <v>44</v>
      </c>
      <c r="W331" s="2">
        <v>91.95</v>
      </c>
    </row>
    <row r="332" spans="1:23" x14ac:dyDescent="0.3">
      <c r="A332" s="2" t="s">
        <v>534</v>
      </c>
      <c r="B332" s="2" t="s">
        <v>17</v>
      </c>
      <c r="C332" s="2" t="s">
        <v>48</v>
      </c>
      <c r="D332" s="2" t="s">
        <v>1888</v>
      </c>
      <c r="E332" s="2" t="s">
        <v>3540</v>
      </c>
      <c r="F332" s="2" t="s">
        <v>26</v>
      </c>
      <c r="G332" s="2" t="s">
        <v>9</v>
      </c>
      <c r="H332" s="2">
        <f t="shared" si="5"/>
        <v>1979</v>
      </c>
      <c r="I332" s="42" t="s">
        <v>5394</v>
      </c>
      <c r="J332" s="2">
        <v>7.4</v>
      </c>
      <c r="K332" s="2">
        <v>83.73</v>
      </c>
      <c r="L332" s="2">
        <v>97</v>
      </c>
      <c r="M332" s="2">
        <v>39.340000000000003</v>
      </c>
      <c r="N332" s="2">
        <v>95.42</v>
      </c>
      <c r="O332" s="2">
        <v>417.45</v>
      </c>
      <c r="P332" s="2">
        <v>1244</v>
      </c>
      <c r="Q332" s="2" t="s">
        <v>45</v>
      </c>
      <c r="R332" s="2">
        <v>56</v>
      </c>
      <c r="S332" s="2">
        <v>119050</v>
      </c>
      <c r="T332" s="2">
        <v>209.08</v>
      </c>
      <c r="U332" s="2">
        <v>208.37</v>
      </c>
      <c r="V332" s="2" t="s">
        <v>44</v>
      </c>
      <c r="W332" s="2">
        <v>28.1</v>
      </c>
    </row>
    <row r="333" spans="1:23" x14ac:dyDescent="0.3">
      <c r="A333" s="2" t="s">
        <v>594</v>
      </c>
      <c r="B333" s="2" t="s">
        <v>28</v>
      </c>
      <c r="C333" s="2" t="s">
        <v>44</v>
      </c>
      <c r="D333" s="2" t="s">
        <v>2044</v>
      </c>
      <c r="E333" s="2" t="s">
        <v>3601</v>
      </c>
      <c r="F333" s="2" t="s">
        <v>26</v>
      </c>
      <c r="G333" s="2" t="s">
        <v>9</v>
      </c>
      <c r="H333" s="2">
        <f t="shared" si="5"/>
        <v>1991</v>
      </c>
      <c r="I333" s="42" t="s">
        <v>5395</v>
      </c>
      <c r="J333" s="2">
        <v>7.4</v>
      </c>
      <c r="K333" s="2">
        <v>178.73</v>
      </c>
      <c r="L333" s="2">
        <v>96</v>
      </c>
      <c r="M333" s="2">
        <v>13.87</v>
      </c>
      <c r="N333" s="2">
        <v>31.03</v>
      </c>
      <c r="O333" s="2">
        <v>138.29</v>
      </c>
      <c r="P333" s="2">
        <v>1369</v>
      </c>
      <c r="Q333" s="2" t="s">
        <v>49</v>
      </c>
      <c r="R333" s="2">
        <v>35</v>
      </c>
      <c r="S333" s="2">
        <v>475958</v>
      </c>
      <c r="T333" s="2">
        <v>85.4</v>
      </c>
      <c r="U333" s="2">
        <v>52.89</v>
      </c>
      <c r="V333" s="2" t="s">
        <v>46</v>
      </c>
      <c r="W333" s="2">
        <v>80.95</v>
      </c>
    </row>
    <row r="334" spans="1:23" x14ac:dyDescent="0.3">
      <c r="A334" s="2" t="s">
        <v>640</v>
      </c>
      <c r="B334" s="2" t="s">
        <v>32</v>
      </c>
      <c r="C334" s="2" t="s">
        <v>48</v>
      </c>
      <c r="D334" s="2" t="s">
        <v>2346</v>
      </c>
      <c r="E334" s="2" t="s">
        <v>3651</v>
      </c>
      <c r="F334" s="2" t="s">
        <v>26</v>
      </c>
      <c r="G334" s="2" t="s">
        <v>9</v>
      </c>
      <c r="H334" s="2">
        <f t="shared" si="5"/>
        <v>2012</v>
      </c>
      <c r="I334" s="42" t="s">
        <v>5396</v>
      </c>
      <c r="J334" s="2">
        <v>7.4</v>
      </c>
      <c r="K334" s="2">
        <v>56.33</v>
      </c>
      <c r="L334" s="2">
        <v>142</v>
      </c>
      <c r="M334" s="2">
        <v>2.5299999999999998</v>
      </c>
      <c r="N334" s="2">
        <v>4.82</v>
      </c>
      <c r="O334" s="2">
        <v>32.14</v>
      </c>
      <c r="P334" s="2">
        <v>4546</v>
      </c>
      <c r="Q334" s="2" t="s">
        <v>45</v>
      </c>
      <c r="R334" s="2">
        <v>70</v>
      </c>
      <c r="S334" s="2">
        <v>144858</v>
      </c>
      <c r="T334" s="2">
        <v>25.68</v>
      </c>
      <c r="U334" s="2">
        <v>6.46</v>
      </c>
      <c r="V334" s="2" t="s">
        <v>48</v>
      </c>
      <c r="W334" s="2">
        <v>12.61</v>
      </c>
    </row>
    <row r="335" spans="1:23" x14ac:dyDescent="0.3">
      <c r="A335" s="2" t="s">
        <v>681</v>
      </c>
      <c r="B335" s="2" t="s">
        <v>28</v>
      </c>
      <c r="C335" s="2" t="s">
        <v>52</v>
      </c>
      <c r="D335" s="2" t="s">
        <v>2380</v>
      </c>
      <c r="E335" s="2" t="s">
        <v>3695</v>
      </c>
      <c r="F335" s="2" t="s">
        <v>26</v>
      </c>
      <c r="G335" s="2" t="s">
        <v>9</v>
      </c>
      <c r="H335" s="2">
        <f t="shared" si="5"/>
        <v>2000</v>
      </c>
      <c r="I335" s="42" t="s">
        <v>5397</v>
      </c>
      <c r="J335" s="2">
        <v>7.4</v>
      </c>
      <c r="K335" s="2">
        <v>63.95</v>
      </c>
      <c r="L335" s="2">
        <v>88</v>
      </c>
      <c r="M335" s="2">
        <v>36.380000000000003</v>
      </c>
      <c r="N335" s="2">
        <v>103.16</v>
      </c>
      <c r="O335" s="2">
        <v>810.2</v>
      </c>
      <c r="P335" s="2">
        <v>2396</v>
      </c>
      <c r="Q335" s="2" t="s">
        <v>45</v>
      </c>
      <c r="R335" s="2">
        <v>99</v>
      </c>
      <c r="S335" s="2">
        <v>421548</v>
      </c>
      <c r="T335" s="2">
        <v>495.66</v>
      </c>
      <c r="U335" s="2">
        <v>314.54000000000002</v>
      </c>
      <c r="V335" s="2" t="s">
        <v>50</v>
      </c>
      <c r="W335" s="2">
        <v>14.21</v>
      </c>
    </row>
    <row r="336" spans="1:23" x14ac:dyDescent="0.3">
      <c r="A336" s="2" t="s">
        <v>708</v>
      </c>
      <c r="B336" s="2" t="s">
        <v>20</v>
      </c>
      <c r="C336" s="2" t="s">
        <v>61</v>
      </c>
      <c r="D336" s="2" t="s">
        <v>2397</v>
      </c>
      <c r="E336" s="2" t="s">
        <v>3725</v>
      </c>
      <c r="F336" s="2" t="s">
        <v>26</v>
      </c>
      <c r="G336" s="2" t="s">
        <v>9</v>
      </c>
      <c r="H336" s="2">
        <f t="shared" si="5"/>
        <v>1979</v>
      </c>
      <c r="I336" s="42" t="s">
        <v>5398</v>
      </c>
      <c r="J336" s="2">
        <v>7.4</v>
      </c>
      <c r="K336" s="2">
        <v>125.9</v>
      </c>
      <c r="L336" s="2">
        <v>118</v>
      </c>
      <c r="M336" s="2">
        <v>24.72</v>
      </c>
      <c r="N336" s="2">
        <v>55.84</v>
      </c>
      <c r="O336" s="2">
        <v>176.78</v>
      </c>
      <c r="P336" s="2">
        <v>2939</v>
      </c>
      <c r="Q336" s="2" t="s">
        <v>49</v>
      </c>
      <c r="R336" s="2">
        <v>42</v>
      </c>
      <c r="S336" s="2">
        <v>126835</v>
      </c>
      <c r="T336" s="2">
        <v>119.37</v>
      </c>
      <c r="U336" s="2">
        <v>57.41</v>
      </c>
      <c r="V336" s="2" t="s">
        <v>54</v>
      </c>
      <c r="W336" s="2">
        <v>24</v>
      </c>
    </row>
    <row r="337" spans="1:23" x14ac:dyDescent="0.3">
      <c r="A337" s="2" t="s">
        <v>482</v>
      </c>
      <c r="B337" s="2" t="s">
        <v>28</v>
      </c>
      <c r="C337" s="2" t="s">
        <v>50</v>
      </c>
      <c r="D337" s="2" t="s">
        <v>2204</v>
      </c>
      <c r="E337" s="2" t="s">
        <v>3834</v>
      </c>
      <c r="F337" s="2" t="s">
        <v>26</v>
      </c>
      <c r="G337" s="2" t="s">
        <v>9</v>
      </c>
      <c r="H337" s="2">
        <f t="shared" si="5"/>
        <v>1954</v>
      </c>
      <c r="I337" s="42" t="s">
        <v>5399</v>
      </c>
      <c r="J337" s="2">
        <v>7.4</v>
      </c>
      <c r="K337" s="2">
        <v>95.86</v>
      </c>
      <c r="L337" s="2">
        <v>149</v>
      </c>
      <c r="M337" s="2">
        <v>38.909999999999997</v>
      </c>
      <c r="N337" s="2">
        <v>91.92</v>
      </c>
      <c r="O337" s="2">
        <v>747.8</v>
      </c>
      <c r="P337" s="2">
        <v>2931</v>
      </c>
      <c r="Q337" s="2" t="s">
        <v>49</v>
      </c>
      <c r="R337" s="2">
        <v>75</v>
      </c>
      <c r="S337" s="2">
        <v>118552</v>
      </c>
      <c r="T337" s="2">
        <v>576.53</v>
      </c>
      <c r="U337" s="2">
        <v>171.27</v>
      </c>
      <c r="V337" s="2" t="s">
        <v>48</v>
      </c>
      <c r="W337" s="2">
        <v>17.809999999999999</v>
      </c>
    </row>
    <row r="338" spans="1:23" x14ac:dyDescent="0.3">
      <c r="A338" s="2" t="s">
        <v>828</v>
      </c>
      <c r="B338" s="2" t="s">
        <v>28</v>
      </c>
      <c r="C338" s="2" t="s">
        <v>61</v>
      </c>
      <c r="D338" s="2" t="s">
        <v>2418</v>
      </c>
      <c r="E338" s="2" t="s">
        <v>3857</v>
      </c>
      <c r="F338" s="2" t="s">
        <v>26</v>
      </c>
      <c r="G338" s="2" t="s">
        <v>9</v>
      </c>
      <c r="H338" s="2">
        <f t="shared" si="5"/>
        <v>1998</v>
      </c>
      <c r="I338" s="42" t="s">
        <v>5400</v>
      </c>
      <c r="J338" s="2">
        <v>7.4</v>
      </c>
      <c r="K338" s="2">
        <v>212</v>
      </c>
      <c r="L338" s="2">
        <v>80</v>
      </c>
      <c r="M338" s="2">
        <v>43.59</v>
      </c>
      <c r="N338" s="2">
        <v>66.510000000000005</v>
      </c>
      <c r="O338" s="2">
        <v>478.23</v>
      </c>
      <c r="P338" s="2">
        <v>2042</v>
      </c>
      <c r="Q338" s="2" t="s">
        <v>45</v>
      </c>
      <c r="R338" s="2">
        <v>90</v>
      </c>
      <c r="S338" s="2">
        <v>385491</v>
      </c>
      <c r="T338" s="2">
        <v>338.92</v>
      </c>
      <c r="U338" s="2">
        <v>139.31</v>
      </c>
      <c r="V338" s="2" t="s">
        <v>55</v>
      </c>
      <c r="W338" s="2">
        <v>32.14</v>
      </c>
    </row>
    <row r="339" spans="1:23" x14ac:dyDescent="0.3">
      <c r="A339" s="2" t="s">
        <v>860</v>
      </c>
      <c r="B339" s="2" t="s">
        <v>17</v>
      </c>
      <c r="C339" s="2" t="s">
        <v>48</v>
      </c>
      <c r="D339" s="2" t="s">
        <v>2505</v>
      </c>
      <c r="E339" s="2" t="s">
        <v>3891</v>
      </c>
      <c r="F339" s="2" t="s">
        <v>26</v>
      </c>
      <c r="G339" s="2" t="s">
        <v>9</v>
      </c>
      <c r="H339" s="2">
        <f t="shared" si="5"/>
        <v>1982</v>
      </c>
      <c r="I339" s="42" t="s">
        <v>5401</v>
      </c>
      <c r="J339" s="2">
        <v>7.4</v>
      </c>
      <c r="K339" s="2">
        <v>235.82</v>
      </c>
      <c r="L339" s="2">
        <v>114</v>
      </c>
      <c r="M339" s="2">
        <v>19.05</v>
      </c>
      <c r="N339" s="2">
        <v>52.67</v>
      </c>
      <c r="O339" s="2">
        <v>156.05000000000001</v>
      </c>
      <c r="P339" s="2">
        <v>4788</v>
      </c>
      <c r="Q339" s="2" t="s">
        <v>49</v>
      </c>
      <c r="R339" s="2">
        <v>86</v>
      </c>
      <c r="S339" s="2">
        <v>344992</v>
      </c>
      <c r="T339" s="2">
        <v>109.45</v>
      </c>
      <c r="U339" s="2">
        <v>46.6</v>
      </c>
      <c r="V339" s="2" t="s">
        <v>46</v>
      </c>
      <c r="W339" s="2">
        <v>74.44</v>
      </c>
    </row>
    <row r="340" spans="1:23" x14ac:dyDescent="0.3">
      <c r="A340" s="2" t="s">
        <v>901</v>
      </c>
      <c r="B340" s="2" t="s">
        <v>13</v>
      </c>
      <c r="C340" s="2" t="s">
        <v>48</v>
      </c>
      <c r="D340" s="2" t="s">
        <v>2051</v>
      </c>
      <c r="E340" s="2" t="s">
        <v>3935</v>
      </c>
      <c r="F340" s="2" t="s">
        <v>26</v>
      </c>
      <c r="G340" s="2" t="s">
        <v>9</v>
      </c>
      <c r="H340" s="2">
        <f t="shared" si="5"/>
        <v>1956</v>
      </c>
      <c r="I340" s="42" t="s">
        <v>5402</v>
      </c>
      <c r="J340" s="2">
        <v>7.4</v>
      </c>
      <c r="K340" s="2">
        <v>135.59</v>
      </c>
      <c r="L340" s="2">
        <v>109</v>
      </c>
      <c r="M340" s="2">
        <v>35.07</v>
      </c>
      <c r="N340" s="2">
        <v>93.51</v>
      </c>
      <c r="O340" s="2">
        <v>207.54</v>
      </c>
      <c r="P340" s="2">
        <v>3812</v>
      </c>
      <c r="Q340" s="2" t="s">
        <v>49</v>
      </c>
      <c r="R340" s="2">
        <v>84</v>
      </c>
      <c r="S340" s="2">
        <v>304750</v>
      </c>
      <c r="T340" s="2">
        <v>162.81</v>
      </c>
      <c r="U340" s="2">
        <v>44.73</v>
      </c>
      <c r="V340" s="2" t="s">
        <v>50</v>
      </c>
      <c r="W340" s="2">
        <v>66.099999999999994</v>
      </c>
    </row>
    <row r="341" spans="1:23" x14ac:dyDescent="0.3">
      <c r="A341" s="2" t="s">
        <v>907</v>
      </c>
      <c r="B341" s="2" t="s">
        <v>32</v>
      </c>
      <c r="C341" s="2" t="s">
        <v>66</v>
      </c>
      <c r="D341" s="2" t="s">
        <v>2529</v>
      </c>
      <c r="E341" s="2" t="s">
        <v>3941</v>
      </c>
      <c r="F341" s="2" t="s">
        <v>26</v>
      </c>
      <c r="G341" s="2" t="s">
        <v>2121</v>
      </c>
      <c r="H341" s="2">
        <f t="shared" si="5"/>
        <v>1978</v>
      </c>
      <c r="I341" s="42" t="s">
        <v>5403</v>
      </c>
      <c r="J341" s="2">
        <v>7.4</v>
      </c>
      <c r="K341" s="2">
        <v>235.35</v>
      </c>
      <c r="L341" s="2">
        <v>96</v>
      </c>
      <c r="M341" s="2">
        <v>17.16</v>
      </c>
      <c r="N341" s="2">
        <v>32.68</v>
      </c>
      <c r="O341" s="2">
        <v>76.510000000000005</v>
      </c>
      <c r="P341" s="2">
        <v>4070</v>
      </c>
      <c r="Q341" s="2" t="s">
        <v>49</v>
      </c>
      <c r="R341" s="2">
        <v>41</v>
      </c>
      <c r="S341" s="2">
        <v>263823</v>
      </c>
      <c r="T341" s="2">
        <v>43.14</v>
      </c>
      <c r="U341" s="2">
        <v>33.369999999999997</v>
      </c>
      <c r="V341" s="2" t="s">
        <v>54</v>
      </c>
      <c r="W341" s="2">
        <v>45.76</v>
      </c>
    </row>
    <row r="342" spans="1:23" x14ac:dyDescent="0.3">
      <c r="A342" s="2" t="s">
        <v>912</v>
      </c>
      <c r="B342" s="2" t="s">
        <v>13</v>
      </c>
      <c r="C342" s="2" t="s">
        <v>50</v>
      </c>
      <c r="D342" s="2" t="s">
        <v>2444</v>
      </c>
      <c r="E342" s="2" t="s">
        <v>3946</v>
      </c>
      <c r="F342" s="2" t="s">
        <v>26</v>
      </c>
      <c r="G342" s="2" t="s">
        <v>1843</v>
      </c>
      <c r="H342" s="2">
        <f t="shared" si="5"/>
        <v>1971</v>
      </c>
      <c r="I342" s="42" t="s">
        <v>5404</v>
      </c>
      <c r="J342" s="2">
        <v>7.4</v>
      </c>
      <c r="K342" s="2">
        <v>171.3</v>
      </c>
      <c r="L342" s="2">
        <v>129</v>
      </c>
      <c r="M342" s="2">
        <v>1.86</v>
      </c>
      <c r="N342" s="2">
        <v>4.4800000000000004</v>
      </c>
      <c r="O342" s="2">
        <v>28.2</v>
      </c>
      <c r="P342" s="2">
        <v>4785</v>
      </c>
      <c r="Q342" s="2" t="s">
        <v>45</v>
      </c>
      <c r="R342" s="2">
        <v>98</v>
      </c>
      <c r="S342" s="2">
        <v>299452</v>
      </c>
      <c r="T342" s="2">
        <v>14.92</v>
      </c>
      <c r="U342" s="2">
        <v>13.28</v>
      </c>
      <c r="V342" s="2" t="s">
        <v>55</v>
      </c>
      <c r="W342" s="2">
        <v>43.59</v>
      </c>
    </row>
    <row r="343" spans="1:23" x14ac:dyDescent="0.3">
      <c r="A343" s="2" t="s">
        <v>931</v>
      </c>
      <c r="B343" s="2" t="s">
        <v>25</v>
      </c>
      <c r="C343" s="2" t="s">
        <v>66</v>
      </c>
      <c r="D343" s="2" t="s">
        <v>2542</v>
      </c>
      <c r="E343" s="2" t="s">
        <v>3966</v>
      </c>
      <c r="F343" s="2" t="s">
        <v>26</v>
      </c>
      <c r="G343" s="2" t="s">
        <v>19</v>
      </c>
      <c r="H343" s="2">
        <f t="shared" si="5"/>
        <v>2010</v>
      </c>
      <c r="I343" s="42" t="s">
        <v>5405</v>
      </c>
      <c r="J343" s="2">
        <v>7.4</v>
      </c>
      <c r="K343" s="2">
        <v>71.22</v>
      </c>
      <c r="L343" s="2">
        <v>93</v>
      </c>
      <c r="M343" s="2">
        <v>13.73</v>
      </c>
      <c r="N343" s="2">
        <v>34.26</v>
      </c>
      <c r="O343" s="2">
        <v>156.41</v>
      </c>
      <c r="P343" s="2">
        <v>649</v>
      </c>
      <c r="Q343" s="2" t="s">
        <v>45</v>
      </c>
      <c r="R343" s="2">
        <v>60</v>
      </c>
      <c r="S343" s="2">
        <v>379754</v>
      </c>
      <c r="T343" s="2">
        <v>95.28</v>
      </c>
      <c r="U343" s="2">
        <v>61.13</v>
      </c>
      <c r="V343" s="2" t="s">
        <v>50</v>
      </c>
      <c r="W343" s="2">
        <v>12.01</v>
      </c>
    </row>
    <row r="344" spans="1:23" x14ac:dyDescent="0.3">
      <c r="A344" s="2" t="s">
        <v>941</v>
      </c>
      <c r="B344" s="2" t="s">
        <v>20</v>
      </c>
      <c r="C344" s="2" t="s">
        <v>48</v>
      </c>
      <c r="D344" s="2" t="s">
        <v>1970</v>
      </c>
      <c r="E344" s="2" t="s">
        <v>3976</v>
      </c>
      <c r="F344" s="2" t="s">
        <v>26</v>
      </c>
      <c r="G344" s="2" t="s">
        <v>9</v>
      </c>
      <c r="H344" s="2">
        <f t="shared" si="5"/>
        <v>2003</v>
      </c>
      <c r="I344" s="42" t="s">
        <v>5406</v>
      </c>
      <c r="J344" s="2">
        <v>7.4</v>
      </c>
      <c r="K344" s="2">
        <v>56.52</v>
      </c>
      <c r="L344" s="2">
        <v>101</v>
      </c>
      <c r="M344" s="2">
        <v>21.25</v>
      </c>
      <c r="N344" s="2">
        <v>60.35</v>
      </c>
      <c r="O344" s="2">
        <v>335.51</v>
      </c>
      <c r="P344" s="2">
        <v>3059</v>
      </c>
      <c r="Q344" s="2" t="s">
        <v>49</v>
      </c>
      <c r="R344" s="2">
        <v>66</v>
      </c>
      <c r="S344" s="2">
        <v>341882</v>
      </c>
      <c r="T344" s="2">
        <v>230</v>
      </c>
      <c r="U344" s="2">
        <v>105.51</v>
      </c>
      <c r="V344" s="2" t="s">
        <v>48</v>
      </c>
      <c r="W344" s="2">
        <v>12.92</v>
      </c>
    </row>
    <row r="345" spans="1:23" x14ac:dyDescent="0.3">
      <c r="A345" s="2" t="s">
        <v>961</v>
      </c>
      <c r="B345" s="2" t="s">
        <v>10</v>
      </c>
      <c r="C345" s="2" t="s">
        <v>66</v>
      </c>
      <c r="D345" s="2" t="s">
        <v>2565</v>
      </c>
      <c r="E345" s="2" t="s">
        <v>3998</v>
      </c>
      <c r="F345" s="2" t="s">
        <v>26</v>
      </c>
      <c r="G345" s="2" t="s">
        <v>9</v>
      </c>
      <c r="H345" s="2">
        <f t="shared" si="5"/>
        <v>1988</v>
      </c>
      <c r="I345" s="42" t="s">
        <v>5407</v>
      </c>
      <c r="J345" s="2">
        <v>7.4</v>
      </c>
      <c r="K345" s="2">
        <v>30.38</v>
      </c>
      <c r="L345" s="2">
        <v>121</v>
      </c>
      <c r="M345" s="2">
        <v>26.84</v>
      </c>
      <c r="N345" s="2">
        <v>70.06</v>
      </c>
      <c r="O345" s="2">
        <v>388.31</v>
      </c>
      <c r="P345" s="2">
        <v>3976</v>
      </c>
      <c r="Q345" s="2" t="s">
        <v>45</v>
      </c>
      <c r="R345" s="2">
        <v>51</v>
      </c>
      <c r="S345" s="2">
        <v>480557</v>
      </c>
      <c r="T345" s="2">
        <v>299.8</v>
      </c>
      <c r="U345" s="2">
        <v>88.51</v>
      </c>
      <c r="V345" s="2" t="s">
        <v>50</v>
      </c>
      <c r="W345" s="2">
        <v>10.65</v>
      </c>
    </row>
    <row r="346" spans="1:23" x14ac:dyDescent="0.3">
      <c r="A346" s="2" t="s">
        <v>965</v>
      </c>
      <c r="B346" s="2" t="s">
        <v>8</v>
      </c>
      <c r="C346" s="2" t="s">
        <v>50</v>
      </c>
      <c r="D346" s="2" t="s">
        <v>2051</v>
      </c>
      <c r="E346" s="2" t="s">
        <v>4002</v>
      </c>
      <c r="F346" s="2" t="s">
        <v>26</v>
      </c>
      <c r="G346" s="2" t="s">
        <v>9</v>
      </c>
      <c r="H346" s="2">
        <f t="shared" si="5"/>
        <v>1973</v>
      </c>
      <c r="I346" s="42" t="s">
        <v>5408</v>
      </c>
      <c r="J346" s="2">
        <v>7.4</v>
      </c>
      <c r="K346" s="2">
        <v>93.02</v>
      </c>
      <c r="L346" s="2">
        <v>177</v>
      </c>
      <c r="M346" s="2">
        <v>48.37</v>
      </c>
      <c r="N346" s="2">
        <v>78.150000000000006</v>
      </c>
      <c r="O346" s="2">
        <v>758.99</v>
      </c>
      <c r="P346" s="2">
        <v>4367</v>
      </c>
      <c r="Q346" s="2" t="s">
        <v>49</v>
      </c>
      <c r="R346" s="2">
        <v>22</v>
      </c>
      <c r="S346" s="2">
        <v>353342</v>
      </c>
      <c r="T346" s="2">
        <v>559.79</v>
      </c>
      <c r="U346" s="2">
        <v>199.2</v>
      </c>
      <c r="V346" s="2" t="s">
        <v>50</v>
      </c>
      <c r="W346" s="2">
        <v>9.6199999999999992</v>
      </c>
    </row>
    <row r="347" spans="1:23" x14ac:dyDescent="0.3">
      <c r="A347" s="2" t="s">
        <v>1002</v>
      </c>
      <c r="B347" s="2" t="s">
        <v>17</v>
      </c>
      <c r="C347" s="2" t="s">
        <v>48</v>
      </c>
      <c r="D347" s="2" t="s">
        <v>1882</v>
      </c>
      <c r="E347" s="2" t="s">
        <v>4042</v>
      </c>
      <c r="F347" s="2" t="s">
        <v>26</v>
      </c>
      <c r="G347" s="2" t="s">
        <v>9</v>
      </c>
      <c r="H347" s="2">
        <f t="shared" si="5"/>
        <v>1957</v>
      </c>
      <c r="I347" s="42" t="s">
        <v>5409</v>
      </c>
      <c r="J347" s="2">
        <v>7.4</v>
      </c>
      <c r="K347" s="2">
        <v>101.69</v>
      </c>
      <c r="L347" s="2">
        <v>144</v>
      </c>
      <c r="M347" s="2">
        <v>8.4</v>
      </c>
      <c r="N347" s="2">
        <v>17.23</v>
      </c>
      <c r="O347" s="2">
        <v>36.409999999999997</v>
      </c>
      <c r="P347" s="2">
        <v>1427</v>
      </c>
      <c r="Q347" s="2" t="s">
        <v>45</v>
      </c>
      <c r="R347" s="2">
        <v>83</v>
      </c>
      <c r="S347" s="2">
        <v>76544</v>
      </c>
      <c r="T347" s="2">
        <v>25.58</v>
      </c>
      <c r="U347" s="2">
        <v>10.83</v>
      </c>
      <c r="V347" s="2" t="s">
        <v>54</v>
      </c>
      <c r="W347" s="2">
        <v>46.63</v>
      </c>
    </row>
    <row r="348" spans="1:23" x14ac:dyDescent="0.3">
      <c r="A348" s="2" t="s">
        <v>1045</v>
      </c>
      <c r="B348" s="2" t="s">
        <v>10</v>
      </c>
      <c r="C348" s="2" t="s">
        <v>52</v>
      </c>
      <c r="D348" s="2" t="s">
        <v>1970</v>
      </c>
      <c r="E348" s="2" t="s">
        <v>4091</v>
      </c>
      <c r="F348" s="2" t="s">
        <v>26</v>
      </c>
      <c r="G348" s="2" t="s">
        <v>9</v>
      </c>
      <c r="H348" s="2">
        <f t="shared" si="5"/>
        <v>1983</v>
      </c>
      <c r="I348" s="42" t="s">
        <v>5410</v>
      </c>
      <c r="J348" s="2">
        <v>7.4</v>
      </c>
      <c r="K348" s="2">
        <v>86.94</v>
      </c>
      <c r="L348" s="2">
        <v>147</v>
      </c>
      <c r="M348" s="2">
        <v>30.86</v>
      </c>
      <c r="N348" s="2">
        <v>85.15</v>
      </c>
      <c r="O348" s="2">
        <v>716.69</v>
      </c>
      <c r="P348" s="2">
        <v>3171</v>
      </c>
      <c r="Q348" s="2" t="s">
        <v>49</v>
      </c>
      <c r="R348" s="2">
        <v>86</v>
      </c>
      <c r="S348" s="2">
        <v>439243</v>
      </c>
      <c r="T348" s="2">
        <v>360.29</v>
      </c>
      <c r="U348" s="2">
        <v>356.4</v>
      </c>
      <c r="V348" s="2" t="s">
        <v>55</v>
      </c>
      <c r="W348" s="2">
        <v>13.15</v>
      </c>
    </row>
    <row r="349" spans="1:23" x14ac:dyDescent="0.3">
      <c r="A349" s="2" t="s">
        <v>1065</v>
      </c>
      <c r="B349" s="2" t="s">
        <v>22</v>
      </c>
      <c r="C349" s="2" t="s">
        <v>54</v>
      </c>
      <c r="D349" s="2" t="s">
        <v>2145</v>
      </c>
      <c r="E349" s="2" t="s">
        <v>4115</v>
      </c>
      <c r="F349" s="2" t="s">
        <v>26</v>
      </c>
      <c r="G349" s="2" t="s">
        <v>9</v>
      </c>
      <c r="H349" s="2">
        <f t="shared" si="5"/>
        <v>2000</v>
      </c>
      <c r="I349" s="42" t="s">
        <v>5411</v>
      </c>
      <c r="J349" s="2">
        <v>7.4</v>
      </c>
      <c r="K349" s="2">
        <v>79.53</v>
      </c>
      <c r="L349" s="2">
        <v>138</v>
      </c>
      <c r="M349" s="2">
        <v>21.92</v>
      </c>
      <c r="N349" s="2">
        <v>45.22</v>
      </c>
      <c r="O349" s="2">
        <v>168.08</v>
      </c>
      <c r="P349" s="2">
        <v>4625</v>
      </c>
      <c r="Q349" s="2" t="s">
        <v>45</v>
      </c>
      <c r="R349" s="2">
        <v>82</v>
      </c>
      <c r="S349" s="2">
        <v>277918</v>
      </c>
      <c r="T349" s="2">
        <v>101.21</v>
      </c>
      <c r="U349" s="2">
        <v>66.87</v>
      </c>
      <c r="V349" s="2" t="s">
        <v>44</v>
      </c>
      <c r="W349" s="2">
        <v>14.38</v>
      </c>
    </row>
    <row r="350" spans="1:23" x14ac:dyDescent="0.3">
      <c r="A350" s="2" t="s">
        <v>1073</v>
      </c>
      <c r="B350" s="2" t="s">
        <v>25</v>
      </c>
      <c r="C350" s="2" t="s">
        <v>48</v>
      </c>
      <c r="D350" s="2" t="s">
        <v>2629</v>
      </c>
      <c r="E350" s="2" t="s">
        <v>4123</v>
      </c>
      <c r="F350" s="2" t="s">
        <v>26</v>
      </c>
      <c r="G350" s="2" t="s">
        <v>9</v>
      </c>
      <c r="H350" s="2">
        <f t="shared" si="5"/>
        <v>1994</v>
      </c>
      <c r="I350" s="42" t="s">
        <v>5412</v>
      </c>
      <c r="J350" s="2">
        <v>7.4</v>
      </c>
      <c r="K350" s="2">
        <v>194.3</v>
      </c>
      <c r="L350" s="2">
        <v>98</v>
      </c>
      <c r="M350" s="2">
        <v>11.49</v>
      </c>
      <c r="N350" s="2">
        <v>32.33</v>
      </c>
      <c r="O350" s="2">
        <v>187.83</v>
      </c>
      <c r="P350" s="2">
        <v>2701</v>
      </c>
      <c r="Q350" s="2" t="s">
        <v>49</v>
      </c>
      <c r="R350" s="2">
        <v>90</v>
      </c>
      <c r="S350" s="2">
        <v>3962</v>
      </c>
      <c r="T350" s="2">
        <v>100.72</v>
      </c>
      <c r="U350" s="2">
        <v>87.11</v>
      </c>
      <c r="V350" s="2" t="s">
        <v>44</v>
      </c>
      <c r="W350" s="2">
        <v>81.040000000000006</v>
      </c>
    </row>
    <row r="351" spans="1:23" x14ac:dyDescent="0.3">
      <c r="A351" s="2" t="s">
        <v>1118</v>
      </c>
      <c r="B351" s="2" t="s">
        <v>17</v>
      </c>
      <c r="C351" s="2" t="s">
        <v>52</v>
      </c>
      <c r="D351" s="2" t="s">
        <v>2663</v>
      </c>
      <c r="E351" s="2" t="s">
        <v>4175</v>
      </c>
      <c r="F351" s="2" t="s">
        <v>26</v>
      </c>
      <c r="G351" s="2" t="s">
        <v>9</v>
      </c>
      <c r="H351" s="2">
        <f t="shared" si="5"/>
        <v>1969</v>
      </c>
      <c r="I351" s="42" t="s">
        <v>5413</v>
      </c>
      <c r="J351" s="2">
        <v>7.4</v>
      </c>
      <c r="K351" s="2">
        <v>224.68</v>
      </c>
      <c r="L351" s="2">
        <v>100</v>
      </c>
      <c r="M351" s="2">
        <v>26.18</v>
      </c>
      <c r="N351" s="2">
        <v>75.260000000000005</v>
      </c>
      <c r="O351" s="2">
        <v>354.11</v>
      </c>
      <c r="P351" s="2">
        <v>1849</v>
      </c>
      <c r="Q351" s="2" t="s">
        <v>45</v>
      </c>
      <c r="R351" s="2">
        <v>65</v>
      </c>
      <c r="S351" s="2">
        <v>490677</v>
      </c>
      <c r="T351" s="2">
        <v>239.66</v>
      </c>
      <c r="U351" s="2">
        <v>114.45</v>
      </c>
      <c r="V351" s="2" t="s">
        <v>46</v>
      </c>
      <c r="W351" s="2">
        <v>110.27</v>
      </c>
    </row>
    <row r="352" spans="1:23" x14ac:dyDescent="0.3">
      <c r="A352" s="2" t="s">
        <v>1149</v>
      </c>
      <c r="B352" s="2" t="s">
        <v>10</v>
      </c>
      <c r="C352" s="2" t="s">
        <v>50</v>
      </c>
      <c r="D352" s="2" t="s">
        <v>2346</v>
      </c>
      <c r="E352" s="2" t="s">
        <v>3651</v>
      </c>
      <c r="F352" s="2" t="s">
        <v>26</v>
      </c>
      <c r="G352" s="2" t="s">
        <v>9</v>
      </c>
      <c r="H352" s="2">
        <f t="shared" si="5"/>
        <v>1996</v>
      </c>
      <c r="I352" s="42" t="s">
        <v>5414</v>
      </c>
      <c r="J352" s="2">
        <v>7.4</v>
      </c>
      <c r="K352" s="2">
        <v>207.99</v>
      </c>
      <c r="L352" s="2">
        <v>94</v>
      </c>
      <c r="M352" s="2">
        <v>43.46</v>
      </c>
      <c r="N352" s="2">
        <v>95.77</v>
      </c>
      <c r="O352" s="2">
        <v>327.9</v>
      </c>
      <c r="P352" s="2">
        <v>3159</v>
      </c>
      <c r="Q352" s="2" t="s">
        <v>45</v>
      </c>
      <c r="R352" s="2">
        <v>76</v>
      </c>
      <c r="S352" s="2">
        <v>340030</v>
      </c>
      <c r="T352" s="2">
        <v>193.98</v>
      </c>
      <c r="U352" s="2">
        <v>133.91999999999999</v>
      </c>
      <c r="V352" s="2" t="s">
        <v>46</v>
      </c>
      <c r="W352" s="2">
        <v>91.36</v>
      </c>
    </row>
    <row r="353" spans="1:23" x14ac:dyDescent="0.3">
      <c r="A353" s="2" t="s">
        <v>1150</v>
      </c>
      <c r="B353" s="2" t="s">
        <v>10</v>
      </c>
      <c r="C353" s="2" t="s">
        <v>52</v>
      </c>
      <c r="D353" s="2" t="s">
        <v>2676</v>
      </c>
      <c r="E353" s="2" t="s">
        <v>4211</v>
      </c>
      <c r="F353" s="2" t="s">
        <v>26</v>
      </c>
      <c r="G353" s="2" t="s">
        <v>9</v>
      </c>
      <c r="H353" s="2">
        <f t="shared" si="5"/>
        <v>1977</v>
      </c>
      <c r="I353" s="42" t="s">
        <v>5415</v>
      </c>
      <c r="J353" s="2">
        <v>7.4</v>
      </c>
      <c r="K353" s="2">
        <v>124.5</v>
      </c>
      <c r="L353" s="2">
        <v>137</v>
      </c>
      <c r="M353" s="2">
        <v>18.91</v>
      </c>
      <c r="N353" s="2">
        <v>55.04</v>
      </c>
      <c r="O353" s="2">
        <v>375.14</v>
      </c>
      <c r="P353" s="2">
        <v>4329</v>
      </c>
      <c r="Q353" s="2" t="s">
        <v>45</v>
      </c>
      <c r="R353" s="2">
        <v>74</v>
      </c>
      <c r="S353" s="2">
        <v>5220</v>
      </c>
      <c r="T353" s="2">
        <v>269.18</v>
      </c>
      <c r="U353" s="2">
        <v>105.96</v>
      </c>
      <c r="V353" s="2" t="s">
        <v>44</v>
      </c>
      <c r="W353" s="2">
        <v>41.73</v>
      </c>
    </row>
    <row r="354" spans="1:23" x14ac:dyDescent="0.3">
      <c r="A354" s="2" t="s">
        <v>1154</v>
      </c>
      <c r="B354" s="2" t="s">
        <v>17</v>
      </c>
      <c r="C354" s="2" t="s">
        <v>52</v>
      </c>
      <c r="D354" s="2" t="s">
        <v>2679</v>
      </c>
      <c r="E354" s="2" t="s">
        <v>4215</v>
      </c>
      <c r="F354" s="2" t="s">
        <v>26</v>
      </c>
      <c r="G354" s="2" t="s">
        <v>9</v>
      </c>
      <c r="H354" s="2">
        <f t="shared" si="5"/>
        <v>2002</v>
      </c>
      <c r="I354" s="42" t="s">
        <v>5416</v>
      </c>
      <c r="J354" s="2">
        <v>7.4</v>
      </c>
      <c r="K354" s="2">
        <v>64.22</v>
      </c>
      <c r="L354" s="2">
        <v>177</v>
      </c>
      <c r="M354" s="2">
        <v>7.21</v>
      </c>
      <c r="N354" s="2">
        <v>11.05</v>
      </c>
      <c r="O354" s="2">
        <v>78</v>
      </c>
      <c r="P354" s="2">
        <v>2297</v>
      </c>
      <c r="Q354" s="2" t="s">
        <v>45</v>
      </c>
      <c r="R354" s="2">
        <v>61</v>
      </c>
      <c r="S354" s="2">
        <v>221564</v>
      </c>
      <c r="T354" s="2">
        <v>40.99</v>
      </c>
      <c r="U354" s="2">
        <v>37.01</v>
      </c>
      <c r="V354" s="2" t="s">
        <v>50</v>
      </c>
      <c r="W354" s="2">
        <v>19.61</v>
      </c>
    </row>
    <row r="355" spans="1:23" x14ac:dyDescent="0.3">
      <c r="A355" s="2" t="s">
        <v>1214</v>
      </c>
      <c r="B355" s="2" t="s">
        <v>10</v>
      </c>
      <c r="C355" s="2" t="s">
        <v>44</v>
      </c>
      <c r="D355" s="2" t="s">
        <v>2721</v>
      </c>
      <c r="E355" s="2" t="s">
        <v>4281</v>
      </c>
      <c r="F355" s="2" t="s">
        <v>26</v>
      </c>
      <c r="G355" s="2" t="s">
        <v>9</v>
      </c>
      <c r="H355" s="2">
        <f t="shared" si="5"/>
        <v>1993</v>
      </c>
      <c r="I355" s="42" t="s">
        <v>5417</v>
      </c>
      <c r="J355" s="2">
        <v>7.4</v>
      </c>
      <c r="K355" s="2">
        <v>277.45999999999998</v>
      </c>
      <c r="L355" s="2">
        <v>126</v>
      </c>
      <c r="M355" s="2">
        <v>47.65</v>
      </c>
      <c r="N355" s="2">
        <v>84.88</v>
      </c>
      <c r="O355" s="2">
        <v>364.82</v>
      </c>
      <c r="P355" s="2">
        <v>3741</v>
      </c>
      <c r="Q355" s="2" t="s">
        <v>45</v>
      </c>
      <c r="R355" s="2">
        <v>27</v>
      </c>
      <c r="S355" s="2">
        <v>102248</v>
      </c>
      <c r="T355" s="2">
        <v>186.27</v>
      </c>
      <c r="U355" s="2">
        <v>178.55</v>
      </c>
      <c r="V355" s="2" t="s">
        <v>55</v>
      </c>
      <c r="W355" s="2">
        <v>45.82</v>
      </c>
    </row>
    <row r="356" spans="1:23" x14ac:dyDescent="0.3">
      <c r="A356" s="2" t="s">
        <v>1257</v>
      </c>
      <c r="B356" s="2" t="s">
        <v>10</v>
      </c>
      <c r="C356" s="2" t="s">
        <v>66</v>
      </c>
      <c r="D356" s="2" t="s">
        <v>2755</v>
      </c>
      <c r="E356" s="2" t="s">
        <v>4332</v>
      </c>
      <c r="F356" s="2" t="s">
        <v>26</v>
      </c>
      <c r="G356" s="2" t="s">
        <v>9</v>
      </c>
      <c r="H356" s="2">
        <f t="shared" si="5"/>
        <v>1980</v>
      </c>
      <c r="I356" s="42" t="s">
        <v>5418</v>
      </c>
      <c r="J356" s="2">
        <v>7.4</v>
      </c>
      <c r="K356" s="2">
        <v>104.28</v>
      </c>
      <c r="L356" s="2">
        <v>143</v>
      </c>
      <c r="M356" s="2">
        <v>44.7</v>
      </c>
      <c r="N356" s="2">
        <v>126.1</v>
      </c>
      <c r="O356" s="2">
        <v>514.42999999999995</v>
      </c>
      <c r="P356" s="2">
        <v>2952</v>
      </c>
      <c r="Q356" s="2" t="s">
        <v>45</v>
      </c>
      <c r="R356" s="2">
        <v>78</v>
      </c>
      <c r="S356" s="2">
        <v>374385</v>
      </c>
      <c r="T356" s="2">
        <v>302.72000000000003</v>
      </c>
      <c r="U356" s="2">
        <v>211.71</v>
      </c>
      <c r="V356" s="2" t="s">
        <v>55</v>
      </c>
      <c r="W356" s="2">
        <v>29.78</v>
      </c>
    </row>
    <row r="357" spans="1:23" x14ac:dyDescent="0.3">
      <c r="A357" s="2" t="s">
        <v>1299</v>
      </c>
      <c r="B357" s="2" t="s">
        <v>17</v>
      </c>
      <c r="C357" s="2" t="s">
        <v>52</v>
      </c>
      <c r="D357" s="2" t="s">
        <v>2778</v>
      </c>
      <c r="E357" s="2" t="s">
        <v>4382</v>
      </c>
      <c r="F357" s="2" t="s">
        <v>26</v>
      </c>
      <c r="G357" s="2" t="s">
        <v>9</v>
      </c>
      <c r="H357" s="2">
        <f t="shared" si="5"/>
        <v>2011</v>
      </c>
      <c r="I357" s="42" t="s">
        <v>5419</v>
      </c>
      <c r="J357" s="2">
        <v>7.4</v>
      </c>
      <c r="K357" s="2">
        <v>184.83</v>
      </c>
      <c r="L357" s="2">
        <v>167</v>
      </c>
      <c r="M357" s="2">
        <v>3.88</v>
      </c>
      <c r="N357" s="2">
        <v>5.88</v>
      </c>
      <c r="O357" s="2">
        <v>20.07</v>
      </c>
      <c r="P357" s="2">
        <v>4551</v>
      </c>
      <c r="Q357" s="2" t="s">
        <v>45</v>
      </c>
      <c r="R357" s="2">
        <v>96</v>
      </c>
      <c r="S357" s="2">
        <v>21244</v>
      </c>
      <c r="T357" s="2">
        <v>14.99</v>
      </c>
      <c r="U357" s="2">
        <v>5.08</v>
      </c>
      <c r="V357" s="2" t="s">
        <v>50</v>
      </c>
      <c r="W357" s="2">
        <v>74.3</v>
      </c>
    </row>
    <row r="358" spans="1:23" x14ac:dyDescent="0.3">
      <c r="A358" s="2" t="s">
        <v>1324</v>
      </c>
      <c r="B358" s="2" t="s">
        <v>28</v>
      </c>
      <c r="C358" s="2" t="s">
        <v>66</v>
      </c>
      <c r="D358" s="2" t="s">
        <v>2663</v>
      </c>
      <c r="E358" s="2" t="s">
        <v>4408</v>
      </c>
      <c r="F358" s="2" t="s">
        <v>26</v>
      </c>
      <c r="G358" s="2" t="s">
        <v>9</v>
      </c>
      <c r="H358" s="2">
        <f t="shared" si="5"/>
        <v>2005</v>
      </c>
      <c r="I358" s="42" t="s">
        <v>5420</v>
      </c>
      <c r="J358" s="2">
        <v>7.4</v>
      </c>
      <c r="K358" s="2">
        <v>116.43</v>
      </c>
      <c r="L358" s="2">
        <v>119</v>
      </c>
      <c r="M358" s="2">
        <v>22.79</v>
      </c>
      <c r="N358" s="2">
        <v>63.32</v>
      </c>
      <c r="O358" s="2">
        <v>604.64</v>
      </c>
      <c r="P358" s="2">
        <v>2425</v>
      </c>
      <c r="Q358" s="2" t="s">
        <v>45</v>
      </c>
      <c r="R358" s="2">
        <v>43</v>
      </c>
      <c r="S358" s="2">
        <v>334529</v>
      </c>
      <c r="T358" s="2">
        <v>463.2</v>
      </c>
      <c r="U358" s="2">
        <v>141.44</v>
      </c>
      <c r="V358" s="2" t="s">
        <v>46</v>
      </c>
      <c r="W358" s="2">
        <v>55.03</v>
      </c>
    </row>
    <row r="359" spans="1:23" x14ac:dyDescent="0.3">
      <c r="A359" s="2" t="s">
        <v>1396</v>
      </c>
      <c r="B359" s="2" t="s">
        <v>22</v>
      </c>
      <c r="C359" s="2" t="s">
        <v>61</v>
      </c>
      <c r="D359" s="2" t="s">
        <v>2823</v>
      </c>
      <c r="E359" s="2" t="s">
        <v>4487</v>
      </c>
      <c r="F359" s="2" t="s">
        <v>26</v>
      </c>
      <c r="G359" s="2" t="s">
        <v>19</v>
      </c>
      <c r="H359" s="2">
        <f t="shared" si="5"/>
        <v>2009</v>
      </c>
      <c r="I359" s="42" t="s">
        <v>5421</v>
      </c>
      <c r="J359" s="2">
        <v>7.4</v>
      </c>
      <c r="K359" s="2">
        <v>173.83</v>
      </c>
      <c r="L359" s="2">
        <v>91</v>
      </c>
      <c r="M359" s="2">
        <v>29.66</v>
      </c>
      <c r="N359" s="2">
        <v>71.510000000000005</v>
      </c>
      <c r="O359" s="2">
        <v>707.11</v>
      </c>
      <c r="P359" s="2">
        <v>1972</v>
      </c>
      <c r="Q359" s="2" t="s">
        <v>45</v>
      </c>
      <c r="R359" s="2">
        <v>40</v>
      </c>
      <c r="S359" s="2">
        <v>66874</v>
      </c>
      <c r="T359" s="2">
        <v>360.2</v>
      </c>
      <c r="U359" s="2">
        <v>346.91</v>
      </c>
      <c r="V359" s="2" t="s">
        <v>44</v>
      </c>
      <c r="W359" s="2">
        <v>73.05</v>
      </c>
    </row>
    <row r="360" spans="1:23" x14ac:dyDescent="0.3">
      <c r="A360" s="2" t="s">
        <v>1419</v>
      </c>
      <c r="B360" s="2" t="s">
        <v>17</v>
      </c>
      <c r="C360" s="2" t="s">
        <v>48</v>
      </c>
      <c r="D360" s="2" t="s">
        <v>2838</v>
      </c>
      <c r="E360" s="2" t="s">
        <v>4514</v>
      </c>
      <c r="F360" s="2" t="s">
        <v>26</v>
      </c>
      <c r="G360" s="2" t="s">
        <v>19</v>
      </c>
      <c r="H360" s="2">
        <f t="shared" si="5"/>
        <v>1955</v>
      </c>
      <c r="I360" s="42" t="s">
        <v>5422</v>
      </c>
      <c r="J360" s="2">
        <v>7.4</v>
      </c>
      <c r="K360" s="2">
        <v>103.14</v>
      </c>
      <c r="L360" s="2">
        <v>180</v>
      </c>
      <c r="M360" s="2">
        <v>14.06</v>
      </c>
      <c r="N360" s="2">
        <v>22.07</v>
      </c>
      <c r="O360" s="2">
        <v>217.39</v>
      </c>
      <c r="P360" s="2">
        <v>2721</v>
      </c>
      <c r="Q360" s="2" t="s">
        <v>49</v>
      </c>
      <c r="R360" s="2">
        <v>67</v>
      </c>
      <c r="S360" s="2">
        <v>359289</v>
      </c>
      <c r="T360" s="2">
        <v>120.17</v>
      </c>
      <c r="U360" s="2">
        <v>97.22</v>
      </c>
      <c r="V360" s="2" t="s">
        <v>55</v>
      </c>
      <c r="W360" s="2">
        <v>25.38</v>
      </c>
    </row>
    <row r="361" spans="1:23" x14ac:dyDescent="0.3">
      <c r="A361" s="2" t="s">
        <v>583</v>
      </c>
      <c r="B361" s="2" t="s">
        <v>32</v>
      </c>
      <c r="C361" s="2" t="s">
        <v>54</v>
      </c>
      <c r="D361" s="2" t="s">
        <v>1897</v>
      </c>
      <c r="E361" s="2" t="s">
        <v>4544</v>
      </c>
      <c r="F361" s="2" t="s">
        <v>26</v>
      </c>
      <c r="G361" s="2" t="s">
        <v>19</v>
      </c>
      <c r="H361" s="2">
        <f t="shared" si="5"/>
        <v>1992</v>
      </c>
      <c r="I361" s="42" t="s">
        <v>5423</v>
      </c>
      <c r="J361" s="2">
        <v>7.4</v>
      </c>
      <c r="K361" s="2">
        <v>15.21</v>
      </c>
      <c r="L361" s="2">
        <v>162</v>
      </c>
      <c r="M361" s="2">
        <v>19.23</v>
      </c>
      <c r="N361" s="2">
        <v>57.15</v>
      </c>
      <c r="O361" s="2">
        <v>158.56</v>
      </c>
      <c r="P361" s="2">
        <v>2361</v>
      </c>
      <c r="Q361" s="2" t="s">
        <v>45</v>
      </c>
      <c r="R361" s="2">
        <v>38</v>
      </c>
      <c r="S361" s="2">
        <v>5161</v>
      </c>
      <c r="T361" s="2">
        <v>116.04</v>
      </c>
      <c r="U361" s="2">
        <v>42.52</v>
      </c>
      <c r="V361" s="2" t="s">
        <v>50</v>
      </c>
      <c r="W361" s="2">
        <v>1.78</v>
      </c>
    </row>
    <row r="362" spans="1:23" x14ac:dyDescent="0.3">
      <c r="A362" s="2" t="s">
        <v>1474</v>
      </c>
      <c r="B362" s="2" t="s">
        <v>32</v>
      </c>
      <c r="C362" s="2" t="s">
        <v>66</v>
      </c>
      <c r="D362" s="2" t="s">
        <v>2868</v>
      </c>
      <c r="E362" s="2" t="s">
        <v>4582</v>
      </c>
      <c r="F362" s="2" t="s">
        <v>29</v>
      </c>
      <c r="G362" s="2" t="s">
        <v>24</v>
      </c>
      <c r="H362" s="2">
        <f t="shared" si="5"/>
        <v>1967</v>
      </c>
      <c r="I362" s="42" t="s">
        <v>5424</v>
      </c>
      <c r="J362" s="2">
        <v>7.4</v>
      </c>
      <c r="K362" s="2">
        <v>266.31</v>
      </c>
      <c r="L362" s="2">
        <v>173</v>
      </c>
      <c r="M362" s="2">
        <v>12.89</v>
      </c>
      <c r="N362" s="2">
        <v>33.020000000000003</v>
      </c>
      <c r="O362" s="2">
        <v>229.89</v>
      </c>
      <c r="P362" s="2">
        <v>3703</v>
      </c>
      <c r="Q362" s="2" t="s">
        <v>45</v>
      </c>
      <c r="R362" s="2">
        <v>65</v>
      </c>
      <c r="S362" s="2">
        <v>326331</v>
      </c>
      <c r="T362" s="2">
        <v>119.15</v>
      </c>
      <c r="U362" s="2">
        <v>110.74</v>
      </c>
      <c r="V362" s="2" t="s">
        <v>54</v>
      </c>
      <c r="W362" s="2">
        <v>91.59</v>
      </c>
    </row>
    <row r="363" spans="1:23" x14ac:dyDescent="0.3">
      <c r="A363" s="2" t="s">
        <v>896</v>
      </c>
      <c r="B363" s="2" t="s">
        <v>20</v>
      </c>
      <c r="C363" s="2" t="s">
        <v>66</v>
      </c>
      <c r="D363" s="2" t="s">
        <v>2834</v>
      </c>
      <c r="E363" s="2" t="s">
        <v>4623</v>
      </c>
      <c r="F363" s="2" t="s">
        <v>26</v>
      </c>
      <c r="G363" s="2" t="s">
        <v>9</v>
      </c>
      <c r="H363" s="2">
        <f t="shared" si="5"/>
        <v>1957</v>
      </c>
      <c r="I363" s="42" t="s">
        <v>5425</v>
      </c>
      <c r="J363" s="2">
        <v>7.4</v>
      </c>
      <c r="K363" s="2">
        <v>113.93</v>
      </c>
      <c r="L363" s="2">
        <v>145</v>
      </c>
      <c r="M363" s="2">
        <v>34.909999999999997</v>
      </c>
      <c r="N363" s="2">
        <v>101.72</v>
      </c>
      <c r="O363" s="2">
        <v>472.36</v>
      </c>
      <c r="P363" s="2">
        <v>1026</v>
      </c>
      <c r="Q363" s="2" t="s">
        <v>49</v>
      </c>
      <c r="R363" s="2">
        <v>32</v>
      </c>
      <c r="S363" s="2">
        <v>38616</v>
      </c>
      <c r="T363" s="2">
        <v>266.76</v>
      </c>
      <c r="U363" s="2">
        <v>205.6</v>
      </c>
      <c r="V363" s="2" t="s">
        <v>50</v>
      </c>
      <c r="W363" s="2">
        <v>28.51</v>
      </c>
    </row>
    <row r="364" spans="1:23" x14ac:dyDescent="0.3">
      <c r="A364" s="2" t="s">
        <v>1547</v>
      </c>
      <c r="B364" s="2" t="s">
        <v>32</v>
      </c>
      <c r="C364" s="2" t="s">
        <v>52</v>
      </c>
      <c r="D364" s="2" t="s">
        <v>2908</v>
      </c>
      <c r="E364" s="2" t="s">
        <v>4670</v>
      </c>
      <c r="F364" s="2" t="s">
        <v>26</v>
      </c>
      <c r="G364" s="2" t="s">
        <v>1875</v>
      </c>
      <c r="H364" s="2">
        <f t="shared" si="5"/>
        <v>1996</v>
      </c>
      <c r="I364" s="42" t="s">
        <v>5426</v>
      </c>
      <c r="J364" s="2">
        <v>7.4</v>
      </c>
      <c r="K364" s="2">
        <v>279.94</v>
      </c>
      <c r="L364" s="2">
        <v>169</v>
      </c>
      <c r="M364" s="2">
        <v>28.65</v>
      </c>
      <c r="N364" s="2">
        <v>54.23</v>
      </c>
      <c r="O364" s="2">
        <v>515.84</v>
      </c>
      <c r="P364" s="2">
        <v>1903</v>
      </c>
      <c r="Q364" s="2" t="s">
        <v>49</v>
      </c>
      <c r="R364" s="2">
        <v>52</v>
      </c>
      <c r="S364" s="2">
        <v>268264</v>
      </c>
      <c r="T364" s="2">
        <v>342.93</v>
      </c>
      <c r="U364" s="2">
        <v>172.91</v>
      </c>
      <c r="V364" s="2" t="s">
        <v>48</v>
      </c>
      <c r="W364" s="2">
        <v>139.55000000000001</v>
      </c>
    </row>
    <row r="365" spans="1:23" x14ac:dyDescent="0.3">
      <c r="A365" s="2" t="s">
        <v>1581</v>
      </c>
      <c r="B365" s="2" t="s">
        <v>22</v>
      </c>
      <c r="C365" s="2" t="s">
        <v>61</v>
      </c>
      <c r="D365" s="2" t="s">
        <v>2314</v>
      </c>
      <c r="E365" s="2" t="s">
        <v>4715</v>
      </c>
      <c r="F365" s="2" t="s">
        <v>26</v>
      </c>
      <c r="G365" s="2" t="s">
        <v>9</v>
      </c>
      <c r="H365" s="2">
        <f t="shared" si="5"/>
        <v>1984</v>
      </c>
      <c r="I365" s="42" t="s">
        <v>5427</v>
      </c>
      <c r="J365" s="2">
        <v>7.4</v>
      </c>
      <c r="K365" s="2">
        <v>119</v>
      </c>
      <c r="L365" s="2">
        <v>118</v>
      </c>
      <c r="M365" s="2">
        <v>44.81</v>
      </c>
      <c r="N365" s="2">
        <v>84.63</v>
      </c>
      <c r="O365" s="2">
        <v>347.88</v>
      </c>
      <c r="P365" s="2">
        <v>720</v>
      </c>
      <c r="Q365" s="2" t="s">
        <v>45</v>
      </c>
      <c r="R365" s="2">
        <v>85</v>
      </c>
      <c r="S365" s="2">
        <v>401415</v>
      </c>
      <c r="T365" s="2">
        <v>247.96</v>
      </c>
      <c r="U365" s="2">
        <v>99.92</v>
      </c>
      <c r="V365" s="2" t="s">
        <v>46</v>
      </c>
      <c r="W365" s="2">
        <v>54.01</v>
      </c>
    </row>
    <row r="366" spans="1:23" x14ac:dyDescent="0.3">
      <c r="A366" s="2" t="s">
        <v>1686</v>
      </c>
      <c r="B366" s="2" t="s">
        <v>22</v>
      </c>
      <c r="C366" s="2" t="s">
        <v>48</v>
      </c>
      <c r="D366" s="2" t="s">
        <v>2944</v>
      </c>
      <c r="E366" s="2" t="s">
        <v>4846</v>
      </c>
      <c r="F366" s="2" t="s">
        <v>26</v>
      </c>
      <c r="G366" s="2" t="s">
        <v>9</v>
      </c>
      <c r="H366" s="2">
        <f t="shared" si="5"/>
        <v>1991</v>
      </c>
      <c r="I366" s="42" t="s">
        <v>5428</v>
      </c>
      <c r="J366" s="2">
        <v>7.4</v>
      </c>
      <c r="K366" s="2">
        <v>4.08</v>
      </c>
      <c r="L366" s="2">
        <v>142</v>
      </c>
      <c r="M366" s="2">
        <v>14.8</v>
      </c>
      <c r="N366" s="2">
        <v>30.39</v>
      </c>
      <c r="O366" s="2">
        <v>271.7</v>
      </c>
      <c r="P366" s="2">
        <v>1919</v>
      </c>
      <c r="Q366" s="2" t="s">
        <v>45</v>
      </c>
      <c r="R366" s="2">
        <v>71</v>
      </c>
      <c r="S366" s="2">
        <v>80960</v>
      </c>
      <c r="T366" s="2">
        <v>199</v>
      </c>
      <c r="U366" s="2">
        <v>72.7</v>
      </c>
      <c r="V366" s="2" t="s">
        <v>50</v>
      </c>
      <c r="W366" s="2">
        <v>1.1599999999999999</v>
      </c>
    </row>
    <row r="367" spans="1:23" x14ac:dyDescent="0.3">
      <c r="A367" s="2" t="s">
        <v>63</v>
      </c>
      <c r="B367" s="2" t="s">
        <v>8</v>
      </c>
      <c r="C367" s="2" t="s">
        <v>48</v>
      </c>
      <c r="D367" s="2" t="s">
        <v>2330</v>
      </c>
      <c r="E367" s="2" t="s">
        <v>4862</v>
      </c>
      <c r="F367" s="2" t="s">
        <v>26</v>
      </c>
      <c r="G367" s="2" t="s">
        <v>19</v>
      </c>
      <c r="H367" s="2">
        <f t="shared" si="5"/>
        <v>1965</v>
      </c>
      <c r="I367" s="42" t="s">
        <v>5429</v>
      </c>
      <c r="J367" s="2">
        <v>7.4</v>
      </c>
      <c r="K367" s="2">
        <v>112.6</v>
      </c>
      <c r="L367" s="2">
        <v>108</v>
      </c>
      <c r="M367" s="2">
        <v>3.93</v>
      </c>
      <c r="N367" s="2">
        <v>9.57</v>
      </c>
      <c r="O367" s="2">
        <v>79.19</v>
      </c>
      <c r="P367" s="2">
        <v>1136</v>
      </c>
      <c r="Q367" s="2" t="s">
        <v>49</v>
      </c>
      <c r="R367" s="2">
        <v>74</v>
      </c>
      <c r="S367" s="2">
        <v>120192</v>
      </c>
      <c r="T367" s="2">
        <v>50.59</v>
      </c>
      <c r="U367" s="2">
        <v>28.6</v>
      </c>
      <c r="V367" s="2" t="s">
        <v>44</v>
      </c>
      <c r="W367" s="2">
        <v>29.55</v>
      </c>
    </row>
    <row r="368" spans="1:23" x14ac:dyDescent="0.3">
      <c r="A368" s="2" t="s">
        <v>1740</v>
      </c>
      <c r="B368" s="2" t="s">
        <v>22</v>
      </c>
      <c r="C368" s="2" t="s">
        <v>50</v>
      </c>
      <c r="D368" s="2" t="s">
        <v>2690</v>
      </c>
      <c r="E368" s="2" t="s">
        <v>4912</v>
      </c>
      <c r="F368" s="2" t="s">
        <v>26</v>
      </c>
      <c r="G368" s="2" t="s">
        <v>19</v>
      </c>
      <c r="H368" s="2">
        <f t="shared" si="5"/>
        <v>1963</v>
      </c>
      <c r="I368" s="42" t="s">
        <v>5430</v>
      </c>
      <c r="J368" s="2">
        <v>7.4</v>
      </c>
      <c r="K368" s="2">
        <v>236.69</v>
      </c>
      <c r="L368" s="2">
        <v>139</v>
      </c>
      <c r="M368" s="2">
        <v>18.59</v>
      </c>
      <c r="N368" s="2">
        <v>40.36</v>
      </c>
      <c r="O368" s="2">
        <v>307.82</v>
      </c>
      <c r="P368" s="2">
        <v>3962</v>
      </c>
      <c r="Q368" s="2" t="s">
        <v>45</v>
      </c>
      <c r="R368" s="2">
        <v>97</v>
      </c>
      <c r="S368" s="2">
        <v>15776</v>
      </c>
      <c r="T368" s="2">
        <v>205.19</v>
      </c>
      <c r="U368" s="2">
        <v>102.63</v>
      </c>
      <c r="V368" s="2" t="s">
        <v>48</v>
      </c>
      <c r="W368" s="2">
        <v>79.819999999999993</v>
      </c>
    </row>
    <row r="369" spans="1:23" x14ac:dyDescent="0.3">
      <c r="A369" s="2" t="s">
        <v>377</v>
      </c>
      <c r="B369" s="2" t="s">
        <v>28</v>
      </c>
      <c r="C369" s="2" t="s">
        <v>44</v>
      </c>
      <c r="D369" s="2" t="s">
        <v>1992</v>
      </c>
      <c r="E369" s="2" t="s">
        <v>5021</v>
      </c>
      <c r="F369" s="2" t="s">
        <v>26</v>
      </c>
      <c r="G369" s="2" t="s">
        <v>9</v>
      </c>
      <c r="H369" s="2">
        <f t="shared" si="5"/>
        <v>1960</v>
      </c>
      <c r="I369" s="42" t="s">
        <v>5431</v>
      </c>
      <c r="J369" s="2">
        <v>7.4</v>
      </c>
      <c r="K369" s="2">
        <v>232.9</v>
      </c>
      <c r="L369" s="2">
        <v>82</v>
      </c>
      <c r="M369" s="2">
        <v>9.61</v>
      </c>
      <c r="N369" s="2">
        <v>18.86</v>
      </c>
      <c r="O369" s="2">
        <v>83.07</v>
      </c>
      <c r="P369" s="2">
        <v>2526</v>
      </c>
      <c r="Q369" s="2" t="s">
        <v>49</v>
      </c>
      <c r="R369" s="2">
        <v>77</v>
      </c>
      <c r="S369" s="2">
        <v>75250</v>
      </c>
      <c r="T369" s="2">
        <v>50.08</v>
      </c>
      <c r="U369" s="2">
        <v>32.99</v>
      </c>
      <c r="V369" s="2" t="s">
        <v>50</v>
      </c>
      <c r="W369" s="2">
        <v>92.63</v>
      </c>
    </row>
    <row r="370" spans="1:23" x14ac:dyDescent="0.3">
      <c r="A370" s="2" t="s">
        <v>57</v>
      </c>
      <c r="B370" s="2" t="s">
        <v>28</v>
      </c>
      <c r="C370" s="2" t="s">
        <v>52</v>
      </c>
      <c r="D370" s="2" t="s">
        <v>1851</v>
      </c>
      <c r="E370" s="2" t="s">
        <v>3057</v>
      </c>
      <c r="F370" s="2" t="s">
        <v>26</v>
      </c>
      <c r="G370" s="2" t="s">
        <v>9</v>
      </c>
      <c r="H370" s="2">
        <f t="shared" si="5"/>
        <v>1957</v>
      </c>
      <c r="I370" s="42" t="s">
        <v>5432</v>
      </c>
      <c r="J370" s="2">
        <v>7.3</v>
      </c>
      <c r="K370" s="2">
        <v>275.23</v>
      </c>
      <c r="L370" s="2">
        <v>85</v>
      </c>
      <c r="M370" s="2">
        <v>17.21</v>
      </c>
      <c r="N370" s="2">
        <v>50.49</v>
      </c>
      <c r="O370" s="2">
        <v>191.83</v>
      </c>
      <c r="P370" s="2">
        <v>3309</v>
      </c>
      <c r="Q370" s="2" t="s">
        <v>49</v>
      </c>
      <c r="R370" s="2">
        <v>82</v>
      </c>
      <c r="S370" s="2">
        <v>360421</v>
      </c>
      <c r="T370" s="2">
        <v>96.97</v>
      </c>
      <c r="U370" s="2">
        <v>94.86</v>
      </c>
      <c r="V370" s="2" t="s">
        <v>55</v>
      </c>
      <c r="W370" s="2">
        <v>60.61</v>
      </c>
    </row>
    <row r="371" spans="1:23" x14ac:dyDescent="0.3">
      <c r="A371" s="2" t="s">
        <v>71</v>
      </c>
      <c r="B371" s="2" t="s">
        <v>8</v>
      </c>
      <c r="C371" s="2" t="s">
        <v>50</v>
      </c>
      <c r="D371" s="2" t="s">
        <v>1863</v>
      </c>
      <c r="E371" s="2" t="s">
        <v>3069</v>
      </c>
      <c r="F371" s="2" t="s">
        <v>26</v>
      </c>
      <c r="G371" s="2" t="s">
        <v>9</v>
      </c>
      <c r="H371" s="2">
        <f t="shared" si="5"/>
        <v>1984</v>
      </c>
      <c r="I371" s="42" t="s">
        <v>5433</v>
      </c>
      <c r="J371" s="2">
        <v>7.3</v>
      </c>
      <c r="K371" s="2">
        <v>23.7</v>
      </c>
      <c r="L371" s="2">
        <v>115</v>
      </c>
      <c r="M371" s="2">
        <v>1.05</v>
      </c>
      <c r="N371" s="2">
        <v>2.72</v>
      </c>
      <c r="O371" s="2">
        <v>23.47</v>
      </c>
      <c r="P371" s="2">
        <v>3828</v>
      </c>
      <c r="Q371" s="2" t="s">
        <v>49</v>
      </c>
      <c r="R371" s="2">
        <v>57</v>
      </c>
      <c r="S371" s="2">
        <v>293821</v>
      </c>
      <c r="T371" s="2">
        <v>15.03</v>
      </c>
      <c r="U371" s="2">
        <v>8.44</v>
      </c>
      <c r="V371" s="2" t="s">
        <v>48</v>
      </c>
      <c r="W371" s="2">
        <v>2.67</v>
      </c>
    </row>
    <row r="372" spans="1:23" x14ac:dyDescent="0.3">
      <c r="A372" s="2" t="s">
        <v>83</v>
      </c>
      <c r="B372" s="2" t="s">
        <v>25</v>
      </c>
      <c r="C372" s="2" t="s">
        <v>50</v>
      </c>
      <c r="D372" s="2" t="s">
        <v>1877</v>
      </c>
      <c r="E372" s="2" t="s">
        <v>3081</v>
      </c>
      <c r="F372" s="2" t="s">
        <v>1878</v>
      </c>
      <c r="G372" s="2" t="s">
        <v>1879</v>
      </c>
      <c r="H372" s="2">
        <f t="shared" si="5"/>
        <v>1964</v>
      </c>
      <c r="I372" s="42" t="s">
        <v>5434</v>
      </c>
      <c r="J372" s="2">
        <v>7.3</v>
      </c>
      <c r="K372" s="2">
        <v>273.36</v>
      </c>
      <c r="L372" s="2">
        <v>83</v>
      </c>
      <c r="M372" s="2">
        <v>30.26</v>
      </c>
      <c r="N372" s="2">
        <v>76.73</v>
      </c>
      <c r="O372" s="2">
        <v>263.36</v>
      </c>
      <c r="P372" s="2">
        <v>3814</v>
      </c>
      <c r="Q372" s="2" t="s">
        <v>49</v>
      </c>
      <c r="R372" s="2">
        <v>26</v>
      </c>
      <c r="S372" s="2">
        <v>432131</v>
      </c>
      <c r="T372" s="2">
        <v>191.12</v>
      </c>
      <c r="U372" s="2">
        <v>72.239999999999995</v>
      </c>
      <c r="V372" s="2" t="s">
        <v>50</v>
      </c>
      <c r="W372" s="2">
        <v>82.1</v>
      </c>
    </row>
    <row r="373" spans="1:23" x14ac:dyDescent="0.3">
      <c r="A373" s="2" t="s">
        <v>186</v>
      </c>
      <c r="B373" s="2" t="s">
        <v>28</v>
      </c>
      <c r="C373" s="2" t="s">
        <v>54</v>
      </c>
      <c r="D373" s="2" t="s">
        <v>1981</v>
      </c>
      <c r="E373" s="2" t="s">
        <v>3184</v>
      </c>
      <c r="F373" s="2" t="s">
        <v>26</v>
      </c>
      <c r="G373" s="2" t="s">
        <v>1982</v>
      </c>
      <c r="H373" s="2">
        <f t="shared" si="5"/>
        <v>2000</v>
      </c>
      <c r="I373" s="42" t="s">
        <v>5435</v>
      </c>
      <c r="J373" s="2">
        <v>7.3</v>
      </c>
      <c r="K373" s="2">
        <v>220.94</v>
      </c>
      <c r="L373" s="2">
        <v>114</v>
      </c>
      <c r="M373" s="2">
        <v>15.49</v>
      </c>
      <c r="N373" s="2">
        <v>44.74</v>
      </c>
      <c r="O373" s="2">
        <v>213.69</v>
      </c>
      <c r="P373" s="2">
        <v>4703</v>
      </c>
      <c r="Q373" s="2" t="s">
        <v>45</v>
      </c>
      <c r="R373" s="2">
        <v>29</v>
      </c>
      <c r="S373" s="2">
        <v>69360</v>
      </c>
      <c r="T373" s="2">
        <v>122.08</v>
      </c>
      <c r="U373" s="2">
        <v>91.61</v>
      </c>
      <c r="V373" s="2" t="s">
        <v>44</v>
      </c>
      <c r="W373" s="2">
        <v>94.47</v>
      </c>
    </row>
    <row r="374" spans="1:23" x14ac:dyDescent="0.3">
      <c r="A374" s="2" t="s">
        <v>200</v>
      </c>
      <c r="B374" s="2" t="s">
        <v>8</v>
      </c>
      <c r="C374" s="2" t="s">
        <v>66</v>
      </c>
      <c r="D374" s="2" t="s">
        <v>1994</v>
      </c>
      <c r="E374" s="2" t="s">
        <v>3198</v>
      </c>
      <c r="F374" s="2" t="s">
        <v>26</v>
      </c>
      <c r="G374" s="2" t="s">
        <v>9</v>
      </c>
      <c r="H374" s="2">
        <f t="shared" si="5"/>
        <v>1950</v>
      </c>
      <c r="I374" s="42" t="s">
        <v>5436</v>
      </c>
      <c r="J374" s="2">
        <v>7.3</v>
      </c>
      <c r="K374" s="2">
        <v>144.29</v>
      </c>
      <c r="L374" s="2">
        <v>134</v>
      </c>
      <c r="M374" s="2">
        <v>20.56</v>
      </c>
      <c r="N374" s="2">
        <v>37.53</v>
      </c>
      <c r="O374" s="2">
        <v>289.31</v>
      </c>
      <c r="P374" s="2">
        <v>3017</v>
      </c>
      <c r="Q374" s="2" t="s">
        <v>45</v>
      </c>
      <c r="R374" s="2">
        <v>74</v>
      </c>
      <c r="S374" s="2">
        <v>400302</v>
      </c>
      <c r="T374" s="2">
        <v>203.35</v>
      </c>
      <c r="U374" s="2">
        <v>85.96</v>
      </c>
      <c r="V374" s="2" t="s">
        <v>54</v>
      </c>
      <c r="W374" s="2">
        <v>30.35</v>
      </c>
    </row>
    <row r="375" spans="1:23" x14ac:dyDescent="0.3">
      <c r="A375" s="2" t="s">
        <v>222</v>
      </c>
      <c r="B375" s="2" t="s">
        <v>28</v>
      </c>
      <c r="C375" s="2" t="s">
        <v>44</v>
      </c>
      <c r="D375" s="2" t="s">
        <v>2014</v>
      </c>
      <c r="E375" s="2" t="s">
        <v>3220</v>
      </c>
      <c r="F375" s="2" t="s">
        <v>26</v>
      </c>
      <c r="G375" s="2" t="s">
        <v>27</v>
      </c>
      <c r="H375" s="2">
        <f t="shared" si="5"/>
        <v>2007</v>
      </c>
      <c r="I375" s="42" t="s">
        <v>5437</v>
      </c>
      <c r="J375" s="2">
        <v>7.3</v>
      </c>
      <c r="K375" s="2">
        <v>73.14</v>
      </c>
      <c r="L375" s="2">
        <v>155</v>
      </c>
      <c r="M375" s="2">
        <v>27.31</v>
      </c>
      <c r="N375" s="2">
        <v>49.06</v>
      </c>
      <c r="O375" s="2">
        <v>408.42</v>
      </c>
      <c r="P375" s="2">
        <v>611</v>
      </c>
      <c r="Q375" s="2" t="s">
        <v>49</v>
      </c>
      <c r="R375" s="2">
        <v>83</v>
      </c>
      <c r="S375" s="2">
        <v>45068</v>
      </c>
      <c r="T375" s="2">
        <v>323.06</v>
      </c>
      <c r="U375" s="2">
        <v>85.36</v>
      </c>
      <c r="V375" s="2" t="s">
        <v>55</v>
      </c>
      <c r="W375" s="2">
        <v>23.9</v>
      </c>
    </row>
    <row r="376" spans="1:23" x14ac:dyDescent="0.3">
      <c r="A376" s="2" t="s">
        <v>287</v>
      </c>
      <c r="B376" s="2" t="s">
        <v>32</v>
      </c>
      <c r="C376" s="2" t="s">
        <v>54</v>
      </c>
      <c r="D376" s="2" t="s">
        <v>2076</v>
      </c>
      <c r="E376" s="2" t="s">
        <v>3286</v>
      </c>
      <c r="F376" s="2" t="s">
        <v>26</v>
      </c>
      <c r="G376" s="2" t="s">
        <v>9</v>
      </c>
      <c r="H376" s="2">
        <f t="shared" si="5"/>
        <v>1992</v>
      </c>
      <c r="I376" s="42" t="s">
        <v>5438</v>
      </c>
      <c r="J376" s="2">
        <v>7.3</v>
      </c>
      <c r="K376" s="2">
        <v>287.68</v>
      </c>
      <c r="L376" s="2">
        <v>153</v>
      </c>
      <c r="M376" s="2">
        <v>5.39</v>
      </c>
      <c r="N376" s="2">
        <v>12.18</v>
      </c>
      <c r="O376" s="2">
        <v>29.21</v>
      </c>
      <c r="P376" s="2">
        <v>2634</v>
      </c>
      <c r="Q376" s="2" t="s">
        <v>49</v>
      </c>
      <c r="R376" s="2">
        <v>83</v>
      </c>
      <c r="S376" s="2">
        <v>239310</v>
      </c>
      <c r="T376" s="2">
        <v>21.28</v>
      </c>
      <c r="U376" s="2">
        <v>7.93</v>
      </c>
      <c r="V376" s="2" t="s">
        <v>54</v>
      </c>
      <c r="W376" s="2">
        <v>110.24</v>
      </c>
    </row>
    <row r="377" spans="1:23" x14ac:dyDescent="0.3">
      <c r="A377" s="2" t="s">
        <v>340</v>
      </c>
      <c r="B377" s="2" t="s">
        <v>22</v>
      </c>
      <c r="C377" s="2" t="s">
        <v>61</v>
      </c>
      <c r="D377" s="2" t="s">
        <v>2117</v>
      </c>
      <c r="E377" s="2" t="s">
        <v>3341</v>
      </c>
      <c r="F377" s="2" t="s">
        <v>26</v>
      </c>
      <c r="G377" s="2" t="s">
        <v>9</v>
      </c>
      <c r="H377" s="2">
        <f t="shared" si="5"/>
        <v>1966</v>
      </c>
      <c r="I377" s="42" t="s">
        <v>5439</v>
      </c>
      <c r="J377" s="2">
        <v>7.3</v>
      </c>
      <c r="K377" s="2">
        <v>80.540000000000006</v>
      </c>
      <c r="L377" s="2">
        <v>85</v>
      </c>
      <c r="M377" s="2">
        <v>47</v>
      </c>
      <c r="N377" s="2">
        <v>114.54</v>
      </c>
      <c r="O377" s="2">
        <v>388.1</v>
      </c>
      <c r="P377" s="2">
        <v>3742</v>
      </c>
      <c r="Q377" s="2" t="s">
        <v>49</v>
      </c>
      <c r="R377" s="2">
        <v>24</v>
      </c>
      <c r="S377" s="2">
        <v>18588</v>
      </c>
      <c r="T377" s="2">
        <v>195.07</v>
      </c>
      <c r="U377" s="2">
        <v>193.03</v>
      </c>
      <c r="V377" s="2" t="s">
        <v>50</v>
      </c>
      <c r="W377" s="2">
        <v>28.16</v>
      </c>
    </row>
    <row r="378" spans="1:23" x14ac:dyDescent="0.3">
      <c r="A378" s="2" t="s">
        <v>351</v>
      </c>
      <c r="B378" s="2" t="s">
        <v>25</v>
      </c>
      <c r="C378" s="2" t="s">
        <v>50</v>
      </c>
      <c r="D378" s="2" t="s">
        <v>1980</v>
      </c>
      <c r="E378" s="2" t="s">
        <v>3352</v>
      </c>
      <c r="F378" s="2" t="s">
        <v>26</v>
      </c>
      <c r="G378" s="2" t="s">
        <v>9</v>
      </c>
      <c r="H378" s="2">
        <f t="shared" si="5"/>
        <v>2006</v>
      </c>
      <c r="I378" s="42" t="s">
        <v>5440</v>
      </c>
      <c r="J378" s="2">
        <v>7.3</v>
      </c>
      <c r="K378" s="2">
        <v>51</v>
      </c>
      <c r="L378" s="2">
        <v>156</v>
      </c>
      <c r="M378" s="2">
        <v>26.2</v>
      </c>
      <c r="N378" s="2">
        <v>53.21</v>
      </c>
      <c r="O378" s="2">
        <v>127.83</v>
      </c>
      <c r="P378" s="2">
        <v>3590</v>
      </c>
      <c r="Q378" s="2" t="s">
        <v>45</v>
      </c>
      <c r="R378" s="2">
        <v>99</v>
      </c>
      <c r="S378" s="2">
        <v>489490</v>
      </c>
      <c r="T378" s="2">
        <v>64.73</v>
      </c>
      <c r="U378" s="2">
        <v>63.1</v>
      </c>
      <c r="V378" s="2" t="s">
        <v>48</v>
      </c>
      <c r="W378" s="2">
        <v>23.53</v>
      </c>
    </row>
    <row r="379" spans="1:23" x14ac:dyDescent="0.3">
      <c r="A379" s="2" t="s">
        <v>352</v>
      </c>
      <c r="B379" s="2" t="s">
        <v>13</v>
      </c>
      <c r="C379" s="2" t="s">
        <v>54</v>
      </c>
      <c r="D379" s="2" t="s">
        <v>2127</v>
      </c>
      <c r="E379" s="2" t="s">
        <v>3353</v>
      </c>
      <c r="F379" s="2" t="s">
        <v>26</v>
      </c>
      <c r="G379" s="2" t="s">
        <v>9</v>
      </c>
      <c r="H379" s="2">
        <f t="shared" si="5"/>
        <v>2012</v>
      </c>
      <c r="I379" s="42" t="s">
        <v>5441</v>
      </c>
      <c r="J379" s="2">
        <v>7.3</v>
      </c>
      <c r="K379" s="2">
        <v>149.46</v>
      </c>
      <c r="L379" s="2">
        <v>154</v>
      </c>
      <c r="M379" s="2">
        <v>41.86</v>
      </c>
      <c r="N379" s="2">
        <v>107.38</v>
      </c>
      <c r="O379" s="2">
        <v>994.43</v>
      </c>
      <c r="P379" s="2">
        <v>4495</v>
      </c>
      <c r="Q379" s="2" t="s">
        <v>49</v>
      </c>
      <c r="R379" s="2">
        <v>69</v>
      </c>
      <c r="S379" s="2">
        <v>168826</v>
      </c>
      <c r="T379" s="2">
        <v>670.65</v>
      </c>
      <c r="U379" s="2">
        <v>323.77999999999997</v>
      </c>
      <c r="V379" s="2" t="s">
        <v>44</v>
      </c>
      <c r="W379" s="2">
        <v>22.08</v>
      </c>
    </row>
    <row r="380" spans="1:23" x14ac:dyDescent="0.3">
      <c r="A380" s="2" t="s">
        <v>401</v>
      </c>
      <c r="B380" s="2" t="s">
        <v>10</v>
      </c>
      <c r="C380" s="2" t="s">
        <v>48</v>
      </c>
      <c r="D380" s="2" t="s">
        <v>2167</v>
      </c>
      <c r="E380" s="2" t="s">
        <v>3403</v>
      </c>
      <c r="F380" s="2" t="s">
        <v>26</v>
      </c>
      <c r="G380" s="2" t="s">
        <v>19</v>
      </c>
      <c r="H380" s="2">
        <f t="shared" si="5"/>
        <v>1973</v>
      </c>
      <c r="I380" s="42" t="s">
        <v>5442</v>
      </c>
      <c r="J380" s="2">
        <v>7.3</v>
      </c>
      <c r="K380" s="2">
        <v>288.93</v>
      </c>
      <c r="L380" s="2">
        <v>148</v>
      </c>
      <c r="M380" s="2">
        <v>40.33</v>
      </c>
      <c r="N380" s="2">
        <v>119.39</v>
      </c>
      <c r="O380" s="2">
        <v>667.55</v>
      </c>
      <c r="P380" s="2">
        <v>4861</v>
      </c>
      <c r="Q380" s="2" t="s">
        <v>45</v>
      </c>
      <c r="R380" s="2">
        <v>50</v>
      </c>
      <c r="S380" s="2">
        <v>302708</v>
      </c>
      <c r="T380" s="2">
        <v>425.75</v>
      </c>
      <c r="U380" s="2">
        <v>241.8</v>
      </c>
      <c r="V380" s="2" t="s">
        <v>54</v>
      </c>
      <c r="W380" s="2">
        <v>72.63</v>
      </c>
    </row>
    <row r="381" spans="1:23" x14ac:dyDescent="0.3">
      <c r="A381" s="2" t="s">
        <v>409</v>
      </c>
      <c r="B381" s="2" t="s">
        <v>17</v>
      </c>
      <c r="C381" s="2" t="s">
        <v>44</v>
      </c>
      <c r="D381" s="2" t="s">
        <v>2172</v>
      </c>
      <c r="E381" s="2" t="s">
        <v>3413</v>
      </c>
      <c r="F381" s="2" t="s">
        <v>18</v>
      </c>
      <c r="G381" s="2" t="s">
        <v>27</v>
      </c>
      <c r="H381" s="2">
        <f t="shared" si="5"/>
        <v>1967</v>
      </c>
      <c r="I381" s="42" t="s">
        <v>5443</v>
      </c>
      <c r="J381" s="2">
        <v>7.3</v>
      </c>
      <c r="K381" s="2">
        <v>129.26</v>
      </c>
      <c r="L381" s="2">
        <v>117</v>
      </c>
      <c r="M381" s="2">
        <v>21.42</v>
      </c>
      <c r="N381" s="2">
        <v>49.81</v>
      </c>
      <c r="O381" s="2">
        <v>266.17</v>
      </c>
      <c r="P381" s="2">
        <v>3251</v>
      </c>
      <c r="Q381" s="2" t="s">
        <v>45</v>
      </c>
      <c r="R381" s="2">
        <v>49</v>
      </c>
      <c r="S381" s="2">
        <v>371798</v>
      </c>
      <c r="T381" s="2">
        <v>150.80000000000001</v>
      </c>
      <c r="U381" s="2">
        <v>115.37</v>
      </c>
      <c r="V381" s="2" t="s">
        <v>46</v>
      </c>
      <c r="W381" s="2">
        <v>30.34</v>
      </c>
    </row>
    <row r="382" spans="1:23" x14ac:dyDescent="0.3">
      <c r="A382" s="2" t="s">
        <v>418</v>
      </c>
      <c r="B382" s="2" t="s">
        <v>32</v>
      </c>
      <c r="C382" s="2" t="s">
        <v>44</v>
      </c>
      <c r="D382" s="2" t="s">
        <v>2180</v>
      </c>
      <c r="E382" s="2" t="s">
        <v>3422</v>
      </c>
      <c r="F382" s="2" t="s">
        <v>26</v>
      </c>
      <c r="G382" s="2" t="s">
        <v>19</v>
      </c>
      <c r="H382" s="2">
        <f t="shared" si="5"/>
        <v>2012</v>
      </c>
      <c r="I382" s="42" t="s">
        <v>5444</v>
      </c>
      <c r="J382" s="2">
        <v>7.3</v>
      </c>
      <c r="K382" s="2">
        <v>112.24</v>
      </c>
      <c r="L382" s="2">
        <v>118</v>
      </c>
      <c r="M382" s="2">
        <v>18.32</v>
      </c>
      <c r="N382" s="2">
        <v>39.83</v>
      </c>
      <c r="O382" s="2">
        <v>350.5</v>
      </c>
      <c r="P382" s="2">
        <v>4754</v>
      </c>
      <c r="Q382" s="2" t="s">
        <v>45</v>
      </c>
      <c r="R382" s="2">
        <v>30</v>
      </c>
      <c r="S382" s="2">
        <v>131017</v>
      </c>
      <c r="T382" s="2">
        <v>244.97</v>
      </c>
      <c r="U382" s="2">
        <v>105.53</v>
      </c>
      <c r="V382" s="2" t="s">
        <v>46</v>
      </c>
      <c r="W382" s="2">
        <v>15.68</v>
      </c>
    </row>
    <row r="383" spans="1:23" x14ac:dyDescent="0.3">
      <c r="A383" s="2" t="s">
        <v>446</v>
      </c>
      <c r="B383" s="2" t="s">
        <v>10</v>
      </c>
      <c r="C383" s="2" t="s">
        <v>44</v>
      </c>
      <c r="D383" s="2" t="s">
        <v>2205</v>
      </c>
      <c r="E383" s="2" t="s">
        <v>3451</v>
      </c>
      <c r="F383" s="2" t="s">
        <v>26</v>
      </c>
      <c r="G383" s="2" t="s">
        <v>9</v>
      </c>
      <c r="H383" s="2">
        <f t="shared" si="5"/>
        <v>1972</v>
      </c>
      <c r="I383" s="42" t="s">
        <v>5445</v>
      </c>
      <c r="J383" s="2">
        <v>7.3</v>
      </c>
      <c r="K383" s="2">
        <v>188.2</v>
      </c>
      <c r="L383" s="2">
        <v>106</v>
      </c>
      <c r="M383" s="2">
        <v>46.59</v>
      </c>
      <c r="N383" s="2">
        <v>139.55000000000001</v>
      </c>
      <c r="O383" s="2">
        <v>1348.97</v>
      </c>
      <c r="P383" s="2">
        <v>4852</v>
      </c>
      <c r="Q383" s="2" t="s">
        <v>49</v>
      </c>
      <c r="R383" s="2">
        <v>36</v>
      </c>
      <c r="S383" s="2">
        <v>65581</v>
      </c>
      <c r="T383" s="2">
        <v>786.26</v>
      </c>
      <c r="U383" s="2">
        <v>562.71</v>
      </c>
      <c r="V383" s="2" t="s">
        <v>48</v>
      </c>
      <c r="W383" s="2">
        <v>33.200000000000003</v>
      </c>
    </row>
    <row r="384" spans="1:23" x14ac:dyDescent="0.3">
      <c r="A384" s="2" t="s">
        <v>474</v>
      </c>
      <c r="B384" s="2" t="s">
        <v>28</v>
      </c>
      <c r="C384" s="2" t="s">
        <v>50</v>
      </c>
      <c r="D384" s="2" t="s">
        <v>2228</v>
      </c>
      <c r="E384" s="2" t="s">
        <v>3480</v>
      </c>
      <c r="F384" s="2" t="s">
        <v>26</v>
      </c>
      <c r="G384" s="2" t="s">
        <v>9</v>
      </c>
      <c r="H384" s="2">
        <f t="shared" si="5"/>
        <v>1992</v>
      </c>
      <c r="I384" s="42" t="s">
        <v>5446</v>
      </c>
      <c r="J384" s="2">
        <v>7.3</v>
      </c>
      <c r="K384" s="2">
        <v>172.99</v>
      </c>
      <c r="L384" s="2">
        <v>91</v>
      </c>
      <c r="M384" s="2">
        <v>14.8</v>
      </c>
      <c r="N384" s="2">
        <v>41.34</v>
      </c>
      <c r="O384" s="2">
        <v>328.22</v>
      </c>
      <c r="P384" s="2">
        <v>2557</v>
      </c>
      <c r="Q384" s="2" t="s">
        <v>49</v>
      </c>
      <c r="R384" s="2">
        <v>44</v>
      </c>
      <c r="S384" s="2">
        <v>396355</v>
      </c>
      <c r="T384" s="2">
        <v>235.8</v>
      </c>
      <c r="U384" s="2">
        <v>92.42</v>
      </c>
      <c r="V384" s="2" t="s">
        <v>55</v>
      </c>
      <c r="W384" s="2">
        <v>49.24</v>
      </c>
    </row>
    <row r="385" spans="1:23" x14ac:dyDescent="0.3">
      <c r="A385" s="2" t="s">
        <v>487</v>
      </c>
      <c r="B385" s="2" t="s">
        <v>28</v>
      </c>
      <c r="C385" s="2" t="s">
        <v>61</v>
      </c>
      <c r="D385" s="2" t="s">
        <v>2239</v>
      </c>
      <c r="E385" s="2" t="s">
        <v>3493</v>
      </c>
      <c r="F385" s="2" t="s">
        <v>26</v>
      </c>
      <c r="G385" s="2" t="s">
        <v>19</v>
      </c>
      <c r="H385" s="2">
        <f t="shared" si="5"/>
        <v>1984</v>
      </c>
      <c r="I385" s="42" t="s">
        <v>5447</v>
      </c>
      <c r="J385" s="2">
        <v>7.3</v>
      </c>
      <c r="K385" s="2">
        <v>141.57</v>
      </c>
      <c r="L385" s="2">
        <v>148</v>
      </c>
      <c r="M385" s="2">
        <v>13.09</v>
      </c>
      <c r="N385" s="2">
        <v>35.85</v>
      </c>
      <c r="O385" s="2">
        <v>245.56</v>
      </c>
      <c r="P385" s="2">
        <v>3208</v>
      </c>
      <c r="Q385" s="2" t="s">
        <v>49</v>
      </c>
      <c r="R385" s="2">
        <v>48</v>
      </c>
      <c r="S385" s="2">
        <v>463970</v>
      </c>
      <c r="T385" s="2">
        <v>180.38</v>
      </c>
      <c r="U385" s="2">
        <v>65.180000000000007</v>
      </c>
      <c r="V385" s="2" t="s">
        <v>44</v>
      </c>
      <c r="W385" s="2">
        <v>28.95</v>
      </c>
    </row>
    <row r="386" spans="1:23" x14ac:dyDescent="0.3">
      <c r="A386" s="2" t="s">
        <v>498</v>
      </c>
      <c r="B386" s="2" t="s">
        <v>13</v>
      </c>
      <c r="C386" s="2" t="s">
        <v>50</v>
      </c>
      <c r="D386" s="2" t="s">
        <v>2248</v>
      </c>
      <c r="E386" s="2" t="s">
        <v>3504</v>
      </c>
      <c r="F386" s="2" t="s">
        <v>16</v>
      </c>
      <c r="G386" s="2" t="s">
        <v>12</v>
      </c>
      <c r="H386" s="2">
        <f t="shared" si="5"/>
        <v>2003</v>
      </c>
      <c r="I386" s="42" t="s">
        <v>5448</v>
      </c>
      <c r="J386" s="2">
        <v>7.3</v>
      </c>
      <c r="K386" s="2">
        <v>4.95</v>
      </c>
      <c r="L386" s="2">
        <v>155</v>
      </c>
      <c r="M386" s="2">
        <v>30.62</v>
      </c>
      <c r="N386" s="2">
        <v>77.709999999999994</v>
      </c>
      <c r="O386" s="2">
        <v>572.91</v>
      </c>
      <c r="P386" s="2">
        <v>1056</v>
      </c>
      <c r="Q386" s="2" t="s">
        <v>49</v>
      </c>
      <c r="R386" s="2">
        <v>70</v>
      </c>
      <c r="S386" s="2">
        <v>65076</v>
      </c>
      <c r="T386" s="2">
        <v>298.73</v>
      </c>
      <c r="U386" s="2">
        <v>274.18</v>
      </c>
      <c r="V386" s="2" t="s">
        <v>46</v>
      </c>
      <c r="W386" s="2">
        <v>1.69</v>
      </c>
    </row>
    <row r="387" spans="1:23" x14ac:dyDescent="0.3">
      <c r="A387" s="2" t="s">
        <v>510</v>
      </c>
      <c r="B387" s="2" t="s">
        <v>20</v>
      </c>
      <c r="C387" s="2" t="s">
        <v>61</v>
      </c>
      <c r="D387" s="2" t="s">
        <v>2002</v>
      </c>
      <c r="E387" s="2" t="s">
        <v>3516</v>
      </c>
      <c r="F387" s="2" t="s">
        <v>26</v>
      </c>
      <c r="G387" s="2" t="s">
        <v>9</v>
      </c>
      <c r="H387" s="2">
        <f t="shared" ref="H387:H450" si="6">YEAR(I387)</f>
        <v>1962</v>
      </c>
      <c r="I387" s="42" t="s">
        <v>5449</v>
      </c>
      <c r="J387" s="2">
        <v>7.3</v>
      </c>
      <c r="K387" s="2">
        <v>24.33</v>
      </c>
      <c r="L387" s="2">
        <v>122</v>
      </c>
      <c r="M387" s="2">
        <v>39.340000000000003</v>
      </c>
      <c r="N387" s="2">
        <v>72.77</v>
      </c>
      <c r="O387" s="2">
        <v>618.65</v>
      </c>
      <c r="P387" s="2">
        <v>3300</v>
      </c>
      <c r="Q387" s="2" t="s">
        <v>45</v>
      </c>
      <c r="R387" s="2">
        <v>28</v>
      </c>
      <c r="S387" s="2">
        <v>108871</v>
      </c>
      <c r="T387" s="2">
        <v>347.22</v>
      </c>
      <c r="U387" s="2">
        <v>271.43</v>
      </c>
      <c r="V387" s="2" t="s">
        <v>48</v>
      </c>
      <c r="W387" s="2">
        <v>7.14</v>
      </c>
    </row>
    <row r="388" spans="1:23" x14ac:dyDescent="0.3">
      <c r="A388" s="2" t="s">
        <v>533</v>
      </c>
      <c r="B388" s="2" t="s">
        <v>22</v>
      </c>
      <c r="C388" s="2" t="s">
        <v>50</v>
      </c>
      <c r="D388" s="2" t="s">
        <v>1916</v>
      </c>
      <c r="E388" s="2" t="s">
        <v>3539</v>
      </c>
      <c r="F388" s="2" t="s">
        <v>26</v>
      </c>
      <c r="G388" s="2" t="s">
        <v>9</v>
      </c>
      <c r="H388" s="2">
        <f t="shared" si="6"/>
        <v>1959</v>
      </c>
      <c r="I388" s="42" t="s">
        <v>5450</v>
      </c>
      <c r="J388" s="2">
        <v>7.3</v>
      </c>
      <c r="K388" s="2">
        <v>156.49</v>
      </c>
      <c r="L388" s="2">
        <v>175</v>
      </c>
      <c r="M388" s="2">
        <v>21.09</v>
      </c>
      <c r="N388" s="2">
        <v>57.26</v>
      </c>
      <c r="O388" s="2">
        <v>564.34</v>
      </c>
      <c r="P388" s="2">
        <v>694</v>
      </c>
      <c r="Q388" s="2" t="s">
        <v>49</v>
      </c>
      <c r="R388" s="2">
        <v>78</v>
      </c>
      <c r="S388" s="2">
        <v>354501</v>
      </c>
      <c r="T388" s="2">
        <v>409.36</v>
      </c>
      <c r="U388" s="2">
        <v>154.97999999999999</v>
      </c>
      <c r="V388" s="2" t="s">
        <v>50</v>
      </c>
      <c r="W388" s="2">
        <v>63.44</v>
      </c>
    </row>
    <row r="389" spans="1:23" x14ac:dyDescent="0.3">
      <c r="A389" s="2" t="s">
        <v>547</v>
      </c>
      <c r="B389" s="2" t="s">
        <v>20</v>
      </c>
      <c r="C389" s="2" t="s">
        <v>66</v>
      </c>
      <c r="D389" s="2" t="s">
        <v>1991</v>
      </c>
      <c r="E389" s="2" t="s">
        <v>3553</v>
      </c>
      <c r="F389" s="2" t="s">
        <v>26</v>
      </c>
      <c r="G389" s="2" t="s">
        <v>9</v>
      </c>
      <c r="H389" s="2">
        <f t="shared" si="6"/>
        <v>1970</v>
      </c>
      <c r="I389" s="42" t="s">
        <v>5451</v>
      </c>
      <c r="J389" s="2">
        <v>7.3</v>
      </c>
      <c r="K389" s="2">
        <v>169.41</v>
      </c>
      <c r="L389" s="2">
        <v>144</v>
      </c>
      <c r="M389" s="2">
        <v>10.73</v>
      </c>
      <c r="N389" s="2">
        <v>21.2</v>
      </c>
      <c r="O389" s="2">
        <v>47.78</v>
      </c>
      <c r="P389" s="2">
        <v>3455</v>
      </c>
      <c r="Q389" s="2" t="s">
        <v>45</v>
      </c>
      <c r="R389" s="2">
        <v>35</v>
      </c>
      <c r="S389" s="2">
        <v>172114</v>
      </c>
      <c r="T389" s="2">
        <v>27.64</v>
      </c>
      <c r="U389" s="2">
        <v>20.14</v>
      </c>
      <c r="V389" s="2" t="s">
        <v>48</v>
      </c>
      <c r="W389" s="2">
        <v>83.29</v>
      </c>
    </row>
    <row r="390" spans="1:23" x14ac:dyDescent="0.3">
      <c r="A390" s="2" t="s">
        <v>570</v>
      </c>
      <c r="B390" s="2" t="s">
        <v>28</v>
      </c>
      <c r="C390" s="2" t="s">
        <v>48</v>
      </c>
      <c r="D390" s="2" t="s">
        <v>2294</v>
      </c>
      <c r="E390" s="2" t="s">
        <v>3576</v>
      </c>
      <c r="F390" s="2" t="s">
        <v>18</v>
      </c>
      <c r="G390" s="2" t="s">
        <v>27</v>
      </c>
      <c r="H390" s="2">
        <f t="shared" si="6"/>
        <v>1992</v>
      </c>
      <c r="I390" s="42" t="s">
        <v>5452</v>
      </c>
      <c r="J390" s="2">
        <v>7.3</v>
      </c>
      <c r="K390" s="2">
        <v>131.21</v>
      </c>
      <c r="L390" s="2">
        <v>94</v>
      </c>
      <c r="M390" s="2">
        <v>40.32</v>
      </c>
      <c r="N390" s="2">
        <v>62.86</v>
      </c>
      <c r="O390" s="2">
        <v>604.23</v>
      </c>
      <c r="P390" s="2">
        <v>2866</v>
      </c>
      <c r="Q390" s="2" t="s">
        <v>49</v>
      </c>
      <c r="R390" s="2">
        <v>81</v>
      </c>
      <c r="S390" s="2">
        <v>201509</v>
      </c>
      <c r="T390" s="2">
        <v>410.02</v>
      </c>
      <c r="U390" s="2">
        <v>194.21</v>
      </c>
      <c r="V390" s="2" t="s">
        <v>50</v>
      </c>
      <c r="W390" s="2">
        <v>39.15</v>
      </c>
    </row>
    <row r="391" spans="1:23" x14ac:dyDescent="0.3">
      <c r="A391" s="2" t="s">
        <v>655</v>
      </c>
      <c r="B391" s="2" t="s">
        <v>8</v>
      </c>
      <c r="C391" s="2" t="s">
        <v>52</v>
      </c>
      <c r="D391" s="2" t="s">
        <v>2355</v>
      </c>
      <c r="E391" s="2" t="s">
        <v>3666</v>
      </c>
      <c r="F391" s="2" t="s">
        <v>26</v>
      </c>
      <c r="G391" s="2" t="s">
        <v>9</v>
      </c>
      <c r="H391" s="2">
        <f t="shared" si="6"/>
        <v>2004</v>
      </c>
      <c r="I391" s="42" t="s">
        <v>5453</v>
      </c>
      <c r="J391" s="2">
        <v>7.3</v>
      </c>
      <c r="K391" s="2">
        <v>93.86</v>
      </c>
      <c r="L391" s="2">
        <v>167</v>
      </c>
      <c r="M391" s="2">
        <v>18.59</v>
      </c>
      <c r="N391" s="2">
        <v>38.43</v>
      </c>
      <c r="O391" s="2">
        <v>288.26</v>
      </c>
      <c r="P391" s="2">
        <v>4639</v>
      </c>
      <c r="Q391" s="2" t="s">
        <v>45</v>
      </c>
      <c r="R391" s="2">
        <v>99</v>
      </c>
      <c r="S391" s="2">
        <v>209416</v>
      </c>
      <c r="T391" s="2">
        <v>171.87</v>
      </c>
      <c r="U391" s="2">
        <v>116.39</v>
      </c>
      <c r="V391" s="2" t="s">
        <v>48</v>
      </c>
      <c r="W391" s="2">
        <v>41.04</v>
      </c>
    </row>
    <row r="392" spans="1:23" x14ac:dyDescent="0.3">
      <c r="A392" s="2" t="s">
        <v>691</v>
      </c>
      <c r="B392" s="2" t="s">
        <v>17</v>
      </c>
      <c r="C392" s="2" t="s">
        <v>48</v>
      </c>
      <c r="D392" s="2" t="s">
        <v>2299</v>
      </c>
      <c r="E392" s="2" t="s">
        <v>3705</v>
      </c>
      <c r="F392" s="2" t="s">
        <v>26</v>
      </c>
      <c r="G392" s="2" t="s">
        <v>9</v>
      </c>
      <c r="H392" s="2">
        <f t="shared" si="6"/>
        <v>1959</v>
      </c>
      <c r="I392" s="42" t="s">
        <v>5454</v>
      </c>
      <c r="J392" s="2">
        <v>7.3</v>
      </c>
      <c r="K392" s="2">
        <v>28.12</v>
      </c>
      <c r="L392" s="2">
        <v>174</v>
      </c>
      <c r="M392" s="2">
        <v>28.05</v>
      </c>
      <c r="N392" s="2">
        <v>75.28</v>
      </c>
      <c r="O392" s="2">
        <v>190.7</v>
      </c>
      <c r="P392" s="2">
        <v>3270</v>
      </c>
      <c r="Q392" s="2" t="s">
        <v>45</v>
      </c>
      <c r="R392" s="2">
        <v>35</v>
      </c>
      <c r="S392" s="2">
        <v>446300</v>
      </c>
      <c r="T392" s="2">
        <v>121.11</v>
      </c>
      <c r="U392" s="2">
        <v>69.59</v>
      </c>
      <c r="V392" s="2" t="s">
        <v>44</v>
      </c>
      <c r="W392" s="2">
        <v>10.95</v>
      </c>
    </row>
    <row r="393" spans="1:23" x14ac:dyDescent="0.3">
      <c r="A393" s="2" t="s">
        <v>707</v>
      </c>
      <c r="B393" s="2" t="s">
        <v>13</v>
      </c>
      <c r="C393" s="2" t="s">
        <v>52</v>
      </c>
      <c r="D393" s="2" t="s">
        <v>2396</v>
      </c>
      <c r="E393" s="2" t="s">
        <v>3724</v>
      </c>
      <c r="F393" s="2" t="s">
        <v>26</v>
      </c>
      <c r="G393" s="2" t="s">
        <v>9</v>
      </c>
      <c r="H393" s="2">
        <f t="shared" si="6"/>
        <v>2008</v>
      </c>
      <c r="I393" s="42" t="s">
        <v>5455</v>
      </c>
      <c r="J393" s="2">
        <v>7.3</v>
      </c>
      <c r="K393" s="2">
        <v>273.44</v>
      </c>
      <c r="L393" s="2">
        <v>154</v>
      </c>
      <c r="M393" s="2">
        <v>7.7</v>
      </c>
      <c r="N393" s="2">
        <v>20.81</v>
      </c>
      <c r="O393" s="2">
        <v>139.80000000000001</v>
      </c>
      <c r="P393" s="2">
        <v>2008</v>
      </c>
      <c r="Q393" s="2" t="s">
        <v>49</v>
      </c>
      <c r="R393" s="2">
        <v>64</v>
      </c>
      <c r="S393" s="2">
        <v>237312</v>
      </c>
      <c r="T393" s="2">
        <v>99.34</v>
      </c>
      <c r="U393" s="2">
        <v>40.46</v>
      </c>
      <c r="V393" s="2" t="s">
        <v>54</v>
      </c>
      <c r="W393" s="2">
        <v>89.26</v>
      </c>
    </row>
    <row r="394" spans="1:23" x14ac:dyDescent="0.3">
      <c r="A394" s="2" t="s">
        <v>765</v>
      </c>
      <c r="B394" s="2" t="s">
        <v>32</v>
      </c>
      <c r="C394" s="2" t="s">
        <v>66</v>
      </c>
      <c r="D394" s="2" t="s">
        <v>2337</v>
      </c>
      <c r="E394" s="2" t="s">
        <v>3786</v>
      </c>
      <c r="F394" s="2" t="s">
        <v>26</v>
      </c>
      <c r="G394" s="2" t="s">
        <v>9</v>
      </c>
      <c r="H394" s="2">
        <f t="shared" si="6"/>
        <v>1953</v>
      </c>
      <c r="I394" s="42" t="s">
        <v>5456</v>
      </c>
      <c r="J394" s="2">
        <v>7.3</v>
      </c>
      <c r="K394" s="2">
        <v>183.93</v>
      </c>
      <c r="L394" s="2">
        <v>101</v>
      </c>
      <c r="M394" s="2">
        <v>15.99</v>
      </c>
      <c r="N394" s="2">
        <v>34.42</v>
      </c>
      <c r="O394" s="2">
        <v>293.75</v>
      </c>
      <c r="P394" s="2">
        <v>3195</v>
      </c>
      <c r="Q394" s="2" t="s">
        <v>49</v>
      </c>
      <c r="R394" s="2">
        <v>63</v>
      </c>
      <c r="S394" s="2">
        <v>387673</v>
      </c>
      <c r="T394" s="2">
        <v>210.76</v>
      </c>
      <c r="U394" s="2">
        <v>82.99</v>
      </c>
      <c r="V394" s="2" t="s">
        <v>46</v>
      </c>
      <c r="W394" s="2">
        <v>91.53</v>
      </c>
    </row>
    <row r="395" spans="1:23" x14ac:dyDescent="0.3">
      <c r="A395" s="2" t="s">
        <v>315</v>
      </c>
      <c r="B395" s="2" t="s">
        <v>20</v>
      </c>
      <c r="C395" s="2" t="s">
        <v>66</v>
      </c>
      <c r="D395" s="2" t="s">
        <v>2193</v>
      </c>
      <c r="E395" s="2" t="s">
        <v>3798</v>
      </c>
      <c r="F395" s="2" t="s">
        <v>26</v>
      </c>
      <c r="G395" s="2" t="s">
        <v>9</v>
      </c>
      <c r="H395" s="2">
        <f t="shared" si="6"/>
        <v>1965</v>
      </c>
      <c r="I395" s="42" t="s">
        <v>5457</v>
      </c>
      <c r="J395" s="2">
        <v>7.3</v>
      </c>
      <c r="K395" s="2">
        <v>128.71</v>
      </c>
      <c r="L395" s="2">
        <v>82</v>
      </c>
      <c r="M395" s="2">
        <v>13.46</v>
      </c>
      <c r="N395" s="2">
        <v>34.54</v>
      </c>
      <c r="O395" s="2">
        <v>340.51</v>
      </c>
      <c r="P395" s="2">
        <v>3236</v>
      </c>
      <c r="Q395" s="2" t="s">
        <v>45</v>
      </c>
      <c r="R395" s="2">
        <v>25</v>
      </c>
      <c r="S395" s="2">
        <v>196851</v>
      </c>
      <c r="T395" s="2">
        <v>200.44</v>
      </c>
      <c r="U395" s="2">
        <v>140.07</v>
      </c>
      <c r="V395" s="2" t="s">
        <v>44</v>
      </c>
      <c r="W395" s="2">
        <v>59.91</v>
      </c>
    </row>
    <row r="396" spans="1:23" x14ac:dyDescent="0.3">
      <c r="A396" s="2" t="s">
        <v>503</v>
      </c>
      <c r="B396" s="2" t="s">
        <v>32</v>
      </c>
      <c r="C396" s="2" t="s">
        <v>66</v>
      </c>
      <c r="D396" s="2" t="s">
        <v>2456</v>
      </c>
      <c r="E396" s="2" t="s">
        <v>3816</v>
      </c>
      <c r="F396" s="2" t="s">
        <v>26</v>
      </c>
      <c r="G396" s="2" t="s">
        <v>9</v>
      </c>
      <c r="H396" s="2">
        <f t="shared" si="6"/>
        <v>1954</v>
      </c>
      <c r="I396" s="42" t="s">
        <v>5458</v>
      </c>
      <c r="J396" s="2">
        <v>7.3</v>
      </c>
      <c r="K396" s="2">
        <v>112.5</v>
      </c>
      <c r="L396" s="2">
        <v>172</v>
      </c>
      <c r="M396" s="2">
        <v>14.99</v>
      </c>
      <c r="N396" s="2">
        <v>32.520000000000003</v>
      </c>
      <c r="O396" s="2">
        <v>214.93</v>
      </c>
      <c r="P396" s="2">
        <v>3426</v>
      </c>
      <c r="Q396" s="2" t="s">
        <v>49</v>
      </c>
      <c r="R396" s="2">
        <v>96</v>
      </c>
      <c r="S396" s="2">
        <v>54127</v>
      </c>
      <c r="T396" s="2">
        <v>119.79</v>
      </c>
      <c r="U396" s="2">
        <v>95.14</v>
      </c>
      <c r="V396" s="2" t="s">
        <v>54</v>
      </c>
      <c r="W396" s="2">
        <v>44.9</v>
      </c>
    </row>
    <row r="397" spans="1:23" x14ac:dyDescent="0.3">
      <c r="A397" s="2" t="s">
        <v>796</v>
      </c>
      <c r="B397" s="2" t="s">
        <v>32</v>
      </c>
      <c r="C397" s="2" t="s">
        <v>66</v>
      </c>
      <c r="D397" s="2" t="s">
        <v>2463</v>
      </c>
      <c r="E397" s="2" t="s">
        <v>3824</v>
      </c>
      <c r="F397" s="2" t="s">
        <v>26</v>
      </c>
      <c r="G397" s="2" t="s">
        <v>9</v>
      </c>
      <c r="H397" s="2">
        <f t="shared" si="6"/>
        <v>1952</v>
      </c>
      <c r="I397" s="42" t="s">
        <v>5459</v>
      </c>
      <c r="J397" s="2">
        <v>7.3</v>
      </c>
      <c r="K397" s="2">
        <v>208.78</v>
      </c>
      <c r="L397" s="2">
        <v>144</v>
      </c>
      <c r="M397" s="2">
        <v>20.48</v>
      </c>
      <c r="N397" s="2">
        <v>60.37</v>
      </c>
      <c r="O397" s="2">
        <v>195.45</v>
      </c>
      <c r="P397" s="2">
        <v>4672</v>
      </c>
      <c r="Q397" s="2" t="s">
        <v>45</v>
      </c>
      <c r="R397" s="2">
        <v>57</v>
      </c>
      <c r="S397" s="2">
        <v>358791</v>
      </c>
      <c r="T397" s="2">
        <v>150.78</v>
      </c>
      <c r="U397" s="2">
        <v>44.67</v>
      </c>
      <c r="V397" s="2" t="s">
        <v>46</v>
      </c>
      <c r="W397" s="2">
        <v>28.41</v>
      </c>
    </row>
    <row r="398" spans="1:23" x14ac:dyDescent="0.3">
      <c r="A398" s="2" t="s">
        <v>825</v>
      </c>
      <c r="B398" s="2" t="s">
        <v>22</v>
      </c>
      <c r="C398" s="2" t="s">
        <v>48</v>
      </c>
      <c r="D398" s="2" t="s">
        <v>2356</v>
      </c>
      <c r="E398" s="2" t="s">
        <v>3854</v>
      </c>
      <c r="F398" s="2" t="s">
        <v>18</v>
      </c>
      <c r="G398" s="2" t="s">
        <v>27</v>
      </c>
      <c r="H398" s="2">
        <f t="shared" si="6"/>
        <v>2011</v>
      </c>
      <c r="I398" s="42" t="s">
        <v>5460</v>
      </c>
      <c r="J398" s="2">
        <v>7.3</v>
      </c>
      <c r="K398" s="2">
        <v>226.81</v>
      </c>
      <c r="L398" s="2">
        <v>143</v>
      </c>
      <c r="M398" s="2">
        <v>30.35</v>
      </c>
      <c r="N398" s="2">
        <v>55.69</v>
      </c>
      <c r="O398" s="2">
        <v>438.3</v>
      </c>
      <c r="P398" s="2">
        <v>3104</v>
      </c>
      <c r="Q398" s="2" t="s">
        <v>45</v>
      </c>
      <c r="R398" s="2">
        <v>75</v>
      </c>
      <c r="S398" s="2">
        <v>301180</v>
      </c>
      <c r="T398" s="2">
        <v>247.02</v>
      </c>
      <c r="U398" s="2">
        <v>191.28</v>
      </c>
      <c r="V398" s="2" t="s">
        <v>55</v>
      </c>
      <c r="W398" s="2">
        <v>103.57</v>
      </c>
    </row>
    <row r="399" spans="1:23" x14ac:dyDescent="0.3">
      <c r="A399" s="2" t="s">
        <v>843</v>
      </c>
      <c r="B399" s="2" t="s">
        <v>8</v>
      </c>
      <c r="C399" s="2" t="s">
        <v>61</v>
      </c>
      <c r="D399" s="2" t="s">
        <v>2221</v>
      </c>
      <c r="E399" s="2" t="s">
        <v>3873</v>
      </c>
      <c r="F399" s="2" t="s">
        <v>26</v>
      </c>
      <c r="G399" s="2" t="s">
        <v>9</v>
      </c>
      <c r="H399" s="2">
        <f t="shared" si="6"/>
        <v>1982</v>
      </c>
      <c r="I399" s="42" t="s">
        <v>5461</v>
      </c>
      <c r="J399" s="2">
        <v>7.3</v>
      </c>
      <c r="K399" s="2">
        <v>25.05</v>
      </c>
      <c r="L399" s="2">
        <v>137</v>
      </c>
      <c r="M399" s="2">
        <v>44.84</v>
      </c>
      <c r="N399" s="2">
        <v>76.709999999999994</v>
      </c>
      <c r="O399" s="2">
        <v>302.70999999999998</v>
      </c>
      <c r="P399" s="2">
        <v>1239</v>
      </c>
      <c r="Q399" s="2" t="s">
        <v>45</v>
      </c>
      <c r="R399" s="2">
        <v>61</v>
      </c>
      <c r="S399" s="2">
        <v>122109</v>
      </c>
      <c r="T399" s="2">
        <v>175.51</v>
      </c>
      <c r="U399" s="2">
        <v>127.2</v>
      </c>
      <c r="V399" s="2" t="s">
        <v>54</v>
      </c>
      <c r="W399" s="2">
        <v>9.9600000000000009</v>
      </c>
    </row>
    <row r="400" spans="1:23" x14ac:dyDescent="0.3">
      <c r="A400" s="2" t="s">
        <v>848</v>
      </c>
      <c r="B400" s="2" t="s">
        <v>28</v>
      </c>
      <c r="C400" s="2" t="s">
        <v>54</v>
      </c>
      <c r="D400" s="2" t="s">
        <v>2496</v>
      </c>
      <c r="E400" s="2" t="s">
        <v>3878</v>
      </c>
      <c r="F400" s="2" t="s">
        <v>26</v>
      </c>
      <c r="G400" s="2" t="s">
        <v>9</v>
      </c>
      <c r="H400" s="2">
        <f t="shared" si="6"/>
        <v>1970</v>
      </c>
      <c r="I400" s="42" t="s">
        <v>5462</v>
      </c>
      <c r="J400" s="2">
        <v>7.3</v>
      </c>
      <c r="K400" s="2">
        <v>92.07</v>
      </c>
      <c r="L400" s="2">
        <v>117</v>
      </c>
      <c r="M400" s="2">
        <v>21.16</v>
      </c>
      <c r="N400" s="2">
        <v>48.82</v>
      </c>
      <c r="O400" s="2">
        <v>102.33</v>
      </c>
      <c r="P400" s="2">
        <v>2038</v>
      </c>
      <c r="Q400" s="2" t="s">
        <v>49</v>
      </c>
      <c r="R400" s="2">
        <v>45</v>
      </c>
      <c r="S400" s="2">
        <v>340969</v>
      </c>
      <c r="T400" s="2">
        <v>63.88</v>
      </c>
      <c r="U400" s="2">
        <v>38.450000000000003</v>
      </c>
      <c r="V400" s="2" t="s">
        <v>46</v>
      </c>
      <c r="W400" s="2">
        <v>13.23</v>
      </c>
    </row>
    <row r="401" spans="1:23" x14ac:dyDescent="0.3">
      <c r="A401" s="2" t="s">
        <v>892</v>
      </c>
      <c r="B401" s="2" t="s">
        <v>20</v>
      </c>
      <c r="C401" s="2" t="s">
        <v>50</v>
      </c>
      <c r="D401" s="2" t="s">
        <v>2522</v>
      </c>
      <c r="E401" s="2" t="s">
        <v>3924</v>
      </c>
      <c r="F401" s="2" t="s">
        <v>26</v>
      </c>
      <c r="G401" s="2" t="s">
        <v>9</v>
      </c>
      <c r="H401" s="2">
        <f t="shared" si="6"/>
        <v>2007</v>
      </c>
      <c r="I401" s="42" t="s">
        <v>5463</v>
      </c>
      <c r="J401" s="2">
        <v>7.3</v>
      </c>
      <c r="K401" s="2">
        <v>23.27</v>
      </c>
      <c r="L401" s="2">
        <v>117</v>
      </c>
      <c r="M401" s="2">
        <v>40.26</v>
      </c>
      <c r="N401" s="2">
        <v>83.27</v>
      </c>
      <c r="O401" s="2">
        <v>731.02</v>
      </c>
      <c r="P401" s="2">
        <v>3136</v>
      </c>
      <c r="Q401" s="2" t="s">
        <v>45</v>
      </c>
      <c r="R401" s="2">
        <v>21</v>
      </c>
      <c r="S401" s="2">
        <v>480507</v>
      </c>
      <c r="T401" s="2">
        <v>513.23</v>
      </c>
      <c r="U401" s="2">
        <v>217.79</v>
      </c>
      <c r="V401" s="2" t="s">
        <v>54</v>
      </c>
      <c r="W401" s="2">
        <v>5.51</v>
      </c>
    </row>
    <row r="402" spans="1:23" x14ac:dyDescent="0.3">
      <c r="A402" s="2" t="s">
        <v>952</v>
      </c>
      <c r="B402" s="2" t="s">
        <v>32</v>
      </c>
      <c r="C402" s="2" t="s">
        <v>48</v>
      </c>
      <c r="D402" s="2" t="s">
        <v>2556</v>
      </c>
      <c r="E402" s="2" t="s">
        <v>3987</v>
      </c>
      <c r="F402" s="2" t="s">
        <v>26</v>
      </c>
      <c r="G402" s="2" t="s">
        <v>9</v>
      </c>
      <c r="H402" s="2">
        <f t="shared" si="6"/>
        <v>1997</v>
      </c>
      <c r="I402" s="42" t="s">
        <v>5464</v>
      </c>
      <c r="J402" s="2">
        <v>7.3</v>
      </c>
      <c r="K402" s="2">
        <v>13.98</v>
      </c>
      <c r="L402" s="2">
        <v>145</v>
      </c>
      <c r="M402" s="2">
        <v>22.42</v>
      </c>
      <c r="N402" s="2">
        <v>65.180000000000007</v>
      </c>
      <c r="O402" s="2">
        <v>530.49</v>
      </c>
      <c r="P402" s="2">
        <v>2010</v>
      </c>
      <c r="Q402" s="2" t="s">
        <v>45</v>
      </c>
      <c r="R402" s="2">
        <v>26</v>
      </c>
      <c r="S402" s="2">
        <v>265686</v>
      </c>
      <c r="T402" s="2">
        <v>410.69</v>
      </c>
      <c r="U402" s="2">
        <v>119.8</v>
      </c>
      <c r="V402" s="2" t="s">
        <v>44</v>
      </c>
      <c r="W402" s="2">
        <v>4.6900000000000004</v>
      </c>
    </row>
    <row r="403" spans="1:23" x14ac:dyDescent="0.3">
      <c r="A403" s="2" t="s">
        <v>429</v>
      </c>
      <c r="B403" s="2" t="s">
        <v>32</v>
      </c>
      <c r="C403" s="2" t="s">
        <v>66</v>
      </c>
      <c r="D403" s="2" t="s">
        <v>2571</v>
      </c>
      <c r="E403" s="2" t="s">
        <v>4017</v>
      </c>
      <c r="F403" s="2" t="s">
        <v>26</v>
      </c>
      <c r="G403" s="2" t="s">
        <v>9</v>
      </c>
      <c r="H403" s="2">
        <f t="shared" si="6"/>
        <v>1979</v>
      </c>
      <c r="I403" s="42" t="s">
        <v>5465</v>
      </c>
      <c r="J403" s="2">
        <v>7.3</v>
      </c>
      <c r="K403" s="2">
        <v>117.65</v>
      </c>
      <c r="L403" s="2">
        <v>162</v>
      </c>
      <c r="M403" s="2">
        <v>15.64</v>
      </c>
      <c r="N403" s="2">
        <v>25.58</v>
      </c>
      <c r="O403" s="2">
        <v>190.54</v>
      </c>
      <c r="P403" s="2">
        <v>3555</v>
      </c>
      <c r="Q403" s="2" t="s">
        <v>49</v>
      </c>
      <c r="R403" s="2">
        <v>54</v>
      </c>
      <c r="S403" s="2">
        <v>375867</v>
      </c>
      <c r="T403" s="2">
        <v>132.62</v>
      </c>
      <c r="U403" s="2">
        <v>57.92</v>
      </c>
      <c r="V403" s="2" t="s">
        <v>54</v>
      </c>
      <c r="W403" s="2">
        <v>14.28</v>
      </c>
    </row>
    <row r="404" spans="1:23" x14ac:dyDescent="0.3">
      <c r="A404" s="2" t="s">
        <v>311</v>
      </c>
      <c r="B404" s="2" t="s">
        <v>17</v>
      </c>
      <c r="C404" s="2" t="s">
        <v>66</v>
      </c>
      <c r="D404" s="2" t="s">
        <v>2402</v>
      </c>
      <c r="E404" s="2" t="s">
        <v>4077</v>
      </c>
      <c r="F404" s="2" t="s">
        <v>26</v>
      </c>
      <c r="G404" s="2" t="s">
        <v>9</v>
      </c>
      <c r="H404" s="2">
        <f t="shared" si="6"/>
        <v>1958</v>
      </c>
      <c r="I404" s="42" t="s">
        <v>5466</v>
      </c>
      <c r="J404" s="2">
        <v>7.3</v>
      </c>
      <c r="K404" s="2">
        <v>94.87</v>
      </c>
      <c r="L404" s="2">
        <v>172</v>
      </c>
      <c r="M404" s="2">
        <v>20.43</v>
      </c>
      <c r="N404" s="2">
        <v>35.82</v>
      </c>
      <c r="O404" s="2">
        <v>357.25</v>
      </c>
      <c r="P404" s="2">
        <v>4683</v>
      </c>
      <c r="Q404" s="2" t="s">
        <v>45</v>
      </c>
      <c r="R404" s="2">
        <v>51</v>
      </c>
      <c r="S404" s="2">
        <v>219192</v>
      </c>
      <c r="T404" s="2">
        <v>187.14</v>
      </c>
      <c r="U404" s="2">
        <v>170.11</v>
      </c>
      <c r="V404" s="2" t="s">
        <v>46</v>
      </c>
      <c r="W404" s="2">
        <v>12.89</v>
      </c>
    </row>
    <row r="405" spans="1:23" x14ac:dyDescent="0.3">
      <c r="A405" s="2" t="s">
        <v>1036</v>
      </c>
      <c r="B405" s="2" t="s">
        <v>32</v>
      </c>
      <c r="C405" s="2" t="s">
        <v>44</v>
      </c>
      <c r="D405" s="2" t="s">
        <v>2153</v>
      </c>
      <c r="E405" s="2" t="s">
        <v>4081</v>
      </c>
      <c r="F405" s="2" t="s">
        <v>26</v>
      </c>
      <c r="G405" s="2" t="s">
        <v>9</v>
      </c>
      <c r="H405" s="2">
        <f t="shared" si="6"/>
        <v>1955</v>
      </c>
      <c r="I405" s="42" t="s">
        <v>5467</v>
      </c>
      <c r="J405" s="2">
        <v>7.3</v>
      </c>
      <c r="K405" s="2">
        <v>295.29000000000002</v>
      </c>
      <c r="L405" s="2">
        <v>153</v>
      </c>
      <c r="M405" s="2">
        <v>5.04</v>
      </c>
      <c r="N405" s="2">
        <v>8.82</v>
      </c>
      <c r="O405" s="2">
        <v>24.69</v>
      </c>
      <c r="P405" s="2">
        <v>1332</v>
      </c>
      <c r="Q405" s="2" t="s">
        <v>49</v>
      </c>
      <c r="R405" s="2">
        <v>20</v>
      </c>
      <c r="S405" s="2">
        <v>16801</v>
      </c>
      <c r="T405" s="2">
        <v>18.13</v>
      </c>
      <c r="U405" s="2">
        <v>6.56</v>
      </c>
      <c r="V405" s="2" t="s">
        <v>48</v>
      </c>
      <c r="W405" s="2">
        <v>31.58</v>
      </c>
    </row>
    <row r="406" spans="1:23" x14ac:dyDescent="0.3">
      <c r="A406" s="2" t="s">
        <v>1044</v>
      </c>
      <c r="B406" s="2" t="s">
        <v>8</v>
      </c>
      <c r="C406" s="2" t="s">
        <v>61</v>
      </c>
      <c r="D406" s="2" t="s">
        <v>2579</v>
      </c>
      <c r="E406" s="2" t="s">
        <v>4090</v>
      </c>
      <c r="F406" s="2" t="s">
        <v>26</v>
      </c>
      <c r="G406" s="2" t="s">
        <v>19</v>
      </c>
      <c r="H406" s="2">
        <f t="shared" si="6"/>
        <v>1987</v>
      </c>
      <c r="I406" s="42" t="s">
        <v>5468</v>
      </c>
      <c r="J406" s="2">
        <v>7.3</v>
      </c>
      <c r="K406" s="2">
        <v>48.51</v>
      </c>
      <c r="L406" s="2">
        <v>104</v>
      </c>
      <c r="M406" s="2">
        <v>2.76</v>
      </c>
      <c r="N406" s="2">
        <v>6.2</v>
      </c>
      <c r="O406" s="2">
        <v>14.69</v>
      </c>
      <c r="P406" s="2">
        <v>1659</v>
      </c>
      <c r="Q406" s="2" t="s">
        <v>49</v>
      </c>
      <c r="R406" s="2">
        <v>75</v>
      </c>
      <c r="S406" s="2">
        <v>457621</v>
      </c>
      <c r="T406" s="2">
        <v>8.33</v>
      </c>
      <c r="U406" s="2">
        <v>6.36</v>
      </c>
      <c r="V406" s="2" t="s">
        <v>50</v>
      </c>
      <c r="W406" s="2">
        <v>19.239999999999998</v>
      </c>
    </row>
    <row r="407" spans="1:23" x14ac:dyDescent="0.3">
      <c r="A407" s="2" t="s">
        <v>1080</v>
      </c>
      <c r="B407" s="2" t="s">
        <v>25</v>
      </c>
      <c r="C407" s="2" t="s">
        <v>61</v>
      </c>
      <c r="D407" s="2" t="s">
        <v>2635</v>
      </c>
      <c r="E407" s="2" t="s">
        <v>4130</v>
      </c>
      <c r="F407" s="2" t="s">
        <v>26</v>
      </c>
      <c r="G407" s="2" t="s">
        <v>9</v>
      </c>
      <c r="H407" s="2">
        <f t="shared" si="6"/>
        <v>2013</v>
      </c>
      <c r="I407" s="42" t="s">
        <v>5469</v>
      </c>
      <c r="J407" s="2">
        <v>7.3</v>
      </c>
      <c r="K407" s="2">
        <v>253.62</v>
      </c>
      <c r="L407" s="2">
        <v>173</v>
      </c>
      <c r="M407" s="2">
        <v>23.36</v>
      </c>
      <c r="N407" s="2">
        <v>49.34</v>
      </c>
      <c r="O407" s="2">
        <v>199.3</v>
      </c>
      <c r="P407" s="2">
        <v>3765</v>
      </c>
      <c r="Q407" s="2" t="s">
        <v>49</v>
      </c>
      <c r="R407" s="2">
        <v>88</v>
      </c>
      <c r="S407" s="2">
        <v>171395</v>
      </c>
      <c r="T407" s="2">
        <v>117.45</v>
      </c>
      <c r="U407" s="2">
        <v>81.849999999999994</v>
      </c>
      <c r="V407" s="2" t="s">
        <v>46</v>
      </c>
      <c r="W407" s="2">
        <v>90.93</v>
      </c>
    </row>
    <row r="408" spans="1:23" x14ac:dyDescent="0.3">
      <c r="A408" s="2" t="s">
        <v>1082</v>
      </c>
      <c r="B408" s="2" t="s">
        <v>10</v>
      </c>
      <c r="C408" s="2" t="s">
        <v>52</v>
      </c>
      <c r="D408" s="2" t="s">
        <v>1973</v>
      </c>
      <c r="E408" s="2" t="s">
        <v>4132</v>
      </c>
      <c r="F408" s="2" t="s">
        <v>26</v>
      </c>
      <c r="G408" s="2" t="s">
        <v>9</v>
      </c>
      <c r="H408" s="2">
        <f t="shared" si="6"/>
        <v>2006</v>
      </c>
      <c r="I408" s="42" t="s">
        <v>5470</v>
      </c>
      <c r="J408" s="2">
        <v>7.3</v>
      </c>
      <c r="K408" s="2">
        <v>20.329999999999998</v>
      </c>
      <c r="L408" s="2">
        <v>114</v>
      </c>
      <c r="M408" s="2">
        <v>7.99</v>
      </c>
      <c r="N408" s="2">
        <v>17.899999999999999</v>
      </c>
      <c r="O408" s="2">
        <v>95.57</v>
      </c>
      <c r="P408" s="2">
        <v>4335</v>
      </c>
      <c r="Q408" s="2" t="s">
        <v>45</v>
      </c>
      <c r="R408" s="2">
        <v>63</v>
      </c>
      <c r="S408" s="2">
        <v>54007</v>
      </c>
      <c r="T408" s="2">
        <v>67.94</v>
      </c>
      <c r="U408" s="2">
        <v>27.63</v>
      </c>
      <c r="V408" s="2" t="s">
        <v>46</v>
      </c>
      <c r="W408" s="2">
        <v>9.2899999999999991</v>
      </c>
    </row>
    <row r="409" spans="1:23" x14ac:dyDescent="0.3">
      <c r="A409" s="2" t="s">
        <v>1090</v>
      </c>
      <c r="B409" s="2" t="s">
        <v>25</v>
      </c>
      <c r="C409" s="2" t="s">
        <v>50</v>
      </c>
      <c r="D409" s="2" t="s">
        <v>2643</v>
      </c>
      <c r="E409" s="2" t="s">
        <v>4141</v>
      </c>
      <c r="F409" s="2" t="s">
        <v>26</v>
      </c>
      <c r="G409" s="2" t="s">
        <v>9</v>
      </c>
      <c r="H409" s="2">
        <f t="shared" si="6"/>
        <v>1981</v>
      </c>
      <c r="I409" s="42" t="s">
        <v>5471</v>
      </c>
      <c r="J409" s="2">
        <v>7.3</v>
      </c>
      <c r="K409" s="2">
        <v>186.23</v>
      </c>
      <c r="L409" s="2">
        <v>141</v>
      </c>
      <c r="M409" s="2">
        <v>5.07</v>
      </c>
      <c r="N409" s="2">
        <v>12.88</v>
      </c>
      <c r="O409" s="2">
        <v>98.87</v>
      </c>
      <c r="P409" s="2">
        <v>1041</v>
      </c>
      <c r="Q409" s="2" t="s">
        <v>45</v>
      </c>
      <c r="R409" s="2">
        <v>25</v>
      </c>
      <c r="S409" s="2">
        <v>235220</v>
      </c>
      <c r="T409" s="2">
        <v>53.54</v>
      </c>
      <c r="U409" s="2">
        <v>45.33</v>
      </c>
      <c r="V409" s="2" t="s">
        <v>44</v>
      </c>
      <c r="W409" s="2">
        <v>83.13</v>
      </c>
    </row>
    <row r="410" spans="1:23" x14ac:dyDescent="0.3">
      <c r="A410" s="2" t="s">
        <v>852</v>
      </c>
      <c r="B410" s="2" t="s">
        <v>25</v>
      </c>
      <c r="C410" s="2" t="s">
        <v>44</v>
      </c>
      <c r="D410" s="2" t="s">
        <v>2593</v>
      </c>
      <c r="E410" s="2" t="s">
        <v>4159</v>
      </c>
      <c r="F410" s="2" t="s">
        <v>26</v>
      </c>
      <c r="G410" s="2" t="s">
        <v>19</v>
      </c>
      <c r="H410" s="2">
        <f t="shared" si="6"/>
        <v>1971</v>
      </c>
      <c r="I410" s="42" t="s">
        <v>5472</v>
      </c>
      <c r="J410" s="2">
        <v>7.3</v>
      </c>
      <c r="K410" s="2">
        <v>193.67</v>
      </c>
      <c r="L410" s="2">
        <v>159</v>
      </c>
      <c r="M410" s="2">
        <v>41.95</v>
      </c>
      <c r="N410" s="2">
        <v>86.9</v>
      </c>
      <c r="O410" s="2">
        <v>719.89</v>
      </c>
      <c r="P410" s="2">
        <v>3387</v>
      </c>
      <c r="Q410" s="2" t="s">
        <v>49</v>
      </c>
      <c r="R410" s="2">
        <v>89</v>
      </c>
      <c r="S410" s="2">
        <v>102420</v>
      </c>
      <c r="T410" s="2">
        <v>420.91</v>
      </c>
      <c r="U410" s="2">
        <v>298.98</v>
      </c>
      <c r="V410" s="2" t="s">
        <v>44</v>
      </c>
      <c r="W410" s="2">
        <v>86.42</v>
      </c>
    </row>
    <row r="411" spans="1:23" x14ac:dyDescent="0.3">
      <c r="A411" s="2" t="s">
        <v>1217</v>
      </c>
      <c r="B411" s="2" t="s">
        <v>10</v>
      </c>
      <c r="C411" s="2" t="s">
        <v>61</v>
      </c>
      <c r="D411" s="2" t="s">
        <v>2546</v>
      </c>
      <c r="E411" s="2" t="s">
        <v>4285</v>
      </c>
      <c r="F411" s="2" t="s">
        <v>26</v>
      </c>
      <c r="G411" s="2" t="s">
        <v>19</v>
      </c>
      <c r="H411" s="2">
        <f t="shared" si="6"/>
        <v>1980</v>
      </c>
      <c r="I411" s="42" t="s">
        <v>5473</v>
      </c>
      <c r="J411" s="2">
        <v>7.3</v>
      </c>
      <c r="K411" s="2">
        <v>148.63</v>
      </c>
      <c r="L411" s="2">
        <v>120</v>
      </c>
      <c r="M411" s="2">
        <v>10.220000000000001</v>
      </c>
      <c r="N411" s="2">
        <v>27.29</v>
      </c>
      <c r="O411" s="2">
        <v>181.04</v>
      </c>
      <c r="P411" s="2">
        <v>1994</v>
      </c>
      <c r="Q411" s="2" t="s">
        <v>45</v>
      </c>
      <c r="R411" s="2">
        <v>42</v>
      </c>
      <c r="S411" s="2">
        <v>53773</v>
      </c>
      <c r="T411" s="2">
        <v>144.24</v>
      </c>
      <c r="U411" s="2">
        <v>36.799999999999997</v>
      </c>
      <c r="V411" s="2" t="s">
        <v>50</v>
      </c>
      <c r="W411" s="2">
        <v>54.57</v>
      </c>
    </row>
    <row r="412" spans="1:23" x14ac:dyDescent="0.3">
      <c r="A412" s="2" t="s">
        <v>1247</v>
      </c>
      <c r="B412" s="2" t="s">
        <v>22</v>
      </c>
      <c r="C412" s="2" t="s">
        <v>61</v>
      </c>
      <c r="D412" s="2" t="s">
        <v>2748</v>
      </c>
      <c r="E412" s="2" t="s">
        <v>4321</v>
      </c>
      <c r="F412" s="2" t="s">
        <v>26</v>
      </c>
      <c r="G412" s="2" t="s">
        <v>9</v>
      </c>
      <c r="H412" s="2">
        <f t="shared" si="6"/>
        <v>1975</v>
      </c>
      <c r="I412" s="42" t="s">
        <v>5474</v>
      </c>
      <c r="J412" s="2">
        <v>7.3</v>
      </c>
      <c r="K412" s="2">
        <v>92.06</v>
      </c>
      <c r="L412" s="2">
        <v>110</v>
      </c>
      <c r="M412" s="2">
        <v>5.16</v>
      </c>
      <c r="N412" s="2">
        <v>14.22</v>
      </c>
      <c r="O412" s="2">
        <v>103.81</v>
      </c>
      <c r="P412" s="2">
        <v>3106</v>
      </c>
      <c r="Q412" s="2" t="s">
        <v>45</v>
      </c>
      <c r="R412" s="2">
        <v>39</v>
      </c>
      <c r="S412" s="2">
        <v>5168</v>
      </c>
      <c r="T412" s="2">
        <v>65.010000000000005</v>
      </c>
      <c r="U412" s="2">
        <v>38.799999999999997</v>
      </c>
      <c r="V412" s="2" t="s">
        <v>46</v>
      </c>
      <c r="W412" s="2">
        <v>36.47</v>
      </c>
    </row>
    <row r="413" spans="1:23" x14ac:dyDescent="0.3">
      <c r="A413" s="2" t="s">
        <v>1256</v>
      </c>
      <c r="B413" s="2" t="s">
        <v>13</v>
      </c>
      <c r="C413" s="2" t="s">
        <v>50</v>
      </c>
      <c r="D413" s="2" t="s">
        <v>2386</v>
      </c>
      <c r="E413" s="2" t="s">
        <v>4331</v>
      </c>
      <c r="F413" s="2" t="s">
        <v>26</v>
      </c>
      <c r="G413" s="2" t="s">
        <v>19</v>
      </c>
      <c r="H413" s="2">
        <f t="shared" si="6"/>
        <v>1982</v>
      </c>
      <c r="I413" s="42" t="s">
        <v>5475</v>
      </c>
      <c r="J413" s="2">
        <v>7.3</v>
      </c>
      <c r="K413" s="2">
        <v>115.34</v>
      </c>
      <c r="L413" s="2">
        <v>143</v>
      </c>
      <c r="M413" s="2">
        <v>32.409999999999997</v>
      </c>
      <c r="N413" s="2">
        <v>78.95</v>
      </c>
      <c r="O413" s="2">
        <v>661.54</v>
      </c>
      <c r="P413" s="2">
        <v>1100</v>
      </c>
      <c r="Q413" s="2" t="s">
        <v>49</v>
      </c>
      <c r="R413" s="2">
        <v>75</v>
      </c>
      <c r="S413" s="2">
        <v>106330</v>
      </c>
      <c r="T413" s="2">
        <v>510.93</v>
      </c>
      <c r="U413" s="2">
        <v>150.61000000000001</v>
      </c>
      <c r="V413" s="2" t="s">
        <v>54</v>
      </c>
      <c r="W413" s="2">
        <v>45.42</v>
      </c>
    </row>
    <row r="414" spans="1:23" x14ac:dyDescent="0.3">
      <c r="A414" s="2" t="s">
        <v>1268</v>
      </c>
      <c r="B414" s="2" t="s">
        <v>13</v>
      </c>
      <c r="C414" s="2" t="s">
        <v>48</v>
      </c>
      <c r="D414" s="2" t="s">
        <v>2761</v>
      </c>
      <c r="E414" s="2" t="s">
        <v>4345</v>
      </c>
      <c r="F414" s="2" t="s">
        <v>26</v>
      </c>
      <c r="G414" s="2" t="s">
        <v>9</v>
      </c>
      <c r="H414" s="2">
        <f t="shared" si="6"/>
        <v>2013</v>
      </c>
      <c r="I414" s="42" t="s">
        <v>5476</v>
      </c>
      <c r="J414" s="2">
        <v>7.3</v>
      </c>
      <c r="K414" s="2">
        <v>284.36</v>
      </c>
      <c r="L414" s="2">
        <v>120</v>
      </c>
      <c r="M414" s="2">
        <v>20.54</v>
      </c>
      <c r="N414" s="2">
        <v>60.19</v>
      </c>
      <c r="O414" s="2">
        <v>331.27</v>
      </c>
      <c r="P414" s="2">
        <v>3224</v>
      </c>
      <c r="Q414" s="2" t="s">
        <v>45</v>
      </c>
      <c r="R414" s="2">
        <v>41</v>
      </c>
      <c r="S414" s="2">
        <v>460773</v>
      </c>
      <c r="T414" s="2">
        <v>168.04</v>
      </c>
      <c r="U414" s="2">
        <v>163.22999999999999</v>
      </c>
      <c r="V414" s="2" t="s">
        <v>55</v>
      </c>
      <c r="W414" s="2">
        <v>61.84</v>
      </c>
    </row>
    <row r="415" spans="1:23" x14ac:dyDescent="0.3">
      <c r="A415" s="2" t="s">
        <v>935</v>
      </c>
      <c r="B415" s="2" t="s">
        <v>28</v>
      </c>
      <c r="C415" s="2" t="s">
        <v>61</v>
      </c>
      <c r="D415" s="2" t="s">
        <v>2402</v>
      </c>
      <c r="E415" s="2" t="s">
        <v>4360</v>
      </c>
      <c r="F415" s="2" t="s">
        <v>26</v>
      </c>
      <c r="G415" s="2" t="s">
        <v>9</v>
      </c>
      <c r="H415" s="2">
        <f t="shared" si="6"/>
        <v>2011</v>
      </c>
      <c r="I415" s="42" t="s">
        <v>5477</v>
      </c>
      <c r="J415" s="2">
        <v>7.3</v>
      </c>
      <c r="K415" s="2">
        <v>205.04</v>
      </c>
      <c r="L415" s="2">
        <v>103</v>
      </c>
      <c r="M415" s="2">
        <v>16.36</v>
      </c>
      <c r="N415" s="2">
        <v>25.64</v>
      </c>
      <c r="O415" s="2">
        <v>66.180000000000007</v>
      </c>
      <c r="P415" s="2">
        <v>4104</v>
      </c>
      <c r="Q415" s="2" t="s">
        <v>45</v>
      </c>
      <c r="R415" s="2">
        <v>20</v>
      </c>
      <c r="S415" s="2">
        <v>190134</v>
      </c>
      <c r="T415" s="2">
        <v>40.22</v>
      </c>
      <c r="U415" s="2">
        <v>25.96</v>
      </c>
      <c r="V415" s="2" t="s">
        <v>44</v>
      </c>
      <c r="W415" s="2">
        <v>24.47</v>
      </c>
    </row>
    <row r="416" spans="1:23" x14ac:dyDescent="0.3">
      <c r="A416" s="2" t="s">
        <v>861</v>
      </c>
      <c r="B416" s="2" t="s">
        <v>32</v>
      </c>
      <c r="C416" s="2" t="s">
        <v>52</v>
      </c>
      <c r="D416" s="2" t="s">
        <v>2769</v>
      </c>
      <c r="E416" s="2" t="s">
        <v>4361</v>
      </c>
      <c r="F416" s="2" t="s">
        <v>18</v>
      </c>
      <c r="G416" s="2" t="s">
        <v>27</v>
      </c>
      <c r="H416" s="2">
        <f t="shared" si="6"/>
        <v>2003</v>
      </c>
      <c r="I416" s="42" t="s">
        <v>5478</v>
      </c>
      <c r="J416" s="2">
        <v>7.3</v>
      </c>
      <c r="K416" s="2">
        <v>277.94</v>
      </c>
      <c r="L416" s="2">
        <v>130</v>
      </c>
      <c r="M416" s="2">
        <v>33.200000000000003</v>
      </c>
      <c r="N416" s="2">
        <v>72.2</v>
      </c>
      <c r="O416" s="2">
        <v>162.65</v>
      </c>
      <c r="P416" s="2">
        <v>4886</v>
      </c>
      <c r="Q416" s="2" t="s">
        <v>45</v>
      </c>
      <c r="R416" s="2">
        <v>79</v>
      </c>
      <c r="S416" s="2">
        <v>461151</v>
      </c>
      <c r="T416" s="2">
        <v>105.31</v>
      </c>
      <c r="U416" s="2">
        <v>57.34</v>
      </c>
      <c r="V416" s="2" t="s">
        <v>50</v>
      </c>
      <c r="W416" s="2">
        <v>39.49</v>
      </c>
    </row>
    <row r="417" spans="1:23" x14ac:dyDescent="0.3">
      <c r="A417" s="2" t="s">
        <v>708</v>
      </c>
      <c r="B417" s="2" t="s">
        <v>8</v>
      </c>
      <c r="C417" s="2" t="s">
        <v>66</v>
      </c>
      <c r="D417" s="2" t="s">
        <v>2793</v>
      </c>
      <c r="E417" s="2" t="s">
        <v>4413</v>
      </c>
      <c r="F417" s="2" t="s">
        <v>26</v>
      </c>
      <c r="G417" s="2" t="s">
        <v>9</v>
      </c>
      <c r="H417" s="2">
        <f t="shared" si="6"/>
        <v>1990</v>
      </c>
      <c r="I417" s="42" t="s">
        <v>5479</v>
      </c>
      <c r="J417" s="2">
        <v>7.3</v>
      </c>
      <c r="K417" s="2">
        <v>74.569999999999993</v>
      </c>
      <c r="L417" s="2">
        <v>150</v>
      </c>
      <c r="M417" s="2">
        <v>36.42</v>
      </c>
      <c r="N417" s="2">
        <v>68.760000000000005</v>
      </c>
      <c r="O417" s="2">
        <v>237.46</v>
      </c>
      <c r="P417" s="2">
        <v>4111</v>
      </c>
      <c r="Q417" s="2" t="s">
        <v>49</v>
      </c>
      <c r="R417" s="2">
        <v>25</v>
      </c>
      <c r="S417" s="2">
        <v>223846</v>
      </c>
      <c r="T417" s="2">
        <v>164.9</v>
      </c>
      <c r="U417" s="2">
        <v>72.56</v>
      </c>
      <c r="V417" s="2" t="s">
        <v>46</v>
      </c>
      <c r="W417" s="2">
        <v>10.44</v>
      </c>
    </row>
    <row r="418" spans="1:23" x14ac:dyDescent="0.3">
      <c r="A418" s="2" t="s">
        <v>1386</v>
      </c>
      <c r="B418" s="2" t="s">
        <v>8</v>
      </c>
      <c r="C418" s="2" t="s">
        <v>44</v>
      </c>
      <c r="D418" s="2" t="s">
        <v>2647</v>
      </c>
      <c r="E418" s="2" t="s">
        <v>4474</v>
      </c>
      <c r="F418" s="2" t="s">
        <v>26</v>
      </c>
      <c r="G418" s="2" t="s">
        <v>9</v>
      </c>
      <c r="H418" s="2">
        <f t="shared" si="6"/>
        <v>1997</v>
      </c>
      <c r="I418" s="42" t="s">
        <v>5480</v>
      </c>
      <c r="J418" s="2">
        <v>7.3</v>
      </c>
      <c r="K418" s="2">
        <v>67.44</v>
      </c>
      <c r="L418" s="2">
        <v>125</v>
      </c>
      <c r="M418" s="2">
        <v>17.5</v>
      </c>
      <c r="N418" s="2">
        <v>52.14</v>
      </c>
      <c r="O418" s="2">
        <v>317.14</v>
      </c>
      <c r="P418" s="2">
        <v>3801</v>
      </c>
      <c r="Q418" s="2" t="s">
        <v>49</v>
      </c>
      <c r="R418" s="2">
        <v>59</v>
      </c>
      <c r="S418" s="2">
        <v>180142</v>
      </c>
      <c r="T418" s="2">
        <v>210.35</v>
      </c>
      <c r="U418" s="2">
        <v>106.79</v>
      </c>
      <c r="V418" s="2" t="s">
        <v>46</v>
      </c>
      <c r="W418" s="2">
        <v>18.670000000000002</v>
      </c>
    </row>
    <row r="419" spans="1:23" x14ac:dyDescent="0.3">
      <c r="A419" s="2" t="s">
        <v>743</v>
      </c>
      <c r="B419" s="2" t="s">
        <v>8</v>
      </c>
      <c r="C419" s="2" t="s">
        <v>50</v>
      </c>
      <c r="D419" s="2" t="s">
        <v>2629</v>
      </c>
      <c r="E419" s="2" t="s">
        <v>4477</v>
      </c>
      <c r="F419" s="2" t="s">
        <v>26</v>
      </c>
      <c r="G419" s="2" t="s">
        <v>9</v>
      </c>
      <c r="H419" s="2">
        <f t="shared" si="6"/>
        <v>1995</v>
      </c>
      <c r="I419" s="42" t="s">
        <v>5481</v>
      </c>
      <c r="J419" s="2">
        <v>7.3</v>
      </c>
      <c r="K419" s="2">
        <v>167.68</v>
      </c>
      <c r="L419" s="2">
        <v>165</v>
      </c>
      <c r="M419" s="2">
        <v>19.71</v>
      </c>
      <c r="N419" s="2">
        <v>45.93</v>
      </c>
      <c r="O419" s="2">
        <v>186.06</v>
      </c>
      <c r="P419" s="2">
        <v>1978</v>
      </c>
      <c r="Q419" s="2" t="s">
        <v>45</v>
      </c>
      <c r="R419" s="2">
        <v>65</v>
      </c>
      <c r="S419" s="2">
        <v>78711</v>
      </c>
      <c r="T419" s="2">
        <v>123.58</v>
      </c>
      <c r="U419" s="2">
        <v>62.48</v>
      </c>
      <c r="V419" s="2" t="s">
        <v>55</v>
      </c>
      <c r="W419" s="2">
        <v>60.86</v>
      </c>
    </row>
    <row r="420" spans="1:23" x14ac:dyDescent="0.3">
      <c r="A420" s="2" t="s">
        <v>1417</v>
      </c>
      <c r="B420" s="2" t="s">
        <v>28</v>
      </c>
      <c r="C420" s="2" t="s">
        <v>66</v>
      </c>
      <c r="D420" s="2" t="s">
        <v>2221</v>
      </c>
      <c r="E420" s="2" t="s">
        <v>4512</v>
      </c>
      <c r="F420" s="2" t="s">
        <v>26</v>
      </c>
      <c r="G420" s="2" t="s">
        <v>9</v>
      </c>
      <c r="H420" s="2">
        <f t="shared" si="6"/>
        <v>1989</v>
      </c>
      <c r="I420" s="42" t="s">
        <v>5482</v>
      </c>
      <c r="J420" s="2">
        <v>7.3</v>
      </c>
      <c r="K420" s="2">
        <v>155.74</v>
      </c>
      <c r="L420" s="2">
        <v>128</v>
      </c>
      <c r="M420" s="2">
        <v>3.56</v>
      </c>
      <c r="N420" s="2">
        <v>7.2</v>
      </c>
      <c r="O420" s="2">
        <v>34.590000000000003</v>
      </c>
      <c r="P420" s="2">
        <v>3163</v>
      </c>
      <c r="Q420" s="2" t="s">
        <v>49</v>
      </c>
      <c r="R420" s="2">
        <v>23</v>
      </c>
      <c r="S420" s="2">
        <v>82225</v>
      </c>
      <c r="T420" s="2">
        <v>25.83</v>
      </c>
      <c r="U420" s="2">
        <v>8.76</v>
      </c>
      <c r="V420" s="2" t="s">
        <v>55</v>
      </c>
      <c r="W420" s="2">
        <v>77.37</v>
      </c>
    </row>
    <row r="421" spans="1:23" x14ac:dyDescent="0.3">
      <c r="A421" s="2" t="s">
        <v>228</v>
      </c>
      <c r="B421" s="2" t="s">
        <v>28</v>
      </c>
      <c r="C421" s="2" t="s">
        <v>66</v>
      </c>
      <c r="D421" s="2" t="s">
        <v>2844</v>
      </c>
      <c r="E421" s="2" t="s">
        <v>4525</v>
      </c>
      <c r="F421" s="2" t="s">
        <v>26</v>
      </c>
      <c r="G421" s="2" t="s">
        <v>9</v>
      </c>
      <c r="H421" s="2">
        <f t="shared" si="6"/>
        <v>1954</v>
      </c>
      <c r="I421" s="42" t="s">
        <v>5483</v>
      </c>
      <c r="J421" s="2">
        <v>7.3</v>
      </c>
      <c r="K421" s="2">
        <v>290.02999999999997</v>
      </c>
      <c r="L421" s="2">
        <v>147</v>
      </c>
      <c r="M421" s="2">
        <v>41.05</v>
      </c>
      <c r="N421" s="2">
        <v>112.73</v>
      </c>
      <c r="O421" s="2">
        <v>722.83</v>
      </c>
      <c r="P421" s="2">
        <v>1763</v>
      </c>
      <c r="Q421" s="2" t="s">
        <v>49</v>
      </c>
      <c r="R421" s="2">
        <v>55</v>
      </c>
      <c r="S421" s="2">
        <v>404391</v>
      </c>
      <c r="T421" s="2">
        <v>539.1</v>
      </c>
      <c r="U421" s="2">
        <v>183.73</v>
      </c>
      <c r="V421" s="2" t="s">
        <v>46</v>
      </c>
      <c r="W421" s="2">
        <v>131.33000000000001</v>
      </c>
    </row>
    <row r="422" spans="1:23" x14ac:dyDescent="0.3">
      <c r="A422" s="2" t="s">
        <v>1433</v>
      </c>
      <c r="B422" s="2" t="s">
        <v>10</v>
      </c>
      <c r="C422" s="2" t="s">
        <v>52</v>
      </c>
      <c r="D422" s="2" t="s">
        <v>2066</v>
      </c>
      <c r="E422" s="2" t="s">
        <v>4533</v>
      </c>
      <c r="F422" s="2" t="s">
        <v>26</v>
      </c>
      <c r="G422" s="2" t="s">
        <v>9</v>
      </c>
      <c r="H422" s="2">
        <f t="shared" si="6"/>
        <v>1955</v>
      </c>
      <c r="I422" s="42" t="s">
        <v>5484</v>
      </c>
      <c r="J422" s="2">
        <v>7.3</v>
      </c>
      <c r="K422" s="2">
        <v>203.3</v>
      </c>
      <c r="L422" s="2">
        <v>101</v>
      </c>
      <c r="M422" s="2">
        <v>39.18</v>
      </c>
      <c r="N422" s="2">
        <v>69.650000000000006</v>
      </c>
      <c r="O422" s="2">
        <v>605.28</v>
      </c>
      <c r="P422" s="2">
        <v>1094</v>
      </c>
      <c r="Q422" s="2" t="s">
        <v>49</v>
      </c>
      <c r="R422" s="2">
        <v>61</v>
      </c>
      <c r="S422" s="2">
        <v>188176</v>
      </c>
      <c r="T422" s="2">
        <v>403.09</v>
      </c>
      <c r="U422" s="2">
        <v>202.19</v>
      </c>
      <c r="V422" s="2" t="s">
        <v>46</v>
      </c>
      <c r="W422" s="2">
        <v>52.47</v>
      </c>
    </row>
    <row r="423" spans="1:23" x14ac:dyDescent="0.3">
      <c r="A423" s="2" t="s">
        <v>1449</v>
      </c>
      <c r="B423" s="2" t="s">
        <v>17</v>
      </c>
      <c r="C423" s="2" t="s">
        <v>54</v>
      </c>
      <c r="D423" s="2" t="s">
        <v>2059</v>
      </c>
      <c r="E423" s="2" t="s">
        <v>4554</v>
      </c>
      <c r="F423" s="2" t="s">
        <v>26</v>
      </c>
      <c r="G423" s="2" t="s">
        <v>9</v>
      </c>
      <c r="H423" s="2">
        <f t="shared" si="6"/>
        <v>2014</v>
      </c>
      <c r="I423" s="42" t="s">
        <v>5485</v>
      </c>
      <c r="J423" s="2">
        <v>7.3</v>
      </c>
      <c r="K423" s="2">
        <v>268.85000000000002</v>
      </c>
      <c r="L423" s="2">
        <v>81</v>
      </c>
      <c r="M423" s="2">
        <v>9.1999999999999993</v>
      </c>
      <c r="N423" s="2">
        <v>16.579999999999998</v>
      </c>
      <c r="O423" s="2">
        <v>116.76</v>
      </c>
      <c r="P423" s="2">
        <v>720</v>
      </c>
      <c r="Q423" s="2" t="s">
        <v>45</v>
      </c>
      <c r="R423" s="2">
        <v>64</v>
      </c>
      <c r="S423" s="2">
        <v>20750</v>
      </c>
      <c r="T423" s="2">
        <v>84.39</v>
      </c>
      <c r="U423" s="2">
        <v>32.369999999999997</v>
      </c>
      <c r="V423" s="2" t="s">
        <v>50</v>
      </c>
      <c r="W423" s="2">
        <v>92.77</v>
      </c>
    </row>
    <row r="424" spans="1:23" x14ac:dyDescent="0.3">
      <c r="A424" s="2" t="s">
        <v>781</v>
      </c>
      <c r="B424" s="2" t="s">
        <v>8</v>
      </c>
      <c r="C424" s="2" t="s">
        <v>66</v>
      </c>
      <c r="D424" s="2" t="s">
        <v>2870</v>
      </c>
      <c r="E424" s="2" t="s">
        <v>4589</v>
      </c>
      <c r="F424" s="2" t="s">
        <v>26</v>
      </c>
      <c r="G424" s="2" t="s">
        <v>9</v>
      </c>
      <c r="H424" s="2">
        <f t="shared" si="6"/>
        <v>2007</v>
      </c>
      <c r="I424" s="42" t="s">
        <v>5486</v>
      </c>
      <c r="J424" s="2">
        <v>7.3</v>
      </c>
      <c r="K424" s="2">
        <v>77.38</v>
      </c>
      <c r="L424" s="2">
        <v>149</v>
      </c>
      <c r="M424" s="2">
        <v>10.96</v>
      </c>
      <c r="N424" s="2">
        <v>26.21</v>
      </c>
      <c r="O424" s="2">
        <v>99.64</v>
      </c>
      <c r="P424" s="2">
        <v>659</v>
      </c>
      <c r="Q424" s="2" t="s">
        <v>49</v>
      </c>
      <c r="R424" s="2">
        <v>30</v>
      </c>
      <c r="S424" s="2">
        <v>132375</v>
      </c>
      <c r="T424" s="2">
        <v>55.89</v>
      </c>
      <c r="U424" s="2">
        <v>43.75</v>
      </c>
      <c r="V424" s="2" t="s">
        <v>55</v>
      </c>
      <c r="W424" s="2">
        <v>17.16</v>
      </c>
    </row>
    <row r="425" spans="1:23" x14ac:dyDescent="0.3">
      <c r="A425" s="2" t="s">
        <v>1486</v>
      </c>
      <c r="B425" s="2" t="s">
        <v>8</v>
      </c>
      <c r="C425" s="2" t="s">
        <v>66</v>
      </c>
      <c r="D425" s="2" t="s">
        <v>1882</v>
      </c>
      <c r="E425" s="2" t="s">
        <v>4596</v>
      </c>
      <c r="F425" s="2" t="s">
        <v>26</v>
      </c>
      <c r="G425" s="2" t="s">
        <v>9</v>
      </c>
      <c r="H425" s="2">
        <f t="shared" si="6"/>
        <v>1950</v>
      </c>
      <c r="I425" s="42" t="s">
        <v>5487</v>
      </c>
      <c r="J425" s="2">
        <v>7.3</v>
      </c>
      <c r="K425" s="2">
        <v>137.18</v>
      </c>
      <c r="L425" s="2">
        <v>118</v>
      </c>
      <c r="M425" s="2">
        <v>43.95</v>
      </c>
      <c r="N425" s="2">
        <v>99.07</v>
      </c>
      <c r="O425" s="2">
        <v>718.12</v>
      </c>
      <c r="P425" s="2">
        <v>4006</v>
      </c>
      <c r="Q425" s="2" t="s">
        <v>45</v>
      </c>
      <c r="R425" s="2">
        <v>26</v>
      </c>
      <c r="S425" s="2">
        <v>7854</v>
      </c>
      <c r="T425" s="2">
        <v>385.24</v>
      </c>
      <c r="U425" s="2">
        <v>332.88</v>
      </c>
      <c r="V425" s="2" t="s">
        <v>50</v>
      </c>
      <c r="W425" s="2">
        <v>47.76</v>
      </c>
    </row>
    <row r="426" spans="1:23" x14ac:dyDescent="0.3">
      <c r="A426" s="2" t="s">
        <v>1488</v>
      </c>
      <c r="B426" s="2" t="s">
        <v>28</v>
      </c>
      <c r="C426" s="2" t="s">
        <v>50</v>
      </c>
      <c r="D426" s="2" t="s">
        <v>2875</v>
      </c>
      <c r="E426" s="2" t="s">
        <v>4599</v>
      </c>
      <c r="F426" s="2" t="s">
        <v>26</v>
      </c>
      <c r="G426" s="2" t="s">
        <v>19</v>
      </c>
      <c r="H426" s="2">
        <f t="shared" si="6"/>
        <v>1991</v>
      </c>
      <c r="I426" s="42" t="s">
        <v>5488</v>
      </c>
      <c r="J426" s="2">
        <v>7.3</v>
      </c>
      <c r="K426" s="2">
        <v>1.17</v>
      </c>
      <c r="L426" s="2">
        <v>96</v>
      </c>
      <c r="M426" s="2">
        <v>33.32</v>
      </c>
      <c r="N426" s="2">
        <v>84.49</v>
      </c>
      <c r="O426" s="2">
        <v>180.28</v>
      </c>
      <c r="P426" s="2">
        <v>3975</v>
      </c>
      <c r="Q426" s="2" t="s">
        <v>49</v>
      </c>
      <c r="R426" s="2">
        <v>56</v>
      </c>
      <c r="S426" s="2">
        <v>72995</v>
      </c>
      <c r="T426" s="2">
        <v>141.97</v>
      </c>
      <c r="U426" s="2">
        <v>38.31</v>
      </c>
      <c r="V426" s="2" t="s">
        <v>54</v>
      </c>
      <c r="W426" s="2">
        <v>0.2</v>
      </c>
    </row>
    <row r="427" spans="1:23" x14ac:dyDescent="0.3">
      <c r="A427" s="2" t="s">
        <v>1489</v>
      </c>
      <c r="B427" s="2" t="s">
        <v>10</v>
      </c>
      <c r="C427" s="2" t="s">
        <v>50</v>
      </c>
      <c r="D427" s="2" t="s">
        <v>2446</v>
      </c>
      <c r="E427" s="2" t="s">
        <v>4600</v>
      </c>
      <c r="F427" s="2" t="s">
        <v>26</v>
      </c>
      <c r="G427" s="2" t="s">
        <v>9</v>
      </c>
      <c r="H427" s="2">
        <f t="shared" si="6"/>
        <v>2004</v>
      </c>
      <c r="I427" s="42" t="s">
        <v>5489</v>
      </c>
      <c r="J427" s="2">
        <v>7.3</v>
      </c>
      <c r="K427" s="2">
        <v>214.33</v>
      </c>
      <c r="L427" s="2">
        <v>125</v>
      </c>
      <c r="M427" s="2">
        <v>43.61</v>
      </c>
      <c r="N427" s="2">
        <v>130.19999999999999</v>
      </c>
      <c r="O427" s="2">
        <v>433.98</v>
      </c>
      <c r="P427" s="2">
        <v>3342</v>
      </c>
      <c r="Q427" s="2" t="s">
        <v>45</v>
      </c>
      <c r="R427" s="2">
        <v>40</v>
      </c>
      <c r="S427" s="2">
        <v>413189</v>
      </c>
      <c r="T427" s="2">
        <v>300.95</v>
      </c>
      <c r="U427" s="2">
        <v>133.03</v>
      </c>
      <c r="V427" s="2" t="s">
        <v>55</v>
      </c>
      <c r="W427" s="2">
        <v>28.76</v>
      </c>
    </row>
    <row r="428" spans="1:23" x14ac:dyDescent="0.3">
      <c r="A428" s="2" t="s">
        <v>1492</v>
      </c>
      <c r="B428" s="2" t="s">
        <v>28</v>
      </c>
      <c r="C428" s="2" t="s">
        <v>61</v>
      </c>
      <c r="D428" s="2" t="s">
        <v>2539</v>
      </c>
      <c r="E428" s="2" t="s">
        <v>4604</v>
      </c>
      <c r="F428" s="2" t="s">
        <v>26</v>
      </c>
      <c r="G428" s="2" t="s">
        <v>19</v>
      </c>
      <c r="H428" s="2">
        <f t="shared" si="6"/>
        <v>2002</v>
      </c>
      <c r="I428" s="42" t="s">
        <v>5490</v>
      </c>
      <c r="J428" s="2">
        <v>7.3</v>
      </c>
      <c r="K428" s="2">
        <v>56.36</v>
      </c>
      <c r="L428" s="2">
        <v>104</v>
      </c>
      <c r="M428" s="2">
        <v>47.77</v>
      </c>
      <c r="N428" s="2">
        <v>122.03</v>
      </c>
      <c r="O428" s="2">
        <v>1200.44</v>
      </c>
      <c r="P428" s="2">
        <v>4317</v>
      </c>
      <c r="Q428" s="2" t="s">
        <v>49</v>
      </c>
      <c r="R428" s="2">
        <v>94</v>
      </c>
      <c r="S428" s="2">
        <v>332385</v>
      </c>
      <c r="T428" s="2">
        <v>628.17999999999995</v>
      </c>
      <c r="U428" s="2">
        <v>572.26</v>
      </c>
      <c r="V428" s="2" t="s">
        <v>46</v>
      </c>
      <c r="W428" s="2">
        <v>10.17</v>
      </c>
    </row>
    <row r="429" spans="1:23" x14ac:dyDescent="0.3">
      <c r="A429" s="2" t="s">
        <v>1518</v>
      </c>
      <c r="B429" s="2" t="s">
        <v>32</v>
      </c>
      <c r="C429" s="2" t="s">
        <v>52</v>
      </c>
      <c r="D429" s="2" t="s">
        <v>2894</v>
      </c>
      <c r="E429" s="2" t="s">
        <v>4636</v>
      </c>
      <c r="F429" s="2" t="s">
        <v>26</v>
      </c>
      <c r="G429" s="2" t="s">
        <v>9</v>
      </c>
      <c r="H429" s="2">
        <f t="shared" si="6"/>
        <v>1979</v>
      </c>
      <c r="I429" s="42" t="s">
        <v>5491</v>
      </c>
      <c r="J429" s="2">
        <v>7.3</v>
      </c>
      <c r="K429" s="2">
        <v>57.45</v>
      </c>
      <c r="L429" s="2">
        <v>155</v>
      </c>
      <c r="M429" s="2">
        <v>23.42</v>
      </c>
      <c r="N429" s="2">
        <v>46.45</v>
      </c>
      <c r="O429" s="2">
        <v>432.6</v>
      </c>
      <c r="P429" s="2">
        <v>1026</v>
      </c>
      <c r="Q429" s="2" t="s">
        <v>49</v>
      </c>
      <c r="R429" s="2">
        <v>36</v>
      </c>
      <c r="S429" s="2">
        <v>52104</v>
      </c>
      <c r="T429" s="2">
        <v>263.58</v>
      </c>
      <c r="U429" s="2">
        <v>169.02</v>
      </c>
      <c r="V429" s="2" t="s">
        <v>50</v>
      </c>
      <c r="W429" s="2">
        <v>22.9</v>
      </c>
    </row>
    <row r="430" spans="1:23" x14ac:dyDescent="0.3">
      <c r="A430" s="2" t="s">
        <v>1546</v>
      </c>
      <c r="B430" s="2" t="s">
        <v>28</v>
      </c>
      <c r="C430" s="2" t="s">
        <v>52</v>
      </c>
      <c r="D430" s="2" t="s">
        <v>1970</v>
      </c>
      <c r="E430" s="2" t="s">
        <v>4668</v>
      </c>
      <c r="F430" s="2" t="s">
        <v>26</v>
      </c>
      <c r="G430" s="2" t="s">
        <v>9</v>
      </c>
      <c r="H430" s="2">
        <f t="shared" si="6"/>
        <v>1974</v>
      </c>
      <c r="I430" s="42" t="s">
        <v>5492</v>
      </c>
      <c r="J430" s="2">
        <v>7.3</v>
      </c>
      <c r="K430" s="2">
        <v>289.32</v>
      </c>
      <c r="L430" s="2">
        <v>171</v>
      </c>
      <c r="M430" s="2">
        <v>21.48</v>
      </c>
      <c r="N430" s="2">
        <v>53.8</v>
      </c>
      <c r="O430" s="2">
        <v>318.91000000000003</v>
      </c>
      <c r="P430" s="2">
        <v>865</v>
      </c>
      <c r="Q430" s="2" t="s">
        <v>45</v>
      </c>
      <c r="R430" s="2">
        <v>96</v>
      </c>
      <c r="S430" s="2">
        <v>299620</v>
      </c>
      <c r="T430" s="2">
        <v>227.34</v>
      </c>
      <c r="U430" s="2">
        <v>91.57</v>
      </c>
      <c r="V430" s="2" t="s">
        <v>46</v>
      </c>
      <c r="W430" s="2">
        <v>49.58</v>
      </c>
    </row>
    <row r="431" spans="1:23" x14ac:dyDescent="0.3">
      <c r="A431" s="2" t="s">
        <v>228</v>
      </c>
      <c r="B431" s="2" t="s">
        <v>22</v>
      </c>
      <c r="C431" s="2" t="s">
        <v>61</v>
      </c>
      <c r="D431" s="2" t="s">
        <v>2917</v>
      </c>
      <c r="E431" s="2" t="s">
        <v>4691</v>
      </c>
      <c r="F431" s="2" t="s">
        <v>26</v>
      </c>
      <c r="G431" s="2" t="s">
        <v>19</v>
      </c>
      <c r="H431" s="2">
        <f t="shared" si="6"/>
        <v>1975</v>
      </c>
      <c r="I431" s="42" t="s">
        <v>5493</v>
      </c>
      <c r="J431" s="2">
        <v>7.3</v>
      </c>
      <c r="K431" s="2">
        <v>1.63</v>
      </c>
      <c r="L431" s="2">
        <v>112</v>
      </c>
      <c r="M431" s="2">
        <v>5.24</v>
      </c>
      <c r="N431" s="2">
        <v>14.77</v>
      </c>
      <c r="O431" s="2">
        <v>48.33</v>
      </c>
      <c r="P431" s="2">
        <v>3573</v>
      </c>
      <c r="Q431" s="2" t="s">
        <v>45</v>
      </c>
      <c r="R431" s="2">
        <v>82</v>
      </c>
      <c r="S431" s="2">
        <v>477249</v>
      </c>
      <c r="T431" s="2">
        <v>34.4</v>
      </c>
      <c r="U431" s="2">
        <v>13.93</v>
      </c>
      <c r="V431" s="2" t="s">
        <v>46</v>
      </c>
      <c r="W431" s="2">
        <v>0.76</v>
      </c>
    </row>
    <row r="432" spans="1:23" x14ac:dyDescent="0.3">
      <c r="A432" s="2" t="s">
        <v>1576</v>
      </c>
      <c r="B432" s="2" t="s">
        <v>10</v>
      </c>
      <c r="C432" s="2" t="s">
        <v>48</v>
      </c>
      <c r="D432" s="2" t="s">
        <v>2507</v>
      </c>
      <c r="E432" s="2" t="s">
        <v>4708</v>
      </c>
      <c r="F432" s="2" t="s">
        <v>26</v>
      </c>
      <c r="G432" s="2" t="s">
        <v>9</v>
      </c>
      <c r="H432" s="2">
        <f t="shared" si="6"/>
        <v>1977</v>
      </c>
      <c r="I432" s="42" t="s">
        <v>5494</v>
      </c>
      <c r="J432" s="2">
        <v>7.3</v>
      </c>
      <c r="K432" s="2">
        <v>7.19</v>
      </c>
      <c r="L432" s="2">
        <v>116</v>
      </c>
      <c r="M432" s="2">
        <v>19.059999999999999</v>
      </c>
      <c r="N432" s="2">
        <v>57.13</v>
      </c>
      <c r="O432" s="2">
        <v>417.61</v>
      </c>
      <c r="P432" s="2">
        <v>631</v>
      </c>
      <c r="Q432" s="2" t="s">
        <v>49</v>
      </c>
      <c r="R432" s="2">
        <v>90</v>
      </c>
      <c r="S432" s="2">
        <v>361365</v>
      </c>
      <c r="T432" s="2">
        <v>212.12</v>
      </c>
      <c r="U432" s="2">
        <v>205.49</v>
      </c>
      <c r="V432" s="2" t="s">
        <v>50</v>
      </c>
      <c r="W432" s="2">
        <v>2.48</v>
      </c>
    </row>
    <row r="433" spans="1:23" x14ac:dyDescent="0.3">
      <c r="A433" s="2" t="s">
        <v>710</v>
      </c>
      <c r="B433" s="2" t="s">
        <v>10</v>
      </c>
      <c r="C433" s="2" t="s">
        <v>61</v>
      </c>
      <c r="D433" s="2" t="s">
        <v>2355</v>
      </c>
      <c r="E433" s="2" t="s">
        <v>3666</v>
      </c>
      <c r="F433" s="2" t="s">
        <v>26</v>
      </c>
      <c r="G433" s="2" t="s">
        <v>9</v>
      </c>
      <c r="H433" s="2">
        <f t="shared" si="6"/>
        <v>1969</v>
      </c>
      <c r="I433" s="42" t="s">
        <v>5495</v>
      </c>
      <c r="J433" s="2">
        <v>7.3</v>
      </c>
      <c r="K433" s="2">
        <v>245.5</v>
      </c>
      <c r="L433" s="2">
        <v>179</v>
      </c>
      <c r="M433" s="2">
        <v>35.65</v>
      </c>
      <c r="N433" s="2">
        <v>97.4</v>
      </c>
      <c r="O433" s="2">
        <v>894.34</v>
      </c>
      <c r="P433" s="2">
        <v>2483</v>
      </c>
      <c r="Q433" s="2" t="s">
        <v>49</v>
      </c>
      <c r="R433" s="2">
        <v>72</v>
      </c>
      <c r="S433" s="2">
        <v>458039</v>
      </c>
      <c r="T433" s="2">
        <v>703.92</v>
      </c>
      <c r="U433" s="2">
        <v>190.42</v>
      </c>
      <c r="V433" s="2" t="s">
        <v>44</v>
      </c>
      <c r="W433" s="2">
        <v>32.76</v>
      </c>
    </row>
    <row r="434" spans="1:23" x14ac:dyDescent="0.3">
      <c r="A434" s="2" t="s">
        <v>1664</v>
      </c>
      <c r="B434" s="2" t="s">
        <v>25</v>
      </c>
      <c r="C434" s="2" t="s">
        <v>48</v>
      </c>
      <c r="D434" s="2" t="s">
        <v>2550</v>
      </c>
      <c r="E434" s="2" t="s">
        <v>4819</v>
      </c>
      <c r="F434" s="2" t="s">
        <v>26</v>
      </c>
      <c r="G434" s="2" t="s">
        <v>19</v>
      </c>
      <c r="H434" s="2">
        <f t="shared" si="6"/>
        <v>1966</v>
      </c>
      <c r="I434" s="42" t="s">
        <v>5496</v>
      </c>
      <c r="J434" s="2">
        <v>7.3</v>
      </c>
      <c r="K434" s="2">
        <v>59.13</v>
      </c>
      <c r="L434" s="2">
        <v>132</v>
      </c>
      <c r="M434" s="2">
        <v>18.190000000000001</v>
      </c>
      <c r="N434" s="2">
        <v>37.39</v>
      </c>
      <c r="O434" s="2">
        <v>320</v>
      </c>
      <c r="P434" s="2">
        <v>1895</v>
      </c>
      <c r="Q434" s="2" t="s">
        <v>45</v>
      </c>
      <c r="R434" s="2">
        <v>29</v>
      </c>
      <c r="S434" s="2">
        <v>194025</v>
      </c>
      <c r="T434" s="2">
        <v>208.89</v>
      </c>
      <c r="U434" s="2">
        <v>111.11</v>
      </c>
      <c r="V434" s="2" t="s">
        <v>48</v>
      </c>
      <c r="W434" s="2">
        <v>25.13</v>
      </c>
    </row>
    <row r="435" spans="1:23" x14ac:dyDescent="0.3">
      <c r="A435" s="2" t="s">
        <v>1673</v>
      </c>
      <c r="B435" s="2" t="s">
        <v>28</v>
      </c>
      <c r="C435" s="2" t="s">
        <v>61</v>
      </c>
      <c r="D435" s="2" t="s">
        <v>2591</v>
      </c>
      <c r="E435" s="2" t="s">
        <v>4828</v>
      </c>
      <c r="F435" s="2" t="s">
        <v>26</v>
      </c>
      <c r="G435" s="2" t="s">
        <v>19</v>
      </c>
      <c r="H435" s="2">
        <f t="shared" si="6"/>
        <v>1962</v>
      </c>
      <c r="I435" s="42" t="s">
        <v>5497</v>
      </c>
      <c r="J435" s="2">
        <v>7.3</v>
      </c>
      <c r="K435" s="2">
        <v>243.83</v>
      </c>
      <c r="L435" s="2">
        <v>102</v>
      </c>
      <c r="M435" s="2">
        <v>25.05</v>
      </c>
      <c r="N435" s="2">
        <v>47.68</v>
      </c>
      <c r="O435" s="2">
        <v>195.12</v>
      </c>
      <c r="P435" s="2">
        <v>4026</v>
      </c>
      <c r="Q435" s="2" t="s">
        <v>49</v>
      </c>
      <c r="R435" s="2">
        <v>35</v>
      </c>
      <c r="S435" s="2">
        <v>179755</v>
      </c>
      <c r="T435" s="2">
        <v>117.64</v>
      </c>
      <c r="U435" s="2">
        <v>77.48</v>
      </c>
      <c r="V435" s="2" t="s">
        <v>46</v>
      </c>
      <c r="W435" s="2">
        <v>112.38</v>
      </c>
    </row>
    <row r="436" spans="1:23" x14ac:dyDescent="0.3">
      <c r="A436" s="2" t="s">
        <v>978</v>
      </c>
      <c r="B436" s="2" t="s">
        <v>22</v>
      </c>
      <c r="C436" s="2" t="s">
        <v>44</v>
      </c>
      <c r="D436" s="2" t="s">
        <v>2143</v>
      </c>
      <c r="E436" s="2" t="s">
        <v>4877</v>
      </c>
      <c r="F436" s="2" t="s">
        <v>26</v>
      </c>
      <c r="G436" s="2" t="s">
        <v>9</v>
      </c>
      <c r="H436" s="2">
        <f t="shared" si="6"/>
        <v>1981</v>
      </c>
      <c r="I436" s="42" t="s">
        <v>5498</v>
      </c>
      <c r="J436" s="2">
        <v>7.3</v>
      </c>
      <c r="K436" s="2">
        <v>184.9</v>
      </c>
      <c r="L436" s="2">
        <v>83</v>
      </c>
      <c r="M436" s="2">
        <v>14.28</v>
      </c>
      <c r="N436" s="2">
        <v>30.16</v>
      </c>
      <c r="O436" s="2">
        <v>186.36</v>
      </c>
      <c r="P436" s="2">
        <v>4333</v>
      </c>
      <c r="Q436" s="2" t="s">
        <v>45</v>
      </c>
      <c r="R436" s="2">
        <v>72</v>
      </c>
      <c r="S436" s="2">
        <v>323284</v>
      </c>
      <c r="T436" s="2">
        <v>115.9</v>
      </c>
      <c r="U436" s="2">
        <v>70.459999999999994</v>
      </c>
      <c r="V436" s="2" t="s">
        <v>55</v>
      </c>
      <c r="W436" s="2">
        <v>87.23</v>
      </c>
    </row>
    <row r="437" spans="1:23" x14ac:dyDescent="0.3">
      <c r="A437" s="2" t="s">
        <v>1715</v>
      </c>
      <c r="B437" s="2" t="s">
        <v>20</v>
      </c>
      <c r="C437" s="2" t="s">
        <v>44</v>
      </c>
      <c r="D437" s="2" t="s">
        <v>2998</v>
      </c>
      <c r="E437" s="2" t="s">
        <v>4883</v>
      </c>
      <c r="F437" s="2" t="s">
        <v>26</v>
      </c>
      <c r="G437" s="2" t="s">
        <v>19</v>
      </c>
      <c r="H437" s="2">
        <f t="shared" si="6"/>
        <v>2009</v>
      </c>
      <c r="I437" s="42" t="s">
        <v>5116</v>
      </c>
      <c r="J437" s="2">
        <v>7.3</v>
      </c>
      <c r="K437" s="2">
        <v>218.87</v>
      </c>
      <c r="L437" s="2">
        <v>151</v>
      </c>
      <c r="M437" s="2">
        <v>5.32</v>
      </c>
      <c r="N437" s="2">
        <v>13.96</v>
      </c>
      <c r="O437" s="2">
        <v>34.75</v>
      </c>
      <c r="P437" s="2">
        <v>1285</v>
      </c>
      <c r="Q437" s="2" t="s">
        <v>49</v>
      </c>
      <c r="R437" s="2">
        <v>61</v>
      </c>
      <c r="S437" s="2">
        <v>363602</v>
      </c>
      <c r="T437" s="2">
        <v>23.22</v>
      </c>
      <c r="U437" s="2">
        <v>11.53</v>
      </c>
      <c r="V437" s="2" t="s">
        <v>48</v>
      </c>
      <c r="W437" s="2">
        <v>71.849999999999994</v>
      </c>
    </row>
    <row r="438" spans="1:23" x14ac:dyDescent="0.3">
      <c r="A438" s="2" t="s">
        <v>1720</v>
      </c>
      <c r="B438" s="2" t="s">
        <v>28</v>
      </c>
      <c r="C438" s="2" t="s">
        <v>66</v>
      </c>
      <c r="D438" s="2" t="s">
        <v>2666</v>
      </c>
      <c r="E438" s="2" t="s">
        <v>4888</v>
      </c>
      <c r="F438" s="2" t="s">
        <v>26</v>
      </c>
      <c r="G438" s="2" t="s">
        <v>9</v>
      </c>
      <c r="H438" s="2">
        <f t="shared" si="6"/>
        <v>1991</v>
      </c>
      <c r="I438" s="42" t="s">
        <v>5499</v>
      </c>
      <c r="J438" s="2">
        <v>7.3</v>
      </c>
      <c r="K438" s="2">
        <v>201.92</v>
      </c>
      <c r="L438" s="2">
        <v>93</v>
      </c>
      <c r="M438" s="2">
        <v>34.81</v>
      </c>
      <c r="N438" s="2">
        <v>103.81</v>
      </c>
      <c r="O438" s="2">
        <v>542.80999999999995</v>
      </c>
      <c r="P438" s="2">
        <v>1744</v>
      </c>
      <c r="Q438" s="2" t="s">
        <v>49</v>
      </c>
      <c r="R438" s="2">
        <v>95</v>
      </c>
      <c r="S438" s="2">
        <v>343515</v>
      </c>
      <c r="T438" s="2">
        <v>391.32</v>
      </c>
      <c r="U438" s="2">
        <v>151.49</v>
      </c>
      <c r="V438" s="2" t="s">
        <v>48</v>
      </c>
      <c r="W438" s="2">
        <v>66.930000000000007</v>
      </c>
    </row>
    <row r="439" spans="1:23" x14ac:dyDescent="0.3">
      <c r="A439" s="2" t="s">
        <v>1729</v>
      </c>
      <c r="B439" s="2" t="s">
        <v>20</v>
      </c>
      <c r="C439" s="2" t="s">
        <v>61</v>
      </c>
      <c r="D439" s="2" t="s">
        <v>3004</v>
      </c>
      <c r="E439" s="2" t="s">
        <v>4897</v>
      </c>
      <c r="F439" s="2" t="s">
        <v>26</v>
      </c>
      <c r="G439" s="2" t="s">
        <v>9</v>
      </c>
      <c r="H439" s="2">
        <f t="shared" si="6"/>
        <v>2010</v>
      </c>
      <c r="I439" s="42" t="s">
        <v>5500</v>
      </c>
      <c r="J439" s="2">
        <v>7.3</v>
      </c>
      <c r="K439" s="2">
        <v>100.74</v>
      </c>
      <c r="L439" s="2">
        <v>155</v>
      </c>
      <c r="M439" s="2">
        <v>17.68</v>
      </c>
      <c r="N439" s="2">
        <v>28.48</v>
      </c>
      <c r="O439" s="2">
        <v>282.20999999999998</v>
      </c>
      <c r="P439" s="2">
        <v>1483</v>
      </c>
      <c r="Q439" s="2" t="s">
        <v>45</v>
      </c>
      <c r="R439" s="2">
        <v>99</v>
      </c>
      <c r="S439" s="2">
        <v>426683</v>
      </c>
      <c r="T439" s="2">
        <v>159.16999999999999</v>
      </c>
      <c r="U439" s="2">
        <v>123.04</v>
      </c>
      <c r="V439" s="2" t="s">
        <v>46</v>
      </c>
      <c r="W439" s="2">
        <v>14.01</v>
      </c>
    </row>
    <row r="440" spans="1:23" x14ac:dyDescent="0.3">
      <c r="A440" s="2" t="s">
        <v>1730</v>
      </c>
      <c r="B440" s="2" t="s">
        <v>22</v>
      </c>
      <c r="C440" s="2" t="s">
        <v>66</v>
      </c>
      <c r="D440" s="2" t="s">
        <v>2664</v>
      </c>
      <c r="E440" s="2" t="s">
        <v>4898</v>
      </c>
      <c r="F440" s="2" t="s">
        <v>26</v>
      </c>
      <c r="G440" s="2" t="s">
        <v>1875</v>
      </c>
      <c r="H440" s="2">
        <f t="shared" si="6"/>
        <v>1978</v>
      </c>
      <c r="I440" s="42" t="s">
        <v>5501</v>
      </c>
      <c r="J440" s="2">
        <v>7.3</v>
      </c>
      <c r="K440" s="2">
        <v>144.74</v>
      </c>
      <c r="L440" s="2">
        <v>116</v>
      </c>
      <c r="M440" s="2">
        <v>45.65</v>
      </c>
      <c r="N440" s="2">
        <v>120.52</v>
      </c>
      <c r="O440" s="2">
        <v>264.01</v>
      </c>
      <c r="P440" s="2">
        <v>1401</v>
      </c>
      <c r="Q440" s="2" t="s">
        <v>49</v>
      </c>
      <c r="R440" s="2">
        <v>90</v>
      </c>
      <c r="S440" s="2">
        <v>402955</v>
      </c>
      <c r="T440" s="2">
        <v>207.67</v>
      </c>
      <c r="U440" s="2">
        <v>56.34</v>
      </c>
      <c r="V440" s="2" t="s">
        <v>50</v>
      </c>
      <c r="W440" s="2">
        <v>52.21</v>
      </c>
    </row>
    <row r="441" spans="1:23" x14ac:dyDescent="0.3">
      <c r="A441" s="2" t="s">
        <v>1748</v>
      </c>
      <c r="B441" s="2" t="s">
        <v>20</v>
      </c>
      <c r="C441" s="2" t="s">
        <v>52</v>
      </c>
      <c r="D441" s="2" t="s">
        <v>2360</v>
      </c>
      <c r="E441" s="2" t="s">
        <v>4925</v>
      </c>
      <c r="F441" s="2" t="s">
        <v>26</v>
      </c>
      <c r="G441" s="2" t="s">
        <v>9</v>
      </c>
      <c r="H441" s="2">
        <f t="shared" si="6"/>
        <v>1988</v>
      </c>
      <c r="I441" s="42" t="s">
        <v>5502</v>
      </c>
      <c r="J441" s="2">
        <v>7.3</v>
      </c>
      <c r="K441" s="2">
        <v>285.06</v>
      </c>
      <c r="L441" s="2">
        <v>154</v>
      </c>
      <c r="M441" s="2">
        <v>10.29</v>
      </c>
      <c r="N441" s="2">
        <v>28.8</v>
      </c>
      <c r="O441" s="2">
        <v>218.34</v>
      </c>
      <c r="P441" s="2">
        <v>788</v>
      </c>
      <c r="Q441" s="2" t="s">
        <v>45</v>
      </c>
      <c r="R441" s="2">
        <v>71</v>
      </c>
      <c r="S441" s="2">
        <v>461890</v>
      </c>
      <c r="T441" s="2">
        <v>136.63999999999999</v>
      </c>
      <c r="U441" s="2">
        <v>81.7</v>
      </c>
      <c r="V441" s="2" t="s">
        <v>50</v>
      </c>
      <c r="W441" s="2">
        <v>60.35</v>
      </c>
    </row>
    <row r="442" spans="1:23" x14ac:dyDescent="0.3">
      <c r="A442" s="2" t="s">
        <v>1756</v>
      </c>
      <c r="B442" s="2" t="s">
        <v>32</v>
      </c>
      <c r="C442" s="2" t="s">
        <v>66</v>
      </c>
      <c r="D442" s="2" t="s">
        <v>3017</v>
      </c>
      <c r="E442" s="2" t="s">
        <v>4933</v>
      </c>
      <c r="F442" s="2" t="s">
        <v>26</v>
      </c>
      <c r="G442" s="2" t="s">
        <v>9</v>
      </c>
      <c r="H442" s="2">
        <f t="shared" si="6"/>
        <v>2001</v>
      </c>
      <c r="I442" s="42" t="s">
        <v>5503</v>
      </c>
      <c r="J442" s="2">
        <v>7.3</v>
      </c>
      <c r="K442" s="2">
        <v>139.6</v>
      </c>
      <c r="L442" s="2">
        <v>98</v>
      </c>
      <c r="M442" s="2">
        <v>16.66</v>
      </c>
      <c r="N442" s="2">
        <v>31.55</v>
      </c>
      <c r="O442" s="2">
        <v>302.14999999999998</v>
      </c>
      <c r="P442" s="2">
        <v>1763</v>
      </c>
      <c r="Q442" s="2" t="s">
        <v>49</v>
      </c>
      <c r="R442" s="2">
        <v>64</v>
      </c>
      <c r="S442" s="2">
        <v>476544</v>
      </c>
      <c r="T442" s="2">
        <v>236.22</v>
      </c>
      <c r="U442" s="2">
        <v>65.930000000000007</v>
      </c>
      <c r="V442" s="2" t="s">
        <v>46</v>
      </c>
      <c r="W442" s="2">
        <v>67.86</v>
      </c>
    </row>
    <row r="443" spans="1:23" x14ac:dyDescent="0.3">
      <c r="A443" s="2" t="s">
        <v>1760</v>
      </c>
      <c r="B443" s="2" t="s">
        <v>17</v>
      </c>
      <c r="C443" s="2" t="s">
        <v>61</v>
      </c>
      <c r="D443" s="2" t="s">
        <v>2664</v>
      </c>
      <c r="E443" s="2" t="s">
        <v>4898</v>
      </c>
      <c r="F443" s="2" t="s">
        <v>26</v>
      </c>
      <c r="G443" s="2" t="s">
        <v>1875</v>
      </c>
      <c r="H443" s="2">
        <f t="shared" si="6"/>
        <v>2005</v>
      </c>
      <c r="I443" s="42" t="s">
        <v>5504</v>
      </c>
      <c r="J443" s="2">
        <v>7.3</v>
      </c>
      <c r="K443" s="2">
        <v>112.04</v>
      </c>
      <c r="L443" s="2">
        <v>146</v>
      </c>
      <c r="M443" s="2">
        <v>21.29</v>
      </c>
      <c r="N443" s="2">
        <v>55.1</v>
      </c>
      <c r="O443" s="2">
        <v>309.64</v>
      </c>
      <c r="P443" s="2">
        <v>2114</v>
      </c>
      <c r="Q443" s="2" t="s">
        <v>45</v>
      </c>
      <c r="R443" s="2">
        <v>27</v>
      </c>
      <c r="S443" s="2">
        <v>82586</v>
      </c>
      <c r="T443" s="2">
        <v>240.48</v>
      </c>
      <c r="U443" s="2">
        <v>69.16</v>
      </c>
      <c r="V443" s="2" t="s">
        <v>48</v>
      </c>
      <c r="W443" s="2">
        <v>19.75</v>
      </c>
    </row>
    <row r="444" spans="1:23" x14ac:dyDescent="0.3">
      <c r="A444" s="2" t="s">
        <v>800</v>
      </c>
      <c r="B444" s="2" t="s">
        <v>22</v>
      </c>
      <c r="C444" s="2" t="s">
        <v>61</v>
      </c>
      <c r="D444" s="2" t="s">
        <v>3030</v>
      </c>
      <c r="E444" s="2" t="s">
        <v>4956</v>
      </c>
      <c r="F444" s="2" t="s">
        <v>26</v>
      </c>
      <c r="G444" s="2" t="s">
        <v>9</v>
      </c>
      <c r="H444" s="2">
        <f t="shared" si="6"/>
        <v>1973</v>
      </c>
      <c r="I444" s="42" t="s">
        <v>5349</v>
      </c>
      <c r="J444" s="2">
        <v>7.3</v>
      </c>
      <c r="K444" s="2">
        <v>113.36</v>
      </c>
      <c r="L444" s="2">
        <v>140</v>
      </c>
      <c r="M444" s="2">
        <v>44.99</v>
      </c>
      <c r="N444" s="2">
        <v>100.55</v>
      </c>
      <c r="O444" s="2">
        <v>347.8</v>
      </c>
      <c r="P444" s="2">
        <v>3657</v>
      </c>
      <c r="Q444" s="2" t="s">
        <v>45</v>
      </c>
      <c r="R444" s="2">
        <v>51</v>
      </c>
      <c r="S444" s="2">
        <v>25519</v>
      </c>
      <c r="T444" s="2">
        <v>239.19</v>
      </c>
      <c r="U444" s="2">
        <v>108.61</v>
      </c>
      <c r="V444" s="2" t="s">
        <v>48</v>
      </c>
      <c r="W444" s="2">
        <v>26.05</v>
      </c>
    </row>
    <row r="445" spans="1:23" x14ac:dyDescent="0.3">
      <c r="A445" s="2" t="s">
        <v>1805</v>
      </c>
      <c r="B445" s="2" t="s">
        <v>28</v>
      </c>
      <c r="C445" s="2" t="s">
        <v>54</v>
      </c>
      <c r="D445" s="2" t="s">
        <v>3042</v>
      </c>
      <c r="E445" s="2" t="s">
        <v>4990</v>
      </c>
      <c r="F445" s="2" t="s">
        <v>26</v>
      </c>
      <c r="G445" s="2" t="s">
        <v>9</v>
      </c>
      <c r="H445" s="2">
        <f t="shared" si="6"/>
        <v>1973</v>
      </c>
      <c r="I445" s="42" t="s">
        <v>5505</v>
      </c>
      <c r="J445" s="2">
        <v>7.3</v>
      </c>
      <c r="K445" s="2">
        <v>237.09</v>
      </c>
      <c r="L445" s="2">
        <v>134</v>
      </c>
      <c r="M445" s="2">
        <v>26.94</v>
      </c>
      <c r="N445" s="2">
        <v>57.35</v>
      </c>
      <c r="O445" s="2">
        <v>465.78</v>
      </c>
      <c r="P445" s="2">
        <v>751</v>
      </c>
      <c r="Q445" s="2" t="s">
        <v>49</v>
      </c>
      <c r="R445" s="2">
        <v>55</v>
      </c>
      <c r="S445" s="2">
        <v>306101</v>
      </c>
      <c r="T445" s="2">
        <v>316.92</v>
      </c>
      <c r="U445" s="2">
        <v>148.86000000000001</v>
      </c>
      <c r="V445" s="2" t="s">
        <v>50</v>
      </c>
      <c r="W445" s="2">
        <v>31.58</v>
      </c>
    </row>
    <row r="446" spans="1:23" x14ac:dyDescent="0.3">
      <c r="A446" s="2" t="s">
        <v>214</v>
      </c>
      <c r="B446" s="2" t="s">
        <v>8</v>
      </c>
      <c r="C446" s="2" t="s">
        <v>44</v>
      </c>
      <c r="D446" s="2" t="s">
        <v>1943</v>
      </c>
      <c r="E446" s="2" t="s">
        <v>5017</v>
      </c>
      <c r="F446" s="2" t="s">
        <v>26</v>
      </c>
      <c r="G446" s="2" t="s">
        <v>9</v>
      </c>
      <c r="H446" s="2">
        <f t="shared" si="6"/>
        <v>1985</v>
      </c>
      <c r="I446" s="42" t="s">
        <v>5506</v>
      </c>
      <c r="J446" s="2">
        <v>7.3</v>
      </c>
      <c r="K446" s="2">
        <v>31.33</v>
      </c>
      <c r="L446" s="2">
        <v>82</v>
      </c>
      <c r="M446" s="2">
        <v>17.940000000000001</v>
      </c>
      <c r="N446" s="2">
        <v>28.6</v>
      </c>
      <c r="O446" s="2">
        <v>174.35</v>
      </c>
      <c r="P446" s="2">
        <v>4914</v>
      </c>
      <c r="Q446" s="2" t="s">
        <v>49</v>
      </c>
      <c r="R446" s="2">
        <v>77</v>
      </c>
      <c r="S446" s="2">
        <v>66476</v>
      </c>
      <c r="T446" s="2">
        <v>110.04</v>
      </c>
      <c r="U446" s="2">
        <v>64.31</v>
      </c>
      <c r="V446" s="2" t="s">
        <v>55</v>
      </c>
      <c r="W446" s="2">
        <v>9.0500000000000007</v>
      </c>
    </row>
    <row r="447" spans="1:23" x14ac:dyDescent="0.3">
      <c r="A447" s="2" t="s">
        <v>129</v>
      </c>
      <c r="B447" s="2" t="s">
        <v>10</v>
      </c>
      <c r="C447" s="2" t="s">
        <v>44</v>
      </c>
      <c r="D447" s="2" t="s">
        <v>1925</v>
      </c>
      <c r="E447" s="2" t="s">
        <v>3127</v>
      </c>
      <c r="F447" s="2" t="s">
        <v>26</v>
      </c>
      <c r="G447" s="2" t="s">
        <v>9</v>
      </c>
      <c r="H447" s="2">
        <f t="shared" si="6"/>
        <v>1990</v>
      </c>
      <c r="I447" s="42" t="s">
        <v>5507</v>
      </c>
      <c r="J447" s="2">
        <v>7.2</v>
      </c>
      <c r="K447" s="2">
        <v>123.7</v>
      </c>
      <c r="L447" s="2">
        <v>95</v>
      </c>
      <c r="M447" s="2">
        <v>29.62</v>
      </c>
      <c r="N447" s="2">
        <v>52.25</v>
      </c>
      <c r="O447" s="2">
        <v>219.08</v>
      </c>
      <c r="P447" s="2">
        <v>583</v>
      </c>
      <c r="Q447" s="2" t="s">
        <v>45</v>
      </c>
      <c r="R447" s="2">
        <v>67</v>
      </c>
      <c r="S447" s="2">
        <v>159659</v>
      </c>
      <c r="T447" s="2">
        <v>120.98</v>
      </c>
      <c r="U447" s="2">
        <v>98.1</v>
      </c>
      <c r="V447" s="2" t="s">
        <v>54</v>
      </c>
      <c r="W447" s="2">
        <v>28.75</v>
      </c>
    </row>
    <row r="448" spans="1:23" x14ac:dyDescent="0.3">
      <c r="A448" s="2" t="s">
        <v>152</v>
      </c>
      <c r="B448" s="2" t="s">
        <v>20</v>
      </c>
      <c r="C448" s="2" t="s">
        <v>50</v>
      </c>
      <c r="D448" s="2" t="s">
        <v>1947</v>
      </c>
      <c r="E448" s="2" t="s">
        <v>3150</v>
      </c>
      <c r="F448" s="2" t="s">
        <v>26</v>
      </c>
      <c r="G448" s="2" t="s">
        <v>9</v>
      </c>
      <c r="H448" s="2">
        <f t="shared" si="6"/>
        <v>1993</v>
      </c>
      <c r="I448" s="42" t="s">
        <v>5508</v>
      </c>
      <c r="J448" s="2">
        <v>7.2</v>
      </c>
      <c r="K448" s="2">
        <v>137.03</v>
      </c>
      <c r="L448" s="2">
        <v>123</v>
      </c>
      <c r="M448" s="2">
        <v>45.14</v>
      </c>
      <c r="N448" s="2">
        <v>69.14</v>
      </c>
      <c r="O448" s="2">
        <v>438.12</v>
      </c>
      <c r="P448" s="2">
        <v>2262</v>
      </c>
      <c r="Q448" s="2" t="s">
        <v>45</v>
      </c>
      <c r="R448" s="2">
        <v>32</v>
      </c>
      <c r="S448" s="2">
        <v>321790</v>
      </c>
      <c r="T448" s="2">
        <v>322.25</v>
      </c>
      <c r="U448" s="2">
        <v>115.87</v>
      </c>
      <c r="V448" s="2" t="s">
        <v>46</v>
      </c>
      <c r="W448" s="2">
        <v>65.98</v>
      </c>
    </row>
    <row r="449" spans="1:23" x14ac:dyDescent="0.3">
      <c r="A449" s="2" t="s">
        <v>176</v>
      </c>
      <c r="B449" s="2" t="s">
        <v>32</v>
      </c>
      <c r="C449" s="2" t="s">
        <v>61</v>
      </c>
      <c r="D449" s="2" t="s">
        <v>1923</v>
      </c>
      <c r="E449" s="2" t="s">
        <v>3174</v>
      </c>
      <c r="F449" s="2" t="s">
        <v>26</v>
      </c>
      <c r="G449" s="2" t="s">
        <v>9</v>
      </c>
      <c r="H449" s="2">
        <f t="shared" si="6"/>
        <v>1969</v>
      </c>
      <c r="I449" s="42" t="s">
        <v>5509</v>
      </c>
      <c r="J449" s="2">
        <v>7.2</v>
      </c>
      <c r="K449" s="2">
        <v>224.96</v>
      </c>
      <c r="L449" s="2">
        <v>153</v>
      </c>
      <c r="M449" s="2">
        <v>20.100000000000001</v>
      </c>
      <c r="N449" s="2">
        <v>39.94</v>
      </c>
      <c r="O449" s="2">
        <v>266.32</v>
      </c>
      <c r="P449" s="2">
        <v>1385</v>
      </c>
      <c r="Q449" s="2" t="s">
        <v>45</v>
      </c>
      <c r="R449" s="2">
        <v>69</v>
      </c>
      <c r="S449" s="2">
        <v>443093</v>
      </c>
      <c r="T449" s="2">
        <v>172.05</v>
      </c>
      <c r="U449" s="2">
        <v>94.27</v>
      </c>
      <c r="V449" s="2" t="s">
        <v>48</v>
      </c>
      <c r="W449" s="2">
        <v>92.71</v>
      </c>
    </row>
    <row r="450" spans="1:23" x14ac:dyDescent="0.3">
      <c r="A450" s="2" t="s">
        <v>208</v>
      </c>
      <c r="B450" s="2" t="s">
        <v>13</v>
      </c>
      <c r="C450" s="2" t="s">
        <v>54</v>
      </c>
      <c r="D450" s="2" t="s">
        <v>1992</v>
      </c>
      <c r="E450" s="2" t="s">
        <v>3206</v>
      </c>
      <c r="F450" s="2" t="s">
        <v>26</v>
      </c>
      <c r="G450" s="2" t="s">
        <v>9</v>
      </c>
      <c r="H450" s="2">
        <f t="shared" si="6"/>
        <v>2001</v>
      </c>
      <c r="I450" s="42" t="s">
        <v>5510</v>
      </c>
      <c r="J450" s="2">
        <v>7.2</v>
      </c>
      <c r="K450" s="2">
        <v>282.05</v>
      </c>
      <c r="L450" s="2">
        <v>93</v>
      </c>
      <c r="M450" s="2">
        <v>44.02</v>
      </c>
      <c r="N450" s="2">
        <v>104.33</v>
      </c>
      <c r="O450" s="2">
        <v>500.9</v>
      </c>
      <c r="P450" s="2">
        <v>3338</v>
      </c>
      <c r="Q450" s="2" t="s">
        <v>49</v>
      </c>
      <c r="R450" s="2">
        <v>80</v>
      </c>
      <c r="S450" s="2">
        <v>458311</v>
      </c>
      <c r="T450" s="2">
        <v>291.73</v>
      </c>
      <c r="U450" s="2">
        <v>209.17</v>
      </c>
      <c r="V450" s="2" t="s">
        <v>48</v>
      </c>
      <c r="W450" s="2">
        <v>79.05</v>
      </c>
    </row>
    <row r="451" spans="1:23" x14ac:dyDescent="0.3">
      <c r="A451" s="2" t="s">
        <v>245</v>
      </c>
      <c r="B451" s="2" t="s">
        <v>20</v>
      </c>
      <c r="C451" s="2" t="s">
        <v>54</v>
      </c>
      <c r="D451" s="2" t="s">
        <v>2036</v>
      </c>
      <c r="E451" s="2" t="s">
        <v>3244</v>
      </c>
      <c r="F451" s="2" t="s">
        <v>2037</v>
      </c>
      <c r="G451" s="2" t="s">
        <v>27</v>
      </c>
      <c r="H451" s="2">
        <f t="shared" ref="H451:H514" si="7">YEAR(I451)</f>
        <v>1959</v>
      </c>
      <c r="I451" s="42" t="s">
        <v>5511</v>
      </c>
      <c r="J451" s="2">
        <v>7.2</v>
      </c>
      <c r="K451" s="2">
        <v>200.85</v>
      </c>
      <c r="L451" s="2">
        <v>137</v>
      </c>
      <c r="M451" s="2">
        <v>20.3</v>
      </c>
      <c r="N451" s="2">
        <v>40.49</v>
      </c>
      <c r="O451" s="2">
        <v>257.22000000000003</v>
      </c>
      <c r="P451" s="2">
        <v>4368</v>
      </c>
      <c r="Q451" s="2" t="s">
        <v>45</v>
      </c>
      <c r="R451" s="2">
        <v>67</v>
      </c>
      <c r="S451" s="2">
        <v>232102</v>
      </c>
      <c r="T451" s="2">
        <v>134.66</v>
      </c>
      <c r="U451" s="2">
        <v>122.56</v>
      </c>
      <c r="V451" s="2" t="s">
        <v>50</v>
      </c>
      <c r="W451" s="2">
        <v>44.27</v>
      </c>
    </row>
    <row r="452" spans="1:23" x14ac:dyDescent="0.3">
      <c r="A452" s="2" t="s">
        <v>248</v>
      </c>
      <c r="B452" s="2" t="s">
        <v>20</v>
      </c>
      <c r="C452" s="2" t="s">
        <v>48</v>
      </c>
      <c r="D452" s="2" t="s">
        <v>2041</v>
      </c>
      <c r="E452" s="2" t="s">
        <v>3247</v>
      </c>
      <c r="F452" s="2" t="s">
        <v>26</v>
      </c>
      <c r="G452" s="2" t="s">
        <v>9</v>
      </c>
      <c r="H452" s="2">
        <f t="shared" si="7"/>
        <v>1954</v>
      </c>
      <c r="I452" s="42" t="s">
        <v>5512</v>
      </c>
      <c r="J452" s="2">
        <v>7.2</v>
      </c>
      <c r="K452" s="2">
        <v>263.68</v>
      </c>
      <c r="L452" s="2">
        <v>168</v>
      </c>
      <c r="M452" s="2">
        <v>46.28</v>
      </c>
      <c r="N452" s="2">
        <v>131.26</v>
      </c>
      <c r="O452" s="2">
        <v>483.48</v>
      </c>
      <c r="P452" s="2">
        <v>1554</v>
      </c>
      <c r="Q452" s="2" t="s">
        <v>49</v>
      </c>
      <c r="R452" s="2">
        <v>26</v>
      </c>
      <c r="S452" s="2">
        <v>228694</v>
      </c>
      <c r="T452" s="2">
        <v>354.29</v>
      </c>
      <c r="U452" s="2">
        <v>129.19</v>
      </c>
      <c r="V452" s="2" t="s">
        <v>44</v>
      </c>
      <c r="W452" s="2">
        <v>93.14</v>
      </c>
    </row>
    <row r="453" spans="1:23" x14ac:dyDescent="0.3">
      <c r="A453" s="2" t="s">
        <v>286</v>
      </c>
      <c r="B453" s="2" t="s">
        <v>20</v>
      </c>
      <c r="C453" s="2" t="s">
        <v>54</v>
      </c>
      <c r="D453" s="2" t="s">
        <v>2074</v>
      </c>
      <c r="E453" s="2" t="s">
        <v>3285</v>
      </c>
      <c r="F453" s="2" t="s">
        <v>26</v>
      </c>
      <c r="G453" s="2" t="s">
        <v>2075</v>
      </c>
      <c r="H453" s="2">
        <f t="shared" si="7"/>
        <v>1999</v>
      </c>
      <c r="I453" s="42" t="s">
        <v>5513</v>
      </c>
      <c r="J453" s="2">
        <v>7.2</v>
      </c>
      <c r="K453" s="2">
        <v>151.46</v>
      </c>
      <c r="L453" s="2">
        <v>134</v>
      </c>
      <c r="M453" s="2">
        <v>18.829999999999998</v>
      </c>
      <c r="N453" s="2">
        <v>45.6</v>
      </c>
      <c r="O453" s="2">
        <v>288.24</v>
      </c>
      <c r="P453" s="2">
        <v>2125</v>
      </c>
      <c r="Q453" s="2" t="s">
        <v>45</v>
      </c>
      <c r="R453" s="2">
        <v>72</v>
      </c>
      <c r="S453" s="2">
        <v>438659</v>
      </c>
      <c r="T453" s="2">
        <v>205.98</v>
      </c>
      <c r="U453" s="2">
        <v>82.26</v>
      </c>
      <c r="V453" s="2" t="s">
        <v>44</v>
      </c>
      <c r="W453" s="2">
        <v>53.32</v>
      </c>
    </row>
    <row r="454" spans="1:23" x14ac:dyDescent="0.3">
      <c r="A454" s="2" t="s">
        <v>297</v>
      </c>
      <c r="B454" s="2" t="s">
        <v>17</v>
      </c>
      <c r="C454" s="2" t="s">
        <v>52</v>
      </c>
      <c r="D454" s="2" t="s">
        <v>2082</v>
      </c>
      <c r="E454" s="2" t="s">
        <v>3297</v>
      </c>
      <c r="F454" s="2" t="s">
        <v>26</v>
      </c>
      <c r="G454" s="2" t="s">
        <v>9</v>
      </c>
      <c r="H454" s="2">
        <f t="shared" si="7"/>
        <v>1951</v>
      </c>
      <c r="I454" s="42" t="s">
        <v>5514</v>
      </c>
      <c r="J454" s="2">
        <v>7.2</v>
      </c>
      <c r="K454" s="2">
        <v>151.36000000000001</v>
      </c>
      <c r="L454" s="2">
        <v>163</v>
      </c>
      <c r="M454" s="2">
        <v>41.24</v>
      </c>
      <c r="N454" s="2">
        <v>62.39</v>
      </c>
      <c r="O454" s="2">
        <v>363.36</v>
      </c>
      <c r="P454" s="2">
        <v>4228</v>
      </c>
      <c r="Q454" s="2" t="s">
        <v>45</v>
      </c>
      <c r="R454" s="2">
        <v>97</v>
      </c>
      <c r="S454" s="2">
        <v>223938</v>
      </c>
      <c r="T454" s="2">
        <v>251.66</v>
      </c>
      <c r="U454" s="2">
        <v>111.7</v>
      </c>
      <c r="V454" s="2" t="s">
        <v>50</v>
      </c>
      <c r="W454" s="2">
        <v>61.63</v>
      </c>
    </row>
    <row r="455" spans="1:23" x14ac:dyDescent="0.3">
      <c r="A455" s="2" t="s">
        <v>311</v>
      </c>
      <c r="B455" s="2" t="s">
        <v>28</v>
      </c>
      <c r="C455" s="2" t="s">
        <v>61</v>
      </c>
      <c r="D455" s="2" t="s">
        <v>1939</v>
      </c>
      <c r="E455" s="2" t="s">
        <v>3311</v>
      </c>
      <c r="F455" s="2" t="s">
        <v>26</v>
      </c>
      <c r="G455" s="2" t="s">
        <v>9</v>
      </c>
      <c r="H455" s="2">
        <f t="shared" si="7"/>
        <v>1963</v>
      </c>
      <c r="I455" s="42" t="s">
        <v>5515</v>
      </c>
      <c r="J455" s="2">
        <v>7.2</v>
      </c>
      <c r="K455" s="2">
        <v>190.68</v>
      </c>
      <c r="L455" s="2">
        <v>167</v>
      </c>
      <c r="M455" s="2">
        <v>11.58</v>
      </c>
      <c r="N455" s="2">
        <v>18.87</v>
      </c>
      <c r="O455" s="2">
        <v>130.22999999999999</v>
      </c>
      <c r="P455" s="2">
        <v>1059</v>
      </c>
      <c r="Q455" s="2" t="s">
        <v>45</v>
      </c>
      <c r="R455" s="2">
        <v>95</v>
      </c>
      <c r="S455" s="2">
        <v>436636</v>
      </c>
      <c r="T455" s="2">
        <v>67.34</v>
      </c>
      <c r="U455" s="2">
        <v>62.89</v>
      </c>
      <c r="V455" s="2" t="s">
        <v>44</v>
      </c>
      <c r="W455" s="2">
        <v>27.73</v>
      </c>
    </row>
    <row r="456" spans="1:23" x14ac:dyDescent="0.3">
      <c r="A456" s="2" t="s">
        <v>368</v>
      </c>
      <c r="B456" s="2" t="s">
        <v>32</v>
      </c>
      <c r="C456" s="2" t="s">
        <v>52</v>
      </c>
      <c r="D456" s="2" t="s">
        <v>2139</v>
      </c>
      <c r="E456" s="2" t="s">
        <v>3369</v>
      </c>
      <c r="F456" s="2" t="s">
        <v>26</v>
      </c>
      <c r="G456" s="2" t="s">
        <v>9</v>
      </c>
      <c r="H456" s="2">
        <f t="shared" si="7"/>
        <v>1977</v>
      </c>
      <c r="I456" s="42" t="s">
        <v>5516</v>
      </c>
      <c r="J456" s="2">
        <v>7.2</v>
      </c>
      <c r="K456" s="2">
        <v>101.95</v>
      </c>
      <c r="L456" s="2">
        <v>162</v>
      </c>
      <c r="M456" s="2">
        <v>32.36</v>
      </c>
      <c r="N456" s="2">
        <v>74.069999999999993</v>
      </c>
      <c r="O456" s="2">
        <v>376.77</v>
      </c>
      <c r="P456" s="2">
        <v>1794</v>
      </c>
      <c r="Q456" s="2" t="s">
        <v>45</v>
      </c>
      <c r="R456" s="2">
        <v>98</v>
      </c>
      <c r="S456" s="2">
        <v>324533</v>
      </c>
      <c r="T456" s="2">
        <v>205.27</v>
      </c>
      <c r="U456" s="2">
        <v>171.5</v>
      </c>
      <c r="V456" s="2" t="s">
        <v>46</v>
      </c>
      <c r="W456" s="2">
        <v>42.61</v>
      </c>
    </row>
    <row r="457" spans="1:23" x14ac:dyDescent="0.3">
      <c r="A457" s="2" t="s">
        <v>378</v>
      </c>
      <c r="B457" s="2" t="s">
        <v>10</v>
      </c>
      <c r="C457" s="2" t="s">
        <v>50</v>
      </c>
      <c r="D457" s="2" t="s">
        <v>2148</v>
      </c>
      <c r="E457" s="2" t="s">
        <v>3379</v>
      </c>
      <c r="F457" s="2" t="s">
        <v>26</v>
      </c>
      <c r="G457" s="2" t="s">
        <v>9</v>
      </c>
      <c r="H457" s="2">
        <f t="shared" si="7"/>
        <v>1958</v>
      </c>
      <c r="I457" s="42" t="s">
        <v>5517</v>
      </c>
      <c r="J457" s="2">
        <v>7.2</v>
      </c>
      <c r="K457" s="2">
        <v>33.380000000000003</v>
      </c>
      <c r="L457" s="2">
        <v>90</v>
      </c>
      <c r="M457" s="2">
        <v>18.03</v>
      </c>
      <c r="N457" s="2">
        <v>51.03</v>
      </c>
      <c r="O457" s="2">
        <v>366.03</v>
      </c>
      <c r="P457" s="2">
        <v>3039</v>
      </c>
      <c r="Q457" s="2" t="s">
        <v>49</v>
      </c>
      <c r="R457" s="2">
        <v>72</v>
      </c>
      <c r="S457" s="2">
        <v>67463</v>
      </c>
      <c r="T457" s="2">
        <v>249.26</v>
      </c>
      <c r="U457" s="2">
        <v>116.77</v>
      </c>
      <c r="V457" s="2" t="s">
        <v>46</v>
      </c>
      <c r="W457" s="2">
        <v>11.66</v>
      </c>
    </row>
    <row r="458" spans="1:23" x14ac:dyDescent="0.3">
      <c r="A458" s="2" t="s">
        <v>380</v>
      </c>
      <c r="B458" s="2" t="s">
        <v>10</v>
      </c>
      <c r="C458" s="2" t="s">
        <v>44</v>
      </c>
      <c r="D458" s="2" t="s">
        <v>2150</v>
      </c>
      <c r="E458" s="2" t="s">
        <v>3381</v>
      </c>
      <c r="F458" s="2" t="s">
        <v>26</v>
      </c>
      <c r="G458" s="2" t="s">
        <v>1843</v>
      </c>
      <c r="H458" s="2">
        <f t="shared" si="7"/>
        <v>1994</v>
      </c>
      <c r="I458" s="42" t="s">
        <v>5518</v>
      </c>
      <c r="J458" s="2">
        <v>7.2</v>
      </c>
      <c r="K458" s="2">
        <v>254.81</v>
      </c>
      <c r="L458" s="2">
        <v>111</v>
      </c>
      <c r="M458" s="2">
        <v>41.45</v>
      </c>
      <c r="N458" s="2">
        <v>120.34</v>
      </c>
      <c r="O458" s="2">
        <v>388.4</v>
      </c>
      <c r="P458" s="2">
        <v>3013</v>
      </c>
      <c r="Q458" s="2" t="s">
        <v>49</v>
      </c>
      <c r="R458" s="2">
        <v>65</v>
      </c>
      <c r="S458" s="2">
        <v>132342</v>
      </c>
      <c r="T458" s="2">
        <v>286.72000000000003</v>
      </c>
      <c r="U458" s="2">
        <v>101.68</v>
      </c>
      <c r="V458" s="2" t="s">
        <v>48</v>
      </c>
      <c r="W458" s="2">
        <v>75.38</v>
      </c>
    </row>
    <row r="459" spans="1:23" x14ac:dyDescent="0.3">
      <c r="A459" s="2" t="s">
        <v>385</v>
      </c>
      <c r="B459" s="2" t="s">
        <v>32</v>
      </c>
      <c r="C459" s="2" t="s">
        <v>66</v>
      </c>
      <c r="D459" s="2" t="s">
        <v>2155</v>
      </c>
      <c r="E459" s="2" t="s">
        <v>3386</v>
      </c>
      <c r="F459" s="2" t="s">
        <v>26</v>
      </c>
      <c r="G459" s="2" t="s">
        <v>9</v>
      </c>
      <c r="H459" s="2">
        <f t="shared" si="7"/>
        <v>1956</v>
      </c>
      <c r="I459" s="42" t="s">
        <v>5519</v>
      </c>
      <c r="J459" s="2">
        <v>7.2</v>
      </c>
      <c r="K459" s="2">
        <v>222.65</v>
      </c>
      <c r="L459" s="2">
        <v>164</v>
      </c>
      <c r="M459" s="2">
        <v>44.19</v>
      </c>
      <c r="N459" s="2">
        <v>68.7</v>
      </c>
      <c r="O459" s="2">
        <v>171.34</v>
      </c>
      <c r="P459" s="2">
        <v>2976</v>
      </c>
      <c r="Q459" s="2" t="s">
        <v>45</v>
      </c>
      <c r="R459" s="2">
        <v>90</v>
      </c>
      <c r="S459" s="2">
        <v>240778</v>
      </c>
      <c r="T459" s="2">
        <v>134.5</v>
      </c>
      <c r="U459" s="2">
        <v>36.840000000000003</v>
      </c>
      <c r="V459" s="2" t="s">
        <v>54</v>
      </c>
      <c r="W459" s="2">
        <v>108.97</v>
      </c>
    </row>
    <row r="460" spans="1:23" x14ac:dyDescent="0.3">
      <c r="A460" s="2" t="s">
        <v>417</v>
      </c>
      <c r="B460" s="2" t="s">
        <v>20</v>
      </c>
      <c r="C460" s="2" t="s">
        <v>66</v>
      </c>
      <c r="D460" s="2" t="s">
        <v>1857</v>
      </c>
      <c r="E460" s="2" t="s">
        <v>3421</v>
      </c>
      <c r="F460" s="2" t="s">
        <v>26</v>
      </c>
      <c r="G460" s="2" t="s">
        <v>9</v>
      </c>
      <c r="H460" s="2">
        <f t="shared" si="7"/>
        <v>1967</v>
      </c>
      <c r="I460" s="42" t="s">
        <v>5520</v>
      </c>
      <c r="J460" s="2">
        <v>7.2</v>
      </c>
      <c r="K460" s="2">
        <v>212.59</v>
      </c>
      <c r="L460" s="2">
        <v>168</v>
      </c>
      <c r="M460" s="2">
        <v>37.32</v>
      </c>
      <c r="N460" s="2">
        <v>101.12</v>
      </c>
      <c r="O460" s="2">
        <v>734.37</v>
      </c>
      <c r="P460" s="2">
        <v>2752</v>
      </c>
      <c r="Q460" s="2" t="s">
        <v>49</v>
      </c>
      <c r="R460" s="2">
        <v>97</v>
      </c>
      <c r="S460" s="2">
        <v>232069</v>
      </c>
      <c r="T460" s="2">
        <v>507.51</v>
      </c>
      <c r="U460" s="2">
        <v>226.86</v>
      </c>
      <c r="V460" s="2" t="s">
        <v>48</v>
      </c>
      <c r="W460" s="2">
        <v>62.49</v>
      </c>
    </row>
    <row r="461" spans="1:23" x14ac:dyDescent="0.3">
      <c r="A461" s="2" t="s">
        <v>265</v>
      </c>
      <c r="B461" s="2" t="s">
        <v>17</v>
      </c>
      <c r="C461" s="2" t="s">
        <v>44</v>
      </c>
      <c r="D461" s="2" t="s">
        <v>2182</v>
      </c>
      <c r="E461" s="2" t="s">
        <v>3424</v>
      </c>
      <c r="F461" s="2" t="s">
        <v>26</v>
      </c>
      <c r="G461" s="2" t="s">
        <v>9</v>
      </c>
      <c r="H461" s="2">
        <f t="shared" si="7"/>
        <v>2005</v>
      </c>
      <c r="I461" s="42" t="s">
        <v>5521</v>
      </c>
      <c r="J461" s="2">
        <v>7.2</v>
      </c>
      <c r="K461" s="2">
        <v>195.96</v>
      </c>
      <c r="L461" s="2">
        <v>169</v>
      </c>
      <c r="M461" s="2">
        <v>16.239999999999998</v>
      </c>
      <c r="N461" s="2">
        <v>36.17</v>
      </c>
      <c r="O461" s="2">
        <v>146.13999999999999</v>
      </c>
      <c r="P461" s="2">
        <v>557</v>
      </c>
      <c r="Q461" s="2" t="s">
        <v>45</v>
      </c>
      <c r="R461" s="2">
        <v>26</v>
      </c>
      <c r="S461" s="2">
        <v>9901</v>
      </c>
      <c r="T461" s="2">
        <v>107.85</v>
      </c>
      <c r="U461" s="2">
        <v>38.29</v>
      </c>
      <c r="V461" s="2" t="s">
        <v>44</v>
      </c>
      <c r="W461" s="2">
        <v>47.65</v>
      </c>
    </row>
    <row r="462" spans="1:23" x14ac:dyDescent="0.3">
      <c r="A462" s="2" t="s">
        <v>420</v>
      </c>
      <c r="B462" s="2" t="s">
        <v>8</v>
      </c>
      <c r="C462" s="2" t="s">
        <v>54</v>
      </c>
      <c r="D462" s="2" t="s">
        <v>2183</v>
      </c>
      <c r="E462" s="2" t="s">
        <v>3425</v>
      </c>
      <c r="F462" s="2" t="s">
        <v>26</v>
      </c>
      <c r="G462" s="2" t="s">
        <v>9</v>
      </c>
      <c r="H462" s="2">
        <f t="shared" si="7"/>
        <v>1992</v>
      </c>
      <c r="I462" s="42" t="s">
        <v>5134</v>
      </c>
      <c r="J462" s="2">
        <v>7.2</v>
      </c>
      <c r="K462" s="2">
        <v>104.86</v>
      </c>
      <c r="L462" s="2">
        <v>178</v>
      </c>
      <c r="M462" s="2">
        <v>36.28</v>
      </c>
      <c r="N462" s="2">
        <v>78.33</v>
      </c>
      <c r="O462" s="2">
        <v>447.73</v>
      </c>
      <c r="P462" s="2">
        <v>4474</v>
      </c>
      <c r="Q462" s="2" t="s">
        <v>49</v>
      </c>
      <c r="R462" s="2">
        <v>57</v>
      </c>
      <c r="S462" s="2">
        <v>193460</v>
      </c>
      <c r="T462" s="2">
        <v>264.92</v>
      </c>
      <c r="U462" s="2">
        <v>182.81</v>
      </c>
      <c r="V462" s="2" t="s">
        <v>44</v>
      </c>
      <c r="W462" s="2">
        <v>24.85</v>
      </c>
    </row>
    <row r="463" spans="1:23" x14ac:dyDescent="0.3">
      <c r="A463" s="2" t="s">
        <v>429</v>
      </c>
      <c r="B463" s="2" t="s">
        <v>22</v>
      </c>
      <c r="C463" s="2" t="s">
        <v>54</v>
      </c>
      <c r="D463" s="2" t="s">
        <v>2191</v>
      </c>
      <c r="E463" s="2" t="s">
        <v>3434</v>
      </c>
      <c r="F463" s="2" t="s">
        <v>26</v>
      </c>
      <c r="G463" s="2" t="s">
        <v>9</v>
      </c>
      <c r="H463" s="2">
        <f t="shared" si="7"/>
        <v>1974</v>
      </c>
      <c r="I463" s="42" t="s">
        <v>5522</v>
      </c>
      <c r="J463" s="2">
        <v>7.2</v>
      </c>
      <c r="K463" s="2">
        <v>207.96</v>
      </c>
      <c r="L463" s="2">
        <v>86</v>
      </c>
      <c r="M463" s="2">
        <v>39.17</v>
      </c>
      <c r="N463" s="2">
        <v>116.43</v>
      </c>
      <c r="O463" s="2">
        <v>929.01</v>
      </c>
      <c r="P463" s="2">
        <v>2534</v>
      </c>
      <c r="Q463" s="2" t="s">
        <v>45</v>
      </c>
      <c r="R463" s="2">
        <v>78</v>
      </c>
      <c r="S463" s="2">
        <v>399027</v>
      </c>
      <c r="T463" s="2">
        <v>479.13</v>
      </c>
      <c r="U463" s="2">
        <v>449.88</v>
      </c>
      <c r="V463" s="2" t="s">
        <v>44</v>
      </c>
      <c r="W463" s="2">
        <v>93.32</v>
      </c>
    </row>
    <row r="464" spans="1:23" x14ac:dyDescent="0.3">
      <c r="A464" s="2" t="s">
        <v>455</v>
      </c>
      <c r="B464" s="2" t="s">
        <v>32</v>
      </c>
      <c r="C464" s="2" t="s">
        <v>66</v>
      </c>
      <c r="D464" s="2" t="s">
        <v>2212</v>
      </c>
      <c r="E464" s="2" t="s">
        <v>3461</v>
      </c>
      <c r="F464" s="2" t="s">
        <v>26</v>
      </c>
      <c r="G464" s="2" t="s">
        <v>19</v>
      </c>
      <c r="H464" s="2">
        <f t="shared" si="7"/>
        <v>2002</v>
      </c>
      <c r="I464" s="42" t="s">
        <v>5523</v>
      </c>
      <c r="J464" s="2">
        <v>7.2</v>
      </c>
      <c r="K464" s="2">
        <v>149.87</v>
      </c>
      <c r="L464" s="2">
        <v>82</v>
      </c>
      <c r="M464" s="2">
        <v>17.600000000000001</v>
      </c>
      <c r="N464" s="2">
        <v>33.119999999999997</v>
      </c>
      <c r="O464" s="2">
        <v>80.3</v>
      </c>
      <c r="P464" s="2">
        <v>507</v>
      </c>
      <c r="Q464" s="2" t="s">
        <v>49</v>
      </c>
      <c r="R464" s="2">
        <v>82</v>
      </c>
      <c r="S464" s="2">
        <v>73247</v>
      </c>
      <c r="T464" s="2">
        <v>54.45</v>
      </c>
      <c r="U464" s="2">
        <v>25.85</v>
      </c>
      <c r="V464" s="2" t="s">
        <v>54</v>
      </c>
      <c r="W464" s="2">
        <v>55.85</v>
      </c>
    </row>
    <row r="465" spans="1:23" x14ac:dyDescent="0.3">
      <c r="A465" s="2" t="s">
        <v>466</v>
      </c>
      <c r="B465" s="2" t="s">
        <v>8</v>
      </c>
      <c r="C465" s="2" t="s">
        <v>50</v>
      </c>
      <c r="D465" s="2" t="s">
        <v>2221</v>
      </c>
      <c r="E465" s="2" t="s">
        <v>3472</v>
      </c>
      <c r="F465" s="2" t="s">
        <v>26</v>
      </c>
      <c r="G465" s="2" t="s">
        <v>19</v>
      </c>
      <c r="H465" s="2">
        <f t="shared" si="7"/>
        <v>1997</v>
      </c>
      <c r="I465" s="42" t="s">
        <v>5524</v>
      </c>
      <c r="J465" s="2">
        <v>7.2</v>
      </c>
      <c r="K465" s="2">
        <v>70.010000000000005</v>
      </c>
      <c r="L465" s="2">
        <v>138</v>
      </c>
      <c r="M465" s="2">
        <v>20.010000000000002</v>
      </c>
      <c r="N465" s="2">
        <v>47.44</v>
      </c>
      <c r="O465" s="2">
        <v>121.31</v>
      </c>
      <c r="P465" s="2">
        <v>2105</v>
      </c>
      <c r="Q465" s="2" t="s">
        <v>45</v>
      </c>
      <c r="R465" s="2">
        <v>24</v>
      </c>
      <c r="S465" s="2">
        <v>494454</v>
      </c>
      <c r="T465" s="2">
        <v>81.37</v>
      </c>
      <c r="U465" s="2">
        <v>39.94</v>
      </c>
      <c r="V465" s="2" t="s">
        <v>55</v>
      </c>
      <c r="W465" s="2">
        <v>8.84</v>
      </c>
    </row>
    <row r="466" spans="1:23" x14ac:dyDescent="0.3">
      <c r="A466" s="2" t="s">
        <v>467</v>
      </c>
      <c r="B466" s="2" t="s">
        <v>10</v>
      </c>
      <c r="C466" s="2" t="s">
        <v>48</v>
      </c>
      <c r="D466" s="2" t="s">
        <v>2222</v>
      </c>
      <c r="E466" s="2" t="s">
        <v>3473</v>
      </c>
      <c r="F466" s="2" t="s">
        <v>26</v>
      </c>
      <c r="G466" s="2" t="s">
        <v>9</v>
      </c>
      <c r="H466" s="2">
        <f t="shared" si="7"/>
        <v>1952</v>
      </c>
      <c r="I466" s="42" t="s">
        <v>5525</v>
      </c>
      <c r="J466" s="2">
        <v>7.2</v>
      </c>
      <c r="K466" s="2">
        <v>216.32</v>
      </c>
      <c r="L466" s="2">
        <v>163</v>
      </c>
      <c r="M466" s="2">
        <v>15.25</v>
      </c>
      <c r="N466" s="2">
        <v>23.75</v>
      </c>
      <c r="O466" s="2">
        <v>67.569999999999993</v>
      </c>
      <c r="P466" s="2">
        <v>4517</v>
      </c>
      <c r="Q466" s="2" t="s">
        <v>49</v>
      </c>
      <c r="R466" s="2">
        <v>47</v>
      </c>
      <c r="S466" s="2">
        <v>236709</v>
      </c>
      <c r="T466" s="2">
        <v>44.34</v>
      </c>
      <c r="U466" s="2">
        <v>23.23</v>
      </c>
      <c r="V466" s="2" t="s">
        <v>46</v>
      </c>
      <c r="W466" s="2">
        <v>32.25</v>
      </c>
    </row>
    <row r="467" spans="1:23" x14ac:dyDescent="0.3">
      <c r="A467" s="2" t="s">
        <v>488</v>
      </c>
      <c r="B467" s="2" t="s">
        <v>17</v>
      </c>
      <c r="C467" s="2" t="s">
        <v>50</v>
      </c>
      <c r="D467" s="2" t="s">
        <v>2240</v>
      </c>
      <c r="E467" s="2" t="s">
        <v>3494</v>
      </c>
      <c r="F467" s="2" t="s">
        <v>26</v>
      </c>
      <c r="G467" s="2" t="s">
        <v>9</v>
      </c>
      <c r="H467" s="2">
        <f t="shared" si="7"/>
        <v>1952</v>
      </c>
      <c r="I467" s="42" t="s">
        <v>5526</v>
      </c>
      <c r="J467" s="2">
        <v>7.2</v>
      </c>
      <c r="K467" s="2">
        <v>292.83</v>
      </c>
      <c r="L467" s="2">
        <v>92</v>
      </c>
      <c r="M467" s="2">
        <v>34.08</v>
      </c>
      <c r="N467" s="2">
        <v>91.52</v>
      </c>
      <c r="O467" s="2">
        <v>186.28</v>
      </c>
      <c r="P467" s="2">
        <v>4351</v>
      </c>
      <c r="Q467" s="2" t="s">
        <v>49</v>
      </c>
      <c r="R467" s="2">
        <v>93</v>
      </c>
      <c r="S467" s="2">
        <v>287459</v>
      </c>
      <c r="T467" s="2">
        <v>119.6</v>
      </c>
      <c r="U467" s="2">
        <v>66.680000000000007</v>
      </c>
      <c r="V467" s="2" t="s">
        <v>44</v>
      </c>
      <c r="W467" s="2">
        <v>85.59</v>
      </c>
    </row>
    <row r="468" spans="1:23" x14ac:dyDescent="0.3">
      <c r="A468" s="2" t="s">
        <v>496</v>
      </c>
      <c r="B468" s="2" t="s">
        <v>17</v>
      </c>
      <c r="C468" s="2" t="s">
        <v>52</v>
      </c>
      <c r="D468" s="2" t="s">
        <v>2246</v>
      </c>
      <c r="E468" s="2" t="s">
        <v>3502</v>
      </c>
      <c r="F468" s="2" t="s">
        <v>26</v>
      </c>
      <c r="G468" s="2" t="s">
        <v>19</v>
      </c>
      <c r="H468" s="2">
        <f t="shared" si="7"/>
        <v>1960</v>
      </c>
      <c r="I468" s="42" t="s">
        <v>5527</v>
      </c>
      <c r="J468" s="2">
        <v>7.2</v>
      </c>
      <c r="K468" s="2">
        <v>202.59</v>
      </c>
      <c r="L468" s="2">
        <v>146</v>
      </c>
      <c r="M468" s="2">
        <v>26.97</v>
      </c>
      <c r="N468" s="2">
        <v>74.63</v>
      </c>
      <c r="O468" s="2">
        <v>522.23</v>
      </c>
      <c r="P468" s="2">
        <v>3495</v>
      </c>
      <c r="Q468" s="2" t="s">
        <v>49</v>
      </c>
      <c r="R468" s="2">
        <v>56</v>
      </c>
      <c r="S468" s="2">
        <v>65077</v>
      </c>
      <c r="T468" s="2">
        <v>400.28</v>
      </c>
      <c r="U468" s="2">
        <v>121.95</v>
      </c>
      <c r="V468" s="2" t="s">
        <v>54</v>
      </c>
      <c r="W468" s="2">
        <v>43.65</v>
      </c>
    </row>
    <row r="469" spans="1:23" x14ac:dyDescent="0.3">
      <c r="A469" s="2" t="s">
        <v>499</v>
      </c>
      <c r="B469" s="2" t="s">
        <v>10</v>
      </c>
      <c r="C469" s="2" t="s">
        <v>54</v>
      </c>
      <c r="D469" s="2" t="s">
        <v>2249</v>
      </c>
      <c r="E469" s="2" t="s">
        <v>3505</v>
      </c>
      <c r="F469" s="2" t="s">
        <v>26</v>
      </c>
      <c r="G469" s="2" t="s">
        <v>9</v>
      </c>
      <c r="H469" s="2">
        <f t="shared" si="7"/>
        <v>1962</v>
      </c>
      <c r="I469" s="42" t="s">
        <v>5528</v>
      </c>
      <c r="J469" s="2">
        <v>7.2</v>
      </c>
      <c r="K469" s="2">
        <v>24.81</v>
      </c>
      <c r="L469" s="2">
        <v>125</v>
      </c>
      <c r="M469" s="2">
        <v>33.22</v>
      </c>
      <c r="N469" s="2">
        <v>57.22</v>
      </c>
      <c r="O469" s="2">
        <v>390.84</v>
      </c>
      <c r="P469" s="2">
        <v>1561</v>
      </c>
      <c r="Q469" s="2" t="s">
        <v>45</v>
      </c>
      <c r="R469" s="2">
        <v>59</v>
      </c>
      <c r="S469" s="2">
        <v>214841</v>
      </c>
      <c r="T469" s="2">
        <v>307.68</v>
      </c>
      <c r="U469" s="2">
        <v>83.16</v>
      </c>
      <c r="V469" s="2" t="s">
        <v>44</v>
      </c>
      <c r="W469" s="2">
        <v>7.91</v>
      </c>
    </row>
    <row r="470" spans="1:23" x14ac:dyDescent="0.3">
      <c r="A470" s="2" t="s">
        <v>556</v>
      </c>
      <c r="B470" s="2" t="s">
        <v>32</v>
      </c>
      <c r="C470" s="2" t="s">
        <v>44</v>
      </c>
      <c r="D470" s="2" t="s">
        <v>2286</v>
      </c>
      <c r="E470" s="2" t="s">
        <v>3562</v>
      </c>
      <c r="F470" s="2" t="s">
        <v>26</v>
      </c>
      <c r="G470" s="2" t="s">
        <v>9</v>
      </c>
      <c r="H470" s="2">
        <f t="shared" si="7"/>
        <v>2009</v>
      </c>
      <c r="I470" s="42" t="s">
        <v>5529</v>
      </c>
      <c r="J470" s="2">
        <v>7.2</v>
      </c>
      <c r="K470" s="2">
        <v>256.87</v>
      </c>
      <c r="L470" s="2">
        <v>169</v>
      </c>
      <c r="M470" s="2">
        <v>4.26</v>
      </c>
      <c r="N470" s="2">
        <v>9.34</v>
      </c>
      <c r="O470" s="2">
        <v>32.75</v>
      </c>
      <c r="P470" s="2">
        <v>4352</v>
      </c>
      <c r="Q470" s="2" t="s">
        <v>45</v>
      </c>
      <c r="R470" s="2">
        <v>56</v>
      </c>
      <c r="S470" s="2">
        <v>229293</v>
      </c>
      <c r="T470" s="2">
        <v>22.23</v>
      </c>
      <c r="U470" s="2">
        <v>10.52</v>
      </c>
      <c r="V470" s="2" t="s">
        <v>55</v>
      </c>
      <c r="W470" s="2">
        <v>112.98</v>
      </c>
    </row>
    <row r="471" spans="1:23" x14ac:dyDescent="0.3">
      <c r="A471" s="2" t="s">
        <v>565</v>
      </c>
      <c r="B471" s="2" t="s">
        <v>32</v>
      </c>
      <c r="C471" s="2" t="s">
        <v>50</v>
      </c>
      <c r="D471" s="2" t="s">
        <v>2290</v>
      </c>
      <c r="E471" s="2" t="s">
        <v>3571</v>
      </c>
      <c r="F471" s="2" t="s">
        <v>26</v>
      </c>
      <c r="G471" s="2" t="s">
        <v>19</v>
      </c>
      <c r="H471" s="2">
        <f t="shared" si="7"/>
        <v>2011</v>
      </c>
      <c r="I471" s="42" t="s">
        <v>5530</v>
      </c>
      <c r="J471" s="2">
        <v>7.2</v>
      </c>
      <c r="K471" s="2">
        <v>157.13999999999999</v>
      </c>
      <c r="L471" s="2">
        <v>121</v>
      </c>
      <c r="M471" s="2">
        <v>26.34</v>
      </c>
      <c r="N471" s="2">
        <v>66.569999999999993</v>
      </c>
      <c r="O471" s="2">
        <v>384.02</v>
      </c>
      <c r="P471" s="2">
        <v>3275</v>
      </c>
      <c r="Q471" s="2" t="s">
        <v>49</v>
      </c>
      <c r="R471" s="2">
        <v>45</v>
      </c>
      <c r="S471" s="2">
        <v>10729</v>
      </c>
      <c r="T471" s="2">
        <v>290.48</v>
      </c>
      <c r="U471" s="2">
        <v>93.54</v>
      </c>
      <c r="V471" s="2" t="s">
        <v>44</v>
      </c>
      <c r="W471" s="2">
        <v>43.26</v>
      </c>
    </row>
    <row r="472" spans="1:23" x14ac:dyDescent="0.3">
      <c r="A472" s="2" t="s">
        <v>578</v>
      </c>
      <c r="B472" s="2" t="s">
        <v>32</v>
      </c>
      <c r="C472" s="2" t="s">
        <v>61</v>
      </c>
      <c r="D472" s="2" t="s">
        <v>2300</v>
      </c>
      <c r="E472" s="2" t="s">
        <v>3583</v>
      </c>
      <c r="F472" s="2" t="s">
        <v>26</v>
      </c>
      <c r="G472" s="2" t="s">
        <v>19</v>
      </c>
      <c r="H472" s="2">
        <f t="shared" si="7"/>
        <v>1976</v>
      </c>
      <c r="I472" s="42" t="s">
        <v>5531</v>
      </c>
      <c r="J472" s="2">
        <v>7.2</v>
      </c>
      <c r="K472" s="2">
        <v>167.78</v>
      </c>
      <c r="L472" s="2">
        <v>107</v>
      </c>
      <c r="M472" s="2">
        <v>4.04</v>
      </c>
      <c r="N472" s="2">
        <v>11.88</v>
      </c>
      <c r="O472" s="2">
        <v>82.76</v>
      </c>
      <c r="P472" s="2">
        <v>3175</v>
      </c>
      <c r="Q472" s="2" t="s">
        <v>49</v>
      </c>
      <c r="R472" s="2">
        <v>90</v>
      </c>
      <c r="S472" s="2">
        <v>283777</v>
      </c>
      <c r="T472" s="2">
        <v>65.760000000000005</v>
      </c>
      <c r="U472" s="2">
        <v>17</v>
      </c>
      <c r="V472" s="2" t="s">
        <v>48</v>
      </c>
      <c r="W472" s="2">
        <v>28.67</v>
      </c>
    </row>
    <row r="473" spans="1:23" x14ac:dyDescent="0.3">
      <c r="A473" s="2" t="s">
        <v>646</v>
      </c>
      <c r="B473" s="2" t="s">
        <v>28</v>
      </c>
      <c r="C473" s="2" t="s">
        <v>44</v>
      </c>
      <c r="D473" s="2" t="s">
        <v>2040</v>
      </c>
      <c r="E473" s="2" t="s">
        <v>3657</v>
      </c>
      <c r="F473" s="2" t="s">
        <v>26</v>
      </c>
      <c r="G473" s="2" t="s">
        <v>9</v>
      </c>
      <c r="H473" s="2">
        <f t="shared" si="7"/>
        <v>1985</v>
      </c>
      <c r="I473" s="42" t="s">
        <v>5532</v>
      </c>
      <c r="J473" s="2">
        <v>7.2</v>
      </c>
      <c r="K473" s="2">
        <v>252.1</v>
      </c>
      <c r="L473" s="2">
        <v>152</v>
      </c>
      <c r="M473" s="2">
        <v>25.24</v>
      </c>
      <c r="N473" s="2">
        <v>72.39</v>
      </c>
      <c r="O473" s="2">
        <v>479.96</v>
      </c>
      <c r="P473" s="2">
        <v>977</v>
      </c>
      <c r="Q473" s="2" t="s">
        <v>49</v>
      </c>
      <c r="R473" s="2">
        <v>45</v>
      </c>
      <c r="S473" s="2">
        <v>10009</v>
      </c>
      <c r="T473" s="2">
        <v>356.5</v>
      </c>
      <c r="U473" s="2">
        <v>123.46</v>
      </c>
      <c r="V473" s="2" t="s">
        <v>48</v>
      </c>
      <c r="W473" s="2">
        <v>54.67</v>
      </c>
    </row>
    <row r="474" spans="1:23" x14ac:dyDescent="0.3">
      <c r="A474" s="2" t="s">
        <v>654</v>
      </c>
      <c r="B474" s="2" t="s">
        <v>22</v>
      </c>
      <c r="C474" s="2" t="s">
        <v>54</v>
      </c>
      <c r="D474" s="2" t="s">
        <v>2354</v>
      </c>
      <c r="E474" s="2" t="s">
        <v>3665</v>
      </c>
      <c r="F474" s="2" t="s">
        <v>26</v>
      </c>
      <c r="G474" s="2" t="s">
        <v>9</v>
      </c>
      <c r="H474" s="2">
        <f t="shared" si="7"/>
        <v>1987</v>
      </c>
      <c r="I474" s="42" t="s">
        <v>5533</v>
      </c>
      <c r="J474" s="2">
        <v>7.2</v>
      </c>
      <c r="K474" s="2">
        <v>45.05</v>
      </c>
      <c r="L474" s="2">
        <v>88</v>
      </c>
      <c r="M474" s="2">
        <v>23.18</v>
      </c>
      <c r="N474" s="2">
        <v>63.58</v>
      </c>
      <c r="O474" s="2">
        <v>278.8</v>
      </c>
      <c r="P474" s="2">
        <v>2530</v>
      </c>
      <c r="Q474" s="2" t="s">
        <v>45</v>
      </c>
      <c r="R474" s="2">
        <v>60</v>
      </c>
      <c r="S474" s="2">
        <v>400821</v>
      </c>
      <c r="T474" s="2">
        <v>141.61000000000001</v>
      </c>
      <c r="U474" s="2">
        <v>137.19</v>
      </c>
      <c r="V474" s="2" t="s">
        <v>54</v>
      </c>
      <c r="W474" s="2">
        <v>17.02</v>
      </c>
    </row>
    <row r="475" spans="1:23" x14ac:dyDescent="0.3">
      <c r="A475" s="2" t="s">
        <v>710</v>
      </c>
      <c r="B475" s="2" t="s">
        <v>28</v>
      </c>
      <c r="C475" s="2" t="s">
        <v>44</v>
      </c>
      <c r="D475" s="2" t="s">
        <v>2399</v>
      </c>
      <c r="E475" s="2" t="s">
        <v>3727</v>
      </c>
      <c r="F475" s="2" t="s">
        <v>26</v>
      </c>
      <c r="G475" s="2" t="s">
        <v>9</v>
      </c>
      <c r="H475" s="2">
        <f t="shared" si="7"/>
        <v>1992</v>
      </c>
      <c r="I475" s="42" t="s">
        <v>5534</v>
      </c>
      <c r="J475" s="2">
        <v>7.2</v>
      </c>
      <c r="K475" s="2">
        <v>224.74</v>
      </c>
      <c r="L475" s="2">
        <v>86</v>
      </c>
      <c r="M475" s="2">
        <v>6.98</v>
      </c>
      <c r="N475" s="2">
        <v>18.93</v>
      </c>
      <c r="O475" s="2">
        <v>41.19</v>
      </c>
      <c r="P475" s="2">
        <v>2398</v>
      </c>
      <c r="Q475" s="2" t="s">
        <v>49</v>
      </c>
      <c r="R475" s="2">
        <v>35</v>
      </c>
      <c r="S475" s="2">
        <v>368718</v>
      </c>
      <c r="T475" s="2">
        <v>22.39</v>
      </c>
      <c r="U475" s="2">
        <v>18.8</v>
      </c>
      <c r="V475" s="2" t="s">
        <v>54</v>
      </c>
      <c r="W475" s="2">
        <v>50.72</v>
      </c>
    </row>
    <row r="476" spans="1:23" x14ac:dyDescent="0.3">
      <c r="A476" s="2" t="s">
        <v>721</v>
      </c>
      <c r="B476" s="2" t="s">
        <v>13</v>
      </c>
      <c r="C476" s="2" t="s">
        <v>52</v>
      </c>
      <c r="D476" s="2" t="s">
        <v>2405</v>
      </c>
      <c r="E476" s="2" t="s">
        <v>3739</v>
      </c>
      <c r="F476" s="2" t="s">
        <v>26</v>
      </c>
      <c r="G476" s="2" t="s">
        <v>9</v>
      </c>
      <c r="H476" s="2">
        <f t="shared" si="7"/>
        <v>2004</v>
      </c>
      <c r="I476" s="42" t="s">
        <v>5535</v>
      </c>
      <c r="J476" s="2">
        <v>7.2</v>
      </c>
      <c r="K476" s="2">
        <v>107.28</v>
      </c>
      <c r="L476" s="2">
        <v>136</v>
      </c>
      <c r="M476" s="2">
        <v>26.94</v>
      </c>
      <c r="N476" s="2">
        <v>61.29</v>
      </c>
      <c r="O476" s="2">
        <v>477.13</v>
      </c>
      <c r="P476" s="2">
        <v>2019</v>
      </c>
      <c r="Q476" s="2" t="s">
        <v>49</v>
      </c>
      <c r="R476" s="2">
        <v>72</v>
      </c>
      <c r="S476" s="2">
        <v>490673</v>
      </c>
      <c r="T476" s="2">
        <v>357.52</v>
      </c>
      <c r="U476" s="2">
        <v>119.61</v>
      </c>
      <c r="V476" s="2" t="s">
        <v>55</v>
      </c>
      <c r="W476" s="2">
        <v>14.28</v>
      </c>
    </row>
    <row r="477" spans="1:23" x14ac:dyDescent="0.3">
      <c r="A477" s="2" t="s">
        <v>785</v>
      </c>
      <c r="B477" s="2" t="s">
        <v>10</v>
      </c>
      <c r="C477" s="2" t="s">
        <v>52</v>
      </c>
      <c r="D477" s="2" t="s">
        <v>2451</v>
      </c>
      <c r="E477" s="2" t="s">
        <v>3809</v>
      </c>
      <c r="F477" s="2" t="s">
        <v>26</v>
      </c>
      <c r="G477" s="2" t="s">
        <v>9</v>
      </c>
      <c r="H477" s="2">
        <f t="shared" si="7"/>
        <v>1990</v>
      </c>
      <c r="I477" s="42" t="s">
        <v>5536</v>
      </c>
      <c r="J477" s="2">
        <v>7.2</v>
      </c>
      <c r="K477" s="2">
        <v>271.77999999999997</v>
      </c>
      <c r="L477" s="2">
        <v>99</v>
      </c>
      <c r="M477" s="2">
        <v>26.02</v>
      </c>
      <c r="N477" s="2">
        <v>74.66</v>
      </c>
      <c r="O477" s="2">
        <v>469.53</v>
      </c>
      <c r="P477" s="2">
        <v>1239</v>
      </c>
      <c r="Q477" s="2" t="s">
        <v>49</v>
      </c>
      <c r="R477" s="2">
        <v>81</v>
      </c>
      <c r="S477" s="2">
        <v>214287</v>
      </c>
      <c r="T477" s="2">
        <v>333.68</v>
      </c>
      <c r="U477" s="2">
        <v>135.85</v>
      </c>
      <c r="V477" s="2" t="s">
        <v>44</v>
      </c>
      <c r="W477" s="2">
        <v>85.31</v>
      </c>
    </row>
    <row r="478" spans="1:23" x14ac:dyDescent="0.3">
      <c r="A478" s="2" t="s">
        <v>791</v>
      </c>
      <c r="B478" s="2" t="s">
        <v>32</v>
      </c>
      <c r="C478" s="2" t="s">
        <v>66</v>
      </c>
      <c r="D478" s="2" t="s">
        <v>2457</v>
      </c>
      <c r="E478" s="2" t="s">
        <v>3817</v>
      </c>
      <c r="F478" s="2" t="s">
        <v>23</v>
      </c>
      <c r="G478" s="2" t="s">
        <v>1955</v>
      </c>
      <c r="H478" s="2">
        <f t="shared" si="7"/>
        <v>1991</v>
      </c>
      <c r="I478" s="42" t="s">
        <v>5537</v>
      </c>
      <c r="J478" s="2">
        <v>7.2</v>
      </c>
      <c r="K478" s="2">
        <v>291.20999999999998</v>
      </c>
      <c r="L478" s="2">
        <v>86</v>
      </c>
      <c r="M478" s="2">
        <v>35.880000000000003</v>
      </c>
      <c r="N478" s="2">
        <v>92.89</v>
      </c>
      <c r="O478" s="2">
        <v>630.92999999999995</v>
      </c>
      <c r="P478" s="2">
        <v>2828</v>
      </c>
      <c r="Q478" s="2" t="s">
        <v>49</v>
      </c>
      <c r="R478" s="2">
        <v>28</v>
      </c>
      <c r="S478" s="2">
        <v>115198</v>
      </c>
      <c r="T478" s="2">
        <v>325.31</v>
      </c>
      <c r="U478" s="2">
        <v>305.62</v>
      </c>
      <c r="V478" s="2" t="s">
        <v>44</v>
      </c>
      <c r="W478" s="2">
        <v>87.01</v>
      </c>
    </row>
    <row r="479" spans="1:23" x14ac:dyDescent="0.3">
      <c r="A479" s="2" t="s">
        <v>799</v>
      </c>
      <c r="B479" s="2" t="s">
        <v>20</v>
      </c>
      <c r="C479" s="2" t="s">
        <v>50</v>
      </c>
      <c r="D479" s="2" t="s">
        <v>2464</v>
      </c>
      <c r="E479" s="2" t="s">
        <v>3827</v>
      </c>
      <c r="F479" s="2" t="s">
        <v>23</v>
      </c>
      <c r="G479" s="2" t="s">
        <v>9</v>
      </c>
      <c r="H479" s="2">
        <f t="shared" si="7"/>
        <v>1975</v>
      </c>
      <c r="I479" s="42" t="s">
        <v>5538</v>
      </c>
      <c r="J479" s="2">
        <v>7.2</v>
      </c>
      <c r="K479" s="2">
        <v>105.26</v>
      </c>
      <c r="L479" s="2">
        <v>153</v>
      </c>
      <c r="M479" s="2">
        <v>34.49</v>
      </c>
      <c r="N479" s="2">
        <v>65.44</v>
      </c>
      <c r="O479" s="2">
        <v>373.68</v>
      </c>
      <c r="P479" s="2">
        <v>4180</v>
      </c>
      <c r="Q479" s="2" t="s">
        <v>45</v>
      </c>
      <c r="R479" s="2">
        <v>73</v>
      </c>
      <c r="S479" s="2">
        <v>164274</v>
      </c>
      <c r="T479" s="2">
        <v>278.77</v>
      </c>
      <c r="U479" s="2">
        <v>94.91</v>
      </c>
      <c r="V479" s="2" t="s">
        <v>44</v>
      </c>
      <c r="W479" s="2">
        <v>13.47</v>
      </c>
    </row>
    <row r="480" spans="1:23" x14ac:dyDescent="0.3">
      <c r="A480" s="2" t="s">
        <v>829</v>
      </c>
      <c r="B480" s="2" t="s">
        <v>17</v>
      </c>
      <c r="C480" s="2" t="s">
        <v>48</v>
      </c>
      <c r="D480" s="2" t="s">
        <v>2482</v>
      </c>
      <c r="E480" s="2" t="s">
        <v>3858</v>
      </c>
      <c r="F480" s="2" t="s">
        <v>26</v>
      </c>
      <c r="G480" s="2" t="s">
        <v>9</v>
      </c>
      <c r="H480" s="2">
        <f t="shared" si="7"/>
        <v>1969</v>
      </c>
      <c r="I480" s="42" t="s">
        <v>5539</v>
      </c>
      <c r="J480" s="2">
        <v>7.2</v>
      </c>
      <c r="K480" s="2">
        <v>75.41</v>
      </c>
      <c r="L480" s="2">
        <v>100</v>
      </c>
      <c r="M480" s="2">
        <v>48.89</v>
      </c>
      <c r="N480" s="2">
        <v>116.17</v>
      </c>
      <c r="O480" s="2">
        <v>966.27</v>
      </c>
      <c r="P480" s="2">
        <v>3751</v>
      </c>
      <c r="Q480" s="2" t="s">
        <v>49</v>
      </c>
      <c r="R480" s="2">
        <v>100</v>
      </c>
      <c r="S480" s="2">
        <v>286884</v>
      </c>
      <c r="T480" s="2">
        <v>630.91</v>
      </c>
      <c r="U480" s="2">
        <v>335.36</v>
      </c>
      <c r="V480" s="2" t="s">
        <v>54</v>
      </c>
      <c r="W480" s="2">
        <v>23.73</v>
      </c>
    </row>
    <row r="481" spans="1:23" x14ac:dyDescent="0.3">
      <c r="A481" s="2" t="s">
        <v>856</v>
      </c>
      <c r="B481" s="2" t="s">
        <v>32</v>
      </c>
      <c r="C481" s="2" t="s">
        <v>61</v>
      </c>
      <c r="D481" s="2" t="s">
        <v>2097</v>
      </c>
      <c r="E481" s="2" t="s">
        <v>3886</v>
      </c>
      <c r="F481" s="2" t="s">
        <v>26</v>
      </c>
      <c r="G481" s="2" t="s">
        <v>9</v>
      </c>
      <c r="H481" s="2">
        <f t="shared" si="7"/>
        <v>1993</v>
      </c>
      <c r="I481" s="42" t="s">
        <v>5540</v>
      </c>
      <c r="J481" s="2">
        <v>7.2</v>
      </c>
      <c r="K481" s="2">
        <v>199.31</v>
      </c>
      <c r="L481" s="2">
        <v>139</v>
      </c>
      <c r="M481" s="2">
        <v>5.14</v>
      </c>
      <c r="N481" s="2">
        <v>13.8</v>
      </c>
      <c r="O481" s="2">
        <v>80.55</v>
      </c>
      <c r="P481" s="2">
        <v>2742</v>
      </c>
      <c r="Q481" s="2" t="s">
        <v>49</v>
      </c>
      <c r="R481" s="2">
        <v>63</v>
      </c>
      <c r="S481" s="2">
        <v>207388</v>
      </c>
      <c r="T481" s="2">
        <v>47.41</v>
      </c>
      <c r="U481" s="2">
        <v>33.14</v>
      </c>
      <c r="V481" s="2" t="s">
        <v>48</v>
      </c>
      <c r="W481" s="2">
        <v>85.91</v>
      </c>
    </row>
    <row r="482" spans="1:23" x14ac:dyDescent="0.3">
      <c r="A482" s="2" t="s">
        <v>864</v>
      </c>
      <c r="B482" s="2" t="s">
        <v>13</v>
      </c>
      <c r="C482" s="2" t="s">
        <v>50</v>
      </c>
      <c r="D482" s="2" t="s">
        <v>2165</v>
      </c>
      <c r="E482" s="2" t="s">
        <v>3895</v>
      </c>
      <c r="F482" s="2" t="s">
        <v>26</v>
      </c>
      <c r="G482" s="2" t="s">
        <v>9</v>
      </c>
      <c r="H482" s="2">
        <f t="shared" si="7"/>
        <v>1979</v>
      </c>
      <c r="I482" s="42" t="s">
        <v>5541</v>
      </c>
      <c r="J482" s="2">
        <v>7.2</v>
      </c>
      <c r="K482" s="2">
        <v>127.14</v>
      </c>
      <c r="L482" s="2">
        <v>147</v>
      </c>
      <c r="M482" s="2">
        <v>18.3</v>
      </c>
      <c r="N482" s="2">
        <v>53.52</v>
      </c>
      <c r="O482" s="2">
        <v>266.8</v>
      </c>
      <c r="P482" s="2">
        <v>3504</v>
      </c>
      <c r="Q482" s="2" t="s">
        <v>45</v>
      </c>
      <c r="R482" s="2">
        <v>98</v>
      </c>
      <c r="S482" s="2">
        <v>444651</v>
      </c>
      <c r="T482" s="2">
        <v>182.85</v>
      </c>
      <c r="U482" s="2">
        <v>83.95</v>
      </c>
      <c r="V482" s="2" t="s">
        <v>44</v>
      </c>
      <c r="W482" s="2">
        <v>28.41</v>
      </c>
    </row>
    <row r="483" spans="1:23" x14ac:dyDescent="0.3">
      <c r="A483" s="2" t="s">
        <v>873</v>
      </c>
      <c r="B483" s="2" t="s">
        <v>32</v>
      </c>
      <c r="C483" s="2" t="s">
        <v>61</v>
      </c>
      <c r="D483" s="2" t="s">
        <v>2514</v>
      </c>
      <c r="E483" s="2" t="s">
        <v>3904</v>
      </c>
      <c r="F483" s="2" t="s">
        <v>26</v>
      </c>
      <c r="G483" s="2" t="s">
        <v>9</v>
      </c>
      <c r="H483" s="2">
        <f t="shared" si="7"/>
        <v>1961</v>
      </c>
      <c r="I483" s="42" t="s">
        <v>5542</v>
      </c>
      <c r="J483" s="2">
        <v>7.2</v>
      </c>
      <c r="K483" s="2">
        <v>61.62</v>
      </c>
      <c r="L483" s="2">
        <v>128</v>
      </c>
      <c r="M483" s="2">
        <v>42.65</v>
      </c>
      <c r="N483" s="2">
        <v>99.17</v>
      </c>
      <c r="O483" s="2">
        <v>309.3</v>
      </c>
      <c r="P483" s="2">
        <v>1530</v>
      </c>
      <c r="Q483" s="2" t="s">
        <v>49</v>
      </c>
      <c r="R483" s="2">
        <v>92</v>
      </c>
      <c r="S483" s="2">
        <v>462414</v>
      </c>
      <c r="T483" s="2">
        <v>203.77</v>
      </c>
      <c r="U483" s="2">
        <v>105.53</v>
      </c>
      <c r="V483" s="2" t="s">
        <v>55</v>
      </c>
      <c r="W483" s="2">
        <v>22.21</v>
      </c>
    </row>
    <row r="484" spans="1:23" x14ac:dyDescent="0.3">
      <c r="A484" s="2" t="s">
        <v>896</v>
      </c>
      <c r="B484" s="2" t="s">
        <v>8</v>
      </c>
      <c r="C484" s="2" t="s">
        <v>48</v>
      </c>
      <c r="D484" s="2" t="s">
        <v>2187</v>
      </c>
      <c r="E484" s="2" t="s">
        <v>3929</v>
      </c>
      <c r="F484" s="2" t="s">
        <v>26</v>
      </c>
      <c r="G484" s="2" t="s">
        <v>9</v>
      </c>
      <c r="H484" s="2">
        <f t="shared" si="7"/>
        <v>2012</v>
      </c>
      <c r="I484" s="42" t="s">
        <v>5543</v>
      </c>
      <c r="J484" s="2">
        <v>7.2</v>
      </c>
      <c r="K484" s="2">
        <v>194</v>
      </c>
      <c r="L484" s="2">
        <v>128</v>
      </c>
      <c r="M484" s="2">
        <v>3.85</v>
      </c>
      <c r="N484" s="2">
        <v>8</v>
      </c>
      <c r="O484" s="2">
        <v>55.93</v>
      </c>
      <c r="P484" s="2">
        <v>1646</v>
      </c>
      <c r="Q484" s="2" t="s">
        <v>45</v>
      </c>
      <c r="R484" s="2">
        <v>61</v>
      </c>
      <c r="S484" s="2">
        <v>361363</v>
      </c>
      <c r="T484" s="2">
        <v>41.36</v>
      </c>
      <c r="U484" s="2">
        <v>14.57</v>
      </c>
      <c r="V484" s="2" t="s">
        <v>50</v>
      </c>
      <c r="W484" s="2">
        <v>42.72</v>
      </c>
    </row>
    <row r="485" spans="1:23" x14ac:dyDescent="0.3">
      <c r="A485" s="2" t="s">
        <v>900</v>
      </c>
      <c r="B485" s="2" t="s">
        <v>17</v>
      </c>
      <c r="C485" s="2" t="s">
        <v>48</v>
      </c>
      <c r="D485" s="2" t="s">
        <v>2060</v>
      </c>
      <c r="E485" s="2" t="s">
        <v>3934</v>
      </c>
      <c r="F485" s="2" t="s">
        <v>26</v>
      </c>
      <c r="G485" s="2" t="s">
        <v>9</v>
      </c>
      <c r="H485" s="2">
        <f t="shared" si="7"/>
        <v>1963</v>
      </c>
      <c r="I485" s="42" t="s">
        <v>5544</v>
      </c>
      <c r="J485" s="2">
        <v>7.2</v>
      </c>
      <c r="K485" s="2">
        <v>270.86</v>
      </c>
      <c r="L485" s="2">
        <v>121</v>
      </c>
      <c r="M485" s="2">
        <v>23.3</v>
      </c>
      <c r="N485" s="2">
        <v>52.03</v>
      </c>
      <c r="O485" s="2">
        <v>299.58</v>
      </c>
      <c r="P485" s="2">
        <v>3894</v>
      </c>
      <c r="Q485" s="2" t="s">
        <v>49</v>
      </c>
      <c r="R485" s="2">
        <v>21</v>
      </c>
      <c r="S485" s="2">
        <v>64892</v>
      </c>
      <c r="T485" s="2">
        <v>199.47</v>
      </c>
      <c r="U485" s="2">
        <v>100.11</v>
      </c>
      <c r="V485" s="2" t="s">
        <v>54</v>
      </c>
      <c r="W485" s="2">
        <v>134.12</v>
      </c>
    </row>
    <row r="486" spans="1:23" x14ac:dyDescent="0.3">
      <c r="A486" s="2" t="s">
        <v>954</v>
      </c>
      <c r="B486" s="2" t="s">
        <v>32</v>
      </c>
      <c r="C486" s="2" t="s">
        <v>44</v>
      </c>
      <c r="D486" s="2" t="s">
        <v>1876</v>
      </c>
      <c r="E486" s="2" t="s">
        <v>3989</v>
      </c>
      <c r="F486" s="2" t="s">
        <v>26</v>
      </c>
      <c r="G486" s="2" t="s">
        <v>9</v>
      </c>
      <c r="H486" s="2">
        <f t="shared" si="7"/>
        <v>2015</v>
      </c>
      <c r="I486" s="42" t="s">
        <v>5545</v>
      </c>
      <c r="J486" s="2">
        <v>7.2</v>
      </c>
      <c r="K486" s="2">
        <v>108.5</v>
      </c>
      <c r="L486" s="2">
        <v>113</v>
      </c>
      <c r="M486" s="2">
        <v>16.920000000000002</v>
      </c>
      <c r="N486" s="2">
        <v>38.4</v>
      </c>
      <c r="O486" s="2">
        <v>251.23</v>
      </c>
      <c r="P486" s="2">
        <v>2590</v>
      </c>
      <c r="Q486" s="2" t="s">
        <v>45</v>
      </c>
      <c r="R486" s="2">
        <v>64</v>
      </c>
      <c r="S486" s="2">
        <v>254253</v>
      </c>
      <c r="T486" s="2">
        <v>160.4</v>
      </c>
      <c r="U486" s="2">
        <v>90.83</v>
      </c>
      <c r="V486" s="2" t="s">
        <v>50</v>
      </c>
      <c r="W486" s="2">
        <v>32.340000000000003</v>
      </c>
    </row>
    <row r="487" spans="1:23" x14ac:dyDescent="0.3">
      <c r="A487" s="2" t="s">
        <v>464</v>
      </c>
      <c r="B487" s="2" t="s">
        <v>13</v>
      </c>
      <c r="C487" s="2" t="s">
        <v>52</v>
      </c>
      <c r="D487" s="2" t="s">
        <v>2473</v>
      </c>
      <c r="E487" s="2" t="s">
        <v>4054</v>
      </c>
      <c r="F487" s="2" t="s">
        <v>26</v>
      </c>
      <c r="G487" s="2" t="s">
        <v>9</v>
      </c>
      <c r="H487" s="2">
        <f t="shared" si="7"/>
        <v>1976</v>
      </c>
      <c r="I487" s="42" t="s">
        <v>5546</v>
      </c>
      <c r="J487" s="2">
        <v>7.2</v>
      </c>
      <c r="K487" s="2">
        <v>195.17</v>
      </c>
      <c r="L487" s="2">
        <v>172</v>
      </c>
      <c r="M487" s="2">
        <v>29.96</v>
      </c>
      <c r="N487" s="2">
        <v>46.47</v>
      </c>
      <c r="O487" s="2">
        <v>254.64</v>
      </c>
      <c r="P487" s="2">
        <v>4921</v>
      </c>
      <c r="Q487" s="2" t="s">
        <v>49</v>
      </c>
      <c r="R487" s="2">
        <v>57</v>
      </c>
      <c r="S487" s="2">
        <v>46254</v>
      </c>
      <c r="T487" s="2">
        <v>142.36000000000001</v>
      </c>
      <c r="U487" s="2">
        <v>112.28</v>
      </c>
      <c r="V487" s="2" t="s">
        <v>50</v>
      </c>
      <c r="W487" s="2">
        <v>91.46</v>
      </c>
    </row>
    <row r="488" spans="1:23" x14ac:dyDescent="0.3">
      <c r="A488" s="2" t="s">
        <v>1022</v>
      </c>
      <c r="B488" s="2" t="s">
        <v>28</v>
      </c>
      <c r="C488" s="2" t="s">
        <v>50</v>
      </c>
      <c r="D488" s="2" t="s">
        <v>2601</v>
      </c>
      <c r="E488" s="2" t="s">
        <v>4064</v>
      </c>
      <c r="F488" s="2" t="s">
        <v>26</v>
      </c>
      <c r="G488" s="2" t="s">
        <v>9</v>
      </c>
      <c r="H488" s="2">
        <f t="shared" si="7"/>
        <v>2008</v>
      </c>
      <c r="I488" s="42" t="s">
        <v>5547</v>
      </c>
      <c r="J488" s="2">
        <v>7.2</v>
      </c>
      <c r="K488" s="2">
        <v>184.19</v>
      </c>
      <c r="L488" s="2">
        <v>167</v>
      </c>
      <c r="M488" s="2">
        <v>30.88</v>
      </c>
      <c r="N488" s="2">
        <v>88.15</v>
      </c>
      <c r="O488" s="2">
        <v>724.24</v>
      </c>
      <c r="P488" s="2">
        <v>1986</v>
      </c>
      <c r="Q488" s="2" t="s">
        <v>49</v>
      </c>
      <c r="R488" s="2">
        <v>67</v>
      </c>
      <c r="S488" s="2">
        <v>334611</v>
      </c>
      <c r="T488" s="2">
        <v>572.20000000000005</v>
      </c>
      <c r="U488" s="2">
        <v>152.04</v>
      </c>
      <c r="V488" s="2" t="s">
        <v>55</v>
      </c>
      <c r="W488" s="2">
        <v>52.98</v>
      </c>
    </row>
    <row r="489" spans="1:23" x14ac:dyDescent="0.3">
      <c r="A489" s="2" t="s">
        <v>1122</v>
      </c>
      <c r="B489" s="2" t="s">
        <v>8</v>
      </c>
      <c r="C489" s="2" t="s">
        <v>54</v>
      </c>
      <c r="D489" s="2" t="s">
        <v>2066</v>
      </c>
      <c r="E489" s="2" t="s">
        <v>4179</v>
      </c>
      <c r="F489" s="2" t="s">
        <v>26</v>
      </c>
      <c r="G489" s="2" t="s">
        <v>9</v>
      </c>
      <c r="H489" s="2">
        <f t="shared" si="7"/>
        <v>2003</v>
      </c>
      <c r="I489" s="42" t="s">
        <v>5548</v>
      </c>
      <c r="J489" s="2">
        <v>7.2</v>
      </c>
      <c r="K489" s="2">
        <v>42.6</v>
      </c>
      <c r="L489" s="2">
        <v>155</v>
      </c>
      <c r="M489" s="2">
        <v>40.85</v>
      </c>
      <c r="N489" s="2">
        <v>68.599999999999994</v>
      </c>
      <c r="O489" s="2">
        <v>676.64</v>
      </c>
      <c r="P489" s="2">
        <v>931</v>
      </c>
      <c r="Q489" s="2" t="s">
        <v>49</v>
      </c>
      <c r="R489" s="2">
        <v>32</v>
      </c>
      <c r="S489" s="2">
        <v>341782</v>
      </c>
      <c r="T489" s="2">
        <v>492.72</v>
      </c>
      <c r="U489" s="2">
        <v>183.92</v>
      </c>
      <c r="V489" s="2" t="s">
        <v>48</v>
      </c>
      <c r="W489" s="2">
        <v>9.42</v>
      </c>
    </row>
    <row r="490" spans="1:23" x14ac:dyDescent="0.3">
      <c r="A490" s="2" t="s">
        <v>1141</v>
      </c>
      <c r="B490" s="2" t="s">
        <v>8</v>
      </c>
      <c r="C490" s="2" t="s">
        <v>50</v>
      </c>
      <c r="D490" s="2" t="s">
        <v>2291</v>
      </c>
      <c r="E490" s="2" t="s">
        <v>4201</v>
      </c>
      <c r="F490" s="2" t="s">
        <v>26</v>
      </c>
      <c r="G490" s="2" t="s">
        <v>19</v>
      </c>
      <c r="H490" s="2">
        <f t="shared" si="7"/>
        <v>1974</v>
      </c>
      <c r="I490" s="42" t="s">
        <v>5549</v>
      </c>
      <c r="J490" s="2">
        <v>7.2</v>
      </c>
      <c r="K490" s="2">
        <v>153.44999999999999</v>
      </c>
      <c r="L490" s="2">
        <v>101</v>
      </c>
      <c r="M490" s="2">
        <v>48.42</v>
      </c>
      <c r="N490" s="2">
        <v>81.16</v>
      </c>
      <c r="O490" s="2">
        <v>495.84</v>
      </c>
      <c r="P490" s="2">
        <v>1314</v>
      </c>
      <c r="Q490" s="2" t="s">
        <v>45</v>
      </c>
      <c r="R490" s="2">
        <v>67</v>
      </c>
      <c r="S490" s="2">
        <v>498813</v>
      </c>
      <c r="T490" s="2">
        <v>341.59</v>
      </c>
      <c r="U490" s="2">
        <v>154.25</v>
      </c>
      <c r="V490" s="2" t="s">
        <v>54</v>
      </c>
      <c r="W490" s="2">
        <v>73.099999999999994</v>
      </c>
    </row>
    <row r="491" spans="1:23" x14ac:dyDescent="0.3">
      <c r="A491" s="2" t="s">
        <v>1155</v>
      </c>
      <c r="B491" s="2" t="s">
        <v>8</v>
      </c>
      <c r="C491" s="2" t="s">
        <v>50</v>
      </c>
      <c r="D491" s="2" t="s">
        <v>2680</v>
      </c>
      <c r="E491" s="2" t="s">
        <v>4216</v>
      </c>
      <c r="F491" s="2" t="s">
        <v>26</v>
      </c>
      <c r="G491" s="2" t="s">
        <v>9</v>
      </c>
      <c r="H491" s="2">
        <f t="shared" si="7"/>
        <v>1984</v>
      </c>
      <c r="I491" s="42" t="s">
        <v>5550</v>
      </c>
      <c r="J491" s="2">
        <v>7.2</v>
      </c>
      <c r="K491" s="2">
        <v>277.02</v>
      </c>
      <c r="L491" s="2">
        <v>133</v>
      </c>
      <c r="M491" s="2">
        <v>7.7</v>
      </c>
      <c r="N491" s="2">
        <v>18.36</v>
      </c>
      <c r="O491" s="2">
        <v>72.34</v>
      </c>
      <c r="P491" s="2">
        <v>1250</v>
      </c>
      <c r="Q491" s="2" t="s">
        <v>45</v>
      </c>
      <c r="R491" s="2">
        <v>63</v>
      </c>
      <c r="S491" s="2">
        <v>162059</v>
      </c>
      <c r="T491" s="2">
        <v>37.75</v>
      </c>
      <c r="U491" s="2">
        <v>34.590000000000003</v>
      </c>
      <c r="V491" s="2" t="s">
        <v>55</v>
      </c>
      <c r="W491" s="2">
        <v>72.67</v>
      </c>
    </row>
    <row r="492" spans="1:23" x14ac:dyDescent="0.3">
      <c r="A492" s="2" t="s">
        <v>1181</v>
      </c>
      <c r="B492" s="2" t="s">
        <v>28</v>
      </c>
      <c r="C492" s="2" t="s">
        <v>52</v>
      </c>
      <c r="D492" s="2" t="s">
        <v>2355</v>
      </c>
      <c r="E492" s="2" t="s">
        <v>4246</v>
      </c>
      <c r="F492" s="2" t="s">
        <v>26</v>
      </c>
      <c r="G492" s="2" t="s">
        <v>9</v>
      </c>
      <c r="H492" s="2">
        <f t="shared" si="7"/>
        <v>1957</v>
      </c>
      <c r="I492" s="42" t="s">
        <v>5551</v>
      </c>
      <c r="J492" s="2">
        <v>7.2</v>
      </c>
      <c r="K492" s="2">
        <v>143.02000000000001</v>
      </c>
      <c r="L492" s="2">
        <v>178</v>
      </c>
      <c r="M492" s="2">
        <v>31.46</v>
      </c>
      <c r="N492" s="2">
        <v>58.98</v>
      </c>
      <c r="O492" s="2">
        <v>570.46</v>
      </c>
      <c r="P492" s="2">
        <v>1808</v>
      </c>
      <c r="Q492" s="2" t="s">
        <v>45</v>
      </c>
      <c r="R492" s="2">
        <v>32</v>
      </c>
      <c r="S492" s="2">
        <v>481134</v>
      </c>
      <c r="T492" s="2">
        <v>407.45</v>
      </c>
      <c r="U492" s="2">
        <v>163.01</v>
      </c>
      <c r="V492" s="2" t="s">
        <v>55</v>
      </c>
      <c r="W492" s="2">
        <v>25.64</v>
      </c>
    </row>
    <row r="493" spans="1:23" x14ac:dyDescent="0.3">
      <c r="A493" s="2" t="s">
        <v>436</v>
      </c>
      <c r="B493" s="2" t="s">
        <v>20</v>
      </c>
      <c r="C493" s="2" t="s">
        <v>44</v>
      </c>
      <c r="D493" s="2" t="s">
        <v>2728</v>
      </c>
      <c r="E493" s="2" t="s">
        <v>4292</v>
      </c>
      <c r="F493" s="2" t="s">
        <v>18</v>
      </c>
      <c r="G493" s="2" t="s">
        <v>2729</v>
      </c>
      <c r="H493" s="2">
        <f t="shared" si="7"/>
        <v>1952</v>
      </c>
      <c r="I493" s="42" t="s">
        <v>5552</v>
      </c>
      <c r="J493" s="2">
        <v>7.2</v>
      </c>
      <c r="K493" s="2">
        <v>130.83000000000001</v>
      </c>
      <c r="L493" s="2">
        <v>156</v>
      </c>
      <c r="M493" s="2">
        <v>40.479999999999997</v>
      </c>
      <c r="N493" s="2">
        <v>105.09</v>
      </c>
      <c r="O493" s="2">
        <v>645.41999999999996</v>
      </c>
      <c r="P493" s="2">
        <v>2999</v>
      </c>
      <c r="Q493" s="2" t="s">
        <v>49</v>
      </c>
      <c r="R493" s="2">
        <v>30</v>
      </c>
      <c r="S493" s="2">
        <v>187506</v>
      </c>
      <c r="T493" s="2">
        <v>339.34</v>
      </c>
      <c r="U493" s="2">
        <v>306.08</v>
      </c>
      <c r="V493" s="2" t="s">
        <v>46</v>
      </c>
      <c r="W493" s="2">
        <v>42.02</v>
      </c>
    </row>
    <row r="494" spans="1:23" x14ac:dyDescent="0.3">
      <c r="A494" s="2" t="s">
        <v>1253</v>
      </c>
      <c r="B494" s="2" t="s">
        <v>32</v>
      </c>
      <c r="C494" s="2" t="s">
        <v>48</v>
      </c>
      <c r="D494" s="2" t="s">
        <v>2753</v>
      </c>
      <c r="E494" s="2" t="s">
        <v>4327</v>
      </c>
      <c r="F494" s="2" t="s">
        <v>26</v>
      </c>
      <c r="G494" s="2" t="s">
        <v>9</v>
      </c>
      <c r="H494" s="2">
        <f t="shared" si="7"/>
        <v>1992</v>
      </c>
      <c r="I494" s="42" t="s">
        <v>5553</v>
      </c>
      <c r="J494" s="2">
        <v>7.2</v>
      </c>
      <c r="K494" s="2">
        <v>34.19</v>
      </c>
      <c r="L494" s="2">
        <v>121</v>
      </c>
      <c r="M494" s="2">
        <v>49.85</v>
      </c>
      <c r="N494" s="2">
        <v>122.97</v>
      </c>
      <c r="O494" s="2">
        <v>1069.47</v>
      </c>
      <c r="P494" s="2">
        <v>4238</v>
      </c>
      <c r="Q494" s="2" t="s">
        <v>49</v>
      </c>
      <c r="R494" s="2">
        <v>65</v>
      </c>
      <c r="S494" s="2">
        <v>358230</v>
      </c>
      <c r="T494" s="2">
        <v>619.62</v>
      </c>
      <c r="U494" s="2">
        <v>449.85</v>
      </c>
      <c r="V494" s="2" t="s">
        <v>48</v>
      </c>
      <c r="W494" s="2">
        <v>13.1</v>
      </c>
    </row>
    <row r="495" spans="1:23" x14ac:dyDescent="0.3">
      <c r="A495" s="2" t="s">
        <v>1272</v>
      </c>
      <c r="B495" s="2" t="s">
        <v>17</v>
      </c>
      <c r="C495" s="2" t="s">
        <v>66</v>
      </c>
      <c r="D495" s="2" t="s">
        <v>2765</v>
      </c>
      <c r="E495" s="2" t="s">
        <v>4350</v>
      </c>
      <c r="F495" s="2" t="s">
        <v>26</v>
      </c>
      <c r="G495" s="2" t="s">
        <v>19</v>
      </c>
      <c r="H495" s="2">
        <f t="shared" si="7"/>
        <v>1996</v>
      </c>
      <c r="I495" s="42" t="s">
        <v>5554</v>
      </c>
      <c r="J495" s="2">
        <v>7.2</v>
      </c>
      <c r="K495" s="2">
        <v>142.99</v>
      </c>
      <c r="L495" s="2">
        <v>145</v>
      </c>
      <c r="M495" s="2">
        <v>7.91</v>
      </c>
      <c r="N495" s="2">
        <v>16.3</v>
      </c>
      <c r="O495" s="2">
        <v>46.63</v>
      </c>
      <c r="P495" s="2">
        <v>2212</v>
      </c>
      <c r="Q495" s="2" t="s">
        <v>45</v>
      </c>
      <c r="R495" s="2">
        <v>66</v>
      </c>
      <c r="S495" s="2">
        <v>398705</v>
      </c>
      <c r="T495" s="2">
        <v>30.17</v>
      </c>
      <c r="U495" s="2">
        <v>16.46</v>
      </c>
      <c r="V495" s="2" t="s">
        <v>54</v>
      </c>
      <c r="W495" s="2">
        <v>42.99</v>
      </c>
    </row>
    <row r="496" spans="1:23" x14ac:dyDescent="0.3">
      <c r="A496" s="2" t="s">
        <v>1327</v>
      </c>
      <c r="B496" s="2" t="s">
        <v>32</v>
      </c>
      <c r="C496" s="2" t="s">
        <v>66</v>
      </c>
      <c r="D496" s="2" t="s">
        <v>2362</v>
      </c>
      <c r="E496" s="2" t="s">
        <v>4411</v>
      </c>
      <c r="F496" s="2" t="s">
        <v>26</v>
      </c>
      <c r="G496" s="2" t="s">
        <v>9</v>
      </c>
      <c r="H496" s="2">
        <f t="shared" si="7"/>
        <v>2001</v>
      </c>
      <c r="I496" s="42" t="s">
        <v>5555</v>
      </c>
      <c r="J496" s="2">
        <v>7.2</v>
      </c>
      <c r="K496" s="2">
        <v>253.24</v>
      </c>
      <c r="L496" s="2">
        <v>175</v>
      </c>
      <c r="M496" s="2">
        <v>21.58</v>
      </c>
      <c r="N496" s="2">
        <v>46.46</v>
      </c>
      <c r="O496" s="2">
        <v>439.53</v>
      </c>
      <c r="P496" s="2">
        <v>4042</v>
      </c>
      <c r="Q496" s="2" t="s">
        <v>49</v>
      </c>
      <c r="R496" s="2">
        <v>80</v>
      </c>
      <c r="S496" s="2">
        <v>309966</v>
      </c>
      <c r="T496" s="2">
        <v>307.74</v>
      </c>
      <c r="U496" s="2">
        <v>131.79</v>
      </c>
      <c r="V496" s="2" t="s">
        <v>50</v>
      </c>
      <c r="W496" s="2">
        <v>44.79</v>
      </c>
    </row>
    <row r="497" spans="1:23" x14ac:dyDescent="0.3">
      <c r="A497" s="2" t="s">
        <v>1331</v>
      </c>
      <c r="B497" s="2" t="s">
        <v>28</v>
      </c>
      <c r="C497" s="2" t="s">
        <v>50</v>
      </c>
      <c r="D497" s="2" t="s">
        <v>2794</v>
      </c>
      <c r="E497" s="2" t="s">
        <v>4416</v>
      </c>
      <c r="F497" s="2" t="s">
        <v>26</v>
      </c>
      <c r="G497" s="2" t="s">
        <v>9</v>
      </c>
      <c r="H497" s="2">
        <f t="shared" si="7"/>
        <v>2009</v>
      </c>
      <c r="I497" s="42" t="s">
        <v>5556</v>
      </c>
      <c r="J497" s="2">
        <v>7.2</v>
      </c>
      <c r="K497" s="2">
        <v>15.52</v>
      </c>
      <c r="L497" s="2">
        <v>174</v>
      </c>
      <c r="M497" s="2">
        <v>33.229999999999997</v>
      </c>
      <c r="N497" s="2">
        <v>97.81</v>
      </c>
      <c r="O497" s="2">
        <v>402.9</v>
      </c>
      <c r="P497" s="2">
        <v>1340</v>
      </c>
      <c r="Q497" s="2" t="s">
        <v>49</v>
      </c>
      <c r="R497" s="2">
        <v>29</v>
      </c>
      <c r="S497" s="2">
        <v>180293</v>
      </c>
      <c r="T497" s="2">
        <v>315.25</v>
      </c>
      <c r="U497" s="2">
        <v>87.65</v>
      </c>
      <c r="V497" s="2" t="s">
        <v>46</v>
      </c>
      <c r="W497" s="2">
        <v>6.83</v>
      </c>
    </row>
    <row r="498" spans="1:23" x14ac:dyDescent="0.3">
      <c r="A498" s="2" t="s">
        <v>1341</v>
      </c>
      <c r="B498" s="2" t="s">
        <v>20</v>
      </c>
      <c r="C498" s="2" t="s">
        <v>54</v>
      </c>
      <c r="D498" s="2" t="s">
        <v>1889</v>
      </c>
      <c r="E498" s="2" t="s">
        <v>4426</v>
      </c>
      <c r="F498" s="2" t="s">
        <v>26</v>
      </c>
      <c r="G498" s="2" t="s">
        <v>9</v>
      </c>
      <c r="H498" s="2">
        <f t="shared" si="7"/>
        <v>1976</v>
      </c>
      <c r="I498" s="42" t="s">
        <v>5557</v>
      </c>
      <c r="J498" s="2">
        <v>7.2</v>
      </c>
      <c r="K498" s="2">
        <v>222.02</v>
      </c>
      <c r="L498" s="2">
        <v>115</v>
      </c>
      <c r="M498" s="2">
        <v>1.94</v>
      </c>
      <c r="N498" s="2">
        <v>4.42</v>
      </c>
      <c r="O498" s="2">
        <v>37.4</v>
      </c>
      <c r="P498" s="2">
        <v>2721</v>
      </c>
      <c r="Q498" s="2" t="s">
        <v>49</v>
      </c>
      <c r="R498" s="2">
        <v>61</v>
      </c>
      <c r="S498" s="2">
        <v>341081</v>
      </c>
      <c r="T498" s="2">
        <v>29.26</v>
      </c>
      <c r="U498" s="2">
        <v>8.14</v>
      </c>
      <c r="V498" s="2" t="s">
        <v>50</v>
      </c>
      <c r="W498" s="2">
        <v>98.16</v>
      </c>
    </row>
    <row r="499" spans="1:23" x14ac:dyDescent="0.3">
      <c r="A499" s="2" t="s">
        <v>1352</v>
      </c>
      <c r="B499" s="2" t="s">
        <v>17</v>
      </c>
      <c r="C499" s="2" t="s">
        <v>48</v>
      </c>
      <c r="D499" s="2" t="s">
        <v>2059</v>
      </c>
      <c r="E499" s="2" t="s">
        <v>4438</v>
      </c>
      <c r="F499" s="2" t="s">
        <v>26</v>
      </c>
      <c r="G499" s="2" t="s">
        <v>9</v>
      </c>
      <c r="H499" s="2">
        <f t="shared" si="7"/>
        <v>1956</v>
      </c>
      <c r="I499" s="42" t="s">
        <v>5558</v>
      </c>
      <c r="J499" s="2">
        <v>7.2</v>
      </c>
      <c r="K499" s="2">
        <v>31.67</v>
      </c>
      <c r="L499" s="2">
        <v>102</v>
      </c>
      <c r="M499" s="2">
        <v>32.01</v>
      </c>
      <c r="N499" s="2">
        <v>58.26</v>
      </c>
      <c r="O499" s="2">
        <v>356.9</v>
      </c>
      <c r="P499" s="2">
        <v>1092</v>
      </c>
      <c r="Q499" s="2" t="s">
        <v>45</v>
      </c>
      <c r="R499" s="2">
        <v>65</v>
      </c>
      <c r="S499" s="2">
        <v>322390</v>
      </c>
      <c r="T499" s="2">
        <v>190.61</v>
      </c>
      <c r="U499" s="2">
        <v>166.29</v>
      </c>
      <c r="V499" s="2" t="s">
        <v>54</v>
      </c>
      <c r="W499" s="2">
        <v>4.13</v>
      </c>
    </row>
    <row r="500" spans="1:23" x14ac:dyDescent="0.3">
      <c r="A500" s="2" t="s">
        <v>1367</v>
      </c>
      <c r="B500" s="2" t="s">
        <v>13</v>
      </c>
      <c r="C500" s="2" t="s">
        <v>44</v>
      </c>
      <c r="D500" s="2" t="s">
        <v>2151</v>
      </c>
      <c r="E500" s="2" t="s">
        <v>4453</v>
      </c>
      <c r="F500" s="2" t="s">
        <v>26</v>
      </c>
      <c r="G500" s="2" t="s">
        <v>9</v>
      </c>
      <c r="H500" s="2">
        <f t="shared" si="7"/>
        <v>1985</v>
      </c>
      <c r="I500" s="42" t="s">
        <v>5559</v>
      </c>
      <c r="J500" s="2">
        <v>7.2</v>
      </c>
      <c r="K500" s="2">
        <v>192.43</v>
      </c>
      <c r="L500" s="2">
        <v>127</v>
      </c>
      <c r="M500" s="2">
        <v>18.670000000000002</v>
      </c>
      <c r="N500" s="2">
        <v>39.479999999999997</v>
      </c>
      <c r="O500" s="2">
        <v>139.75</v>
      </c>
      <c r="P500" s="2">
        <v>651</v>
      </c>
      <c r="Q500" s="2" t="s">
        <v>49</v>
      </c>
      <c r="R500" s="2">
        <v>95</v>
      </c>
      <c r="S500" s="2">
        <v>393043</v>
      </c>
      <c r="T500" s="2">
        <v>92.5</v>
      </c>
      <c r="U500" s="2">
        <v>47.25</v>
      </c>
      <c r="V500" s="2" t="s">
        <v>55</v>
      </c>
      <c r="W500" s="2">
        <v>29.14</v>
      </c>
    </row>
    <row r="501" spans="1:23" x14ac:dyDescent="0.3">
      <c r="A501" s="2" t="s">
        <v>337</v>
      </c>
      <c r="B501" s="2" t="s">
        <v>8</v>
      </c>
      <c r="C501" s="2" t="s">
        <v>54</v>
      </c>
      <c r="D501" s="2" t="s">
        <v>2090</v>
      </c>
      <c r="E501" s="2" t="s">
        <v>4470</v>
      </c>
      <c r="F501" s="2" t="s">
        <v>26</v>
      </c>
      <c r="G501" s="2" t="s">
        <v>27</v>
      </c>
      <c r="H501" s="2">
        <f t="shared" si="7"/>
        <v>2001</v>
      </c>
      <c r="I501" s="42" t="s">
        <v>5560</v>
      </c>
      <c r="J501" s="2">
        <v>7.2</v>
      </c>
      <c r="K501" s="2">
        <v>58.08</v>
      </c>
      <c r="L501" s="2">
        <v>105</v>
      </c>
      <c r="M501" s="2">
        <v>44.98</v>
      </c>
      <c r="N501" s="2">
        <v>92.76</v>
      </c>
      <c r="O501" s="2">
        <v>409.17</v>
      </c>
      <c r="P501" s="2">
        <v>1259</v>
      </c>
      <c r="Q501" s="2" t="s">
        <v>45</v>
      </c>
      <c r="R501" s="2">
        <v>50</v>
      </c>
      <c r="S501" s="2">
        <v>483794</v>
      </c>
      <c r="T501" s="2">
        <v>256.8</v>
      </c>
      <c r="U501" s="2">
        <v>152.37</v>
      </c>
      <c r="V501" s="2" t="s">
        <v>54</v>
      </c>
      <c r="W501" s="2">
        <v>27.48</v>
      </c>
    </row>
    <row r="502" spans="1:23" x14ac:dyDescent="0.3">
      <c r="A502" s="2" t="s">
        <v>1420</v>
      </c>
      <c r="B502" s="2" t="s">
        <v>22</v>
      </c>
      <c r="C502" s="2" t="s">
        <v>48</v>
      </c>
      <c r="D502" s="2" t="s">
        <v>2839</v>
      </c>
      <c r="E502" s="2" t="s">
        <v>4515</v>
      </c>
      <c r="F502" s="2" t="s">
        <v>26</v>
      </c>
      <c r="G502" s="2" t="s">
        <v>9</v>
      </c>
      <c r="H502" s="2">
        <f t="shared" si="7"/>
        <v>1975</v>
      </c>
      <c r="I502" s="42" t="s">
        <v>5561</v>
      </c>
      <c r="J502" s="2">
        <v>7.2</v>
      </c>
      <c r="K502" s="2">
        <v>258.3</v>
      </c>
      <c r="L502" s="2">
        <v>117</v>
      </c>
      <c r="M502" s="2">
        <v>47.8</v>
      </c>
      <c r="N502" s="2">
        <v>110.01</v>
      </c>
      <c r="O502" s="2">
        <v>375.87</v>
      </c>
      <c r="P502" s="2">
        <v>3586</v>
      </c>
      <c r="Q502" s="2" t="s">
        <v>49</v>
      </c>
      <c r="R502" s="2">
        <v>40</v>
      </c>
      <c r="S502" s="2">
        <v>187077</v>
      </c>
      <c r="T502" s="2">
        <v>241.11</v>
      </c>
      <c r="U502" s="2">
        <v>134.76</v>
      </c>
      <c r="V502" s="2" t="s">
        <v>48</v>
      </c>
      <c r="W502" s="2">
        <v>59.02</v>
      </c>
    </row>
    <row r="503" spans="1:23" x14ac:dyDescent="0.3">
      <c r="A503" s="2" t="s">
        <v>1421</v>
      </c>
      <c r="B503" s="2" t="s">
        <v>28</v>
      </c>
      <c r="C503" s="2" t="s">
        <v>52</v>
      </c>
      <c r="D503" s="2" t="s">
        <v>2818</v>
      </c>
      <c r="E503" s="2" t="s">
        <v>4516</v>
      </c>
      <c r="F503" s="2" t="s">
        <v>26</v>
      </c>
      <c r="G503" s="2" t="s">
        <v>9</v>
      </c>
      <c r="H503" s="2">
        <f t="shared" si="7"/>
        <v>1987</v>
      </c>
      <c r="I503" s="42" t="s">
        <v>5562</v>
      </c>
      <c r="J503" s="2">
        <v>7.2</v>
      </c>
      <c r="K503" s="2">
        <v>16.95</v>
      </c>
      <c r="L503" s="2">
        <v>105</v>
      </c>
      <c r="M503" s="2">
        <v>10.97</v>
      </c>
      <c r="N503" s="2">
        <v>27.73</v>
      </c>
      <c r="O503" s="2">
        <v>191.68</v>
      </c>
      <c r="P503" s="2">
        <v>1651</v>
      </c>
      <c r="Q503" s="2" t="s">
        <v>49</v>
      </c>
      <c r="R503" s="2">
        <v>58</v>
      </c>
      <c r="S503" s="2">
        <v>392599</v>
      </c>
      <c r="T503" s="2">
        <v>139.22999999999999</v>
      </c>
      <c r="U503" s="2">
        <v>52.45</v>
      </c>
      <c r="V503" s="2" t="s">
        <v>50</v>
      </c>
      <c r="W503" s="2">
        <v>4.3</v>
      </c>
    </row>
    <row r="504" spans="1:23" x14ac:dyDescent="0.3">
      <c r="A504" s="2" t="s">
        <v>1437</v>
      </c>
      <c r="B504" s="2" t="s">
        <v>28</v>
      </c>
      <c r="C504" s="2" t="s">
        <v>52</v>
      </c>
      <c r="D504" s="2" t="s">
        <v>1983</v>
      </c>
      <c r="E504" s="2" t="s">
        <v>4538</v>
      </c>
      <c r="F504" s="2" t="s">
        <v>26</v>
      </c>
      <c r="G504" s="2" t="s">
        <v>9</v>
      </c>
      <c r="H504" s="2">
        <f t="shared" si="7"/>
        <v>2004</v>
      </c>
      <c r="I504" s="42" t="s">
        <v>5563</v>
      </c>
      <c r="J504" s="2">
        <v>7.2</v>
      </c>
      <c r="K504" s="2">
        <v>222.39</v>
      </c>
      <c r="L504" s="2">
        <v>109</v>
      </c>
      <c r="M504" s="2">
        <v>7.62</v>
      </c>
      <c r="N504" s="2">
        <v>21.37</v>
      </c>
      <c r="O504" s="2">
        <v>88.25</v>
      </c>
      <c r="P504" s="2">
        <v>4095</v>
      </c>
      <c r="Q504" s="2" t="s">
        <v>45</v>
      </c>
      <c r="R504" s="2">
        <v>34</v>
      </c>
      <c r="S504" s="2">
        <v>278405</v>
      </c>
      <c r="T504" s="2">
        <v>48.55</v>
      </c>
      <c r="U504" s="2">
        <v>39.700000000000003</v>
      </c>
      <c r="V504" s="2" t="s">
        <v>54</v>
      </c>
      <c r="W504" s="2">
        <v>25.3</v>
      </c>
    </row>
    <row r="505" spans="1:23" x14ac:dyDescent="0.3">
      <c r="A505" s="2" t="s">
        <v>705</v>
      </c>
      <c r="B505" s="2" t="s">
        <v>25</v>
      </c>
      <c r="C505" s="2" t="s">
        <v>50</v>
      </c>
      <c r="D505" s="2" t="s">
        <v>2534</v>
      </c>
      <c r="E505" s="2" t="s">
        <v>4551</v>
      </c>
      <c r="F505" s="2" t="s">
        <v>26</v>
      </c>
      <c r="G505" s="2" t="s">
        <v>9</v>
      </c>
      <c r="H505" s="2">
        <f t="shared" si="7"/>
        <v>1972</v>
      </c>
      <c r="I505" s="42" t="s">
        <v>5564</v>
      </c>
      <c r="J505" s="2">
        <v>7.2</v>
      </c>
      <c r="K505" s="2">
        <v>277.32</v>
      </c>
      <c r="L505" s="2">
        <v>163</v>
      </c>
      <c r="M505" s="2">
        <v>6.61</v>
      </c>
      <c r="N505" s="2">
        <v>18.48</v>
      </c>
      <c r="O505" s="2">
        <v>160.44</v>
      </c>
      <c r="P505" s="2">
        <v>1207</v>
      </c>
      <c r="Q505" s="2" t="s">
        <v>49</v>
      </c>
      <c r="R505" s="2">
        <v>59</v>
      </c>
      <c r="S505" s="2">
        <v>262311</v>
      </c>
      <c r="T505" s="2">
        <v>83.03</v>
      </c>
      <c r="U505" s="2">
        <v>77.41</v>
      </c>
      <c r="V505" s="2" t="s">
        <v>54</v>
      </c>
      <c r="W505" s="2">
        <v>77.5</v>
      </c>
    </row>
    <row r="506" spans="1:23" x14ac:dyDescent="0.3">
      <c r="A506" s="2" t="s">
        <v>1458</v>
      </c>
      <c r="B506" s="2" t="s">
        <v>20</v>
      </c>
      <c r="C506" s="2" t="s">
        <v>50</v>
      </c>
      <c r="D506" s="2" t="s">
        <v>2860</v>
      </c>
      <c r="E506" s="2" t="s">
        <v>4563</v>
      </c>
      <c r="F506" s="2" t="s">
        <v>26</v>
      </c>
      <c r="G506" s="2" t="s">
        <v>9</v>
      </c>
      <c r="H506" s="2">
        <f t="shared" si="7"/>
        <v>1990</v>
      </c>
      <c r="I506" s="42" t="s">
        <v>5565</v>
      </c>
      <c r="J506" s="2">
        <v>7.2</v>
      </c>
      <c r="K506" s="2">
        <v>145.54</v>
      </c>
      <c r="L506" s="2">
        <v>117</v>
      </c>
      <c r="M506" s="2">
        <v>31.09</v>
      </c>
      <c r="N506" s="2">
        <v>62.67</v>
      </c>
      <c r="O506" s="2">
        <v>310.57</v>
      </c>
      <c r="P506" s="2">
        <v>1065</v>
      </c>
      <c r="Q506" s="2" t="s">
        <v>49</v>
      </c>
      <c r="R506" s="2">
        <v>39</v>
      </c>
      <c r="S506" s="2">
        <v>75677</v>
      </c>
      <c r="T506" s="2">
        <v>171.42</v>
      </c>
      <c r="U506" s="2">
        <v>139.15</v>
      </c>
      <c r="V506" s="2" t="s">
        <v>50</v>
      </c>
      <c r="W506" s="2">
        <v>37</v>
      </c>
    </row>
    <row r="507" spans="1:23" x14ac:dyDescent="0.3">
      <c r="A507" s="2" t="s">
        <v>1476</v>
      </c>
      <c r="B507" s="2" t="s">
        <v>17</v>
      </c>
      <c r="C507" s="2" t="s">
        <v>44</v>
      </c>
      <c r="D507" s="2" t="s">
        <v>2258</v>
      </c>
      <c r="E507" s="2" t="s">
        <v>4584</v>
      </c>
      <c r="F507" s="2" t="s">
        <v>26</v>
      </c>
      <c r="G507" s="2" t="s">
        <v>9</v>
      </c>
      <c r="H507" s="2">
        <f t="shared" si="7"/>
        <v>1995</v>
      </c>
      <c r="I507" s="42" t="s">
        <v>5566</v>
      </c>
      <c r="J507" s="2">
        <v>7.2</v>
      </c>
      <c r="K507" s="2">
        <v>287.01</v>
      </c>
      <c r="L507" s="2">
        <v>137</v>
      </c>
      <c r="M507" s="2">
        <v>34.24</v>
      </c>
      <c r="N507" s="2">
        <v>95.03</v>
      </c>
      <c r="O507" s="2">
        <v>666.8</v>
      </c>
      <c r="P507" s="2">
        <v>3695</v>
      </c>
      <c r="Q507" s="2" t="s">
        <v>49</v>
      </c>
      <c r="R507" s="2">
        <v>82</v>
      </c>
      <c r="S507" s="2">
        <v>338239</v>
      </c>
      <c r="T507" s="2">
        <v>512.49</v>
      </c>
      <c r="U507" s="2">
        <v>154.31</v>
      </c>
      <c r="V507" s="2" t="s">
        <v>54</v>
      </c>
      <c r="W507" s="2">
        <v>70.28</v>
      </c>
    </row>
    <row r="508" spans="1:23" x14ac:dyDescent="0.3">
      <c r="A508" s="2" t="s">
        <v>1521</v>
      </c>
      <c r="B508" s="2" t="s">
        <v>28</v>
      </c>
      <c r="C508" s="2" t="s">
        <v>66</v>
      </c>
      <c r="D508" s="2" t="s">
        <v>2895</v>
      </c>
      <c r="E508" s="2" t="s">
        <v>4639</v>
      </c>
      <c r="F508" s="2" t="s">
        <v>18</v>
      </c>
      <c r="G508" s="2" t="s">
        <v>27</v>
      </c>
      <c r="H508" s="2">
        <f t="shared" si="7"/>
        <v>1984</v>
      </c>
      <c r="I508" s="42" t="s">
        <v>5567</v>
      </c>
      <c r="J508" s="2">
        <v>7.2</v>
      </c>
      <c r="K508" s="2">
        <v>182.54</v>
      </c>
      <c r="L508" s="2">
        <v>85</v>
      </c>
      <c r="M508" s="2">
        <v>47.4</v>
      </c>
      <c r="N508" s="2">
        <v>106.89</v>
      </c>
      <c r="O508" s="2">
        <v>369.39</v>
      </c>
      <c r="P508" s="2">
        <v>4593</v>
      </c>
      <c r="Q508" s="2" t="s">
        <v>49</v>
      </c>
      <c r="R508" s="2">
        <v>90</v>
      </c>
      <c r="S508" s="2">
        <v>107237</v>
      </c>
      <c r="T508" s="2">
        <v>261.93</v>
      </c>
      <c r="U508" s="2">
        <v>107.46</v>
      </c>
      <c r="V508" s="2" t="s">
        <v>44</v>
      </c>
      <c r="W508" s="2">
        <v>40.26</v>
      </c>
    </row>
    <row r="509" spans="1:23" x14ac:dyDescent="0.3">
      <c r="A509" s="2" t="s">
        <v>1561</v>
      </c>
      <c r="B509" s="2" t="s">
        <v>28</v>
      </c>
      <c r="C509" s="2" t="s">
        <v>61</v>
      </c>
      <c r="D509" s="2" t="s">
        <v>2916</v>
      </c>
      <c r="E509" s="2" t="s">
        <v>4687</v>
      </c>
      <c r="F509" s="2" t="s">
        <v>26</v>
      </c>
      <c r="G509" s="2" t="s">
        <v>9</v>
      </c>
      <c r="H509" s="2">
        <f t="shared" si="7"/>
        <v>2012</v>
      </c>
      <c r="I509" s="42" t="s">
        <v>5568</v>
      </c>
      <c r="J509" s="2">
        <v>7.2</v>
      </c>
      <c r="K509" s="2">
        <v>252.62</v>
      </c>
      <c r="L509" s="2">
        <v>119</v>
      </c>
      <c r="M509" s="2">
        <v>12.09</v>
      </c>
      <c r="N509" s="2">
        <v>30.84</v>
      </c>
      <c r="O509" s="2">
        <v>166.46</v>
      </c>
      <c r="P509" s="2">
        <v>1054</v>
      </c>
      <c r="Q509" s="2" t="s">
        <v>45</v>
      </c>
      <c r="R509" s="2">
        <v>55</v>
      </c>
      <c r="S509" s="2">
        <v>77337</v>
      </c>
      <c r="T509" s="2">
        <v>130.36000000000001</v>
      </c>
      <c r="U509" s="2">
        <v>36.1</v>
      </c>
      <c r="V509" s="2" t="s">
        <v>46</v>
      </c>
      <c r="W509" s="2">
        <v>110.21</v>
      </c>
    </row>
    <row r="510" spans="1:23" x14ac:dyDescent="0.3">
      <c r="A510" s="2" t="s">
        <v>506</v>
      </c>
      <c r="B510" s="2" t="s">
        <v>8</v>
      </c>
      <c r="C510" s="2" t="s">
        <v>50</v>
      </c>
      <c r="D510" s="2" t="s">
        <v>2870</v>
      </c>
      <c r="E510" s="2" t="s">
        <v>4697</v>
      </c>
      <c r="F510" s="2" t="s">
        <v>26</v>
      </c>
      <c r="G510" s="2" t="s">
        <v>9</v>
      </c>
      <c r="H510" s="2">
        <f t="shared" si="7"/>
        <v>1994</v>
      </c>
      <c r="I510" s="42" t="s">
        <v>5569</v>
      </c>
      <c r="J510" s="2">
        <v>7.2</v>
      </c>
      <c r="K510" s="2">
        <v>26.52</v>
      </c>
      <c r="L510" s="2">
        <v>150</v>
      </c>
      <c r="M510" s="2">
        <v>12.76</v>
      </c>
      <c r="N510" s="2">
        <v>20.46</v>
      </c>
      <c r="O510" s="2">
        <v>86.31</v>
      </c>
      <c r="P510" s="2">
        <v>3626</v>
      </c>
      <c r="Q510" s="2" t="s">
        <v>45</v>
      </c>
      <c r="R510" s="2">
        <v>98</v>
      </c>
      <c r="S510" s="2">
        <v>257541</v>
      </c>
      <c r="T510" s="2">
        <v>54.27</v>
      </c>
      <c r="U510" s="2">
        <v>32.04</v>
      </c>
      <c r="V510" s="2" t="s">
        <v>44</v>
      </c>
      <c r="W510" s="2">
        <v>3.03</v>
      </c>
    </row>
    <row r="511" spans="1:23" x14ac:dyDescent="0.3">
      <c r="A511" s="2" t="s">
        <v>1586</v>
      </c>
      <c r="B511" s="2" t="s">
        <v>20</v>
      </c>
      <c r="C511" s="2" t="s">
        <v>50</v>
      </c>
      <c r="D511" s="2" t="s">
        <v>2929</v>
      </c>
      <c r="E511" s="2" t="s">
        <v>4721</v>
      </c>
      <c r="F511" s="2" t="s">
        <v>26</v>
      </c>
      <c r="G511" s="2" t="s">
        <v>1955</v>
      </c>
      <c r="H511" s="2">
        <f t="shared" si="7"/>
        <v>1981</v>
      </c>
      <c r="I511" s="42" t="s">
        <v>5570</v>
      </c>
      <c r="J511" s="2">
        <v>7.2</v>
      </c>
      <c r="K511" s="2">
        <v>90.38</v>
      </c>
      <c r="L511" s="2">
        <v>137</v>
      </c>
      <c r="M511" s="2">
        <v>48.04</v>
      </c>
      <c r="N511" s="2">
        <v>135.55000000000001</v>
      </c>
      <c r="O511" s="2">
        <v>520.65</v>
      </c>
      <c r="P511" s="2">
        <v>606</v>
      </c>
      <c r="Q511" s="2" t="s">
        <v>45</v>
      </c>
      <c r="R511" s="2">
        <v>46</v>
      </c>
      <c r="S511" s="2">
        <v>81078</v>
      </c>
      <c r="T511" s="2">
        <v>310.7</v>
      </c>
      <c r="U511" s="2">
        <v>209.95</v>
      </c>
      <c r="V511" s="2" t="s">
        <v>55</v>
      </c>
      <c r="W511" s="2">
        <v>28.65</v>
      </c>
    </row>
    <row r="512" spans="1:23" x14ac:dyDescent="0.3">
      <c r="A512" s="2" t="s">
        <v>1596</v>
      </c>
      <c r="B512" s="2" t="s">
        <v>10</v>
      </c>
      <c r="C512" s="2" t="s">
        <v>52</v>
      </c>
      <c r="D512" s="2" t="s">
        <v>2937</v>
      </c>
      <c r="E512" s="2" t="s">
        <v>4733</v>
      </c>
      <c r="F512" s="2" t="s">
        <v>26</v>
      </c>
      <c r="G512" s="2" t="s">
        <v>9</v>
      </c>
      <c r="H512" s="2">
        <f t="shared" si="7"/>
        <v>2007</v>
      </c>
      <c r="I512" s="42" t="s">
        <v>5571</v>
      </c>
      <c r="J512" s="2">
        <v>7.2</v>
      </c>
      <c r="K512" s="2">
        <v>14.58</v>
      </c>
      <c r="L512" s="2">
        <v>158</v>
      </c>
      <c r="M512" s="2">
        <v>48.18</v>
      </c>
      <c r="N512" s="2">
        <v>136.94999999999999</v>
      </c>
      <c r="O512" s="2">
        <v>678.28</v>
      </c>
      <c r="P512" s="2">
        <v>4236</v>
      </c>
      <c r="Q512" s="2" t="s">
        <v>45</v>
      </c>
      <c r="R512" s="2">
        <v>91</v>
      </c>
      <c r="S512" s="2">
        <v>102197</v>
      </c>
      <c r="T512" s="2">
        <v>445.18</v>
      </c>
      <c r="U512" s="2">
        <v>233.1</v>
      </c>
      <c r="V512" s="2" t="s">
        <v>46</v>
      </c>
      <c r="W512" s="2">
        <v>6.21</v>
      </c>
    </row>
    <row r="513" spans="1:23" x14ac:dyDescent="0.3">
      <c r="A513" s="2" t="s">
        <v>1639</v>
      </c>
      <c r="B513" s="2" t="s">
        <v>22</v>
      </c>
      <c r="C513" s="2" t="s">
        <v>48</v>
      </c>
      <c r="D513" s="2" t="s">
        <v>2953</v>
      </c>
      <c r="E513" s="2" t="s">
        <v>4789</v>
      </c>
      <c r="F513" s="2" t="s">
        <v>26</v>
      </c>
      <c r="G513" s="2" t="s">
        <v>9</v>
      </c>
      <c r="H513" s="2">
        <f t="shared" si="7"/>
        <v>2010</v>
      </c>
      <c r="I513" s="42" t="s">
        <v>5572</v>
      </c>
      <c r="J513" s="2">
        <v>7.2</v>
      </c>
      <c r="K513" s="2">
        <v>162.97999999999999</v>
      </c>
      <c r="L513" s="2">
        <v>86</v>
      </c>
      <c r="M513" s="2">
        <v>3.98</v>
      </c>
      <c r="N513" s="2">
        <v>9.2799999999999994</v>
      </c>
      <c r="O513" s="2">
        <v>73.02</v>
      </c>
      <c r="P513" s="2">
        <v>806</v>
      </c>
      <c r="Q513" s="2" t="s">
        <v>45</v>
      </c>
      <c r="R513" s="2">
        <v>44</v>
      </c>
      <c r="S513" s="2">
        <v>177731</v>
      </c>
      <c r="T513" s="2">
        <v>46.28</v>
      </c>
      <c r="U513" s="2">
        <v>26.74</v>
      </c>
      <c r="V513" s="2" t="s">
        <v>50</v>
      </c>
      <c r="W513" s="2">
        <v>20.45</v>
      </c>
    </row>
    <row r="514" spans="1:23" x14ac:dyDescent="0.3">
      <c r="A514" s="2" t="s">
        <v>1644</v>
      </c>
      <c r="B514" s="2" t="s">
        <v>13</v>
      </c>
      <c r="C514" s="2" t="s">
        <v>50</v>
      </c>
      <c r="D514" s="2" t="s">
        <v>2011</v>
      </c>
      <c r="E514" s="2" t="s">
        <v>4798</v>
      </c>
      <c r="F514" s="2" t="s">
        <v>26</v>
      </c>
      <c r="G514" s="2" t="s">
        <v>9</v>
      </c>
      <c r="H514" s="2">
        <f t="shared" si="7"/>
        <v>1986</v>
      </c>
      <c r="I514" s="42" t="s">
        <v>5573</v>
      </c>
      <c r="J514" s="2">
        <v>7.2</v>
      </c>
      <c r="K514" s="2">
        <v>77.239999999999995</v>
      </c>
      <c r="L514" s="2">
        <v>83</v>
      </c>
      <c r="M514" s="2">
        <v>43.11</v>
      </c>
      <c r="N514" s="2">
        <v>94.21</v>
      </c>
      <c r="O514" s="2">
        <v>242.15</v>
      </c>
      <c r="P514" s="2">
        <v>3385</v>
      </c>
      <c r="Q514" s="2" t="s">
        <v>49</v>
      </c>
      <c r="R514" s="2">
        <v>52</v>
      </c>
      <c r="S514" s="2">
        <v>264426</v>
      </c>
      <c r="T514" s="2">
        <v>173.15</v>
      </c>
      <c r="U514" s="2">
        <v>69</v>
      </c>
      <c r="V514" s="2" t="s">
        <v>54</v>
      </c>
      <c r="W514" s="2">
        <v>9.51</v>
      </c>
    </row>
    <row r="515" spans="1:23" x14ac:dyDescent="0.3">
      <c r="A515" s="2" t="s">
        <v>1653</v>
      </c>
      <c r="B515" s="2" t="s">
        <v>22</v>
      </c>
      <c r="C515" s="2" t="s">
        <v>50</v>
      </c>
      <c r="D515" s="2" t="s">
        <v>2679</v>
      </c>
      <c r="E515" s="2" t="s">
        <v>4807</v>
      </c>
      <c r="F515" s="2" t="s">
        <v>26</v>
      </c>
      <c r="G515" s="2" t="s">
        <v>9</v>
      </c>
      <c r="H515" s="2">
        <f t="shared" ref="H515:H578" si="8">YEAR(I515)</f>
        <v>1975</v>
      </c>
      <c r="I515" s="42" t="s">
        <v>5574</v>
      </c>
      <c r="J515" s="2">
        <v>7.2</v>
      </c>
      <c r="K515" s="2">
        <v>257.38</v>
      </c>
      <c r="L515" s="2">
        <v>161</v>
      </c>
      <c r="M515" s="2">
        <v>33.46</v>
      </c>
      <c r="N515" s="2">
        <v>75.510000000000005</v>
      </c>
      <c r="O515" s="2">
        <v>186.1</v>
      </c>
      <c r="P515" s="2">
        <v>1443</v>
      </c>
      <c r="Q515" s="2" t="s">
        <v>49</v>
      </c>
      <c r="R515" s="2">
        <v>63</v>
      </c>
      <c r="S515" s="2">
        <v>3874</v>
      </c>
      <c r="T515" s="2">
        <v>125.59</v>
      </c>
      <c r="U515" s="2">
        <v>60.51</v>
      </c>
      <c r="V515" s="2" t="s">
        <v>46</v>
      </c>
      <c r="W515" s="2">
        <v>37.6</v>
      </c>
    </row>
    <row r="516" spans="1:23" x14ac:dyDescent="0.3">
      <c r="A516" s="2" t="s">
        <v>1671</v>
      </c>
      <c r="B516" s="2" t="s">
        <v>28</v>
      </c>
      <c r="C516" s="2" t="s">
        <v>50</v>
      </c>
      <c r="D516" s="2" t="s">
        <v>2973</v>
      </c>
      <c r="E516" s="2" t="s">
        <v>4826</v>
      </c>
      <c r="F516" s="2" t="s">
        <v>18</v>
      </c>
      <c r="G516" s="2" t="s">
        <v>27</v>
      </c>
      <c r="H516" s="2">
        <f t="shared" si="8"/>
        <v>1993</v>
      </c>
      <c r="I516" s="42" t="s">
        <v>5575</v>
      </c>
      <c r="J516" s="2">
        <v>7.2</v>
      </c>
      <c r="K516" s="2">
        <v>27.92</v>
      </c>
      <c r="L516" s="2">
        <v>104</v>
      </c>
      <c r="M516" s="2">
        <v>21.39</v>
      </c>
      <c r="N516" s="2">
        <v>58.62</v>
      </c>
      <c r="O516" s="2">
        <v>314.64</v>
      </c>
      <c r="P516" s="2">
        <v>1152</v>
      </c>
      <c r="Q516" s="2" t="s">
        <v>49</v>
      </c>
      <c r="R516" s="2">
        <v>43</v>
      </c>
      <c r="S516" s="2">
        <v>464669</v>
      </c>
      <c r="T516" s="2">
        <v>201.49</v>
      </c>
      <c r="U516" s="2">
        <v>113.15</v>
      </c>
      <c r="V516" s="2" t="s">
        <v>55</v>
      </c>
      <c r="W516" s="2">
        <v>6.89</v>
      </c>
    </row>
    <row r="517" spans="1:23" x14ac:dyDescent="0.3">
      <c r="A517" s="2" t="s">
        <v>1766</v>
      </c>
      <c r="B517" s="2" t="s">
        <v>28</v>
      </c>
      <c r="C517" s="2" t="s">
        <v>61</v>
      </c>
      <c r="D517" s="2" t="s">
        <v>3022</v>
      </c>
      <c r="E517" s="2" t="s">
        <v>4942</v>
      </c>
      <c r="F517" s="2" t="s">
        <v>26</v>
      </c>
      <c r="G517" s="2" t="s">
        <v>9</v>
      </c>
      <c r="H517" s="2">
        <f t="shared" si="8"/>
        <v>1980</v>
      </c>
      <c r="I517" s="42" t="s">
        <v>5576</v>
      </c>
      <c r="J517" s="2">
        <v>7.2</v>
      </c>
      <c r="K517" s="2">
        <v>259.39</v>
      </c>
      <c r="L517" s="2">
        <v>129</v>
      </c>
      <c r="M517" s="2">
        <v>15.31</v>
      </c>
      <c r="N517" s="2">
        <v>31.57</v>
      </c>
      <c r="O517" s="2">
        <v>273.79000000000002</v>
      </c>
      <c r="P517" s="2">
        <v>4681</v>
      </c>
      <c r="Q517" s="2" t="s">
        <v>45</v>
      </c>
      <c r="R517" s="2">
        <v>23</v>
      </c>
      <c r="S517" s="2">
        <v>52912</v>
      </c>
      <c r="T517" s="2">
        <v>159.5</v>
      </c>
      <c r="U517" s="2">
        <v>114.29</v>
      </c>
      <c r="V517" s="2" t="s">
        <v>48</v>
      </c>
      <c r="W517" s="2">
        <v>66.459999999999994</v>
      </c>
    </row>
    <row r="518" spans="1:23" x14ac:dyDescent="0.3">
      <c r="A518" s="2" t="s">
        <v>250</v>
      </c>
      <c r="B518" s="2" t="s">
        <v>28</v>
      </c>
      <c r="C518" s="2" t="s">
        <v>44</v>
      </c>
      <c r="D518" s="2" t="s">
        <v>2471</v>
      </c>
      <c r="E518" s="2" t="s">
        <v>4985</v>
      </c>
      <c r="F518" s="2" t="s">
        <v>26</v>
      </c>
      <c r="G518" s="2" t="s">
        <v>9</v>
      </c>
      <c r="H518" s="2">
        <f t="shared" si="8"/>
        <v>1957</v>
      </c>
      <c r="I518" s="42" t="s">
        <v>5577</v>
      </c>
      <c r="J518" s="2">
        <v>7.2</v>
      </c>
      <c r="K518" s="2">
        <v>252.54</v>
      </c>
      <c r="L518" s="2">
        <v>97</v>
      </c>
      <c r="M518" s="2">
        <v>41.36</v>
      </c>
      <c r="N518" s="2">
        <v>112.96</v>
      </c>
      <c r="O518" s="2">
        <v>1126.1600000000001</v>
      </c>
      <c r="P518" s="2">
        <v>1727</v>
      </c>
      <c r="Q518" s="2" t="s">
        <v>45</v>
      </c>
      <c r="R518" s="2">
        <v>70</v>
      </c>
      <c r="S518" s="2">
        <v>425999</v>
      </c>
      <c r="T518" s="2">
        <v>797.41</v>
      </c>
      <c r="U518" s="2">
        <v>328.75</v>
      </c>
      <c r="V518" s="2" t="s">
        <v>54</v>
      </c>
      <c r="W518" s="2">
        <v>56.27</v>
      </c>
    </row>
    <row r="519" spans="1:23" x14ac:dyDescent="0.3">
      <c r="A519" s="2" t="s">
        <v>1808</v>
      </c>
      <c r="B519" s="2" t="s">
        <v>8</v>
      </c>
      <c r="C519" s="2" t="s">
        <v>48</v>
      </c>
      <c r="D519" s="2" t="s">
        <v>2133</v>
      </c>
      <c r="E519" s="2" t="s">
        <v>4993</v>
      </c>
      <c r="F519" s="2" t="s">
        <v>26</v>
      </c>
      <c r="G519" s="2" t="s">
        <v>19</v>
      </c>
      <c r="H519" s="2">
        <f t="shared" si="8"/>
        <v>1973</v>
      </c>
      <c r="I519" s="42" t="s">
        <v>5340</v>
      </c>
      <c r="J519" s="2">
        <v>7.2</v>
      </c>
      <c r="K519" s="2">
        <v>252.42</v>
      </c>
      <c r="L519" s="2">
        <v>88</v>
      </c>
      <c r="M519" s="2">
        <v>35.11</v>
      </c>
      <c r="N519" s="2">
        <v>85.39</v>
      </c>
      <c r="O519" s="2">
        <v>543.80999999999995</v>
      </c>
      <c r="P519" s="2">
        <v>2671</v>
      </c>
      <c r="Q519" s="2" t="s">
        <v>45</v>
      </c>
      <c r="R519" s="2">
        <v>33</v>
      </c>
      <c r="S519" s="2">
        <v>12024</v>
      </c>
      <c r="T519" s="2">
        <v>328.48</v>
      </c>
      <c r="U519" s="2">
        <v>215.33</v>
      </c>
      <c r="V519" s="2" t="s">
        <v>48</v>
      </c>
      <c r="W519" s="2">
        <v>36.46</v>
      </c>
    </row>
    <row r="520" spans="1:23" x14ac:dyDescent="0.3">
      <c r="A520" s="2" t="s">
        <v>970</v>
      </c>
      <c r="B520" s="2" t="s">
        <v>32</v>
      </c>
      <c r="C520" s="2" t="s">
        <v>54</v>
      </c>
      <c r="D520" s="2" t="s">
        <v>3048</v>
      </c>
      <c r="E520" s="2" t="s">
        <v>5009</v>
      </c>
      <c r="F520" s="2" t="s">
        <v>18</v>
      </c>
      <c r="G520" s="2" t="s">
        <v>27</v>
      </c>
      <c r="H520" s="2">
        <f t="shared" si="8"/>
        <v>1964</v>
      </c>
      <c r="I520" s="42" t="s">
        <v>5578</v>
      </c>
      <c r="J520" s="2">
        <v>7.2</v>
      </c>
      <c r="K520" s="2">
        <v>127.42</v>
      </c>
      <c r="L520" s="2">
        <v>161</v>
      </c>
      <c r="M520" s="2">
        <v>39.67</v>
      </c>
      <c r="N520" s="2">
        <v>60.54</v>
      </c>
      <c r="O520" s="2">
        <v>519.19000000000005</v>
      </c>
      <c r="P520" s="2">
        <v>1475</v>
      </c>
      <c r="Q520" s="2" t="s">
        <v>45</v>
      </c>
      <c r="R520" s="2">
        <v>70</v>
      </c>
      <c r="S520" s="2">
        <v>226691</v>
      </c>
      <c r="T520" s="2">
        <v>338.82</v>
      </c>
      <c r="U520" s="2">
        <v>180.37</v>
      </c>
      <c r="V520" s="2" t="s">
        <v>55</v>
      </c>
      <c r="W520" s="2">
        <v>59.43</v>
      </c>
    </row>
    <row r="521" spans="1:23" x14ac:dyDescent="0.3">
      <c r="A521" s="2" t="s">
        <v>1821</v>
      </c>
      <c r="B521" s="2" t="s">
        <v>17</v>
      </c>
      <c r="C521" s="2" t="s">
        <v>52</v>
      </c>
      <c r="D521" s="2" t="s">
        <v>2050</v>
      </c>
      <c r="E521" s="2" t="s">
        <v>5010</v>
      </c>
      <c r="F521" s="2" t="s">
        <v>26</v>
      </c>
      <c r="G521" s="2" t="s">
        <v>9</v>
      </c>
      <c r="H521" s="2">
        <f t="shared" si="8"/>
        <v>2011</v>
      </c>
      <c r="I521" s="42" t="s">
        <v>5579</v>
      </c>
      <c r="J521" s="2">
        <v>7.2</v>
      </c>
      <c r="K521" s="2">
        <v>72.900000000000006</v>
      </c>
      <c r="L521" s="2">
        <v>106</v>
      </c>
      <c r="M521" s="2">
        <v>49.78</v>
      </c>
      <c r="N521" s="2">
        <v>84.55</v>
      </c>
      <c r="O521" s="2">
        <v>506.42</v>
      </c>
      <c r="P521" s="2">
        <v>1816</v>
      </c>
      <c r="Q521" s="2" t="s">
        <v>45</v>
      </c>
      <c r="R521" s="2">
        <v>75</v>
      </c>
      <c r="S521" s="2">
        <v>14063</v>
      </c>
      <c r="T521" s="2">
        <v>321.89</v>
      </c>
      <c r="U521" s="2">
        <v>184.53</v>
      </c>
      <c r="V521" s="2" t="s">
        <v>44</v>
      </c>
      <c r="W521" s="2">
        <v>7.46</v>
      </c>
    </row>
    <row r="522" spans="1:23" x14ac:dyDescent="0.3">
      <c r="A522" s="2" t="s">
        <v>76</v>
      </c>
      <c r="B522" s="2" t="s">
        <v>20</v>
      </c>
      <c r="C522" s="2" t="s">
        <v>44</v>
      </c>
      <c r="D522" s="2" t="s">
        <v>1869</v>
      </c>
      <c r="E522" s="2" t="s">
        <v>3074</v>
      </c>
      <c r="F522" s="2" t="s">
        <v>26</v>
      </c>
      <c r="G522" s="2" t="s">
        <v>9</v>
      </c>
      <c r="H522" s="2">
        <f t="shared" si="8"/>
        <v>1995</v>
      </c>
      <c r="I522" s="42" t="s">
        <v>5580</v>
      </c>
      <c r="J522" s="2">
        <v>7.1</v>
      </c>
      <c r="K522" s="2">
        <v>280.24</v>
      </c>
      <c r="L522" s="2">
        <v>94</v>
      </c>
      <c r="M522" s="2">
        <v>19.91</v>
      </c>
      <c r="N522" s="2">
        <v>50.23</v>
      </c>
      <c r="O522" s="2">
        <v>403.21</v>
      </c>
      <c r="P522" s="2">
        <v>4615</v>
      </c>
      <c r="Q522" s="2" t="s">
        <v>49</v>
      </c>
      <c r="R522" s="2">
        <v>41</v>
      </c>
      <c r="S522" s="2">
        <v>376794</v>
      </c>
      <c r="T522" s="2">
        <v>247.33</v>
      </c>
      <c r="U522" s="2">
        <v>155.88</v>
      </c>
      <c r="V522" s="2" t="s">
        <v>50</v>
      </c>
      <c r="W522" s="2">
        <v>113.26</v>
      </c>
    </row>
    <row r="523" spans="1:23" x14ac:dyDescent="0.3">
      <c r="A523" s="2" t="s">
        <v>92</v>
      </c>
      <c r="B523" s="2" t="s">
        <v>20</v>
      </c>
      <c r="C523" s="2" t="s">
        <v>52</v>
      </c>
      <c r="D523" s="2" t="s">
        <v>1888</v>
      </c>
      <c r="E523" s="2" t="s">
        <v>3090</v>
      </c>
      <c r="F523" s="2" t="s">
        <v>26</v>
      </c>
      <c r="G523" s="2" t="s">
        <v>9</v>
      </c>
      <c r="H523" s="2">
        <f t="shared" si="8"/>
        <v>2007</v>
      </c>
      <c r="I523" s="42" t="s">
        <v>5581</v>
      </c>
      <c r="J523" s="2">
        <v>7.1</v>
      </c>
      <c r="K523" s="2">
        <v>30.52</v>
      </c>
      <c r="L523" s="2">
        <v>152</v>
      </c>
      <c r="M523" s="2">
        <v>45.86</v>
      </c>
      <c r="N523" s="2">
        <v>123.42</v>
      </c>
      <c r="O523" s="2">
        <v>1016.15</v>
      </c>
      <c r="P523" s="2">
        <v>831</v>
      </c>
      <c r="Q523" s="2" t="s">
        <v>49</v>
      </c>
      <c r="R523" s="2">
        <v>60</v>
      </c>
      <c r="S523" s="2">
        <v>356010</v>
      </c>
      <c r="T523" s="2">
        <v>523.36</v>
      </c>
      <c r="U523" s="2">
        <v>492.79</v>
      </c>
      <c r="V523" s="2" t="s">
        <v>48</v>
      </c>
      <c r="W523" s="2">
        <v>7.19</v>
      </c>
    </row>
    <row r="524" spans="1:23" x14ac:dyDescent="0.3">
      <c r="A524" s="2" t="s">
        <v>124</v>
      </c>
      <c r="B524" s="2" t="s">
        <v>32</v>
      </c>
      <c r="C524" s="2" t="s">
        <v>50</v>
      </c>
      <c r="D524" s="2" t="s">
        <v>1920</v>
      </c>
      <c r="E524" s="2" t="s">
        <v>3122</v>
      </c>
      <c r="F524" s="2" t="s">
        <v>26</v>
      </c>
      <c r="G524" s="2" t="s">
        <v>9</v>
      </c>
      <c r="H524" s="2">
        <f t="shared" si="8"/>
        <v>1954</v>
      </c>
      <c r="I524" s="42" t="s">
        <v>5582</v>
      </c>
      <c r="J524" s="2">
        <v>7.1</v>
      </c>
      <c r="K524" s="2">
        <v>90.13</v>
      </c>
      <c r="L524" s="2">
        <v>112</v>
      </c>
      <c r="M524" s="2">
        <v>20.309999999999999</v>
      </c>
      <c r="N524" s="2">
        <v>38.630000000000003</v>
      </c>
      <c r="O524" s="2">
        <v>78.14</v>
      </c>
      <c r="P524" s="2">
        <v>2564</v>
      </c>
      <c r="Q524" s="2" t="s">
        <v>45</v>
      </c>
      <c r="R524" s="2">
        <v>89</v>
      </c>
      <c r="S524" s="2">
        <v>21974</v>
      </c>
      <c r="T524" s="2">
        <v>55.93</v>
      </c>
      <c r="U524" s="2">
        <v>22.21</v>
      </c>
      <c r="V524" s="2" t="s">
        <v>44</v>
      </c>
      <c r="W524" s="2">
        <v>35.31</v>
      </c>
    </row>
    <row r="525" spans="1:23" x14ac:dyDescent="0.3">
      <c r="A525" s="2" t="s">
        <v>164</v>
      </c>
      <c r="B525" s="2" t="s">
        <v>10</v>
      </c>
      <c r="C525" s="2" t="s">
        <v>52</v>
      </c>
      <c r="D525" s="2" t="s">
        <v>1960</v>
      </c>
      <c r="E525" s="2" t="s">
        <v>3162</v>
      </c>
      <c r="F525" s="2" t="s">
        <v>26</v>
      </c>
      <c r="G525" s="2" t="s">
        <v>9</v>
      </c>
      <c r="H525" s="2">
        <f t="shared" si="8"/>
        <v>1962</v>
      </c>
      <c r="I525" s="42" t="s">
        <v>5583</v>
      </c>
      <c r="J525" s="2">
        <v>7.1</v>
      </c>
      <c r="K525" s="2">
        <v>76.650000000000006</v>
      </c>
      <c r="L525" s="2">
        <v>130</v>
      </c>
      <c r="M525" s="2">
        <v>28.71</v>
      </c>
      <c r="N525" s="2">
        <v>68.67</v>
      </c>
      <c r="O525" s="2">
        <v>513.39</v>
      </c>
      <c r="P525" s="2">
        <v>2541</v>
      </c>
      <c r="Q525" s="2" t="s">
        <v>49</v>
      </c>
      <c r="R525" s="2">
        <v>58</v>
      </c>
      <c r="S525" s="2">
        <v>288411</v>
      </c>
      <c r="T525" s="2">
        <v>306.55</v>
      </c>
      <c r="U525" s="2">
        <v>206.84</v>
      </c>
      <c r="V525" s="2" t="s">
        <v>55</v>
      </c>
      <c r="W525" s="2">
        <v>30.58</v>
      </c>
    </row>
    <row r="526" spans="1:23" x14ac:dyDescent="0.3">
      <c r="A526" s="2" t="s">
        <v>169</v>
      </c>
      <c r="B526" s="2" t="s">
        <v>22</v>
      </c>
      <c r="C526" s="2" t="s">
        <v>61</v>
      </c>
      <c r="D526" s="2" t="s">
        <v>1965</v>
      </c>
      <c r="E526" s="2" t="s">
        <v>3167</v>
      </c>
      <c r="F526" s="2" t="s">
        <v>26</v>
      </c>
      <c r="G526" s="2" t="s">
        <v>19</v>
      </c>
      <c r="H526" s="2">
        <f t="shared" si="8"/>
        <v>2012</v>
      </c>
      <c r="I526" s="42" t="s">
        <v>5584</v>
      </c>
      <c r="J526" s="2">
        <v>7.1</v>
      </c>
      <c r="K526" s="2">
        <v>38.32</v>
      </c>
      <c r="L526" s="2">
        <v>99</v>
      </c>
      <c r="M526" s="2">
        <v>33.659999999999997</v>
      </c>
      <c r="N526" s="2">
        <v>87.77</v>
      </c>
      <c r="O526" s="2">
        <v>520.92999999999995</v>
      </c>
      <c r="P526" s="2">
        <v>1145</v>
      </c>
      <c r="Q526" s="2" t="s">
        <v>49</v>
      </c>
      <c r="R526" s="2">
        <v>49</v>
      </c>
      <c r="S526" s="2">
        <v>177747</v>
      </c>
      <c r="T526" s="2">
        <v>280.67</v>
      </c>
      <c r="U526" s="2">
        <v>240.26</v>
      </c>
      <c r="V526" s="2" t="s">
        <v>55</v>
      </c>
      <c r="W526" s="2">
        <v>16.420000000000002</v>
      </c>
    </row>
    <row r="527" spans="1:23" x14ac:dyDescent="0.3">
      <c r="A527" s="2" t="s">
        <v>187</v>
      </c>
      <c r="B527" s="2" t="s">
        <v>8</v>
      </c>
      <c r="C527" s="2" t="s">
        <v>61</v>
      </c>
      <c r="D527" s="2" t="s">
        <v>1983</v>
      </c>
      <c r="E527" s="2" t="s">
        <v>3185</v>
      </c>
      <c r="F527" s="2" t="s">
        <v>26</v>
      </c>
      <c r="G527" s="2" t="s">
        <v>9</v>
      </c>
      <c r="H527" s="2">
        <f t="shared" si="8"/>
        <v>1967</v>
      </c>
      <c r="I527" s="42" t="s">
        <v>5585</v>
      </c>
      <c r="J527" s="2">
        <v>7.1</v>
      </c>
      <c r="K527" s="2">
        <v>192.21</v>
      </c>
      <c r="L527" s="2">
        <v>130</v>
      </c>
      <c r="M527" s="2">
        <v>5.15</v>
      </c>
      <c r="N527" s="2">
        <v>13.42</v>
      </c>
      <c r="O527" s="2">
        <v>101.33</v>
      </c>
      <c r="P527" s="2">
        <v>1622</v>
      </c>
      <c r="Q527" s="2" t="s">
        <v>49</v>
      </c>
      <c r="R527" s="2">
        <v>34</v>
      </c>
      <c r="S527" s="2">
        <v>246888</v>
      </c>
      <c r="T527" s="2">
        <v>78.930000000000007</v>
      </c>
      <c r="U527" s="2">
        <v>22.4</v>
      </c>
      <c r="V527" s="2" t="s">
        <v>50</v>
      </c>
      <c r="W527" s="2">
        <v>83.41</v>
      </c>
    </row>
    <row r="528" spans="1:23" x14ac:dyDescent="0.3">
      <c r="A528" s="2" t="s">
        <v>199</v>
      </c>
      <c r="B528" s="2" t="s">
        <v>32</v>
      </c>
      <c r="C528" s="2" t="s">
        <v>44</v>
      </c>
      <c r="D528" s="2" t="s">
        <v>1993</v>
      </c>
      <c r="E528" s="2" t="s">
        <v>3197</v>
      </c>
      <c r="F528" s="2" t="s">
        <v>26</v>
      </c>
      <c r="G528" s="2" t="s">
        <v>9</v>
      </c>
      <c r="H528" s="2">
        <f t="shared" si="8"/>
        <v>1967</v>
      </c>
      <c r="I528" s="42" t="s">
        <v>5586</v>
      </c>
      <c r="J528" s="2">
        <v>7.1</v>
      </c>
      <c r="K528" s="2">
        <v>259.91000000000003</v>
      </c>
      <c r="L528" s="2">
        <v>172</v>
      </c>
      <c r="M528" s="2">
        <v>19.54</v>
      </c>
      <c r="N528" s="2">
        <v>50.37</v>
      </c>
      <c r="O528" s="2">
        <v>177.49</v>
      </c>
      <c r="P528" s="2">
        <v>2727</v>
      </c>
      <c r="Q528" s="2" t="s">
        <v>45</v>
      </c>
      <c r="R528" s="2">
        <v>42</v>
      </c>
      <c r="S528" s="2">
        <v>315285</v>
      </c>
      <c r="T528" s="2">
        <v>93.54</v>
      </c>
      <c r="U528" s="2">
        <v>83.95</v>
      </c>
      <c r="V528" s="2" t="s">
        <v>48</v>
      </c>
      <c r="W528" s="2">
        <v>47.62</v>
      </c>
    </row>
    <row r="529" spans="1:23" x14ac:dyDescent="0.3">
      <c r="A529" s="2" t="s">
        <v>214</v>
      </c>
      <c r="B529" s="2" t="s">
        <v>20</v>
      </c>
      <c r="C529" s="2" t="s">
        <v>54</v>
      </c>
      <c r="D529" s="2" t="s">
        <v>1916</v>
      </c>
      <c r="E529" s="2" t="s">
        <v>3212</v>
      </c>
      <c r="F529" s="2" t="s">
        <v>26</v>
      </c>
      <c r="G529" s="2" t="s">
        <v>9</v>
      </c>
      <c r="H529" s="2">
        <f t="shared" si="8"/>
        <v>1975</v>
      </c>
      <c r="I529" s="42" t="s">
        <v>5587</v>
      </c>
      <c r="J529" s="2">
        <v>7.1</v>
      </c>
      <c r="K529" s="2">
        <v>241.89</v>
      </c>
      <c r="L529" s="2">
        <v>168</v>
      </c>
      <c r="M529" s="2">
        <v>2.92</v>
      </c>
      <c r="N529" s="2">
        <v>5.84</v>
      </c>
      <c r="O529" s="2">
        <v>17.850000000000001</v>
      </c>
      <c r="P529" s="2">
        <v>628</v>
      </c>
      <c r="Q529" s="2" t="s">
        <v>49</v>
      </c>
      <c r="R529" s="2">
        <v>91</v>
      </c>
      <c r="S529" s="2">
        <v>439352</v>
      </c>
      <c r="T529" s="2">
        <v>10.06</v>
      </c>
      <c r="U529" s="2">
        <v>7.79</v>
      </c>
      <c r="V529" s="2" t="s">
        <v>46</v>
      </c>
      <c r="W529" s="2">
        <v>33.21</v>
      </c>
    </row>
    <row r="530" spans="1:23" x14ac:dyDescent="0.3">
      <c r="A530" s="2" t="s">
        <v>170</v>
      </c>
      <c r="B530" s="2" t="s">
        <v>17</v>
      </c>
      <c r="C530" s="2" t="s">
        <v>54</v>
      </c>
      <c r="D530" s="2" t="s">
        <v>1848</v>
      </c>
      <c r="E530" s="2" t="s">
        <v>3236</v>
      </c>
      <c r="F530" s="2" t="s">
        <v>26</v>
      </c>
      <c r="G530" s="2" t="s">
        <v>9</v>
      </c>
      <c r="H530" s="2">
        <f t="shared" si="8"/>
        <v>1995</v>
      </c>
      <c r="I530" s="42" t="s">
        <v>5588</v>
      </c>
      <c r="J530" s="2">
        <v>7.1</v>
      </c>
      <c r="K530" s="2">
        <v>29.57</v>
      </c>
      <c r="L530" s="2">
        <v>163</v>
      </c>
      <c r="M530" s="2">
        <v>8.76</v>
      </c>
      <c r="N530" s="2">
        <v>21.38</v>
      </c>
      <c r="O530" s="2">
        <v>209.53</v>
      </c>
      <c r="P530" s="2">
        <v>583</v>
      </c>
      <c r="Q530" s="2" t="s">
        <v>49</v>
      </c>
      <c r="R530" s="2">
        <v>93</v>
      </c>
      <c r="S530" s="2">
        <v>233472</v>
      </c>
      <c r="T530" s="2">
        <v>118.75</v>
      </c>
      <c r="U530" s="2">
        <v>90.78</v>
      </c>
      <c r="V530" s="2" t="s">
        <v>50</v>
      </c>
      <c r="W530" s="2">
        <v>10.88</v>
      </c>
    </row>
    <row r="531" spans="1:23" x14ac:dyDescent="0.3">
      <c r="A531" s="2" t="s">
        <v>274</v>
      </c>
      <c r="B531" s="2" t="s">
        <v>10</v>
      </c>
      <c r="C531" s="2" t="s">
        <v>52</v>
      </c>
      <c r="D531" s="2" t="s">
        <v>2064</v>
      </c>
      <c r="E531" s="2" t="s">
        <v>3273</v>
      </c>
      <c r="F531" s="2" t="s">
        <v>26</v>
      </c>
      <c r="G531" s="2" t="s">
        <v>9</v>
      </c>
      <c r="H531" s="2">
        <f t="shared" si="8"/>
        <v>1972</v>
      </c>
      <c r="I531" s="42" t="s">
        <v>5589</v>
      </c>
      <c r="J531" s="2">
        <v>7.1</v>
      </c>
      <c r="K531" s="2">
        <v>19.62</v>
      </c>
      <c r="L531" s="2">
        <v>169</v>
      </c>
      <c r="M531" s="2">
        <v>33.5</v>
      </c>
      <c r="N531" s="2">
        <v>94.22</v>
      </c>
      <c r="O531" s="2">
        <v>669.94</v>
      </c>
      <c r="P531" s="2">
        <v>4139</v>
      </c>
      <c r="Q531" s="2" t="s">
        <v>49</v>
      </c>
      <c r="R531" s="2">
        <v>71</v>
      </c>
      <c r="S531" s="2">
        <v>248826</v>
      </c>
      <c r="T531" s="2">
        <v>459.75</v>
      </c>
      <c r="U531" s="2">
        <v>210.19</v>
      </c>
      <c r="V531" s="2" t="s">
        <v>48</v>
      </c>
      <c r="W531" s="2">
        <v>6.66</v>
      </c>
    </row>
    <row r="532" spans="1:23" x14ac:dyDescent="0.3">
      <c r="A532" s="2" t="s">
        <v>280</v>
      </c>
      <c r="B532" s="2" t="s">
        <v>17</v>
      </c>
      <c r="C532" s="2" t="s">
        <v>48</v>
      </c>
      <c r="D532" s="2" t="s">
        <v>2068</v>
      </c>
      <c r="E532" s="2" t="s">
        <v>3279</v>
      </c>
      <c r="F532" s="2" t="s">
        <v>26</v>
      </c>
      <c r="G532" s="2" t="s">
        <v>9</v>
      </c>
      <c r="H532" s="2">
        <f t="shared" si="8"/>
        <v>2014</v>
      </c>
      <c r="I532" s="42" t="s">
        <v>5590</v>
      </c>
      <c r="J532" s="2">
        <v>7.1</v>
      </c>
      <c r="K532" s="2">
        <v>201.46</v>
      </c>
      <c r="L532" s="2">
        <v>159</v>
      </c>
      <c r="M532" s="2">
        <v>49.38</v>
      </c>
      <c r="N532" s="2">
        <v>96.83</v>
      </c>
      <c r="O532" s="2">
        <v>218.35</v>
      </c>
      <c r="P532" s="2">
        <v>2272</v>
      </c>
      <c r="Q532" s="2" t="s">
        <v>45</v>
      </c>
      <c r="R532" s="2">
        <v>26</v>
      </c>
      <c r="S532" s="2">
        <v>162318</v>
      </c>
      <c r="T532" s="2">
        <v>137.31</v>
      </c>
      <c r="U532" s="2">
        <v>81.040000000000006</v>
      </c>
      <c r="V532" s="2" t="s">
        <v>48</v>
      </c>
      <c r="W532" s="2">
        <v>22.59</v>
      </c>
    </row>
    <row r="533" spans="1:23" x14ac:dyDescent="0.3">
      <c r="A533" s="2" t="s">
        <v>308</v>
      </c>
      <c r="B533" s="2" t="s">
        <v>28</v>
      </c>
      <c r="C533" s="2" t="s">
        <v>61</v>
      </c>
      <c r="D533" s="2" t="s">
        <v>2093</v>
      </c>
      <c r="E533" s="2" t="s">
        <v>3308</v>
      </c>
      <c r="F533" s="2" t="s">
        <v>26</v>
      </c>
      <c r="G533" s="2" t="s">
        <v>9</v>
      </c>
      <c r="H533" s="2">
        <f t="shared" si="8"/>
        <v>2004</v>
      </c>
      <c r="I533" s="42" t="s">
        <v>5591</v>
      </c>
      <c r="J533" s="2">
        <v>7.1</v>
      </c>
      <c r="K533" s="2">
        <v>288.68</v>
      </c>
      <c r="L533" s="2">
        <v>91</v>
      </c>
      <c r="M533" s="2">
        <v>29.35</v>
      </c>
      <c r="N533" s="2">
        <v>57.62</v>
      </c>
      <c r="O533" s="2">
        <v>537.62</v>
      </c>
      <c r="P533" s="2">
        <v>1891</v>
      </c>
      <c r="Q533" s="2" t="s">
        <v>49</v>
      </c>
      <c r="R533" s="2">
        <v>48</v>
      </c>
      <c r="S533" s="2">
        <v>410495</v>
      </c>
      <c r="T533" s="2">
        <v>294.01</v>
      </c>
      <c r="U533" s="2">
        <v>243.61</v>
      </c>
      <c r="V533" s="2" t="s">
        <v>50</v>
      </c>
      <c r="W533" s="2">
        <v>75.180000000000007</v>
      </c>
    </row>
    <row r="534" spans="1:23" x14ac:dyDescent="0.3">
      <c r="A534" s="2" t="s">
        <v>310</v>
      </c>
      <c r="B534" s="2" t="s">
        <v>8</v>
      </c>
      <c r="C534" s="2" t="s">
        <v>50</v>
      </c>
      <c r="D534" s="2" t="s">
        <v>2095</v>
      </c>
      <c r="E534" s="2" t="s">
        <v>3310</v>
      </c>
      <c r="F534" s="2" t="s">
        <v>26</v>
      </c>
      <c r="G534" s="2" t="s">
        <v>9</v>
      </c>
      <c r="H534" s="2">
        <f t="shared" si="8"/>
        <v>1979</v>
      </c>
      <c r="I534" s="42" t="s">
        <v>5592</v>
      </c>
      <c r="J534" s="2">
        <v>7.1</v>
      </c>
      <c r="K534" s="2">
        <v>241.68</v>
      </c>
      <c r="L534" s="2">
        <v>92</v>
      </c>
      <c r="M534" s="2">
        <v>11.94</v>
      </c>
      <c r="N534" s="2">
        <v>25.9</v>
      </c>
      <c r="O534" s="2">
        <v>74.64</v>
      </c>
      <c r="P534" s="2">
        <v>2247</v>
      </c>
      <c r="Q534" s="2" t="s">
        <v>45</v>
      </c>
      <c r="R534" s="2">
        <v>78</v>
      </c>
      <c r="S534" s="2">
        <v>373908</v>
      </c>
      <c r="T534" s="2">
        <v>50.89</v>
      </c>
      <c r="U534" s="2">
        <v>23.75</v>
      </c>
      <c r="V534" s="2" t="s">
        <v>46</v>
      </c>
      <c r="W534" s="2">
        <v>112.57</v>
      </c>
    </row>
    <row r="535" spans="1:23" x14ac:dyDescent="0.3">
      <c r="A535" s="2" t="s">
        <v>376</v>
      </c>
      <c r="B535" s="2" t="s">
        <v>10</v>
      </c>
      <c r="C535" s="2" t="s">
        <v>66</v>
      </c>
      <c r="D535" s="2" t="s">
        <v>2146</v>
      </c>
      <c r="E535" s="2" t="s">
        <v>3377</v>
      </c>
      <c r="F535" s="2" t="s">
        <v>26</v>
      </c>
      <c r="G535" s="2" t="s">
        <v>27</v>
      </c>
      <c r="H535" s="2">
        <f t="shared" si="8"/>
        <v>1991</v>
      </c>
      <c r="I535" s="42" t="s">
        <v>5593</v>
      </c>
      <c r="J535" s="2">
        <v>7.1</v>
      </c>
      <c r="K535" s="2">
        <v>141.96</v>
      </c>
      <c r="L535" s="2">
        <v>90</v>
      </c>
      <c r="M535" s="2">
        <v>28.62</v>
      </c>
      <c r="N535" s="2">
        <v>83.37</v>
      </c>
      <c r="O535" s="2">
        <v>681.3</v>
      </c>
      <c r="P535" s="2">
        <v>2306</v>
      </c>
      <c r="Q535" s="2" t="s">
        <v>45</v>
      </c>
      <c r="R535" s="2">
        <v>53</v>
      </c>
      <c r="S535" s="2">
        <v>471967</v>
      </c>
      <c r="T535" s="2">
        <v>434.38</v>
      </c>
      <c r="U535" s="2">
        <v>246.92</v>
      </c>
      <c r="V535" s="2" t="s">
        <v>55</v>
      </c>
      <c r="W535" s="2">
        <v>30.74</v>
      </c>
    </row>
    <row r="536" spans="1:23" x14ac:dyDescent="0.3">
      <c r="A536" s="2" t="s">
        <v>399</v>
      </c>
      <c r="B536" s="2" t="s">
        <v>10</v>
      </c>
      <c r="C536" s="2" t="s">
        <v>44</v>
      </c>
      <c r="D536" s="2" t="s">
        <v>2166</v>
      </c>
      <c r="E536" s="2" t="s">
        <v>3401</v>
      </c>
      <c r="F536" s="2" t="s">
        <v>26</v>
      </c>
      <c r="G536" s="2" t="s">
        <v>19</v>
      </c>
      <c r="H536" s="2">
        <f t="shared" si="8"/>
        <v>2011</v>
      </c>
      <c r="I536" s="42" t="s">
        <v>5594</v>
      </c>
      <c r="J536" s="2">
        <v>7.1</v>
      </c>
      <c r="K536" s="2">
        <v>199.58</v>
      </c>
      <c r="L536" s="2">
        <v>126</v>
      </c>
      <c r="M536" s="2">
        <v>40.42</v>
      </c>
      <c r="N536" s="2">
        <v>85.11</v>
      </c>
      <c r="O536" s="2">
        <v>792.85</v>
      </c>
      <c r="P536" s="2">
        <v>557</v>
      </c>
      <c r="Q536" s="2" t="s">
        <v>45</v>
      </c>
      <c r="R536" s="2">
        <v>36</v>
      </c>
      <c r="S536" s="2">
        <v>8409</v>
      </c>
      <c r="T536" s="2">
        <v>433.33</v>
      </c>
      <c r="U536" s="2">
        <v>359.52</v>
      </c>
      <c r="V536" s="2" t="s">
        <v>50</v>
      </c>
      <c r="W536" s="2">
        <v>46.73</v>
      </c>
    </row>
    <row r="537" spans="1:23" x14ac:dyDescent="0.3">
      <c r="A537" s="2" t="s">
        <v>404</v>
      </c>
      <c r="B537" s="2" t="s">
        <v>20</v>
      </c>
      <c r="C537" s="2" t="s">
        <v>50</v>
      </c>
      <c r="D537" s="2" t="s">
        <v>2170</v>
      </c>
      <c r="E537" s="2" t="s">
        <v>3407</v>
      </c>
      <c r="F537" s="2" t="s">
        <v>26</v>
      </c>
      <c r="G537" s="2" t="s">
        <v>9</v>
      </c>
      <c r="H537" s="2">
        <f t="shared" si="8"/>
        <v>1993</v>
      </c>
      <c r="I537" s="42" t="s">
        <v>5595</v>
      </c>
      <c r="J537" s="2">
        <v>7.1</v>
      </c>
      <c r="K537" s="2">
        <v>238.63</v>
      </c>
      <c r="L537" s="2">
        <v>177</v>
      </c>
      <c r="M537" s="2">
        <v>37.450000000000003</v>
      </c>
      <c r="N537" s="2">
        <v>101.06</v>
      </c>
      <c r="O537" s="2">
        <v>303.04000000000002</v>
      </c>
      <c r="P537" s="2">
        <v>3606</v>
      </c>
      <c r="Q537" s="2" t="s">
        <v>45</v>
      </c>
      <c r="R537" s="2">
        <v>79</v>
      </c>
      <c r="S537" s="2">
        <v>447593</v>
      </c>
      <c r="T537" s="2">
        <v>165.19</v>
      </c>
      <c r="U537" s="2">
        <v>137.85</v>
      </c>
      <c r="V537" s="2" t="s">
        <v>55</v>
      </c>
      <c r="W537" s="2">
        <v>103.38</v>
      </c>
    </row>
    <row r="538" spans="1:23" x14ac:dyDescent="0.3">
      <c r="A538" s="2" t="s">
        <v>408</v>
      </c>
      <c r="B538" s="2" t="s">
        <v>8</v>
      </c>
      <c r="C538" s="2" t="s">
        <v>61</v>
      </c>
      <c r="D538" s="2" t="s">
        <v>1884</v>
      </c>
      <c r="E538" s="2" t="s">
        <v>3412</v>
      </c>
      <c r="F538" s="2" t="s">
        <v>26</v>
      </c>
      <c r="G538" s="2" t="s">
        <v>9</v>
      </c>
      <c r="H538" s="2">
        <f t="shared" si="8"/>
        <v>2008</v>
      </c>
      <c r="I538" s="42" t="s">
        <v>5596</v>
      </c>
      <c r="J538" s="2">
        <v>7.1</v>
      </c>
      <c r="K538" s="2">
        <v>197.41</v>
      </c>
      <c r="L538" s="2">
        <v>147</v>
      </c>
      <c r="M538" s="2">
        <v>22.54</v>
      </c>
      <c r="N538" s="2">
        <v>56.78</v>
      </c>
      <c r="O538" s="2">
        <v>298.25</v>
      </c>
      <c r="P538" s="2">
        <v>2685</v>
      </c>
      <c r="Q538" s="2" t="s">
        <v>49</v>
      </c>
      <c r="R538" s="2">
        <v>61</v>
      </c>
      <c r="S538" s="2">
        <v>371324</v>
      </c>
      <c r="T538" s="2">
        <v>226.18</v>
      </c>
      <c r="U538" s="2">
        <v>72.069999999999993</v>
      </c>
      <c r="V538" s="2" t="s">
        <v>55</v>
      </c>
      <c r="W538" s="2">
        <v>98.33</v>
      </c>
    </row>
    <row r="539" spans="1:23" x14ac:dyDescent="0.3">
      <c r="A539" s="2" t="s">
        <v>439</v>
      </c>
      <c r="B539" s="2" t="s">
        <v>32</v>
      </c>
      <c r="C539" s="2" t="s">
        <v>54</v>
      </c>
      <c r="D539" s="2" t="s">
        <v>2199</v>
      </c>
      <c r="E539" s="2" t="s">
        <v>3444</v>
      </c>
      <c r="F539" s="2" t="s">
        <v>23</v>
      </c>
      <c r="G539" s="2" t="s">
        <v>9</v>
      </c>
      <c r="H539" s="2">
        <f t="shared" si="8"/>
        <v>1984</v>
      </c>
      <c r="I539" s="42" t="s">
        <v>5597</v>
      </c>
      <c r="J539" s="2">
        <v>7.1</v>
      </c>
      <c r="K539" s="2">
        <v>171.97</v>
      </c>
      <c r="L539" s="2">
        <v>129</v>
      </c>
      <c r="M539" s="2">
        <v>13.36</v>
      </c>
      <c r="N539" s="2">
        <v>26.77</v>
      </c>
      <c r="O539" s="2">
        <v>253.34</v>
      </c>
      <c r="P539" s="2">
        <v>3873</v>
      </c>
      <c r="Q539" s="2" t="s">
        <v>45</v>
      </c>
      <c r="R539" s="2">
        <v>55</v>
      </c>
      <c r="S539" s="2">
        <v>169114</v>
      </c>
      <c r="T539" s="2">
        <v>148.24</v>
      </c>
      <c r="U539" s="2">
        <v>105.1</v>
      </c>
      <c r="V539" s="2" t="s">
        <v>44</v>
      </c>
      <c r="W539" s="2">
        <v>37.479999999999997</v>
      </c>
    </row>
    <row r="540" spans="1:23" x14ac:dyDescent="0.3">
      <c r="A540" s="2" t="s">
        <v>505</v>
      </c>
      <c r="B540" s="2" t="s">
        <v>22</v>
      </c>
      <c r="C540" s="2" t="s">
        <v>44</v>
      </c>
      <c r="D540" s="2" t="s">
        <v>2251</v>
      </c>
      <c r="E540" s="2" t="s">
        <v>3511</v>
      </c>
      <c r="F540" s="2" t="s">
        <v>26</v>
      </c>
      <c r="G540" s="2" t="s">
        <v>9</v>
      </c>
      <c r="H540" s="2">
        <f t="shared" si="8"/>
        <v>2010</v>
      </c>
      <c r="I540" s="42" t="s">
        <v>5598</v>
      </c>
      <c r="J540" s="2">
        <v>7.1</v>
      </c>
      <c r="K540" s="2">
        <v>163.43</v>
      </c>
      <c r="L540" s="2">
        <v>146</v>
      </c>
      <c r="M540" s="2">
        <v>37.590000000000003</v>
      </c>
      <c r="N540" s="2">
        <v>92.58</v>
      </c>
      <c r="O540" s="2">
        <v>912.54</v>
      </c>
      <c r="P540" s="2">
        <v>528</v>
      </c>
      <c r="Q540" s="2" t="s">
        <v>49</v>
      </c>
      <c r="R540" s="2">
        <v>20</v>
      </c>
      <c r="S540" s="2">
        <v>143764</v>
      </c>
      <c r="T540" s="2">
        <v>539.84</v>
      </c>
      <c r="U540" s="2">
        <v>372.7</v>
      </c>
      <c r="V540" s="2" t="s">
        <v>48</v>
      </c>
      <c r="W540" s="2">
        <v>68.97</v>
      </c>
    </row>
    <row r="541" spans="1:23" x14ac:dyDescent="0.3">
      <c r="A541" s="2" t="s">
        <v>512</v>
      </c>
      <c r="B541" s="2" t="s">
        <v>10</v>
      </c>
      <c r="C541" s="2" t="s">
        <v>66</v>
      </c>
      <c r="D541" s="2" t="s">
        <v>2256</v>
      </c>
      <c r="E541" s="2" t="s">
        <v>3518</v>
      </c>
      <c r="F541" s="2" t="s">
        <v>26</v>
      </c>
      <c r="G541" s="2" t="s">
        <v>19</v>
      </c>
      <c r="H541" s="2">
        <f t="shared" si="8"/>
        <v>1987</v>
      </c>
      <c r="I541" s="42" t="s">
        <v>5599</v>
      </c>
      <c r="J541" s="2">
        <v>7.1</v>
      </c>
      <c r="K541" s="2">
        <v>191.87</v>
      </c>
      <c r="L541" s="2">
        <v>97</v>
      </c>
      <c r="M541" s="2">
        <v>2.2599999999999998</v>
      </c>
      <c r="N541" s="2">
        <v>4.72</v>
      </c>
      <c r="O541" s="2">
        <v>25.38</v>
      </c>
      <c r="P541" s="2">
        <v>1038</v>
      </c>
      <c r="Q541" s="2" t="s">
        <v>45</v>
      </c>
      <c r="R541" s="2">
        <v>50</v>
      </c>
      <c r="S541" s="2">
        <v>59590</v>
      </c>
      <c r="T541" s="2">
        <v>16.059999999999999</v>
      </c>
      <c r="U541" s="2">
        <v>9.32</v>
      </c>
      <c r="V541" s="2" t="s">
        <v>44</v>
      </c>
      <c r="W541" s="2">
        <v>51.34</v>
      </c>
    </row>
    <row r="542" spans="1:23" x14ac:dyDescent="0.3">
      <c r="A542" s="2" t="s">
        <v>513</v>
      </c>
      <c r="B542" s="2" t="s">
        <v>28</v>
      </c>
      <c r="C542" s="2" t="s">
        <v>54</v>
      </c>
      <c r="D542" s="2" t="s">
        <v>2257</v>
      </c>
      <c r="E542" s="2" t="s">
        <v>3519</v>
      </c>
      <c r="F542" s="2" t="s">
        <v>26</v>
      </c>
      <c r="G542" s="2" t="s">
        <v>19</v>
      </c>
      <c r="H542" s="2">
        <f t="shared" si="8"/>
        <v>1978</v>
      </c>
      <c r="I542" s="42" t="s">
        <v>5600</v>
      </c>
      <c r="J542" s="2">
        <v>7.1</v>
      </c>
      <c r="K542" s="2">
        <v>173.41</v>
      </c>
      <c r="L542" s="2">
        <v>136</v>
      </c>
      <c r="M542" s="2">
        <v>19.79</v>
      </c>
      <c r="N542" s="2">
        <v>59.36</v>
      </c>
      <c r="O542" s="2">
        <v>217.18</v>
      </c>
      <c r="P542" s="2">
        <v>4574</v>
      </c>
      <c r="Q542" s="2" t="s">
        <v>49</v>
      </c>
      <c r="R542" s="2">
        <v>21</v>
      </c>
      <c r="S542" s="2">
        <v>396217</v>
      </c>
      <c r="T542" s="2">
        <v>151.25</v>
      </c>
      <c r="U542" s="2">
        <v>65.930000000000007</v>
      </c>
      <c r="V542" s="2" t="s">
        <v>50</v>
      </c>
      <c r="W542" s="2">
        <v>30.57</v>
      </c>
    </row>
    <row r="543" spans="1:23" x14ac:dyDescent="0.3">
      <c r="A543" s="2" t="s">
        <v>589</v>
      </c>
      <c r="B543" s="2" t="s">
        <v>13</v>
      </c>
      <c r="C543" s="2" t="s">
        <v>52</v>
      </c>
      <c r="D543" s="2" t="s">
        <v>1904</v>
      </c>
      <c r="E543" s="2" t="s">
        <v>3595</v>
      </c>
      <c r="F543" s="2" t="s">
        <v>26</v>
      </c>
      <c r="G543" s="2" t="s">
        <v>2311</v>
      </c>
      <c r="H543" s="2">
        <f t="shared" si="8"/>
        <v>1957</v>
      </c>
      <c r="I543" s="42" t="s">
        <v>5601</v>
      </c>
      <c r="J543" s="2">
        <v>7.1</v>
      </c>
      <c r="K543" s="2">
        <v>265.35000000000002</v>
      </c>
      <c r="L543" s="2">
        <v>101</v>
      </c>
      <c r="M543" s="2">
        <v>32.44</v>
      </c>
      <c r="N543" s="2">
        <v>90.44</v>
      </c>
      <c r="O543" s="2">
        <v>604.63</v>
      </c>
      <c r="P543" s="2">
        <v>4683</v>
      </c>
      <c r="Q543" s="2" t="s">
        <v>49</v>
      </c>
      <c r="R543" s="2">
        <v>75</v>
      </c>
      <c r="S543" s="2">
        <v>67094</v>
      </c>
      <c r="T543" s="2">
        <v>451.66</v>
      </c>
      <c r="U543" s="2">
        <v>152.97</v>
      </c>
      <c r="V543" s="2" t="s">
        <v>54</v>
      </c>
      <c r="W543" s="2">
        <v>60.2</v>
      </c>
    </row>
    <row r="544" spans="1:23" x14ac:dyDescent="0.3">
      <c r="A544" s="2" t="s">
        <v>591</v>
      </c>
      <c r="B544" s="2" t="s">
        <v>20</v>
      </c>
      <c r="C544" s="2" t="s">
        <v>44</v>
      </c>
      <c r="D544" s="2" t="s">
        <v>2313</v>
      </c>
      <c r="E544" s="2" t="s">
        <v>3597</v>
      </c>
      <c r="F544" s="2" t="s">
        <v>26</v>
      </c>
      <c r="G544" s="2" t="s">
        <v>9</v>
      </c>
      <c r="H544" s="2">
        <f t="shared" si="8"/>
        <v>2005</v>
      </c>
      <c r="I544" s="42" t="s">
        <v>5602</v>
      </c>
      <c r="J544" s="2">
        <v>7.1</v>
      </c>
      <c r="K544" s="2">
        <v>54.81</v>
      </c>
      <c r="L544" s="2">
        <v>139</v>
      </c>
      <c r="M544" s="2">
        <v>23.52</v>
      </c>
      <c r="N544" s="2">
        <v>67.77</v>
      </c>
      <c r="O544" s="2">
        <v>674.31</v>
      </c>
      <c r="P544" s="2">
        <v>1580</v>
      </c>
      <c r="Q544" s="2" t="s">
        <v>49</v>
      </c>
      <c r="R544" s="2">
        <v>82</v>
      </c>
      <c r="S544" s="2">
        <v>470435</v>
      </c>
      <c r="T544" s="2">
        <v>420.38</v>
      </c>
      <c r="U544" s="2">
        <v>253.93</v>
      </c>
      <c r="V544" s="2" t="s">
        <v>46</v>
      </c>
      <c r="W544" s="2">
        <v>7.81</v>
      </c>
    </row>
    <row r="545" spans="1:23" x14ac:dyDescent="0.3">
      <c r="A545" s="2" t="s">
        <v>626</v>
      </c>
      <c r="B545" s="2" t="s">
        <v>28</v>
      </c>
      <c r="C545" s="2" t="s">
        <v>44</v>
      </c>
      <c r="D545" s="2" t="s">
        <v>2196</v>
      </c>
      <c r="E545" s="2" t="s">
        <v>3636</v>
      </c>
      <c r="F545" s="2" t="s">
        <v>26</v>
      </c>
      <c r="G545" s="2" t="s">
        <v>9</v>
      </c>
      <c r="H545" s="2">
        <f t="shared" si="8"/>
        <v>1967</v>
      </c>
      <c r="I545" s="42" t="s">
        <v>5603</v>
      </c>
      <c r="J545" s="2">
        <v>7.1</v>
      </c>
      <c r="K545" s="2">
        <v>38.96</v>
      </c>
      <c r="L545" s="2">
        <v>132</v>
      </c>
      <c r="M545" s="2">
        <v>46.57</v>
      </c>
      <c r="N545" s="2">
        <v>133.58000000000001</v>
      </c>
      <c r="O545" s="2">
        <v>930.11</v>
      </c>
      <c r="P545" s="2">
        <v>2076</v>
      </c>
      <c r="Q545" s="2" t="s">
        <v>45</v>
      </c>
      <c r="R545" s="2">
        <v>89</v>
      </c>
      <c r="S545" s="2">
        <v>431687</v>
      </c>
      <c r="T545" s="2">
        <v>470.1</v>
      </c>
      <c r="U545" s="2">
        <v>460.01</v>
      </c>
      <c r="V545" s="2" t="s">
        <v>55</v>
      </c>
      <c r="W545" s="2">
        <v>15.52</v>
      </c>
    </row>
    <row r="546" spans="1:23" x14ac:dyDescent="0.3">
      <c r="A546" s="2" t="s">
        <v>664</v>
      </c>
      <c r="B546" s="2" t="s">
        <v>28</v>
      </c>
      <c r="C546" s="2" t="s">
        <v>61</v>
      </c>
      <c r="D546" s="2" t="s">
        <v>2365</v>
      </c>
      <c r="E546" s="2" t="s">
        <v>3678</v>
      </c>
      <c r="F546" s="2" t="s">
        <v>26</v>
      </c>
      <c r="G546" s="2" t="s">
        <v>9</v>
      </c>
      <c r="H546" s="2">
        <f t="shared" si="8"/>
        <v>1959</v>
      </c>
      <c r="I546" s="42" t="s">
        <v>5604</v>
      </c>
      <c r="J546" s="2">
        <v>7.1</v>
      </c>
      <c r="K546" s="2">
        <v>30.96</v>
      </c>
      <c r="L546" s="2">
        <v>169</v>
      </c>
      <c r="M546" s="2">
        <v>17.34</v>
      </c>
      <c r="N546" s="2">
        <v>46.93</v>
      </c>
      <c r="O546" s="2">
        <v>192.98</v>
      </c>
      <c r="P546" s="2">
        <v>1822</v>
      </c>
      <c r="Q546" s="2" t="s">
        <v>49</v>
      </c>
      <c r="R546" s="2">
        <v>55</v>
      </c>
      <c r="S546" s="2">
        <v>413722</v>
      </c>
      <c r="T546" s="2">
        <v>120.02</v>
      </c>
      <c r="U546" s="2">
        <v>72.959999999999994</v>
      </c>
      <c r="V546" s="2" t="s">
        <v>54</v>
      </c>
      <c r="W546" s="2">
        <v>15.33</v>
      </c>
    </row>
    <row r="547" spans="1:23" x14ac:dyDescent="0.3">
      <c r="A547" s="2" t="s">
        <v>675</v>
      </c>
      <c r="B547" s="2" t="s">
        <v>28</v>
      </c>
      <c r="C547" s="2" t="s">
        <v>44</v>
      </c>
      <c r="D547" s="2" t="s">
        <v>2374</v>
      </c>
      <c r="E547" s="2" t="s">
        <v>3689</v>
      </c>
      <c r="F547" s="2" t="s">
        <v>26</v>
      </c>
      <c r="G547" s="2" t="s">
        <v>9</v>
      </c>
      <c r="H547" s="2">
        <f t="shared" si="8"/>
        <v>1976</v>
      </c>
      <c r="I547" s="42" t="s">
        <v>5605</v>
      </c>
      <c r="J547" s="2">
        <v>7.1</v>
      </c>
      <c r="K547" s="2">
        <v>37.56</v>
      </c>
      <c r="L547" s="2">
        <v>114</v>
      </c>
      <c r="M547" s="2">
        <v>42.16</v>
      </c>
      <c r="N547" s="2">
        <v>90.62</v>
      </c>
      <c r="O547" s="2">
        <v>491.4</v>
      </c>
      <c r="P547" s="2">
        <v>2777</v>
      </c>
      <c r="Q547" s="2" t="s">
        <v>49</v>
      </c>
      <c r="R547" s="2">
        <v>66</v>
      </c>
      <c r="S547" s="2">
        <v>281656</v>
      </c>
      <c r="T547" s="2">
        <v>377.38</v>
      </c>
      <c r="U547" s="2">
        <v>114.02</v>
      </c>
      <c r="V547" s="2" t="s">
        <v>46</v>
      </c>
      <c r="W547" s="2">
        <v>8.84</v>
      </c>
    </row>
    <row r="548" spans="1:23" x14ac:dyDescent="0.3">
      <c r="A548" s="2" t="s">
        <v>684</v>
      </c>
      <c r="B548" s="2" t="s">
        <v>25</v>
      </c>
      <c r="C548" s="2" t="s">
        <v>52</v>
      </c>
      <c r="D548" s="2" t="s">
        <v>2383</v>
      </c>
      <c r="E548" s="2" t="s">
        <v>3698</v>
      </c>
      <c r="F548" s="2" t="s">
        <v>26</v>
      </c>
      <c r="G548" s="2" t="s">
        <v>19</v>
      </c>
      <c r="H548" s="2">
        <f t="shared" si="8"/>
        <v>1968</v>
      </c>
      <c r="I548" s="42" t="s">
        <v>5606</v>
      </c>
      <c r="J548" s="2">
        <v>7.1</v>
      </c>
      <c r="K548" s="2">
        <v>217.31</v>
      </c>
      <c r="L548" s="2">
        <v>180</v>
      </c>
      <c r="M548" s="2">
        <v>40.5</v>
      </c>
      <c r="N548" s="2">
        <v>67.92</v>
      </c>
      <c r="O548" s="2">
        <v>474.78</v>
      </c>
      <c r="P548" s="2">
        <v>3358</v>
      </c>
      <c r="Q548" s="2" t="s">
        <v>49</v>
      </c>
      <c r="R548" s="2">
        <v>22</v>
      </c>
      <c r="S548" s="2">
        <v>48038</v>
      </c>
      <c r="T548" s="2">
        <v>326.7</v>
      </c>
      <c r="U548" s="2">
        <v>148.08000000000001</v>
      </c>
      <c r="V548" s="2" t="s">
        <v>55</v>
      </c>
      <c r="W548" s="2">
        <v>55.41</v>
      </c>
    </row>
    <row r="549" spans="1:23" x14ac:dyDescent="0.3">
      <c r="A549" s="2" t="s">
        <v>686</v>
      </c>
      <c r="B549" s="2" t="s">
        <v>8</v>
      </c>
      <c r="C549" s="2" t="s">
        <v>48</v>
      </c>
      <c r="D549" s="2" t="s">
        <v>2201</v>
      </c>
      <c r="E549" s="2" t="s">
        <v>3700</v>
      </c>
      <c r="F549" s="2" t="s">
        <v>26</v>
      </c>
      <c r="G549" s="2" t="s">
        <v>9</v>
      </c>
      <c r="H549" s="2">
        <f t="shared" si="8"/>
        <v>2002</v>
      </c>
      <c r="I549" s="42" t="s">
        <v>5607</v>
      </c>
      <c r="J549" s="2">
        <v>7.1</v>
      </c>
      <c r="K549" s="2">
        <v>55.05</v>
      </c>
      <c r="L549" s="2">
        <v>83</v>
      </c>
      <c r="M549" s="2">
        <v>12.18</v>
      </c>
      <c r="N549" s="2">
        <v>25.53</v>
      </c>
      <c r="O549" s="2">
        <v>75.040000000000006</v>
      </c>
      <c r="P549" s="2">
        <v>4539</v>
      </c>
      <c r="Q549" s="2" t="s">
        <v>49</v>
      </c>
      <c r="R549" s="2">
        <v>28</v>
      </c>
      <c r="S549" s="2">
        <v>156952</v>
      </c>
      <c r="T549" s="2">
        <v>56.67</v>
      </c>
      <c r="U549" s="2">
        <v>18.37</v>
      </c>
      <c r="V549" s="2" t="s">
        <v>54</v>
      </c>
      <c r="W549" s="2">
        <v>6.66</v>
      </c>
    </row>
    <row r="550" spans="1:23" x14ac:dyDescent="0.3">
      <c r="A550" s="2" t="s">
        <v>736</v>
      </c>
      <c r="B550" s="2" t="s">
        <v>20</v>
      </c>
      <c r="C550" s="2" t="s">
        <v>61</v>
      </c>
      <c r="D550" s="2" t="s">
        <v>1916</v>
      </c>
      <c r="E550" s="2" t="s">
        <v>3755</v>
      </c>
      <c r="F550" s="2" t="s">
        <v>26</v>
      </c>
      <c r="G550" s="2" t="s">
        <v>9</v>
      </c>
      <c r="H550" s="2">
        <f t="shared" si="8"/>
        <v>1953</v>
      </c>
      <c r="I550" s="42" t="s">
        <v>5608</v>
      </c>
      <c r="J550" s="2">
        <v>7.1</v>
      </c>
      <c r="K550" s="2">
        <v>170.47</v>
      </c>
      <c r="L550" s="2">
        <v>151</v>
      </c>
      <c r="M550" s="2">
        <v>4.96</v>
      </c>
      <c r="N550" s="2">
        <v>13.24</v>
      </c>
      <c r="O550" s="2">
        <v>41.05</v>
      </c>
      <c r="P550" s="2">
        <v>1282</v>
      </c>
      <c r="Q550" s="2" t="s">
        <v>49</v>
      </c>
      <c r="R550" s="2">
        <v>45</v>
      </c>
      <c r="S550" s="2">
        <v>53128</v>
      </c>
      <c r="T550" s="2">
        <v>26.65</v>
      </c>
      <c r="U550" s="2">
        <v>14.4</v>
      </c>
      <c r="V550" s="2" t="s">
        <v>55</v>
      </c>
      <c r="W550" s="2">
        <v>62.35</v>
      </c>
    </row>
    <row r="551" spans="1:23" x14ac:dyDescent="0.3">
      <c r="A551" s="2" t="s">
        <v>744</v>
      </c>
      <c r="B551" s="2" t="s">
        <v>20</v>
      </c>
      <c r="C551" s="2" t="s">
        <v>54</v>
      </c>
      <c r="D551" s="2" t="s">
        <v>2189</v>
      </c>
      <c r="E551" s="2" t="s">
        <v>3763</v>
      </c>
      <c r="F551" s="2" t="s">
        <v>26</v>
      </c>
      <c r="G551" s="2" t="s">
        <v>9</v>
      </c>
      <c r="H551" s="2">
        <f t="shared" si="8"/>
        <v>1956</v>
      </c>
      <c r="I551" s="42" t="s">
        <v>5609</v>
      </c>
      <c r="J551" s="2">
        <v>7.1</v>
      </c>
      <c r="K551" s="2">
        <v>181.08</v>
      </c>
      <c r="L551" s="2">
        <v>102</v>
      </c>
      <c r="M551" s="2">
        <v>45.23</v>
      </c>
      <c r="N551" s="2">
        <v>74.03</v>
      </c>
      <c r="O551" s="2">
        <v>696.23</v>
      </c>
      <c r="P551" s="2">
        <v>2647</v>
      </c>
      <c r="Q551" s="2" t="s">
        <v>49</v>
      </c>
      <c r="R551" s="2">
        <v>59</v>
      </c>
      <c r="S551" s="2">
        <v>45149</v>
      </c>
      <c r="T551" s="2">
        <v>499.39</v>
      </c>
      <c r="U551" s="2">
        <v>196.84</v>
      </c>
      <c r="V551" s="2" t="s">
        <v>44</v>
      </c>
      <c r="W551" s="2">
        <v>55.5</v>
      </c>
    </row>
    <row r="552" spans="1:23" x14ac:dyDescent="0.3">
      <c r="A552" s="2" t="s">
        <v>753</v>
      </c>
      <c r="B552" s="2" t="s">
        <v>25</v>
      </c>
      <c r="C552" s="2" t="s">
        <v>66</v>
      </c>
      <c r="D552" s="2" t="s">
        <v>2174</v>
      </c>
      <c r="E552" s="2" t="s">
        <v>3772</v>
      </c>
      <c r="F552" s="2" t="s">
        <v>26</v>
      </c>
      <c r="G552" s="2" t="s">
        <v>9</v>
      </c>
      <c r="H552" s="2">
        <f t="shared" si="8"/>
        <v>1953</v>
      </c>
      <c r="I552" s="42" t="s">
        <v>5610</v>
      </c>
      <c r="J552" s="2">
        <v>7.1</v>
      </c>
      <c r="K552" s="2">
        <v>19.38</v>
      </c>
      <c r="L552" s="2">
        <v>174</v>
      </c>
      <c r="M552" s="2">
        <v>17.14</v>
      </c>
      <c r="N552" s="2">
        <v>41.83</v>
      </c>
      <c r="O552" s="2">
        <v>257.89999999999998</v>
      </c>
      <c r="P552" s="2">
        <v>4113</v>
      </c>
      <c r="Q552" s="2" t="s">
        <v>49</v>
      </c>
      <c r="R552" s="2">
        <v>81</v>
      </c>
      <c r="S552" s="2">
        <v>445864</v>
      </c>
      <c r="T552" s="2">
        <v>149.81</v>
      </c>
      <c r="U552" s="2">
        <v>108.09</v>
      </c>
      <c r="V552" s="2" t="s">
        <v>55</v>
      </c>
      <c r="W552" s="2">
        <v>9.0399999999999991</v>
      </c>
    </row>
    <row r="553" spans="1:23" x14ac:dyDescent="0.3">
      <c r="A553" s="2" t="s">
        <v>758</v>
      </c>
      <c r="B553" s="2" t="s">
        <v>17</v>
      </c>
      <c r="C553" s="2" t="s">
        <v>54</v>
      </c>
      <c r="D553" s="2" t="s">
        <v>2434</v>
      </c>
      <c r="E553" s="2" t="s">
        <v>3778</v>
      </c>
      <c r="F553" s="2" t="s">
        <v>26</v>
      </c>
      <c r="G553" s="2" t="s">
        <v>1875</v>
      </c>
      <c r="H553" s="2">
        <f t="shared" si="8"/>
        <v>1964</v>
      </c>
      <c r="I553" s="42" t="s">
        <v>5611</v>
      </c>
      <c r="J553" s="2">
        <v>7.1</v>
      </c>
      <c r="K553" s="2">
        <v>251.53</v>
      </c>
      <c r="L553" s="2">
        <v>157</v>
      </c>
      <c r="M553" s="2">
        <v>26.18</v>
      </c>
      <c r="N553" s="2">
        <v>61.19</v>
      </c>
      <c r="O553" s="2">
        <v>135.86000000000001</v>
      </c>
      <c r="P553" s="2">
        <v>2752</v>
      </c>
      <c r="Q553" s="2" t="s">
        <v>49</v>
      </c>
      <c r="R553" s="2">
        <v>54</v>
      </c>
      <c r="S553" s="2">
        <v>380004</v>
      </c>
      <c r="T553" s="2">
        <v>68.430000000000007</v>
      </c>
      <c r="U553" s="2">
        <v>67.430000000000007</v>
      </c>
      <c r="V553" s="2" t="s">
        <v>55</v>
      </c>
      <c r="W553" s="2">
        <v>28.85</v>
      </c>
    </row>
    <row r="554" spans="1:23" x14ac:dyDescent="0.3">
      <c r="A554" s="2" t="s">
        <v>707</v>
      </c>
      <c r="B554" s="2" t="s">
        <v>25</v>
      </c>
      <c r="C554" s="2" t="s">
        <v>48</v>
      </c>
      <c r="D554" s="2" t="s">
        <v>2455</v>
      </c>
      <c r="E554" s="2" t="s">
        <v>3815</v>
      </c>
      <c r="F554" s="2" t="s">
        <v>26</v>
      </c>
      <c r="G554" s="2" t="s">
        <v>9</v>
      </c>
      <c r="H554" s="2">
        <f t="shared" si="8"/>
        <v>1988</v>
      </c>
      <c r="I554" s="42" t="s">
        <v>5612</v>
      </c>
      <c r="J554" s="2">
        <v>7.1</v>
      </c>
      <c r="K554" s="2">
        <v>195.2</v>
      </c>
      <c r="L554" s="2">
        <v>113</v>
      </c>
      <c r="M554" s="2">
        <v>28.2</v>
      </c>
      <c r="N554" s="2">
        <v>79.540000000000006</v>
      </c>
      <c r="O554" s="2">
        <v>713.22</v>
      </c>
      <c r="P554" s="2">
        <v>3058</v>
      </c>
      <c r="Q554" s="2" t="s">
        <v>45</v>
      </c>
      <c r="R554" s="2">
        <v>68</v>
      </c>
      <c r="S554" s="2">
        <v>277358</v>
      </c>
      <c r="T554" s="2">
        <v>462.03</v>
      </c>
      <c r="U554" s="2">
        <v>251.19</v>
      </c>
      <c r="V554" s="2" t="s">
        <v>50</v>
      </c>
      <c r="W554" s="2">
        <v>88.09</v>
      </c>
    </row>
    <row r="555" spans="1:23" x14ac:dyDescent="0.3">
      <c r="A555" s="2" t="s">
        <v>819</v>
      </c>
      <c r="B555" s="2" t="s">
        <v>22</v>
      </c>
      <c r="C555" s="2" t="s">
        <v>50</v>
      </c>
      <c r="D555" s="2" t="s">
        <v>2085</v>
      </c>
      <c r="E555" s="2" t="s">
        <v>3848</v>
      </c>
      <c r="F555" s="2" t="s">
        <v>26</v>
      </c>
      <c r="G555" s="2" t="s">
        <v>9</v>
      </c>
      <c r="H555" s="2">
        <f t="shared" si="8"/>
        <v>2002</v>
      </c>
      <c r="I555" s="42" t="s">
        <v>5613</v>
      </c>
      <c r="J555" s="2">
        <v>7.1</v>
      </c>
      <c r="K555" s="2">
        <v>247.98</v>
      </c>
      <c r="L555" s="2">
        <v>117</v>
      </c>
      <c r="M555" s="2">
        <v>49.33</v>
      </c>
      <c r="N555" s="2">
        <v>119.37</v>
      </c>
      <c r="O555" s="2">
        <v>1106.94</v>
      </c>
      <c r="P555" s="2">
        <v>1644</v>
      </c>
      <c r="Q555" s="2" t="s">
        <v>49</v>
      </c>
      <c r="R555" s="2">
        <v>60</v>
      </c>
      <c r="S555" s="2">
        <v>194936</v>
      </c>
      <c r="T555" s="2">
        <v>852.1</v>
      </c>
      <c r="U555" s="2">
        <v>254.84</v>
      </c>
      <c r="V555" s="2" t="s">
        <v>44</v>
      </c>
      <c r="W555" s="2">
        <v>59.95</v>
      </c>
    </row>
    <row r="556" spans="1:23" x14ac:dyDescent="0.3">
      <c r="A556" s="2" t="s">
        <v>820</v>
      </c>
      <c r="B556" s="2" t="s">
        <v>17</v>
      </c>
      <c r="C556" s="2" t="s">
        <v>61</v>
      </c>
      <c r="D556" s="2" t="s">
        <v>2477</v>
      </c>
      <c r="E556" s="2" t="s">
        <v>3849</v>
      </c>
      <c r="F556" s="2" t="s">
        <v>26</v>
      </c>
      <c r="G556" s="2" t="s">
        <v>19</v>
      </c>
      <c r="H556" s="2">
        <f t="shared" si="8"/>
        <v>1989</v>
      </c>
      <c r="I556" s="42" t="s">
        <v>5614</v>
      </c>
      <c r="J556" s="2">
        <v>7.1</v>
      </c>
      <c r="K556" s="2">
        <v>258.52999999999997</v>
      </c>
      <c r="L556" s="2">
        <v>119</v>
      </c>
      <c r="M556" s="2">
        <v>10.130000000000001</v>
      </c>
      <c r="N556" s="2">
        <v>21.93</v>
      </c>
      <c r="O556" s="2">
        <v>191.59</v>
      </c>
      <c r="P556" s="2">
        <v>4831</v>
      </c>
      <c r="Q556" s="2" t="s">
        <v>45</v>
      </c>
      <c r="R556" s="2">
        <v>80</v>
      </c>
      <c r="S556" s="2">
        <v>28588</v>
      </c>
      <c r="T556" s="2">
        <v>109.52</v>
      </c>
      <c r="U556" s="2">
        <v>82.07</v>
      </c>
      <c r="V556" s="2" t="s">
        <v>48</v>
      </c>
      <c r="W556" s="2">
        <v>92.38</v>
      </c>
    </row>
    <row r="557" spans="1:23" x14ac:dyDescent="0.3">
      <c r="A557" s="2" t="s">
        <v>858</v>
      </c>
      <c r="B557" s="2" t="s">
        <v>20</v>
      </c>
      <c r="C557" s="2" t="s">
        <v>52</v>
      </c>
      <c r="D557" s="2" t="s">
        <v>2503</v>
      </c>
      <c r="E557" s="2" t="s">
        <v>3889</v>
      </c>
      <c r="F557" s="2" t="s">
        <v>26</v>
      </c>
      <c r="G557" s="2" t="s">
        <v>19</v>
      </c>
      <c r="H557" s="2">
        <f t="shared" si="8"/>
        <v>2014</v>
      </c>
      <c r="I557" s="42" t="s">
        <v>5615</v>
      </c>
      <c r="J557" s="2">
        <v>7.1</v>
      </c>
      <c r="K557" s="2">
        <v>158.01</v>
      </c>
      <c r="L557" s="2">
        <v>149</v>
      </c>
      <c r="M557" s="2">
        <v>12.9</v>
      </c>
      <c r="N557" s="2">
        <v>32.78</v>
      </c>
      <c r="O557" s="2">
        <v>217.89</v>
      </c>
      <c r="P557" s="2">
        <v>2381</v>
      </c>
      <c r="Q557" s="2" t="s">
        <v>45</v>
      </c>
      <c r="R557" s="2">
        <v>74</v>
      </c>
      <c r="S557" s="2">
        <v>322157</v>
      </c>
      <c r="T557" s="2">
        <v>113.41</v>
      </c>
      <c r="U557" s="2">
        <v>104.48</v>
      </c>
      <c r="V557" s="2" t="s">
        <v>55</v>
      </c>
      <c r="W557" s="2">
        <v>76.8</v>
      </c>
    </row>
    <row r="558" spans="1:23" x14ac:dyDescent="0.3">
      <c r="A558" s="2" t="s">
        <v>880</v>
      </c>
      <c r="B558" s="2" t="s">
        <v>22</v>
      </c>
      <c r="C558" s="2" t="s">
        <v>54</v>
      </c>
      <c r="D558" s="2" t="s">
        <v>1951</v>
      </c>
      <c r="E558" s="2" t="s">
        <v>3911</v>
      </c>
      <c r="F558" s="2" t="s">
        <v>26</v>
      </c>
      <c r="G558" s="2" t="s">
        <v>9</v>
      </c>
      <c r="H558" s="2">
        <f t="shared" si="8"/>
        <v>1971</v>
      </c>
      <c r="I558" s="42" t="s">
        <v>5616</v>
      </c>
      <c r="J558" s="2">
        <v>7.1</v>
      </c>
      <c r="K558" s="2">
        <v>65.94</v>
      </c>
      <c r="L558" s="2">
        <v>162</v>
      </c>
      <c r="M558" s="2">
        <v>7.71</v>
      </c>
      <c r="N558" s="2">
        <v>12.03</v>
      </c>
      <c r="O558" s="2">
        <v>32.42</v>
      </c>
      <c r="P558" s="2">
        <v>2154</v>
      </c>
      <c r="Q558" s="2" t="s">
        <v>45</v>
      </c>
      <c r="R558" s="2">
        <v>25</v>
      </c>
      <c r="S558" s="2">
        <v>82569</v>
      </c>
      <c r="T558" s="2">
        <v>23.92</v>
      </c>
      <c r="U558" s="2">
        <v>8.5</v>
      </c>
      <c r="V558" s="2" t="s">
        <v>44</v>
      </c>
      <c r="W558" s="2">
        <v>21.26</v>
      </c>
    </row>
    <row r="559" spans="1:23" x14ac:dyDescent="0.3">
      <c r="A559" s="2" t="s">
        <v>908</v>
      </c>
      <c r="B559" s="2" t="s">
        <v>10</v>
      </c>
      <c r="C559" s="2" t="s">
        <v>50</v>
      </c>
      <c r="D559" s="2" t="s">
        <v>2017</v>
      </c>
      <c r="E559" s="2" t="s">
        <v>3942</v>
      </c>
      <c r="F559" s="2" t="s">
        <v>26</v>
      </c>
      <c r="G559" s="2" t="s">
        <v>9</v>
      </c>
      <c r="H559" s="2">
        <f t="shared" si="8"/>
        <v>2007</v>
      </c>
      <c r="I559" s="42" t="s">
        <v>5617</v>
      </c>
      <c r="J559" s="2">
        <v>7.1</v>
      </c>
      <c r="K559" s="2">
        <v>110.62</v>
      </c>
      <c r="L559" s="2">
        <v>168</v>
      </c>
      <c r="M559" s="2">
        <v>26</v>
      </c>
      <c r="N559" s="2">
        <v>65.7</v>
      </c>
      <c r="O559" s="2">
        <v>340.82</v>
      </c>
      <c r="P559" s="2">
        <v>3402</v>
      </c>
      <c r="Q559" s="2" t="s">
        <v>45</v>
      </c>
      <c r="R559" s="2">
        <v>22</v>
      </c>
      <c r="S559" s="2">
        <v>241452</v>
      </c>
      <c r="T559" s="2">
        <v>231.23</v>
      </c>
      <c r="U559" s="2">
        <v>109.59</v>
      </c>
      <c r="V559" s="2" t="s">
        <v>44</v>
      </c>
      <c r="W559" s="2">
        <v>49.15</v>
      </c>
    </row>
    <row r="560" spans="1:23" x14ac:dyDescent="0.3">
      <c r="A560" s="2" t="s">
        <v>101</v>
      </c>
      <c r="B560" s="2" t="s">
        <v>20</v>
      </c>
      <c r="C560" s="2" t="s">
        <v>54</v>
      </c>
      <c r="D560" s="2" t="s">
        <v>2287</v>
      </c>
      <c r="E560" s="2" t="s">
        <v>3983</v>
      </c>
      <c r="F560" s="2" t="s">
        <v>26</v>
      </c>
      <c r="G560" s="2" t="s">
        <v>9</v>
      </c>
      <c r="H560" s="2">
        <f t="shared" si="8"/>
        <v>1989</v>
      </c>
      <c r="I560" s="42" t="s">
        <v>5618</v>
      </c>
      <c r="J560" s="2">
        <v>7.1</v>
      </c>
      <c r="K560" s="2">
        <v>54.71</v>
      </c>
      <c r="L560" s="2">
        <v>161</v>
      </c>
      <c r="M560" s="2">
        <v>47.75</v>
      </c>
      <c r="N560" s="2">
        <v>128.99</v>
      </c>
      <c r="O560" s="2">
        <v>742.88</v>
      </c>
      <c r="P560" s="2">
        <v>3292</v>
      </c>
      <c r="Q560" s="2" t="s">
        <v>45</v>
      </c>
      <c r="R560" s="2">
        <v>75</v>
      </c>
      <c r="S560" s="2">
        <v>5835</v>
      </c>
      <c r="T560" s="2">
        <v>542.05999999999995</v>
      </c>
      <c r="U560" s="2">
        <v>200.82</v>
      </c>
      <c r="V560" s="2" t="s">
        <v>44</v>
      </c>
      <c r="W560" s="2">
        <v>10.06</v>
      </c>
    </row>
    <row r="561" spans="1:23" x14ac:dyDescent="0.3">
      <c r="A561" s="2" t="s">
        <v>950</v>
      </c>
      <c r="B561" s="2" t="s">
        <v>32</v>
      </c>
      <c r="C561" s="2" t="s">
        <v>44</v>
      </c>
      <c r="D561" s="2" t="s">
        <v>2093</v>
      </c>
      <c r="E561" s="2" t="s">
        <v>3308</v>
      </c>
      <c r="F561" s="2" t="s">
        <v>26</v>
      </c>
      <c r="G561" s="2" t="s">
        <v>9</v>
      </c>
      <c r="H561" s="2">
        <f t="shared" si="8"/>
        <v>1953</v>
      </c>
      <c r="I561" s="42" t="s">
        <v>5619</v>
      </c>
      <c r="J561" s="2">
        <v>7.1</v>
      </c>
      <c r="K561" s="2">
        <v>109.57</v>
      </c>
      <c r="L561" s="2">
        <v>106</v>
      </c>
      <c r="M561" s="2">
        <v>10.47</v>
      </c>
      <c r="N561" s="2">
        <v>15.71</v>
      </c>
      <c r="O561" s="2">
        <v>119.52</v>
      </c>
      <c r="P561" s="2">
        <v>940</v>
      </c>
      <c r="Q561" s="2" t="s">
        <v>49</v>
      </c>
      <c r="R561" s="2">
        <v>84</v>
      </c>
      <c r="S561" s="2">
        <v>82676</v>
      </c>
      <c r="T561" s="2">
        <v>83.13</v>
      </c>
      <c r="U561" s="2">
        <v>36.39</v>
      </c>
      <c r="V561" s="2" t="s">
        <v>44</v>
      </c>
      <c r="W561" s="2">
        <v>23.07</v>
      </c>
    </row>
    <row r="562" spans="1:23" x14ac:dyDescent="0.3">
      <c r="A562" s="2" t="s">
        <v>992</v>
      </c>
      <c r="B562" s="2" t="s">
        <v>10</v>
      </c>
      <c r="C562" s="2" t="s">
        <v>48</v>
      </c>
      <c r="D562" s="2" t="s">
        <v>2579</v>
      </c>
      <c r="E562" s="2" t="s">
        <v>4032</v>
      </c>
      <c r="F562" s="2" t="s">
        <v>26</v>
      </c>
      <c r="G562" s="2" t="s">
        <v>19</v>
      </c>
      <c r="H562" s="2">
        <f t="shared" si="8"/>
        <v>1995</v>
      </c>
      <c r="I562" s="42" t="s">
        <v>5620</v>
      </c>
      <c r="J562" s="2">
        <v>7.1</v>
      </c>
      <c r="K562" s="2">
        <v>37.28</v>
      </c>
      <c r="L562" s="2">
        <v>83</v>
      </c>
      <c r="M562" s="2">
        <v>6.85</v>
      </c>
      <c r="N562" s="2">
        <v>13.58</v>
      </c>
      <c r="O562" s="2">
        <v>108.13</v>
      </c>
      <c r="P562" s="2">
        <v>4592</v>
      </c>
      <c r="Q562" s="2" t="s">
        <v>45</v>
      </c>
      <c r="R562" s="2">
        <v>78</v>
      </c>
      <c r="S562" s="2">
        <v>125530</v>
      </c>
      <c r="T562" s="2">
        <v>78.11</v>
      </c>
      <c r="U562" s="2">
        <v>30.02</v>
      </c>
      <c r="V562" s="2" t="s">
        <v>46</v>
      </c>
      <c r="W562" s="2">
        <v>17.98</v>
      </c>
    </row>
    <row r="563" spans="1:23" x14ac:dyDescent="0.3">
      <c r="A563" s="2" t="s">
        <v>1025</v>
      </c>
      <c r="B563" s="2" t="s">
        <v>28</v>
      </c>
      <c r="C563" s="2" t="s">
        <v>66</v>
      </c>
      <c r="D563" s="2" t="s">
        <v>2603</v>
      </c>
      <c r="E563" s="2" t="s">
        <v>4067</v>
      </c>
      <c r="F563" s="2" t="s">
        <v>18</v>
      </c>
      <c r="G563" s="2" t="s">
        <v>27</v>
      </c>
      <c r="H563" s="2">
        <f t="shared" si="8"/>
        <v>1985</v>
      </c>
      <c r="I563" s="42" t="s">
        <v>5621</v>
      </c>
      <c r="J563" s="2">
        <v>7.1</v>
      </c>
      <c r="K563" s="2">
        <v>180.95</v>
      </c>
      <c r="L563" s="2">
        <v>114</v>
      </c>
      <c r="M563" s="2">
        <v>9.65</v>
      </c>
      <c r="N563" s="2">
        <v>26.5</v>
      </c>
      <c r="O563" s="2">
        <v>56.2</v>
      </c>
      <c r="P563" s="2">
        <v>3277</v>
      </c>
      <c r="Q563" s="2" t="s">
        <v>49</v>
      </c>
      <c r="R563" s="2">
        <v>27</v>
      </c>
      <c r="S563" s="2">
        <v>243009</v>
      </c>
      <c r="T563" s="2">
        <v>37.39</v>
      </c>
      <c r="U563" s="2">
        <v>18.809999999999999</v>
      </c>
      <c r="V563" s="2" t="s">
        <v>48</v>
      </c>
      <c r="W563" s="2">
        <v>89.44</v>
      </c>
    </row>
    <row r="564" spans="1:23" x14ac:dyDescent="0.3">
      <c r="A564" s="2" t="s">
        <v>1048</v>
      </c>
      <c r="B564" s="2" t="s">
        <v>32</v>
      </c>
      <c r="C564" s="2" t="s">
        <v>48</v>
      </c>
      <c r="D564" s="2" t="s">
        <v>2614</v>
      </c>
      <c r="E564" s="2" t="s">
        <v>4094</v>
      </c>
      <c r="F564" s="2" t="s">
        <v>26</v>
      </c>
      <c r="G564" s="2" t="s">
        <v>9</v>
      </c>
      <c r="H564" s="2">
        <f t="shared" si="8"/>
        <v>1997</v>
      </c>
      <c r="I564" s="42" t="s">
        <v>5622</v>
      </c>
      <c r="J564" s="2">
        <v>7.1</v>
      </c>
      <c r="K564" s="2">
        <v>45.43</v>
      </c>
      <c r="L564" s="2">
        <v>143</v>
      </c>
      <c r="M564" s="2">
        <v>48.76</v>
      </c>
      <c r="N564" s="2">
        <v>124.62</v>
      </c>
      <c r="O564" s="2">
        <v>919.13</v>
      </c>
      <c r="P564" s="2">
        <v>3484</v>
      </c>
      <c r="Q564" s="2" t="s">
        <v>49</v>
      </c>
      <c r="R564" s="2">
        <v>89</v>
      </c>
      <c r="S564" s="2">
        <v>495237</v>
      </c>
      <c r="T564" s="2">
        <v>634.34</v>
      </c>
      <c r="U564" s="2">
        <v>284.79000000000002</v>
      </c>
      <c r="V564" s="2" t="s">
        <v>44</v>
      </c>
      <c r="W564" s="2">
        <v>11.25</v>
      </c>
    </row>
    <row r="565" spans="1:23" x14ac:dyDescent="0.3">
      <c r="A565" s="2" t="s">
        <v>1055</v>
      </c>
      <c r="B565" s="2" t="s">
        <v>10</v>
      </c>
      <c r="C565" s="2" t="s">
        <v>66</v>
      </c>
      <c r="D565" s="2" t="s">
        <v>2620</v>
      </c>
      <c r="E565" s="2" t="s">
        <v>4103</v>
      </c>
      <c r="F565" s="2" t="s">
        <v>2621</v>
      </c>
      <c r="G565" s="2" t="s">
        <v>2622</v>
      </c>
      <c r="H565" s="2">
        <f t="shared" si="8"/>
        <v>2009</v>
      </c>
      <c r="I565" s="42" t="s">
        <v>5623</v>
      </c>
      <c r="J565" s="2">
        <v>7.1</v>
      </c>
      <c r="K565" s="2">
        <v>268.83999999999997</v>
      </c>
      <c r="L565" s="2">
        <v>97</v>
      </c>
      <c r="M565" s="2">
        <v>12.49</v>
      </c>
      <c r="N565" s="2">
        <v>30.53</v>
      </c>
      <c r="O565" s="2">
        <v>219.24</v>
      </c>
      <c r="P565" s="2">
        <v>4187</v>
      </c>
      <c r="Q565" s="2" t="s">
        <v>45</v>
      </c>
      <c r="R565" s="2">
        <v>30</v>
      </c>
      <c r="S565" s="2">
        <v>254983</v>
      </c>
      <c r="T565" s="2">
        <v>115.31</v>
      </c>
      <c r="U565" s="2">
        <v>103.93</v>
      </c>
      <c r="V565" s="2" t="s">
        <v>50</v>
      </c>
      <c r="W565" s="2">
        <v>42.68</v>
      </c>
    </row>
    <row r="566" spans="1:23" x14ac:dyDescent="0.3">
      <c r="A566" s="2" t="s">
        <v>1085</v>
      </c>
      <c r="B566" s="2" t="s">
        <v>10</v>
      </c>
      <c r="C566" s="2" t="s">
        <v>44</v>
      </c>
      <c r="D566" s="2" t="s">
        <v>2639</v>
      </c>
      <c r="E566" s="2" t="s">
        <v>4136</v>
      </c>
      <c r="F566" s="2" t="s">
        <v>26</v>
      </c>
      <c r="G566" s="2" t="s">
        <v>9</v>
      </c>
      <c r="H566" s="2">
        <f t="shared" si="8"/>
        <v>1959</v>
      </c>
      <c r="I566" s="42" t="s">
        <v>5624</v>
      </c>
      <c r="J566" s="2">
        <v>7.1</v>
      </c>
      <c r="K566" s="2">
        <v>215.25</v>
      </c>
      <c r="L566" s="2">
        <v>137</v>
      </c>
      <c r="M566" s="2">
        <v>4.49</v>
      </c>
      <c r="N566" s="2">
        <v>12.65</v>
      </c>
      <c r="O566" s="2">
        <v>31.12</v>
      </c>
      <c r="P566" s="2">
        <v>1199</v>
      </c>
      <c r="Q566" s="2" t="s">
        <v>49</v>
      </c>
      <c r="R566" s="2">
        <v>68</v>
      </c>
      <c r="S566" s="2">
        <v>360215</v>
      </c>
      <c r="T566" s="2">
        <v>21</v>
      </c>
      <c r="U566" s="2">
        <v>10.119999999999999</v>
      </c>
      <c r="V566" s="2" t="s">
        <v>54</v>
      </c>
      <c r="W566" s="2">
        <v>42.47</v>
      </c>
    </row>
    <row r="567" spans="1:23" x14ac:dyDescent="0.3">
      <c r="A567" s="2" t="s">
        <v>1089</v>
      </c>
      <c r="B567" s="2" t="s">
        <v>28</v>
      </c>
      <c r="C567" s="2" t="s">
        <v>48</v>
      </c>
      <c r="D567" s="2" t="s">
        <v>2642</v>
      </c>
      <c r="E567" s="2" t="s">
        <v>4140</v>
      </c>
      <c r="F567" s="2" t="s">
        <v>26</v>
      </c>
      <c r="G567" s="2" t="s">
        <v>19</v>
      </c>
      <c r="H567" s="2">
        <f t="shared" si="8"/>
        <v>1952</v>
      </c>
      <c r="I567" s="42" t="s">
        <v>5625</v>
      </c>
      <c r="J567" s="2">
        <v>7.1</v>
      </c>
      <c r="K567" s="2">
        <v>274.52</v>
      </c>
      <c r="L567" s="2">
        <v>173</v>
      </c>
      <c r="M567" s="2">
        <v>5.79</v>
      </c>
      <c r="N567" s="2">
        <v>11.65</v>
      </c>
      <c r="O567" s="2">
        <v>62.97</v>
      </c>
      <c r="P567" s="2">
        <v>3339</v>
      </c>
      <c r="Q567" s="2" t="s">
        <v>49</v>
      </c>
      <c r="R567" s="2">
        <v>23</v>
      </c>
      <c r="S567" s="2">
        <v>438809</v>
      </c>
      <c r="T567" s="2">
        <v>33.82</v>
      </c>
      <c r="U567" s="2">
        <v>29.15</v>
      </c>
      <c r="V567" s="2" t="s">
        <v>50</v>
      </c>
      <c r="W567" s="2">
        <v>100.37</v>
      </c>
    </row>
    <row r="568" spans="1:23" x14ac:dyDescent="0.3">
      <c r="A568" s="2" t="s">
        <v>1102</v>
      </c>
      <c r="B568" s="2" t="s">
        <v>28</v>
      </c>
      <c r="C568" s="2" t="s">
        <v>44</v>
      </c>
      <c r="D568" s="2" t="s">
        <v>2654</v>
      </c>
      <c r="E568" s="2" t="s">
        <v>4157</v>
      </c>
      <c r="F568" s="2" t="s">
        <v>26</v>
      </c>
      <c r="G568" s="2" t="s">
        <v>9</v>
      </c>
      <c r="H568" s="2">
        <f t="shared" si="8"/>
        <v>1982</v>
      </c>
      <c r="I568" s="42" t="s">
        <v>5626</v>
      </c>
      <c r="J568" s="2">
        <v>7.1</v>
      </c>
      <c r="K568" s="2">
        <v>205.22</v>
      </c>
      <c r="L568" s="2">
        <v>145</v>
      </c>
      <c r="M568" s="2">
        <v>42.21</v>
      </c>
      <c r="N568" s="2">
        <v>99.08</v>
      </c>
      <c r="O568" s="2">
        <v>888.92</v>
      </c>
      <c r="P568" s="2">
        <v>1280</v>
      </c>
      <c r="Q568" s="2" t="s">
        <v>45</v>
      </c>
      <c r="R568" s="2">
        <v>31</v>
      </c>
      <c r="S568" s="2">
        <v>356608</v>
      </c>
      <c r="T568" s="2">
        <v>636.95000000000005</v>
      </c>
      <c r="U568" s="2">
        <v>251.97</v>
      </c>
      <c r="V568" s="2" t="s">
        <v>46</v>
      </c>
      <c r="W568" s="2">
        <v>85.29</v>
      </c>
    </row>
    <row r="569" spans="1:23" x14ac:dyDescent="0.3">
      <c r="A569" s="2" t="s">
        <v>1104</v>
      </c>
      <c r="B569" s="2" t="s">
        <v>25</v>
      </c>
      <c r="C569" s="2" t="s">
        <v>50</v>
      </c>
      <c r="D569" s="2" t="s">
        <v>1902</v>
      </c>
      <c r="E569" s="2" t="s">
        <v>4160</v>
      </c>
      <c r="F569" s="2" t="s">
        <v>26</v>
      </c>
      <c r="G569" s="2" t="s">
        <v>9</v>
      </c>
      <c r="H569" s="2">
        <f t="shared" si="8"/>
        <v>1987</v>
      </c>
      <c r="I569" s="42" t="s">
        <v>5627</v>
      </c>
      <c r="J569" s="2">
        <v>7.1</v>
      </c>
      <c r="K569" s="2">
        <v>54.33</v>
      </c>
      <c r="L569" s="2">
        <v>141</v>
      </c>
      <c r="M569" s="2">
        <v>42.43</v>
      </c>
      <c r="N569" s="2">
        <v>82.24</v>
      </c>
      <c r="O569" s="2">
        <v>592.69000000000005</v>
      </c>
      <c r="P569" s="2">
        <v>4949</v>
      </c>
      <c r="Q569" s="2" t="s">
        <v>49</v>
      </c>
      <c r="R569" s="2">
        <v>47</v>
      </c>
      <c r="S569" s="2">
        <v>151623</v>
      </c>
      <c r="T569" s="2">
        <v>323.10000000000002</v>
      </c>
      <c r="U569" s="2">
        <v>269.58999999999997</v>
      </c>
      <c r="V569" s="2" t="s">
        <v>50</v>
      </c>
      <c r="W569" s="2">
        <v>24.72</v>
      </c>
    </row>
    <row r="570" spans="1:23" x14ac:dyDescent="0.3">
      <c r="A570" s="2" t="s">
        <v>1132</v>
      </c>
      <c r="B570" s="2" t="s">
        <v>13</v>
      </c>
      <c r="C570" s="2" t="s">
        <v>52</v>
      </c>
      <c r="D570" s="2" t="s">
        <v>2519</v>
      </c>
      <c r="E570" s="2" t="s">
        <v>4190</v>
      </c>
      <c r="F570" s="2" t="s">
        <v>26</v>
      </c>
      <c r="G570" s="2" t="s">
        <v>9</v>
      </c>
      <c r="H570" s="2">
        <f t="shared" si="8"/>
        <v>1970</v>
      </c>
      <c r="I570" s="42" t="s">
        <v>5628</v>
      </c>
      <c r="J570" s="2">
        <v>7.1</v>
      </c>
      <c r="K570" s="2">
        <v>50.36</v>
      </c>
      <c r="L570" s="2">
        <v>120</v>
      </c>
      <c r="M570" s="2">
        <v>45.14</v>
      </c>
      <c r="N570" s="2">
        <v>109.38</v>
      </c>
      <c r="O570" s="2">
        <v>779.93</v>
      </c>
      <c r="P570" s="2">
        <v>1329</v>
      </c>
      <c r="Q570" s="2" t="s">
        <v>45</v>
      </c>
      <c r="R570" s="2">
        <v>62</v>
      </c>
      <c r="S570" s="2">
        <v>96075</v>
      </c>
      <c r="T570" s="2">
        <v>565.86</v>
      </c>
      <c r="U570" s="2">
        <v>214.07</v>
      </c>
      <c r="V570" s="2" t="s">
        <v>55</v>
      </c>
      <c r="W570" s="2">
        <v>20.79</v>
      </c>
    </row>
    <row r="571" spans="1:23" x14ac:dyDescent="0.3">
      <c r="A571" s="2" t="s">
        <v>1156</v>
      </c>
      <c r="B571" s="2" t="s">
        <v>32</v>
      </c>
      <c r="C571" s="2" t="s">
        <v>48</v>
      </c>
      <c r="D571" s="2" t="s">
        <v>2489</v>
      </c>
      <c r="E571" s="2" t="s">
        <v>4218</v>
      </c>
      <c r="F571" s="2" t="s">
        <v>26</v>
      </c>
      <c r="G571" s="2" t="s">
        <v>9</v>
      </c>
      <c r="H571" s="2">
        <f t="shared" si="8"/>
        <v>1967</v>
      </c>
      <c r="I571" s="42" t="s">
        <v>5629</v>
      </c>
      <c r="J571" s="2">
        <v>7.1</v>
      </c>
      <c r="K571" s="2">
        <v>248.03</v>
      </c>
      <c r="L571" s="2">
        <v>109</v>
      </c>
      <c r="M571" s="2">
        <v>43.73</v>
      </c>
      <c r="N571" s="2">
        <v>98.55</v>
      </c>
      <c r="O571" s="2">
        <v>327.54000000000002</v>
      </c>
      <c r="P571" s="2">
        <v>1921</v>
      </c>
      <c r="Q571" s="2" t="s">
        <v>45</v>
      </c>
      <c r="R571" s="2">
        <v>61</v>
      </c>
      <c r="S571" s="2">
        <v>466643</v>
      </c>
      <c r="T571" s="2">
        <v>242.63</v>
      </c>
      <c r="U571" s="2">
        <v>84.91</v>
      </c>
      <c r="V571" s="2" t="s">
        <v>46</v>
      </c>
      <c r="W571" s="2">
        <v>76.930000000000007</v>
      </c>
    </row>
    <row r="572" spans="1:23" x14ac:dyDescent="0.3">
      <c r="A572" s="2" t="s">
        <v>1171</v>
      </c>
      <c r="B572" s="2" t="s">
        <v>28</v>
      </c>
      <c r="C572" s="2" t="s">
        <v>54</v>
      </c>
      <c r="D572" s="2" t="s">
        <v>2692</v>
      </c>
      <c r="E572" s="2" t="s">
        <v>4235</v>
      </c>
      <c r="F572" s="2" t="s">
        <v>26</v>
      </c>
      <c r="G572" s="2" t="s">
        <v>9</v>
      </c>
      <c r="H572" s="2">
        <f t="shared" si="8"/>
        <v>1963</v>
      </c>
      <c r="I572" s="42" t="s">
        <v>5630</v>
      </c>
      <c r="J572" s="2">
        <v>7.1</v>
      </c>
      <c r="K572" s="2">
        <v>298.54000000000002</v>
      </c>
      <c r="L572" s="2">
        <v>161</v>
      </c>
      <c r="M572" s="2">
        <v>21.89</v>
      </c>
      <c r="N572" s="2">
        <v>40.25</v>
      </c>
      <c r="O572" s="2">
        <v>128.44999999999999</v>
      </c>
      <c r="P572" s="2">
        <v>4622</v>
      </c>
      <c r="Q572" s="2" t="s">
        <v>49</v>
      </c>
      <c r="R572" s="2">
        <v>51</v>
      </c>
      <c r="S572" s="2">
        <v>47429</v>
      </c>
      <c r="T572" s="2">
        <v>69.12</v>
      </c>
      <c r="U572" s="2">
        <v>59.33</v>
      </c>
      <c r="V572" s="2" t="s">
        <v>48</v>
      </c>
      <c r="W572" s="2">
        <v>140.72</v>
      </c>
    </row>
    <row r="573" spans="1:23" x14ac:dyDescent="0.3">
      <c r="A573" s="2" t="s">
        <v>1174</v>
      </c>
      <c r="B573" s="2" t="s">
        <v>8</v>
      </c>
      <c r="C573" s="2" t="s">
        <v>50</v>
      </c>
      <c r="D573" s="2" t="s">
        <v>2044</v>
      </c>
      <c r="E573" s="2" t="s">
        <v>4238</v>
      </c>
      <c r="F573" s="2" t="s">
        <v>26</v>
      </c>
      <c r="G573" s="2" t="s">
        <v>9</v>
      </c>
      <c r="H573" s="2">
        <f t="shared" si="8"/>
        <v>1994</v>
      </c>
      <c r="I573" s="42" t="s">
        <v>5631</v>
      </c>
      <c r="J573" s="2">
        <v>7.1</v>
      </c>
      <c r="K573" s="2">
        <v>152.83000000000001</v>
      </c>
      <c r="L573" s="2">
        <v>99</v>
      </c>
      <c r="M573" s="2">
        <v>40.26</v>
      </c>
      <c r="N573" s="2">
        <v>66.48</v>
      </c>
      <c r="O573" s="2">
        <v>536.30999999999995</v>
      </c>
      <c r="P573" s="2">
        <v>4330</v>
      </c>
      <c r="Q573" s="2" t="s">
        <v>49</v>
      </c>
      <c r="R573" s="2">
        <v>38</v>
      </c>
      <c r="S573" s="2">
        <v>372377</v>
      </c>
      <c r="T573" s="2">
        <v>402.32</v>
      </c>
      <c r="U573" s="2">
        <v>133.99</v>
      </c>
      <c r="V573" s="2" t="s">
        <v>50</v>
      </c>
      <c r="W573" s="2">
        <v>53.49</v>
      </c>
    </row>
    <row r="574" spans="1:23" x14ac:dyDescent="0.3">
      <c r="A574" s="2" t="s">
        <v>1184</v>
      </c>
      <c r="B574" s="2" t="s">
        <v>20</v>
      </c>
      <c r="C574" s="2" t="s">
        <v>54</v>
      </c>
      <c r="D574" s="2" t="s">
        <v>2702</v>
      </c>
      <c r="E574" s="2" t="s">
        <v>4249</v>
      </c>
      <c r="F574" s="2" t="s">
        <v>26</v>
      </c>
      <c r="G574" s="2" t="s">
        <v>2699</v>
      </c>
      <c r="H574" s="2">
        <f t="shared" si="8"/>
        <v>1988</v>
      </c>
      <c r="I574" s="42" t="s">
        <v>5632</v>
      </c>
      <c r="J574" s="2">
        <v>7.1</v>
      </c>
      <c r="K574" s="2">
        <v>153.76</v>
      </c>
      <c r="L574" s="2">
        <v>121</v>
      </c>
      <c r="M574" s="2">
        <v>15.98</v>
      </c>
      <c r="N574" s="2">
        <v>26.75</v>
      </c>
      <c r="O574" s="2">
        <v>245.99</v>
      </c>
      <c r="P574" s="2">
        <v>2170</v>
      </c>
      <c r="Q574" s="2" t="s">
        <v>49</v>
      </c>
      <c r="R574" s="2">
        <v>67</v>
      </c>
      <c r="S574" s="2">
        <v>358733</v>
      </c>
      <c r="T574" s="2">
        <v>134.91</v>
      </c>
      <c r="U574" s="2">
        <v>111.08</v>
      </c>
      <c r="V574" s="2" t="s">
        <v>50</v>
      </c>
      <c r="W574" s="2">
        <v>38.81</v>
      </c>
    </row>
    <row r="575" spans="1:23" x14ac:dyDescent="0.3">
      <c r="A575" s="2" t="s">
        <v>1252</v>
      </c>
      <c r="B575" s="2" t="s">
        <v>17</v>
      </c>
      <c r="C575" s="2" t="s">
        <v>48</v>
      </c>
      <c r="D575" s="2" t="s">
        <v>2752</v>
      </c>
      <c r="E575" s="2" t="s">
        <v>4326</v>
      </c>
      <c r="F575" s="2" t="s">
        <v>26</v>
      </c>
      <c r="G575" s="2" t="s">
        <v>9</v>
      </c>
      <c r="H575" s="2">
        <f t="shared" si="8"/>
        <v>1976</v>
      </c>
      <c r="I575" s="42" t="s">
        <v>5633</v>
      </c>
      <c r="J575" s="2">
        <v>7.1</v>
      </c>
      <c r="K575" s="2">
        <v>22.66</v>
      </c>
      <c r="L575" s="2">
        <v>131</v>
      </c>
      <c r="M575" s="2">
        <v>32.99</v>
      </c>
      <c r="N575" s="2">
        <v>60.61</v>
      </c>
      <c r="O575" s="2">
        <v>355.82</v>
      </c>
      <c r="P575" s="2">
        <v>2805</v>
      </c>
      <c r="Q575" s="2" t="s">
        <v>49</v>
      </c>
      <c r="R575" s="2">
        <v>37</v>
      </c>
      <c r="S575" s="2">
        <v>269936</v>
      </c>
      <c r="T575" s="2">
        <v>270.02999999999997</v>
      </c>
      <c r="U575" s="2">
        <v>85.79</v>
      </c>
      <c r="V575" s="2" t="s">
        <v>55</v>
      </c>
      <c r="W575" s="2">
        <v>6.59</v>
      </c>
    </row>
    <row r="576" spans="1:23" x14ac:dyDescent="0.3">
      <c r="A576" s="2" t="s">
        <v>1263</v>
      </c>
      <c r="B576" s="2" t="s">
        <v>10</v>
      </c>
      <c r="C576" s="2" t="s">
        <v>66</v>
      </c>
      <c r="D576" s="2" t="s">
        <v>2222</v>
      </c>
      <c r="E576" s="2" t="s">
        <v>4339</v>
      </c>
      <c r="F576" s="2" t="s">
        <v>26</v>
      </c>
      <c r="G576" s="2" t="s">
        <v>9</v>
      </c>
      <c r="H576" s="2">
        <f t="shared" si="8"/>
        <v>1982</v>
      </c>
      <c r="I576" s="42" t="s">
        <v>5634</v>
      </c>
      <c r="J576" s="2">
        <v>7.1</v>
      </c>
      <c r="K576" s="2">
        <v>259.76</v>
      </c>
      <c r="L576" s="2">
        <v>124</v>
      </c>
      <c r="M576" s="2">
        <v>17.18</v>
      </c>
      <c r="N576" s="2">
        <v>32.54</v>
      </c>
      <c r="O576" s="2">
        <v>179.61</v>
      </c>
      <c r="P576" s="2">
        <v>2775</v>
      </c>
      <c r="Q576" s="2" t="s">
        <v>45</v>
      </c>
      <c r="R576" s="2">
        <v>53</v>
      </c>
      <c r="S576" s="2">
        <v>241447</v>
      </c>
      <c r="T576" s="2">
        <v>91.86</v>
      </c>
      <c r="U576" s="2">
        <v>87.75</v>
      </c>
      <c r="V576" s="2" t="s">
        <v>44</v>
      </c>
      <c r="W576" s="2">
        <v>128.94</v>
      </c>
    </row>
    <row r="577" spans="1:23" x14ac:dyDescent="0.3">
      <c r="A577" s="2" t="s">
        <v>1264</v>
      </c>
      <c r="B577" s="2" t="s">
        <v>13</v>
      </c>
      <c r="C577" s="2" t="s">
        <v>54</v>
      </c>
      <c r="D577" s="2" t="s">
        <v>2757</v>
      </c>
      <c r="E577" s="2" t="s">
        <v>4340</v>
      </c>
      <c r="F577" s="2" t="s">
        <v>26</v>
      </c>
      <c r="G577" s="2" t="s">
        <v>9</v>
      </c>
      <c r="H577" s="2">
        <f t="shared" si="8"/>
        <v>1960</v>
      </c>
      <c r="I577" s="42" t="s">
        <v>5635</v>
      </c>
      <c r="J577" s="2">
        <v>7.1</v>
      </c>
      <c r="K577" s="2">
        <v>235.97</v>
      </c>
      <c r="L577" s="2">
        <v>161</v>
      </c>
      <c r="M577" s="2">
        <v>48.37</v>
      </c>
      <c r="N577" s="2">
        <v>81.55</v>
      </c>
      <c r="O577" s="2">
        <v>753.05</v>
      </c>
      <c r="P577" s="2">
        <v>2451</v>
      </c>
      <c r="Q577" s="2" t="s">
        <v>49</v>
      </c>
      <c r="R577" s="2">
        <v>76</v>
      </c>
      <c r="S577" s="2">
        <v>59797</v>
      </c>
      <c r="T577" s="2">
        <v>427.43</v>
      </c>
      <c r="U577" s="2">
        <v>325.62</v>
      </c>
      <c r="V577" s="2" t="s">
        <v>55</v>
      </c>
      <c r="W577" s="2">
        <v>76.25</v>
      </c>
    </row>
    <row r="578" spans="1:23" x14ac:dyDescent="0.3">
      <c r="A578" s="2" t="s">
        <v>1318</v>
      </c>
      <c r="B578" s="2" t="s">
        <v>17</v>
      </c>
      <c r="C578" s="2" t="s">
        <v>44</v>
      </c>
      <c r="D578" s="2" t="s">
        <v>2400</v>
      </c>
      <c r="E578" s="2" t="s">
        <v>4402</v>
      </c>
      <c r="F578" s="2" t="s">
        <v>26</v>
      </c>
      <c r="G578" s="2" t="s">
        <v>9</v>
      </c>
      <c r="H578" s="2">
        <f t="shared" si="8"/>
        <v>1971</v>
      </c>
      <c r="I578" s="42" t="s">
        <v>5636</v>
      </c>
      <c r="J578" s="2">
        <v>7.1</v>
      </c>
      <c r="K578" s="2">
        <v>224.2</v>
      </c>
      <c r="L578" s="2">
        <v>161</v>
      </c>
      <c r="M578" s="2">
        <v>43.06</v>
      </c>
      <c r="N578" s="2">
        <v>89.34</v>
      </c>
      <c r="O578" s="2">
        <v>287.43</v>
      </c>
      <c r="P578" s="2">
        <v>2661</v>
      </c>
      <c r="Q578" s="2" t="s">
        <v>49</v>
      </c>
      <c r="R578" s="2">
        <v>64</v>
      </c>
      <c r="S578" s="2">
        <v>202173</v>
      </c>
      <c r="T578" s="2">
        <v>225.44</v>
      </c>
      <c r="U578" s="2">
        <v>61.99</v>
      </c>
      <c r="V578" s="2" t="s">
        <v>50</v>
      </c>
      <c r="W578" s="2">
        <v>23.34</v>
      </c>
    </row>
    <row r="579" spans="1:23" x14ac:dyDescent="0.3">
      <c r="A579" s="2" t="s">
        <v>1389</v>
      </c>
      <c r="B579" s="2" t="s">
        <v>28</v>
      </c>
      <c r="C579" s="2" t="s">
        <v>52</v>
      </c>
      <c r="D579" s="2" t="s">
        <v>2571</v>
      </c>
      <c r="E579" s="2" t="s">
        <v>4479</v>
      </c>
      <c r="F579" s="2" t="s">
        <v>26</v>
      </c>
      <c r="G579" s="2" t="s">
        <v>9</v>
      </c>
      <c r="H579" s="2">
        <f t="shared" ref="H579:H642" si="9">YEAR(I579)</f>
        <v>1981</v>
      </c>
      <c r="I579" s="42" t="s">
        <v>5637</v>
      </c>
      <c r="J579" s="2">
        <v>7.1</v>
      </c>
      <c r="K579" s="2">
        <v>175.49</v>
      </c>
      <c r="L579" s="2">
        <v>141</v>
      </c>
      <c r="M579" s="2">
        <v>11.61</v>
      </c>
      <c r="N579" s="2">
        <v>31.27</v>
      </c>
      <c r="O579" s="2">
        <v>83.77</v>
      </c>
      <c r="P579" s="2">
        <v>1086</v>
      </c>
      <c r="Q579" s="2" t="s">
        <v>49</v>
      </c>
      <c r="R579" s="2">
        <v>50</v>
      </c>
      <c r="S579" s="2">
        <v>415820</v>
      </c>
      <c r="T579" s="2">
        <v>58.1</v>
      </c>
      <c r="U579" s="2">
        <v>25.67</v>
      </c>
      <c r="V579" s="2" t="s">
        <v>48</v>
      </c>
      <c r="W579" s="2">
        <v>36</v>
      </c>
    </row>
    <row r="580" spans="1:23" x14ac:dyDescent="0.3">
      <c r="A580" s="2" t="s">
        <v>1398</v>
      </c>
      <c r="B580" s="2" t="s">
        <v>32</v>
      </c>
      <c r="C580" s="2" t="s">
        <v>52</v>
      </c>
      <c r="D580" s="2" t="s">
        <v>2824</v>
      </c>
      <c r="E580" s="2" t="s">
        <v>4489</v>
      </c>
      <c r="F580" s="2" t="s">
        <v>2553</v>
      </c>
      <c r="G580" s="2" t="s">
        <v>1879</v>
      </c>
      <c r="H580" s="2">
        <f t="shared" si="9"/>
        <v>2009</v>
      </c>
      <c r="I580" s="42" t="s">
        <v>5638</v>
      </c>
      <c r="J580" s="2">
        <v>7.1</v>
      </c>
      <c r="K580" s="2">
        <v>11</v>
      </c>
      <c r="L580" s="2">
        <v>156</v>
      </c>
      <c r="M580" s="2">
        <v>32.700000000000003</v>
      </c>
      <c r="N580" s="2">
        <v>81.08</v>
      </c>
      <c r="O580" s="2">
        <v>492.23</v>
      </c>
      <c r="P580" s="2">
        <v>947</v>
      </c>
      <c r="Q580" s="2" t="s">
        <v>49</v>
      </c>
      <c r="R580" s="2">
        <v>85</v>
      </c>
      <c r="S580" s="2">
        <v>288186</v>
      </c>
      <c r="T580" s="2">
        <v>252.81</v>
      </c>
      <c r="U580" s="2">
        <v>239.42</v>
      </c>
      <c r="V580" s="2" t="s">
        <v>48</v>
      </c>
      <c r="W580" s="2">
        <v>4.6500000000000004</v>
      </c>
    </row>
    <row r="581" spans="1:23" x14ac:dyDescent="0.3">
      <c r="A581" s="2" t="s">
        <v>363</v>
      </c>
      <c r="B581" s="2" t="s">
        <v>10</v>
      </c>
      <c r="C581" s="2" t="s">
        <v>44</v>
      </c>
      <c r="D581" s="2" t="s">
        <v>2742</v>
      </c>
      <c r="E581" s="2" t="s">
        <v>4535</v>
      </c>
      <c r="F581" s="2" t="s">
        <v>26</v>
      </c>
      <c r="G581" s="2" t="s">
        <v>9</v>
      </c>
      <c r="H581" s="2">
        <f t="shared" si="9"/>
        <v>2009</v>
      </c>
      <c r="I581" s="42" t="s">
        <v>5639</v>
      </c>
      <c r="J581" s="2">
        <v>7.1</v>
      </c>
      <c r="K581" s="2">
        <v>210.57</v>
      </c>
      <c r="L581" s="2">
        <v>149</v>
      </c>
      <c r="M581" s="2">
        <v>25.29</v>
      </c>
      <c r="N581" s="2">
        <v>43.35</v>
      </c>
      <c r="O581" s="2">
        <v>415.83</v>
      </c>
      <c r="P581" s="2">
        <v>1702</v>
      </c>
      <c r="Q581" s="2" t="s">
        <v>45</v>
      </c>
      <c r="R581" s="2">
        <v>60</v>
      </c>
      <c r="S581" s="2">
        <v>268051</v>
      </c>
      <c r="T581" s="2">
        <v>302.99</v>
      </c>
      <c r="U581" s="2">
        <v>112.84</v>
      </c>
      <c r="V581" s="2" t="s">
        <v>54</v>
      </c>
      <c r="W581" s="2">
        <v>54.63</v>
      </c>
    </row>
    <row r="582" spans="1:23" x14ac:dyDescent="0.3">
      <c r="A582" s="2" t="s">
        <v>1531</v>
      </c>
      <c r="B582" s="2" t="s">
        <v>22</v>
      </c>
      <c r="C582" s="2" t="s">
        <v>61</v>
      </c>
      <c r="D582" s="2" t="s">
        <v>2647</v>
      </c>
      <c r="E582" s="2" t="s">
        <v>4651</v>
      </c>
      <c r="F582" s="2" t="s">
        <v>26</v>
      </c>
      <c r="G582" s="2" t="s">
        <v>9</v>
      </c>
      <c r="H582" s="2">
        <f t="shared" si="9"/>
        <v>2005</v>
      </c>
      <c r="I582" s="42" t="s">
        <v>5640</v>
      </c>
      <c r="J582" s="2">
        <v>7.1</v>
      </c>
      <c r="K582" s="2">
        <v>113.31</v>
      </c>
      <c r="L582" s="2">
        <v>146</v>
      </c>
      <c r="M582" s="2">
        <v>25.9</v>
      </c>
      <c r="N582" s="2">
        <v>55.18</v>
      </c>
      <c r="O582" s="2">
        <v>466.7</v>
      </c>
      <c r="P582" s="2">
        <v>1697</v>
      </c>
      <c r="Q582" s="2" t="s">
        <v>49</v>
      </c>
      <c r="R582" s="2">
        <v>99</v>
      </c>
      <c r="S582" s="2">
        <v>303443</v>
      </c>
      <c r="T582" s="2">
        <v>335.26</v>
      </c>
      <c r="U582" s="2">
        <v>131.44</v>
      </c>
      <c r="V582" s="2" t="s">
        <v>44</v>
      </c>
      <c r="W582" s="2">
        <v>20.86</v>
      </c>
    </row>
    <row r="583" spans="1:23" x14ac:dyDescent="0.3">
      <c r="A583" s="2" t="s">
        <v>1573</v>
      </c>
      <c r="B583" s="2" t="s">
        <v>22</v>
      </c>
      <c r="C583" s="2" t="s">
        <v>44</v>
      </c>
      <c r="D583" s="2" t="s">
        <v>2922</v>
      </c>
      <c r="E583" s="2" t="s">
        <v>4704</v>
      </c>
      <c r="F583" s="2" t="s">
        <v>26</v>
      </c>
      <c r="G583" s="2" t="s">
        <v>9</v>
      </c>
      <c r="H583" s="2">
        <f t="shared" si="9"/>
        <v>1980</v>
      </c>
      <c r="I583" s="42" t="s">
        <v>5641</v>
      </c>
      <c r="J583" s="2">
        <v>7.1</v>
      </c>
      <c r="K583" s="2">
        <v>177.59</v>
      </c>
      <c r="L583" s="2">
        <v>172</v>
      </c>
      <c r="M583" s="2">
        <v>24.41</v>
      </c>
      <c r="N583" s="2">
        <v>44.69</v>
      </c>
      <c r="O583" s="2">
        <v>378.05</v>
      </c>
      <c r="P583" s="2">
        <v>2445</v>
      </c>
      <c r="Q583" s="2" t="s">
        <v>49</v>
      </c>
      <c r="R583" s="2">
        <v>70</v>
      </c>
      <c r="S583" s="2">
        <v>440425</v>
      </c>
      <c r="T583" s="2">
        <v>259.29000000000002</v>
      </c>
      <c r="U583" s="2">
        <v>118.76</v>
      </c>
      <c r="V583" s="2" t="s">
        <v>48</v>
      </c>
      <c r="W583" s="2">
        <v>47.38</v>
      </c>
    </row>
    <row r="584" spans="1:23" x14ac:dyDescent="0.3">
      <c r="A584" s="2" t="s">
        <v>1578</v>
      </c>
      <c r="B584" s="2" t="s">
        <v>28</v>
      </c>
      <c r="C584" s="2" t="s">
        <v>61</v>
      </c>
      <c r="D584" s="2" t="s">
        <v>2513</v>
      </c>
      <c r="E584" s="2" t="s">
        <v>4712</v>
      </c>
      <c r="F584" s="2" t="s">
        <v>26</v>
      </c>
      <c r="G584" s="2" t="s">
        <v>9</v>
      </c>
      <c r="H584" s="2">
        <f t="shared" si="9"/>
        <v>1988</v>
      </c>
      <c r="I584" s="42" t="s">
        <v>5642</v>
      </c>
      <c r="J584" s="2">
        <v>7.1</v>
      </c>
      <c r="K584" s="2">
        <v>153.74</v>
      </c>
      <c r="L584" s="2">
        <v>84</v>
      </c>
      <c r="M584" s="2">
        <v>42.86</v>
      </c>
      <c r="N584" s="2">
        <v>99.29</v>
      </c>
      <c r="O584" s="2">
        <v>365.06</v>
      </c>
      <c r="P584" s="2">
        <v>2167</v>
      </c>
      <c r="Q584" s="2" t="s">
        <v>45</v>
      </c>
      <c r="R584" s="2">
        <v>31</v>
      </c>
      <c r="S584" s="2">
        <v>213484</v>
      </c>
      <c r="T584" s="2">
        <v>203.04</v>
      </c>
      <c r="U584" s="2">
        <v>162.02000000000001</v>
      </c>
      <c r="V584" s="2" t="s">
        <v>50</v>
      </c>
      <c r="W584" s="2">
        <v>68.63</v>
      </c>
    </row>
    <row r="585" spans="1:23" x14ac:dyDescent="0.3">
      <c r="A585" s="2" t="s">
        <v>1631</v>
      </c>
      <c r="B585" s="2" t="s">
        <v>10</v>
      </c>
      <c r="C585" s="2" t="s">
        <v>48</v>
      </c>
      <c r="D585" s="2" t="s">
        <v>2948</v>
      </c>
      <c r="E585" s="2" t="s">
        <v>4778</v>
      </c>
      <c r="F585" s="2" t="s">
        <v>26</v>
      </c>
      <c r="G585" s="2" t="s">
        <v>9</v>
      </c>
      <c r="H585" s="2">
        <f t="shared" si="9"/>
        <v>1972</v>
      </c>
      <c r="I585" s="42" t="s">
        <v>5643</v>
      </c>
      <c r="J585" s="2">
        <v>7.1</v>
      </c>
      <c r="K585" s="2">
        <v>291.66000000000003</v>
      </c>
      <c r="L585" s="2">
        <v>89</v>
      </c>
      <c r="M585" s="2">
        <v>37.22</v>
      </c>
      <c r="N585" s="2">
        <v>86.35</v>
      </c>
      <c r="O585" s="2">
        <v>852.08</v>
      </c>
      <c r="P585" s="2">
        <v>954</v>
      </c>
      <c r="Q585" s="2" t="s">
        <v>49</v>
      </c>
      <c r="R585" s="2">
        <v>38</v>
      </c>
      <c r="S585" s="2">
        <v>159427</v>
      </c>
      <c r="T585" s="2">
        <v>627.35</v>
      </c>
      <c r="U585" s="2">
        <v>224.73</v>
      </c>
      <c r="V585" s="2" t="s">
        <v>46</v>
      </c>
      <c r="W585" s="2">
        <v>80.06</v>
      </c>
    </row>
    <row r="586" spans="1:23" x14ac:dyDescent="0.3">
      <c r="A586" s="2" t="s">
        <v>1642</v>
      </c>
      <c r="B586" s="2" t="s">
        <v>25</v>
      </c>
      <c r="C586" s="2" t="s">
        <v>50</v>
      </c>
      <c r="D586" s="2" t="s">
        <v>2158</v>
      </c>
      <c r="E586" s="2" t="s">
        <v>4794</v>
      </c>
      <c r="F586" s="2" t="s">
        <v>26</v>
      </c>
      <c r="G586" s="2" t="s">
        <v>9</v>
      </c>
      <c r="H586" s="2">
        <f t="shared" si="9"/>
        <v>1999</v>
      </c>
      <c r="I586" s="42" t="s">
        <v>5644</v>
      </c>
      <c r="J586" s="2">
        <v>7.1</v>
      </c>
      <c r="K586" s="2">
        <v>207.85</v>
      </c>
      <c r="L586" s="2">
        <v>163</v>
      </c>
      <c r="M586" s="2">
        <v>10.39</v>
      </c>
      <c r="N586" s="2">
        <v>29.12</v>
      </c>
      <c r="O586" s="2">
        <v>262.17</v>
      </c>
      <c r="P586" s="2">
        <v>2478</v>
      </c>
      <c r="Q586" s="2" t="s">
        <v>45</v>
      </c>
      <c r="R586" s="2">
        <v>63</v>
      </c>
      <c r="S586" s="2">
        <v>155473</v>
      </c>
      <c r="T586" s="2">
        <v>190.12</v>
      </c>
      <c r="U586" s="2">
        <v>72.05</v>
      </c>
      <c r="V586" s="2" t="s">
        <v>44</v>
      </c>
      <c r="W586" s="2">
        <v>36.07</v>
      </c>
    </row>
    <row r="587" spans="1:23" x14ac:dyDescent="0.3">
      <c r="A587" s="2" t="s">
        <v>1648</v>
      </c>
      <c r="B587" s="2" t="s">
        <v>28</v>
      </c>
      <c r="C587" s="2" t="s">
        <v>44</v>
      </c>
      <c r="D587" s="2" t="s">
        <v>2959</v>
      </c>
      <c r="E587" s="2" t="s">
        <v>4802</v>
      </c>
      <c r="F587" s="2" t="s">
        <v>26</v>
      </c>
      <c r="G587" s="2" t="s">
        <v>9</v>
      </c>
      <c r="H587" s="2">
        <f t="shared" si="9"/>
        <v>1982</v>
      </c>
      <c r="I587" s="42" t="s">
        <v>5645</v>
      </c>
      <c r="J587" s="2">
        <v>7.1</v>
      </c>
      <c r="K587" s="2">
        <v>148.24</v>
      </c>
      <c r="L587" s="2">
        <v>145</v>
      </c>
      <c r="M587" s="2">
        <v>18.72</v>
      </c>
      <c r="N587" s="2">
        <v>49.59</v>
      </c>
      <c r="O587" s="2">
        <v>341.49</v>
      </c>
      <c r="P587" s="2">
        <v>1327</v>
      </c>
      <c r="Q587" s="2" t="s">
        <v>49</v>
      </c>
      <c r="R587" s="2">
        <v>62</v>
      </c>
      <c r="S587" s="2">
        <v>327343</v>
      </c>
      <c r="T587" s="2">
        <v>186.61</v>
      </c>
      <c r="U587" s="2">
        <v>154.88</v>
      </c>
      <c r="V587" s="2" t="s">
        <v>55</v>
      </c>
      <c r="W587" s="2">
        <v>52.94</v>
      </c>
    </row>
    <row r="588" spans="1:23" x14ac:dyDescent="0.3">
      <c r="A588" s="2" t="s">
        <v>1667</v>
      </c>
      <c r="B588" s="2" t="s">
        <v>10</v>
      </c>
      <c r="C588" s="2" t="s">
        <v>61</v>
      </c>
      <c r="D588" s="2" t="s">
        <v>2969</v>
      </c>
      <c r="E588" s="2" t="s">
        <v>4822</v>
      </c>
      <c r="F588" s="2" t="s">
        <v>26</v>
      </c>
      <c r="G588" s="2" t="s">
        <v>9</v>
      </c>
      <c r="H588" s="2">
        <f t="shared" si="9"/>
        <v>1995</v>
      </c>
      <c r="I588" s="42" t="s">
        <v>5646</v>
      </c>
      <c r="J588" s="2">
        <v>7.1</v>
      </c>
      <c r="K588" s="2">
        <v>194.35</v>
      </c>
      <c r="L588" s="2">
        <v>115</v>
      </c>
      <c r="M588" s="2">
        <v>40.58</v>
      </c>
      <c r="N588" s="2">
        <v>87.93</v>
      </c>
      <c r="O588" s="2">
        <v>783.93</v>
      </c>
      <c r="P588" s="2">
        <v>2523</v>
      </c>
      <c r="Q588" s="2" t="s">
        <v>45</v>
      </c>
      <c r="R588" s="2">
        <v>52</v>
      </c>
      <c r="S588" s="2">
        <v>329243</v>
      </c>
      <c r="T588" s="2">
        <v>558.80999999999995</v>
      </c>
      <c r="U588" s="2">
        <v>225.12</v>
      </c>
      <c r="V588" s="2" t="s">
        <v>46</v>
      </c>
      <c r="W588" s="2">
        <v>52.53</v>
      </c>
    </row>
    <row r="589" spans="1:23" x14ac:dyDescent="0.3">
      <c r="A589" s="2" t="s">
        <v>1736</v>
      </c>
      <c r="B589" s="2" t="s">
        <v>22</v>
      </c>
      <c r="C589" s="2" t="s">
        <v>61</v>
      </c>
      <c r="D589" s="2" t="s">
        <v>3008</v>
      </c>
      <c r="E589" s="2" t="s">
        <v>4906</v>
      </c>
      <c r="F589" s="2" t="s">
        <v>26</v>
      </c>
      <c r="G589" s="2" t="s">
        <v>9</v>
      </c>
      <c r="H589" s="2">
        <f t="shared" si="9"/>
        <v>2004</v>
      </c>
      <c r="I589" s="42" t="s">
        <v>5647</v>
      </c>
      <c r="J589" s="2">
        <v>7.1</v>
      </c>
      <c r="K589" s="2">
        <v>21.14</v>
      </c>
      <c r="L589" s="2">
        <v>111</v>
      </c>
      <c r="M589" s="2">
        <v>42.67</v>
      </c>
      <c r="N589" s="2">
        <v>66.78</v>
      </c>
      <c r="O589" s="2">
        <v>583.01</v>
      </c>
      <c r="P589" s="2">
        <v>1846</v>
      </c>
      <c r="Q589" s="2" t="s">
        <v>45</v>
      </c>
      <c r="R589" s="2">
        <v>52</v>
      </c>
      <c r="S589" s="2">
        <v>39470</v>
      </c>
      <c r="T589" s="2">
        <v>338.97</v>
      </c>
      <c r="U589" s="2">
        <v>244.04</v>
      </c>
      <c r="V589" s="2" t="s">
        <v>50</v>
      </c>
      <c r="W589" s="2">
        <v>9.06</v>
      </c>
    </row>
    <row r="590" spans="1:23" x14ac:dyDescent="0.3">
      <c r="A590" s="2" t="s">
        <v>1782</v>
      </c>
      <c r="B590" s="2" t="s">
        <v>32</v>
      </c>
      <c r="C590" s="2" t="s">
        <v>54</v>
      </c>
      <c r="D590" s="2" t="s">
        <v>2363</v>
      </c>
      <c r="E590" s="2" t="s">
        <v>4963</v>
      </c>
      <c r="F590" s="2" t="s">
        <v>26</v>
      </c>
      <c r="G590" s="2" t="s">
        <v>9</v>
      </c>
      <c r="H590" s="2">
        <f t="shared" si="9"/>
        <v>1952</v>
      </c>
      <c r="I590" s="42" t="s">
        <v>5648</v>
      </c>
      <c r="J590" s="2">
        <v>7.1</v>
      </c>
      <c r="K590" s="2">
        <v>118.68</v>
      </c>
      <c r="L590" s="2">
        <v>122</v>
      </c>
      <c r="M590" s="2">
        <v>2.65</v>
      </c>
      <c r="N590" s="2">
        <v>4.29</v>
      </c>
      <c r="O590" s="2">
        <v>11.02</v>
      </c>
      <c r="P590" s="2">
        <v>3435</v>
      </c>
      <c r="Q590" s="2" t="s">
        <v>49</v>
      </c>
      <c r="R590" s="2">
        <v>39</v>
      </c>
      <c r="S590" s="2">
        <v>465389</v>
      </c>
      <c r="T590" s="2">
        <v>5.65</v>
      </c>
      <c r="U590" s="2">
        <v>5.37</v>
      </c>
      <c r="V590" s="2" t="s">
        <v>50</v>
      </c>
      <c r="W590" s="2">
        <v>19.18</v>
      </c>
    </row>
    <row r="591" spans="1:23" x14ac:dyDescent="0.3">
      <c r="A591" s="2" t="s">
        <v>1784</v>
      </c>
      <c r="B591" s="2" t="s">
        <v>22</v>
      </c>
      <c r="C591" s="2" t="s">
        <v>50</v>
      </c>
      <c r="D591" s="2" t="s">
        <v>2193</v>
      </c>
      <c r="E591" s="2" t="s">
        <v>33</v>
      </c>
      <c r="F591" s="2" t="s">
        <v>26</v>
      </c>
      <c r="G591" s="2" t="s">
        <v>9</v>
      </c>
      <c r="H591" s="2">
        <f t="shared" si="9"/>
        <v>2015</v>
      </c>
      <c r="I591" s="42" t="s">
        <v>5649</v>
      </c>
      <c r="J591" s="2">
        <v>7.1</v>
      </c>
      <c r="K591" s="2">
        <v>75.03</v>
      </c>
      <c r="L591" s="2">
        <v>110</v>
      </c>
      <c r="M591" s="2">
        <v>6.29</v>
      </c>
      <c r="N591" s="2">
        <v>12.6</v>
      </c>
      <c r="O591" s="2">
        <v>123.27</v>
      </c>
      <c r="P591" s="2">
        <v>540</v>
      </c>
      <c r="Q591" s="2" t="s">
        <v>49</v>
      </c>
      <c r="R591" s="2">
        <v>72</v>
      </c>
      <c r="S591" s="2">
        <v>171685</v>
      </c>
      <c r="T591" s="2">
        <v>83.89</v>
      </c>
      <c r="U591" s="2">
        <v>39.380000000000003</v>
      </c>
      <c r="V591" s="2" t="s">
        <v>55</v>
      </c>
      <c r="W591" s="2">
        <v>22.09</v>
      </c>
    </row>
    <row r="592" spans="1:23" x14ac:dyDescent="0.3">
      <c r="A592" s="2" t="s">
        <v>1547</v>
      </c>
      <c r="B592" s="2" t="s">
        <v>13</v>
      </c>
      <c r="C592" s="2" t="s">
        <v>61</v>
      </c>
      <c r="D592" s="2" t="s">
        <v>2838</v>
      </c>
      <c r="E592" s="2" t="s">
        <v>4973</v>
      </c>
      <c r="F592" s="2" t="s">
        <v>26</v>
      </c>
      <c r="G592" s="2" t="s">
        <v>19</v>
      </c>
      <c r="H592" s="2">
        <f t="shared" si="9"/>
        <v>1995</v>
      </c>
      <c r="I592" s="42" t="s">
        <v>5650</v>
      </c>
      <c r="J592" s="2">
        <v>7.1</v>
      </c>
      <c r="K592" s="2">
        <v>60.47</v>
      </c>
      <c r="L592" s="2">
        <v>131</v>
      </c>
      <c r="M592" s="2">
        <v>18.38</v>
      </c>
      <c r="N592" s="2">
        <v>54.66</v>
      </c>
      <c r="O592" s="2">
        <v>120.28</v>
      </c>
      <c r="P592" s="2">
        <v>3043</v>
      </c>
      <c r="Q592" s="2" t="s">
        <v>45</v>
      </c>
      <c r="R592" s="2">
        <v>25</v>
      </c>
      <c r="S592" s="2">
        <v>38612</v>
      </c>
      <c r="T592" s="2">
        <v>70.41</v>
      </c>
      <c r="U592" s="2">
        <v>49.87</v>
      </c>
      <c r="V592" s="2" t="s">
        <v>55</v>
      </c>
      <c r="W592" s="2">
        <v>7.64</v>
      </c>
    </row>
    <row r="593" spans="1:23" x14ac:dyDescent="0.3">
      <c r="A593" s="2" t="s">
        <v>1815</v>
      </c>
      <c r="B593" s="2" t="s">
        <v>8</v>
      </c>
      <c r="C593" s="2" t="s">
        <v>52</v>
      </c>
      <c r="D593" s="2" t="s">
        <v>3046</v>
      </c>
      <c r="E593" s="2" t="s">
        <v>5002</v>
      </c>
      <c r="F593" s="2" t="s">
        <v>2912</v>
      </c>
      <c r="G593" s="2" t="s">
        <v>2913</v>
      </c>
      <c r="H593" s="2">
        <f t="shared" si="9"/>
        <v>1954</v>
      </c>
      <c r="I593" s="42" t="s">
        <v>5651</v>
      </c>
      <c r="J593" s="2">
        <v>7.1</v>
      </c>
      <c r="K593" s="2">
        <v>4.95</v>
      </c>
      <c r="L593" s="2">
        <v>106</v>
      </c>
      <c r="M593" s="2">
        <v>10.59</v>
      </c>
      <c r="N593" s="2">
        <v>22.35</v>
      </c>
      <c r="O593" s="2">
        <v>119.78</v>
      </c>
      <c r="P593" s="2">
        <v>3509</v>
      </c>
      <c r="Q593" s="2" t="s">
        <v>45</v>
      </c>
      <c r="R593" s="2">
        <v>93</v>
      </c>
      <c r="S593" s="2">
        <v>137705</v>
      </c>
      <c r="T593" s="2">
        <v>88.39</v>
      </c>
      <c r="U593" s="2">
        <v>31.39</v>
      </c>
      <c r="V593" s="2" t="s">
        <v>50</v>
      </c>
      <c r="W593" s="2">
        <v>0.73</v>
      </c>
    </row>
    <row r="594" spans="1:23" x14ac:dyDescent="0.3">
      <c r="A594" s="2" t="s">
        <v>1819</v>
      </c>
      <c r="B594" s="2" t="s">
        <v>17</v>
      </c>
      <c r="C594" s="2" t="s">
        <v>66</v>
      </c>
      <c r="D594" s="2" t="s">
        <v>2818</v>
      </c>
      <c r="E594" s="2" t="s">
        <v>5006</v>
      </c>
      <c r="F594" s="2" t="s">
        <v>26</v>
      </c>
      <c r="G594" s="2" t="s">
        <v>9</v>
      </c>
      <c r="H594" s="2">
        <f t="shared" si="9"/>
        <v>1975</v>
      </c>
      <c r="I594" s="42" t="s">
        <v>5652</v>
      </c>
      <c r="J594" s="2">
        <v>7.1</v>
      </c>
      <c r="K594" s="2">
        <v>79.77</v>
      </c>
      <c r="L594" s="2">
        <v>179</v>
      </c>
      <c r="M594" s="2">
        <v>49.24</v>
      </c>
      <c r="N594" s="2">
        <v>82.71</v>
      </c>
      <c r="O594" s="2">
        <v>587.97</v>
      </c>
      <c r="P594" s="2">
        <v>3390</v>
      </c>
      <c r="Q594" s="2" t="s">
        <v>45</v>
      </c>
      <c r="R594" s="2">
        <v>89</v>
      </c>
      <c r="S594" s="2">
        <v>58229</v>
      </c>
      <c r="T594" s="2">
        <v>361.9</v>
      </c>
      <c r="U594" s="2">
        <v>226.07</v>
      </c>
      <c r="V594" s="2" t="s">
        <v>48</v>
      </c>
      <c r="W594" s="2">
        <v>19.079999999999998</v>
      </c>
    </row>
    <row r="595" spans="1:23" x14ac:dyDescent="0.3">
      <c r="A595" s="2" t="s">
        <v>1827</v>
      </c>
      <c r="B595" s="2" t="s">
        <v>22</v>
      </c>
      <c r="C595" s="2" t="s">
        <v>50</v>
      </c>
      <c r="D595" s="2" t="s">
        <v>2625</v>
      </c>
      <c r="E595" s="2" t="s">
        <v>5019</v>
      </c>
      <c r="F595" s="2" t="s">
        <v>26</v>
      </c>
      <c r="G595" s="2" t="s">
        <v>27</v>
      </c>
      <c r="H595" s="2">
        <f t="shared" si="9"/>
        <v>1990</v>
      </c>
      <c r="I595" s="42" t="s">
        <v>5653</v>
      </c>
      <c r="J595" s="2">
        <v>7.1</v>
      </c>
      <c r="K595" s="2">
        <v>276.79000000000002</v>
      </c>
      <c r="L595" s="2">
        <v>90</v>
      </c>
      <c r="M595" s="2">
        <v>19.61</v>
      </c>
      <c r="N595" s="2">
        <v>44.92</v>
      </c>
      <c r="O595" s="2">
        <v>290.97000000000003</v>
      </c>
      <c r="P595" s="2">
        <v>2385</v>
      </c>
      <c r="Q595" s="2" t="s">
        <v>45</v>
      </c>
      <c r="R595" s="2">
        <v>44</v>
      </c>
      <c r="S595" s="2">
        <v>240496</v>
      </c>
      <c r="T595" s="2">
        <v>147.79</v>
      </c>
      <c r="U595" s="2">
        <v>143.18</v>
      </c>
      <c r="V595" s="2" t="s">
        <v>55</v>
      </c>
      <c r="W595" s="2">
        <v>55.62</v>
      </c>
    </row>
    <row r="596" spans="1:23" x14ac:dyDescent="0.3">
      <c r="A596" s="2" t="s">
        <v>75</v>
      </c>
      <c r="B596" s="2" t="s">
        <v>32</v>
      </c>
      <c r="C596" s="2" t="s">
        <v>52</v>
      </c>
      <c r="D596" s="2" t="s">
        <v>1868</v>
      </c>
      <c r="E596" s="2" t="s">
        <v>3073</v>
      </c>
      <c r="F596" s="2" t="s">
        <v>26</v>
      </c>
      <c r="G596" s="2" t="s">
        <v>9</v>
      </c>
      <c r="H596" s="2">
        <f t="shared" si="9"/>
        <v>1964</v>
      </c>
      <c r="I596" s="42" t="s">
        <v>5654</v>
      </c>
      <c r="J596" s="2">
        <v>7</v>
      </c>
      <c r="K596" s="2">
        <v>109.48</v>
      </c>
      <c r="L596" s="2">
        <v>180</v>
      </c>
      <c r="M596" s="2">
        <v>10.6</v>
      </c>
      <c r="N596" s="2">
        <v>17.82</v>
      </c>
      <c r="O596" s="2">
        <v>95.79</v>
      </c>
      <c r="P596" s="2">
        <v>3886</v>
      </c>
      <c r="Q596" s="2" t="s">
        <v>45</v>
      </c>
      <c r="R596" s="2">
        <v>97</v>
      </c>
      <c r="S596" s="2">
        <v>311236</v>
      </c>
      <c r="T596" s="2">
        <v>72.099999999999994</v>
      </c>
      <c r="U596" s="2">
        <v>23.69</v>
      </c>
      <c r="V596" s="2" t="s">
        <v>44</v>
      </c>
      <c r="W596" s="2">
        <v>42.67</v>
      </c>
    </row>
    <row r="597" spans="1:23" x14ac:dyDescent="0.3">
      <c r="A597" s="2" t="s">
        <v>89</v>
      </c>
      <c r="B597" s="2" t="s">
        <v>25</v>
      </c>
      <c r="C597" s="2" t="s">
        <v>66</v>
      </c>
      <c r="D597" s="2" t="s">
        <v>1885</v>
      </c>
      <c r="E597" s="2" t="s">
        <v>3087</v>
      </c>
      <c r="F597" s="2" t="s">
        <v>26</v>
      </c>
      <c r="G597" s="2" t="s">
        <v>9</v>
      </c>
      <c r="H597" s="2">
        <f t="shared" si="9"/>
        <v>1969</v>
      </c>
      <c r="I597" s="42" t="s">
        <v>5655</v>
      </c>
      <c r="J597" s="2">
        <v>7</v>
      </c>
      <c r="K597" s="2">
        <v>79.88</v>
      </c>
      <c r="L597" s="2">
        <v>157</v>
      </c>
      <c r="M597" s="2">
        <v>42.9</v>
      </c>
      <c r="N597" s="2">
        <v>103.91</v>
      </c>
      <c r="O597" s="2">
        <v>919.93</v>
      </c>
      <c r="P597" s="2">
        <v>2442</v>
      </c>
      <c r="Q597" s="2" t="s">
        <v>45</v>
      </c>
      <c r="R597" s="2">
        <v>37</v>
      </c>
      <c r="S597" s="2">
        <v>238995</v>
      </c>
      <c r="T597" s="2">
        <v>498.82</v>
      </c>
      <c r="U597" s="2">
        <v>421.11</v>
      </c>
      <c r="V597" s="2" t="s">
        <v>55</v>
      </c>
      <c r="W597" s="2">
        <v>8.6300000000000008</v>
      </c>
    </row>
    <row r="598" spans="1:23" x14ac:dyDescent="0.3">
      <c r="A598" s="2" t="s">
        <v>93</v>
      </c>
      <c r="B598" s="2" t="s">
        <v>17</v>
      </c>
      <c r="C598" s="2" t="s">
        <v>54</v>
      </c>
      <c r="D598" s="2" t="s">
        <v>1889</v>
      </c>
      <c r="E598" s="2" t="s">
        <v>3091</v>
      </c>
      <c r="F598" s="2" t="s">
        <v>26</v>
      </c>
      <c r="G598" s="2" t="s">
        <v>19</v>
      </c>
      <c r="H598" s="2">
        <f t="shared" si="9"/>
        <v>2015</v>
      </c>
      <c r="I598" s="42" t="s">
        <v>5656</v>
      </c>
      <c r="J598" s="2">
        <v>7</v>
      </c>
      <c r="K598" s="2">
        <v>39.299999999999997</v>
      </c>
      <c r="L598" s="2">
        <v>111</v>
      </c>
      <c r="M598" s="2">
        <v>17.95</v>
      </c>
      <c r="N598" s="2">
        <v>36.119999999999997</v>
      </c>
      <c r="O598" s="2">
        <v>271.86</v>
      </c>
      <c r="P598" s="2">
        <v>2690</v>
      </c>
      <c r="Q598" s="2" t="s">
        <v>49</v>
      </c>
      <c r="R598" s="2">
        <v>48</v>
      </c>
      <c r="S598" s="2">
        <v>66643</v>
      </c>
      <c r="T598" s="2">
        <v>157.46</v>
      </c>
      <c r="U598" s="2">
        <v>114.4</v>
      </c>
      <c r="V598" s="2" t="s">
        <v>44</v>
      </c>
      <c r="W598" s="2">
        <v>8.3000000000000007</v>
      </c>
    </row>
    <row r="599" spans="1:23" x14ac:dyDescent="0.3">
      <c r="A599" s="2" t="s">
        <v>130</v>
      </c>
      <c r="B599" s="2" t="s">
        <v>8</v>
      </c>
      <c r="C599" s="2" t="s">
        <v>54</v>
      </c>
      <c r="D599" s="2" t="s">
        <v>1926</v>
      </c>
      <c r="E599" s="2" t="s">
        <v>3128</v>
      </c>
      <c r="F599" s="2" t="s">
        <v>26</v>
      </c>
      <c r="G599" s="2" t="s">
        <v>9</v>
      </c>
      <c r="H599" s="2">
        <f t="shared" si="9"/>
        <v>1969</v>
      </c>
      <c r="I599" s="42" t="s">
        <v>5657</v>
      </c>
      <c r="J599" s="2">
        <v>7</v>
      </c>
      <c r="K599" s="2">
        <v>213.97</v>
      </c>
      <c r="L599" s="2">
        <v>127</v>
      </c>
      <c r="M599" s="2">
        <v>46.7</v>
      </c>
      <c r="N599" s="2">
        <v>104.74</v>
      </c>
      <c r="O599" s="2">
        <v>316.95999999999998</v>
      </c>
      <c r="P599" s="2">
        <v>781</v>
      </c>
      <c r="Q599" s="2" t="s">
        <v>49</v>
      </c>
      <c r="R599" s="2">
        <v>57</v>
      </c>
      <c r="S599" s="2">
        <v>415473</v>
      </c>
      <c r="T599" s="2">
        <v>203.7</v>
      </c>
      <c r="U599" s="2">
        <v>113.26</v>
      </c>
      <c r="V599" s="2" t="s">
        <v>50</v>
      </c>
      <c r="W599" s="2">
        <v>98.69</v>
      </c>
    </row>
    <row r="600" spans="1:23" x14ac:dyDescent="0.3">
      <c r="A600" s="2" t="s">
        <v>149</v>
      </c>
      <c r="B600" s="2" t="s">
        <v>32</v>
      </c>
      <c r="C600" s="2" t="s">
        <v>44</v>
      </c>
      <c r="D600" s="2" t="s">
        <v>1842</v>
      </c>
      <c r="E600" s="2" t="s">
        <v>3147</v>
      </c>
      <c r="F600" s="2" t="s">
        <v>26</v>
      </c>
      <c r="G600" s="2" t="s">
        <v>9</v>
      </c>
      <c r="H600" s="2">
        <f t="shared" si="9"/>
        <v>1969</v>
      </c>
      <c r="I600" s="42" t="s">
        <v>5658</v>
      </c>
      <c r="J600" s="2">
        <v>7</v>
      </c>
      <c r="K600" s="2">
        <v>296.94</v>
      </c>
      <c r="L600" s="2">
        <v>81</v>
      </c>
      <c r="M600" s="2">
        <v>28.43</v>
      </c>
      <c r="N600" s="2">
        <v>66.400000000000006</v>
      </c>
      <c r="O600" s="2">
        <v>288.2</v>
      </c>
      <c r="P600" s="2">
        <v>2743</v>
      </c>
      <c r="Q600" s="2" t="s">
        <v>49</v>
      </c>
      <c r="R600" s="2">
        <v>39</v>
      </c>
      <c r="S600" s="2">
        <v>64117</v>
      </c>
      <c r="T600" s="2">
        <v>186.19</v>
      </c>
      <c r="U600" s="2">
        <v>102.01</v>
      </c>
      <c r="V600" s="2" t="s">
        <v>50</v>
      </c>
      <c r="W600" s="2">
        <v>120.58</v>
      </c>
    </row>
    <row r="601" spans="1:23" x14ac:dyDescent="0.3">
      <c r="A601" s="2" t="s">
        <v>247</v>
      </c>
      <c r="B601" s="2" t="s">
        <v>20</v>
      </c>
      <c r="C601" s="2" t="s">
        <v>66</v>
      </c>
      <c r="D601" s="2" t="s">
        <v>2039</v>
      </c>
      <c r="E601" s="2" t="s">
        <v>3246</v>
      </c>
      <c r="F601" s="2" t="s">
        <v>26</v>
      </c>
      <c r="G601" s="2" t="s">
        <v>9</v>
      </c>
      <c r="H601" s="2">
        <f t="shared" si="9"/>
        <v>2012</v>
      </c>
      <c r="I601" s="42" t="s">
        <v>5659</v>
      </c>
      <c r="J601" s="2">
        <v>7</v>
      </c>
      <c r="K601" s="2">
        <v>267.79000000000002</v>
      </c>
      <c r="L601" s="2">
        <v>93</v>
      </c>
      <c r="M601" s="2">
        <v>10.24</v>
      </c>
      <c r="N601" s="2">
        <v>27.08</v>
      </c>
      <c r="O601" s="2">
        <v>183.79</v>
      </c>
      <c r="P601" s="2">
        <v>947</v>
      </c>
      <c r="Q601" s="2" t="s">
        <v>49</v>
      </c>
      <c r="R601" s="2">
        <v>95</v>
      </c>
      <c r="S601" s="2">
        <v>101130</v>
      </c>
      <c r="T601" s="2">
        <v>133.56</v>
      </c>
      <c r="U601" s="2">
        <v>50.23</v>
      </c>
      <c r="V601" s="2" t="s">
        <v>46</v>
      </c>
      <c r="W601" s="2">
        <v>52.44</v>
      </c>
    </row>
    <row r="602" spans="1:23" x14ac:dyDescent="0.3">
      <c r="A602" s="2" t="s">
        <v>255</v>
      </c>
      <c r="B602" s="2" t="s">
        <v>32</v>
      </c>
      <c r="C602" s="2" t="s">
        <v>48</v>
      </c>
      <c r="D602" s="2" t="s">
        <v>2047</v>
      </c>
      <c r="E602" s="2" t="s">
        <v>3254</v>
      </c>
      <c r="F602" s="2" t="s">
        <v>26</v>
      </c>
      <c r="G602" s="2" t="s">
        <v>9</v>
      </c>
      <c r="H602" s="2">
        <f t="shared" si="9"/>
        <v>1977</v>
      </c>
      <c r="I602" s="42" t="s">
        <v>5660</v>
      </c>
      <c r="J602" s="2">
        <v>7</v>
      </c>
      <c r="K602" s="2">
        <v>68.97</v>
      </c>
      <c r="L602" s="2">
        <v>151</v>
      </c>
      <c r="M602" s="2">
        <v>33.44</v>
      </c>
      <c r="N602" s="2">
        <v>98.02</v>
      </c>
      <c r="O602" s="2">
        <v>945.17</v>
      </c>
      <c r="P602" s="2">
        <v>511</v>
      </c>
      <c r="Q602" s="2" t="s">
        <v>45</v>
      </c>
      <c r="R602" s="2">
        <v>52</v>
      </c>
      <c r="S602" s="2">
        <v>192378</v>
      </c>
      <c r="T602" s="2">
        <v>671.79</v>
      </c>
      <c r="U602" s="2">
        <v>273.38</v>
      </c>
      <c r="V602" s="2" t="s">
        <v>54</v>
      </c>
      <c r="W602" s="2">
        <v>24.11</v>
      </c>
    </row>
    <row r="603" spans="1:23" x14ac:dyDescent="0.3">
      <c r="A603" s="2" t="s">
        <v>257</v>
      </c>
      <c r="B603" s="2" t="s">
        <v>22</v>
      </c>
      <c r="C603" s="2" t="s">
        <v>50</v>
      </c>
      <c r="D603" s="2" t="s">
        <v>2049</v>
      </c>
      <c r="E603" s="2" t="s">
        <v>3256</v>
      </c>
      <c r="F603" s="2" t="s">
        <v>26</v>
      </c>
      <c r="G603" s="2" t="s">
        <v>21</v>
      </c>
      <c r="H603" s="2">
        <f t="shared" si="9"/>
        <v>1991</v>
      </c>
      <c r="I603" s="42" t="s">
        <v>5661</v>
      </c>
      <c r="J603" s="2">
        <v>7</v>
      </c>
      <c r="K603" s="2">
        <v>12.75</v>
      </c>
      <c r="L603" s="2">
        <v>145</v>
      </c>
      <c r="M603" s="2">
        <v>24.75</v>
      </c>
      <c r="N603" s="2">
        <v>56.83</v>
      </c>
      <c r="O603" s="2">
        <v>406.23</v>
      </c>
      <c r="P603" s="2">
        <v>3485</v>
      </c>
      <c r="Q603" s="2" t="s">
        <v>49</v>
      </c>
      <c r="R603" s="2">
        <v>93</v>
      </c>
      <c r="S603" s="2">
        <v>118960</v>
      </c>
      <c r="T603" s="2">
        <v>263.08</v>
      </c>
      <c r="U603" s="2">
        <v>143.15</v>
      </c>
      <c r="V603" s="2" t="s">
        <v>55</v>
      </c>
      <c r="W603" s="2">
        <v>5.86</v>
      </c>
    </row>
    <row r="604" spans="1:23" x14ac:dyDescent="0.3">
      <c r="A604" s="2" t="s">
        <v>334</v>
      </c>
      <c r="B604" s="2" t="s">
        <v>10</v>
      </c>
      <c r="C604" s="2" t="s">
        <v>50</v>
      </c>
      <c r="D604" s="2" t="s">
        <v>2098</v>
      </c>
      <c r="E604" s="2" t="s">
        <v>3334</v>
      </c>
      <c r="F604" s="2" t="s">
        <v>26</v>
      </c>
      <c r="G604" s="2" t="s">
        <v>9</v>
      </c>
      <c r="H604" s="2">
        <f t="shared" si="9"/>
        <v>1956</v>
      </c>
      <c r="I604" s="42" t="s">
        <v>5662</v>
      </c>
      <c r="J604" s="2">
        <v>7</v>
      </c>
      <c r="K604" s="2">
        <v>174.43</v>
      </c>
      <c r="L604" s="2">
        <v>86</v>
      </c>
      <c r="M604" s="2">
        <v>8.42</v>
      </c>
      <c r="N604" s="2">
        <v>13.75</v>
      </c>
      <c r="O604" s="2">
        <v>102.39</v>
      </c>
      <c r="P604" s="2">
        <v>2151</v>
      </c>
      <c r="Q604" s="2" t="s">
        <v>49</v>
      </c>
      <c r="R604" s="2">
        <v>53</v>
      </c>
      <c r="S604" s="2">
        <v>393261</v>
      </c>
      <c r="T604" s="2">
        <v>74.36</v>
      </c>
      <c r="U604" s="2">
        <v>28.03</v>
      </c>
      <c r="V604" s="2" t="s">
        <v>55</v>
      </c>
      <c r="W604" s="2">
        <v>21.7</v>
      </c>
    </row>
    <row r="605" spans="1:23" x14ac:dyDescent="0.3">
      <c r="A605" s="2" t="s">
        <v>392</v>
      </c>
      <c r="B605" s="2" t="s">
        <v>22</v>
      </c>
      <c r="C605" s="2" t="s">
        <v>52</v>
      </c>
      <c r="D605" s="2" t="s">
        <v>2162</v>
      </c>
      <c r="E605" s="2" t="s">
        <v>3394</v>
      </c>
      <c r="F605" s="2" t="s">
        <v>26</v>
      </c>
      <c r="G605" s="2" t="s">
        <v>9</v>
      </c>
      <c r="H605" s="2">
        <f t="shared" si="9"/>
        <v>1974</v>
      </c>
      <c r="I605" s="42" t="s">
        <v>5663</v>
      </c>
      <c r="J605" s="2">
        <v>7</v>
      </c>
      <c r="K605" s="2">
        <v>139.66</v>
      </c>
      <c r="L605" s="2">
        <v>146</v>
      </c>
      <c r="M605" s="2">
        <v>37.590000000000003</v>
      </c>
      <c r="N605" s="2">
        <v>89.9</v>
      </c>
      <c r="O605" s="2">
        <v>647.9</v>
      </c>
      <c r="P605" s="2">
        <v>2391</v>
      </c>
      <c r="Q605" s="2" t="s">
        <v>49</v>
      </c>
      <c r="R605" s="2">
        <v>44</v>
      </c>
      <c r="S605" s="2">
        <v>367496</v>
      </c>
      <c r="T605" s="2">
        <v>508.3</v>
      </c>
      <c r="U605" s="2">
        <v>139.6</v>
      </c>
      <c r="V605" s="2" t="s">
        <v>55</v>
      </c>
      <c r="W605" s="2">
        <v>19.05</v>
      </c>
    </row>
    <row r="606" spans="1:23" x14ac:dyDescent="0.3">
      <c r="A606" s="2" t="s">
        <v>84</v>
      </c>
      <c r="B606" s="2" t="s">
        <v>17</v>
      </c>
      <c r="C606" s="2" t="s">
        <v>44</v>
      </c>
      <c r="D606" s="2" t="s">
        <v>2086</v>
      </c>
      <c r="E606" s="2" t="s">
        <v>3410</v>
      </c>
      <c r="F606" s="2" t="s">
        <v>26</v>
      </c>
      <c r="G606" s="2" t="s">
        <v>9</v>
      </c>
      <c r="H606" s="2">
        <f t="shared" si="9"/>
        <v>1956</v>
      </c>
      <c r="I606" s="42" t="s">
        <v>5664</v>
      </c>
      <c r="J606" s="2">
        <v>7</v>
      </c>
      <c r="K606" s="2">
        <v>167.18</v>
      </c>
      <c r="L606" s="2">
        <v>151</v>
      </c>
      <c r="M606" s="2">
        <v>3.26</v>
      </c>
      <c r="N606" s="2">
        <v>6.96</v>
      </c>
      <c r="O606" s="2">
        <v>27.71</v>
      </c>
      <c r="P606" s="2">
        <v>2777</v>
      </c>
      <c r="Q606" s="2" t="s">
        <v>49</v>
      </c>
      <c r="R606" s="2">
        <v>95</v>
      </c>
      <c r="S606" s="2">
        <v>226180</v>
      </c>
      <c r="T606" s="2">
        <v>16.309999999999999</v>
      </c>
      <c r="U606" s="2">
        <v>11.4</v>
      </c>
      <c r="V606" s="2" t="s">
        <v>48</v>
      </c>
      <c r="W606" s="2">
        <v>56.41</v>
      </c>
    </row>
    <row r="607" spans="1:23" x14ac:dyDescent="0.3">
      <c r="A607" s="2" t="s">
        <v>461</v>
      </c>
      <c r="B607" s="2" t="s">
        <v>17</v>
      </c>
      <c r="C607" s="2" t="s">
        <v>50</v>
      </c>
      <c r="D607" s="2" t="s">
        <v>1960</v>
      </c>
      <c r="E607" s="2" t="s">
        <v>3467</v>
      </c>
      <c r="F607" s="2" t="s">
        <v>26</v>
      </c>
      <c r="G607" s="2" t="s">
        <v>19</v>
      </c>
      <c r="H607" s="2">
        <f t="shared" si="9"/>
        <v>1993</v>
      </c>
      <c r="I607" s="42" t="s">
        <v>5665</v>
      </c>
      <c r="J607" s="2">
        <v>7</v>
      </c>
      <c r="K607" s="2">
        <v>279.75</v>
      </c>
      <c r="L607" s="2">
        <v>98</v>
      </c>
      <c r="M607" s="2">
        <v>23.02</v>
      </c>
      <c r="N607" s="2">
        <v>53.44</v>
      </c>
      <c r="O607" s="2">
        <v>383.67</v>
      </c>
      <c r="P607" s="2">
        <v>3138</v>
      </c>
      <c r="Q607" s="2" t="s">
        <v>49</v>
      </c>
      <c r="R607" s="2">
        <v>26</v>
      </c>
      <c r="S607" s="2">
        <v>93635</v>
      </c>
      <c r="T607" s="2">
        <v>265.73</v>
      </c>
      <c r="U607" s="2">
        <v>117.94</v>
      </c>
      <c r="V607" s="2" t="s">
        <v>48</v>
      </c>
      <c r="W607" s="2">
        <v>50</v>
      </c>
    </row>
    <row r="608" spans="1:23" x14ac:dyDescent="0.3">
      <c r="A608" s="2" t="s">
        <v>477</v>
      </c>
      <c r="B608" s="2" t="s">
        <v>13</v>
      </c>
      <c r="C608" s="2" t="s">
        <v>52</v>
      </c>
      <c r="D608" s="2" t="s">
        <v>2231</v>
      </c>
      <c r="E608" s="2" t="s">
        <v>3483</v>
      </c>
      <c r="F608" s="2" t="s">
        <v>26</v>
      </c>
      <c r="G608" s="2" t="s">
        <v>9</v>
      </c>
      <c r="H608" s="2">
        <f t="shared" si="9"/>
        <v>1989</v>
      </c>
      <c r="I608" s="42" t="s">
        <v>5666</v>
      </c>
      <c r="J608" s="2">
        <v>7</v>
      </c>
      <c r="K608" s="2">
        <v>89.23</v>
      </c>
      <c r="L608" s="2">
        <v>173</v>
      </c>
      <c r="M608" s="2">
        <v>22.46</v>
      </c>
      <c r="N608" s="2">
        <v>52.91</v>
      </c>
      <c r="O608" s="2">
        <v>499.56</v>
      </c>
      <c r="P608" s="2">
        <v>3025</v>
      </c>
      <c r="Q608" s="2" t="s">
        <v>49</v>
      </c>
      <c r="R608" s="2">
        <v>79</v>
      </c>
      <c r="S608" s="2">
        <v>309820</v>
      </c>
      <c r="T608" s="2">
        <v>283.62</v>
      </c>
      <c r="U608" s="2">
        <v>215.94</v>
      </c>
      <c r="V608" s="2" t="s">
        <v>46</v>
      </c>
      <c r="W608" s="2">
        <v>28.13</v>
      </c>
    </row>
    <row r="609" spans="1:23" x14ac:dyDescent="0.3">
      <c r="A609" s="2" t="s">
        <v>483</v>
      </c>
      <c r="B609" s="2" t="s">
        <v>8</v>
      </c>
      <c r="C609" s="2" t="s">
        <v>48</v>
      </c>
      <c r="D609" s="2" t="s">
        <v>1871</v>
      </c>
      <c r="E609" s="2" t="s">
        <v>3489</v>
      </c>
      <c r="F609" s="2" t="s">
        <v>26</v>
      </c>
      <c r="G609" s="2" t="s">
        <v>19</v>
      </c>
      <c r="H609" s="2">
        <f t="shared" si="9"/>
        <v>1953</v>
      </c>
      <c r="I609" s="42" t="s">
        <v>5667</v>
      </c>
      <c r="J609" s="2">
        <v>7</v>
      </c>
      <c r="K609" s="2">
        <v>214.81</v>
      </c>
      <c r="L609" s="2">
        <v>99</v>
      </c>
      <c r="M609" s="2">
        <v>42.94</v>
      </c>
      <c r="N609" s="2">
        <v>127.69</v>
      </c>
      <c r="O609" s="2">
        <v>1043.18</v>
      </c>
      <c r="P609" s="2">
        <v>4297</v>
      </c>
      <c r="Q609" s="2" t="s">
        <v>49</v>
      </c>
      <c r="R609" s="2">
        <v>55</v>
      </c>
      <c r="S609" s="2">
        <v>165089</v>
      </c>
      <c r="T609" s="2">
        <v>768.85</v>
      </c>
      <c r="U609" s="2">
        <v>274.33</v>
      </c>
      <c r="V609" s="2" t="s">
        <v>48</v>
      </c>
      <c r="W609" s="2">
        <v>52.05</v>
      </c>
    </row>
    <row r="610" spans="1:23" x14ac:dyDescent="0.3">
      <c r="A610" s="2" t="s">
        <v>588</v>
      </c>
      <c r="B610" s="2" t="s">
        <v>13</v>
      </c>
      <c r="C610" s="2" t="s">
        <v>48</v>
      </c>
      <c r="D610" s="2" t="s">
        <v>2309</v>
      </c>
      <c r="E610" s="2" t="s">
        <v>3593</v>
      </c>
      <c r="F610" s="2" t="s">
        <v>26</v>
      </c>
      <c r="G610" s="2" t="s">
        <v>9</v>
      </c>
      <c r="H610" s="2">
        <f t="shared" si="9"/>
        <v>2001</v>
      </c>
      <c r="I610" s="42" t="s">
        <v>5668</v>
      </c>
      <c r="J610" s="2">
        <v>7</v>
      </c>
      <c r="K610" s="2">
        <v>114.62</v>
      </c>
      <c r="L610" s="2">
        <v>109</v>
      </c>
      <c r="M610" s="2">
        <v>10.58</v>
      </c>
      <c r="N610" s="2">
        <v>20.54</v>
      </c>
      <c r="O610" s="2">
        <v>110.43</v>
      </c>
      <c r="P610" s="2">
        <v>3142</v>
      </c>
      <c r="Q610" s="2" t="s">
        <v>49</v>
      </c>
      <c r="R610" s="2">
        <v>54</v>
      </c>
      <c r="S610" s="2">
        <v>134227</v>
      </c>
      <c r="T610" s="2">
        <v>57.1</v>
      </c>
      <c r="U610" s="2">
        <v>53.33</v>
      </c>
      <c r="V610" s="2" t="s">
        <v>46</v>
      </c>
      <c r="W610" s="2">
        <v>50.11</v>
      </c>
    </row>
    <row r="611" spans="1:23" x14ac:dyDescent="0.3">
      <c r="A611" s="2" t="s">
        <v>595</v>
      </c>
      <c r="B611" s="2" t="s">
        <v>28</v>
      </c>
      <c r="C611" s="2" t="s">
        <v>48</v>
      </c>
      <c r="D611" s="2" t="s">
        <v>2317</v>
      </c>
      <c r="E611" s="2" t="s">
        <v>3602</v>
      </c>
      <c r="F611" s="2" t="s">
        <v>26</v>
      </c>
      <c r="G611" s="2" t="s">
        <v>9</v>
      </c>
      <c r="H611" s="2">
        <f t="shared" si="9"/>
        <v>1970</v>
      </c>
      <c r="I611" s="42" t="s">
        <v>5669</v>
      </c>
      <c r="J611" s="2">
        <v>7</v>
      </c>
      <c r="K611" s="2">
        <v>289.17</v>
      </c>
      <c r="L611" s="2">
        <v>141</v>
      </c>
      <c r="M611" s="2">
        <v>13.03</v>
      </c>
      <c r="N611" s="2">
        <v>26.54</v>
      </c>
      <c r="O611" s="2">
        <v>123.54</v>
      </c>
      <c r="P611" s="2">
        <v>731</v>
      </c>
      <c r="Q611" s="2" t="s">
        <v>45</v>
      </c>
      <c r="R611" s="2">
        <v>95</v>
      </c>
      <c r="S611" s="2">
        <v>292223</v>
      </c>
      <c r="T611" s="2">
        <v>74.31</v>
      </c>
      <c r="U611" s="2">
        <v>49.23</v>
      </c>
      <c r="V611" s="2" t="s">
        <v>48</v>
      </c>
      <c r="W611" s="2">
        <v>50.67</v>
      </c>
    </row>
    <row r="612" spans="1:23" x14ac:dyDescent="0.3">
      <c r="A612" s="2" t="s">
        <v>601</v>
      </c>
      <c r="B612" s="2" t="s">
        <v>25</v>
      </c>
      <c r="C612" s="2" t="s">
        <v>52</v>
      </c>
      <c r="D612" s="2" t="s">
        <v>2322</v>
      </c>
      <c r="E612" s="2" t="s">
        <v>3609</v>
      </c>
      <c r="F612" s="2" t="s">
        <v>26</v>
      </c>
      <c r="G612" s="2" t="s">
        <v>9</v>
      </c>
      <c r="H612" s="2">
        <f t="shared" si="9"/>
        <v>2011</v>
      </c>
      <c r="I612" s="42" t="s">
        <v>5670</v>
      </c>
      <c r="J612" s="2">
        <v>7</v>
      </c>
      <c r="K612" s="2">
        <v>108.86</v>
      </c>
      <c r="L612" s="2">
        <v>104</v>
      </c>
      <c r="M612" s="2">
        <v>4.1399999999999997</v>
      </c>
      <c r="N612" s="2">
        <v>9.67</v>
      </c>
      <c r="O612" s="2">
        <v>48.41</v>
      </c>
      <c r="P612" s="2">
        <v>2455</v>
      </c>
      <c r="Q612" s="2" t="s">
        <v>45</v>
      </c>
      <c r="R612" s="2">
        <v>33</v>
      </c>
      <c r="S612" s="2">
        <v>394860</v>
      </c>
      <c r="T612" s="2">
        <v>27.66</v>
      </c>
      <c r="U612" s="2">
        <v>20.75</v>
      </c>
      <c r="V612" s="2" t="s">
        <v>48</v>
      </c>
      <c r="W612" s="2">
        <v>51.75</v>
      </c>
    </row>
    <row r="613" spans="1:23" x14ac:dyDescent="0.3">
      <c r="A613" s="2" t="s">
        <v>609</v>
      </c>
      <c r="B613" s="2" t="s">
        <v>22</v>
      </c>
      <c r="C613" s="2" t="s">
        <v>50</v>
      </c>
      <c r="D613" s="2" t="s">
        <v>2325</v>
      </c>
      <c r="E613" s="2" t="s">
        <v>3617</v>
      </c>
      <c r="F613" s="2" t="s">
        <v>26</v>
      </c>
      <c r="G613" s="2" t="s">
        <v>9</v>
      </c>
      <c r="H613" s="2">
        <f t="shared" si="9"/>
        <v>1995</v>
      </c>
      <c r="I613" s="42" t="s">
        <v>5671</v>
      </c>
      <c r="J613" s="2">
        <v>7</v>
      </c>
      <c r="K613" s="2">
        <v>116.84</v>
      </c>
      <c r="L613" s="2">
        <v>94</v>
      </c>
      <c r="M613" s="2">
        <v>40.21</v>
      </c>
      <c r="N613" s="2">
        <v>65.739999999999995</v>
      </c>
      <c r="O613" s="2">
        <v>479.1</v>
      </c>
      <c r="P613" s="2">
        <v>4092</v>
      </c>
      <c r="Q613" s="2" t="s">
        <v>45</v>
      </c>
      <c r="R613" s="2">
        <v>30</v>
      </c>
      <c r="S613" s="2">
        <v>88549</v>
      </c>
      <c r="T613" s="2">
        <v>343.14</v>
      </c>
      <c r="U613" s="2">
        <v>135.96</v>
      </c>
      <c r="V613" s="2" t="s">
        <v>54</v>
      </c>
      <c r="W613" s="2">
        <v>52.33</v>
      </c>
    </row>
    <row r="614" spans="1:23" x14ac:dyDescent="0.3">
      <c r="A614" s="2" t="s">
        <v>673</v>
      </c>
      <c r="B614" s="2" t="s">
        <v>17</v>
      </c>
      <c r="C614" s="2" t="s">
        <v>66</v>
      </c>
      <c r="D614" s="2" t="s">
        <v>2372</v>
      </c>
      <c r="E614" s="2" t="s">
        <v>3687</v>
      </c>
      <c r="F614" s="2" t="s">
        <v>26</v>
      </c>
      <c r="G614" s="2" t="s">
        <v>9</v>
      </c>
      <c r="H614" s="2">
        <f t="shared" si="9"/>
        <v>1974</v>
      </c>
      <c r="I614" s="42" t="s">
        <v>5672</v>
      </c>
      <c r="J614" s="2">
        <v>7</v>
      </c>
      <c r="K614" s="2">
        <v>62.29</v>
      </c>
      <c r="L614" s="2">
        <v>127</v>
      </c>
      <c r="M614" s="2">
        <v>25.54</v>
      </c>
      <c r="N614" s="2">
        <v>50.78</v>
      </c>
      <c r="O614" s="2">
        <v>109.04</v>
      </c>
      <c r="P614" s="2">
        <v>2528</v>
      </c>
      <c r="Q614" s="2" t="s">
        <v>45</v>
      </c>
      <c r="R614" s="2">
        <v>90</v>
      </c>
      <c r="S614" s="2">
        <v>182366</v>
      </c>
      <c r="T614" s="2">
        <v>68.95</v>
      </c>
      <c r="U614" s="2">
        <v>40.090000000000003</v>
      </c>
      <c r="V614" s="2" t="s">
        <v>55</v>
      </c>
      <c r="W614" s="2">
        <v>10</v>
      </c>
    </row>
    <row r="615" spans="1:23" x14ac:dyDescent="0.3">
      <c r="A615" s="2" t="s">
        <v>700</v>
      </c>
      <c r="B615" s="2" t="s">
        <v>28</v>
      </c>
      <c r="C615" s="2" t="s">
        <v>66</v>
      </c>
      <c r="D615" s="2" t="s">
        <v>1991</v>
      </c>
      <c r="E615" s="2" t="s">
        <v>3714</v>
      </c>
      <c r="F615" s="2" t="s">
        <v>26</v>
      </c>
      <c r="G615" s="2" t="s">
        <v>9</v>
      </c>
      <c r="H615" s="2">
        <f t="shared" si="9"/>
        <v>1961</v>
      </c>
      <c r="I615" s="42" t="s">
        <v>5673</v>
      </c>
      <c r="J615" s="2">
        <v>7</v>
      </c>
      <c r="K615" s="2">
        <v>275.41000000000003</v>
      </c>
      <c r="L615" s="2">
        <v>119</v>
      </c>
      <c r="M615" s="2">
        <v>16.52</v>
      </c>
      <c r="N615" s="2">
        <v>35.979999999999997</v>
      </c>
      <c r="O615" s="2">
        <v>200.77</v>
      </c>
      <c r="P615" s="2">
        <v>1098</v>
      </c>
      <c r="Q615" s="2" t="s">
        <v>49</v>
      </c>
      <c r="R615" s="2">
        <v>78</v>
      </c>
      <c r="S615" s="2">
        <v>283300</v>
      </c>
      <c r="T615" s="2">
        <v>121.48</v>
      </c>
      <c r="U615" s="2">
        <v>79.290000000000006</v>
      </c>
      <c r="V615" s="2" t="s">
        <v>54</v>
      </c>
      <c r="W615" s="2">
        <v>109.52</v>
      </c>
    </row>
    <row r="616" spans="1:23" x14ac:dyDescent="0.3">
      <c r="A616" s="2" t="s">
        <v>755</v>
      </c>
      <c r="B616" s="2" t="s">
        <v>13</v>
      </c>
      <c r="C616" s="2" t="s">
        <v>54</v>
      </c>
      <c r="D616" s="2" t="s">
        <v>2431</v>
      </c>
      <c r="E616" s="2" t="s">
        <v>3775</v>
      </c>
      <c r="F616" s="2" t="s">
        <v>26</v>
      </c>
      <c r="G616" s="2" t="s">
        <v>9</v>
      </c>
      <c r="H616" s="2">
        <f t="shared" si="9"/>
        <v>1992</v>
      </c>
      <c r="I616" s="42" t="s">
        <v>5674</v>
      </c>
      <c r="J616" s="2">
        <v>7</v>
      </c>
      <c r="K616" s="2">
        <v>66.180000000000007</v>
      </c>
      <c r="L616" s="2">
        <v>147</v>
      </c>
      <c r="M616" s="2">
        <v>28.91</v>
      </c>
      <c r="N616" s="2">
        <v>45.65</v>
      </c>
      <c r="O616" s="2">
        <v>383.02</v>
      </c>
      <c r="P616" s="2">
        <v>3917</v>
      </c>
      <c r="Q616" s="2" t="s">
        <v>49</v>
      </c>
      <c r="R616" s="2">
        <v>57</v>
      </c>
      <c r="S616" s="2">
        <v>108772</v>
      </c>
      <c r="T616" s="2">
        <v>301.27</v>
      </c>
      <c r="U616" s="2">
        <v>81.75</v>
      </c>
      <c r="V616" s="2" t="s">
        <v>54</v>
      </c>
      <c r="W616" s="2">
        <v>31.68</v>
      </c>
    </row>
    <row r="617" spans="1:23" x14ac:dyDescent="0.3">
      <c r="A617" s="2" t="s">
        <v>767</v>
      </c>
      <c r="B617" s="2" t="s">
        <v>28</v>
      </c>
      <c r="C617" s="2" t="s">
        <v>48</v>
      </c>
      <c r="D617" s="2" t="s">
        <v>2440</v>
      </c>
      <c r="E617" s="2" t="s">
        <v>3788</v>
      </c>
      <c r="F617" s="2" t="s">
        <v>26</v>
      </c>
      <c r="G617" s="2" t="s">
        <v>9</v>
      </c>
      <c r="H617" s="2">
        <f t="shared" si="9"/>
        <v>1976</v>
      </c>
      <c r="I617" s="42" t="s">
        <v>5675</v>
      </c>
      <c r="J617" s="2">
        <v>7</v>
      </c>
      <c r="K617" s="2">
        <v>141.97999999999999</v>
      </c>
      <c r="L617" s="2">
        <v>117</v>
      </c>
      <c r="M617" s="2">
        <v>35.53</v>
      </c>
      <c r="N617" s="2">
        <v>74.58</v>
      </c>
      <c r="O617" s="2">
        <v>221.06</v>
      </c>
      <c r="P617" s="2">
        <v>4792</v>
      </c>
      <c r="Q617" s="2" t="s">
        <v>45</v>
      </c>
      <c r="R617" s="2">
        <v>49</v>
      </c>
      <c r="S617" s="2">
        <v>157077</v>
      </c>
      <c r="T617" s="2">
        <v>121.79</v>
      </c>
      <c r="U617" s="2">
        <v>99.27</v>
      </c>
      <c r="V617" s="2" t="s">
        <v>46</v>
      </c>
      <c r="W617" s="2">
        <v>28.27</v>
      </c>
    </row>
    <row r="618" spans="1:23" x14ac:dyDescent="0.3">
      <c r="A618" s="2" t="s">
        <v>817</v>
      </c>
      <c r="B618" s="2" t="s">
        <v>32</v>
      </c>
      <c r="C618" s="2" t="s">
        <v>48</v>
      </c>
      <c r="D618" s="2" t="s">
        <v>2475</v>
      </c>
      <c r="E618" s="2" t="s">
        <v>3846</v>
      </c>
      <c r="F618" s="2" t="s">
        <v>26</v>
      </c>
      <c r="G618" s="2" t="s">
        <v>9</v>
      </c>
      <c r="H618" s="2">
        <f t="shared" si="9"/>
        <v>1955</v>
      </c>
      <c r="I618" s="42" t="s">
        <v>5676</v>
      </c>
      <c r="J618" s="2">
        <v>7</v>
      </c>
      <c r="K618" s="2">
        <v>214.49</v>
      </c>
      <c r="L618" s="2">
        <v>127</v>
      </c>
      <c r="M618" s="2">
        <v>6.12</v>
      </c>
      <c r="N618" s="2">
        <v>14.82</v>
      </c>
      <c r="O618" s="2">
        <v>137.33000000000001</v>
      </c>
      <c r="P618" s="2">
        <v>4239</v>
      </c>
      <c r="Q618" s="2" t="s">
        <v>49</v>
      </c>
      <c r="R618" s="2">
        <v>73</v>
      </c>
      <c r="S618" s="2">
        <v>468254</v>
      </c>
      <c r="T618" s="2">
        <v>76.88</v>
      </c>
      <c r="U618" s="2">
        <v>60.45</v>
      </c>
      <c r="V618" s="2" t="s">
        <v>50</v>
      </c>
      <c r="W618" s="2">
        <v>22.1</v>
      </c>
    </row>
    <row r="619" spans="1:23" x14ac:dyDescent="0.3">
      <c r="A619" s="2" t="s">
        <v>823</v>
      </c>
      <c r="B619" s="2" t="s">
        <v>25</v>
      </c>
      <c r="C619" s="2" t="s">
        <v>66</v>
      </c>
      <c r="D619" s="2" t="s">
        <v>2480</v>
      </c>
      <c r="E619" s="2" t="s">
        <v>3852</v>
      </c>
      <c r="F619" s="2" t="s">
        <v>26</v>
      </c>
      <c r="G619" s="2" t="s">
        <v>9</v>
      </c>
      <c r="H619" s="2">
        <f t="shared" si="9"/>
        <v>1996</v>
      </c>
      <c r="I619" s="42" t="s">
        <v>5677</v>
      </c>
      <c r="J619" s="2">
        <v>7</v>
      </c>
      <c r="K619" s="2">
        <v>175.95</v>
      </c>
      <c r="L619" s="2">
        <v>129</v>
      </c>
      <c r="M619" s="2">
        <v>29.95</v>
      </c>
      <c r="N619" s="2">
        <v>46.28</v>
      </c>
      <c r="O619" s="2">
        <v>374.82</v>
      </c>
      <c r="P619" s="2">
        <v>4277</v>
      </c>
      <c r="Q619" s="2" t="s">
        <v>49</v>
      </c>
      <c r="R619" s="2">
        <v>76</v>
      </c>
      <c r="S619" s="2">
        <v>336250</v>
      </c>
      <c r="T619" s="2">
        <v>222.37</v>
      </c>
      <c r="U619" s="2">
        <v>152.44999999999999</v>
      </c>
      <c r="V619" s="2" t="s">
        <v>48</v>
      </c>
      <c r="W619" s="2">
        <v>76.58</v>
      </c>
    </row>
    <row r="620" spans="1:23" x14ac:dyDescent="0.3">
      <c r="A620" s="2" t="s">
        <v>827</v>
      </c>
      <c r="B620" s="2" t="s">
        <v>10</v>
      </c>
      <c r="C620" s="2" t="s">
        <v>52</v>
      </c>
      <c r="D620" s="2" t="s">
        <v>2481</v>
      </c>
      <c r="E620" s="2" t="s">
        <v>3856</v>
      </c>
      <c r="F620" s="2" t="s">
        <v>26</v>
      </c>
      <c r="G620" s="2" t="s">
        <v>1955</v>
      </c>
      <c r="H620" s="2">
        <f t="shared" si="9"/>
        <v>1975</v>
      </c>
      <c r="I620" s="42" t="s">
        <v>5678</v>
      </c>
      <c r="J620" s="2">
        <v>7</v>
      </c>
      <c r="K620" s="2">
        <v>159.11000000000001</v>
      </c>
      <c r="L620" s="2">
        <v>141</v>
      </c>
      <c r="M620" s="2">
        <v>2.5499999999999998</v>
      </c>
      <c r="N620" s="2">
        <v>4.1399999999999997</v>
      </c>
      <c r="O620" s="2">
        <v>16.79</v>
      </c>
      <c r="P620" s="2">
        <v>1340</v>
      </c>
      <c r="Q620" s="2" t="s">
        <v>45</v>
      </c>
      <c r="R620" s="2">
        <v>47</v>
      </c>
      <c r="S620" s="2">
        <v>263857</v>
      </c>
      <c r="T620" s="2">
        <v>10.96</v>
      </c>
      <c r="U620" s="2">
        <v>5.83</v>
      </c>
      <c r="V620" s="2" t="s">
        <v>44</v>
      </c>
      <c r="W620" s="2">
        <v>51.16</v>
      </c>
    </row>
    <row r="621" spans="1:23" x14ac:dyDescent="0.3">
      <c r="A621" s="2" t="s">
        <v>854</v>
      </c>
      <c r="B621" s="2" t="s">
        <v>20</v>
      </c>
      <c r="C621" s="2" t="s">
        <v>52</v>
      </c>
      <c r="D621" s="2" t="s">
        <v>2499</v>
      </c>
      <c r="E621" s="2" t="s">
        <v>3884</v>
      </c>
      <c r="F621" s="2" t="s">
        <v>26</v>
      </c>
      <c r="G621" s="2" t="s">
        <v>1843</v>
      </c>
      <c r="H621" s="2">
        <f t="shared" si="9"/>
        <v>1970</v>
      </c>
      <c r="I621" s="42" t="s">
        <v>5679</v>
      </c>
      <c r="J621" s="2">
        <v>7</v>
      </c>
      <c r="K621" s="2">
        <v>243.14</v>
      </c>
      <c r="L621" s="2">
        <v>117</v>
      </c>
      <c r="M621" s="2">
        <v>9.4499999999999993</v>
      </c>
      <c r="N621" s="2">
        <v>21.94</v>
      </c>
      <c r="O621" s="2">
        <v>47.31</v>
      </c>
      <c r="P621" s="2">
        <v>4378</v>
      </c>
      <c r="Q621" s="2" t="s">
        <v>49</v>
      </c>
      <c r="R621" s="2">
        <v>29</v>
      </c>
      <c r="S621" s="2">
        <v>42775</v>
      </c>
      <c r="T621" s="2">
        <v>30.34</v>
      </c>
      <c r="U621" s="2">
        <v>16.97</v>
      </c>
      <c r="V621" s="2" t="s">
        <v>46</v>
      </c>
      <c r="W621" s="2">
        <v>107.32</v>
      </c>
    </row>
    <row r="622" spans="1:23" x14ac:dyDescent="0.3">
      <c r="A622" s="2" t="s">
        <v>859</v>
      </c>
      <c r="B622" s="2" t="s">
        <v>13</v>
      </c>
      <c r="C622" s="2" t="s">
        <v>61</v>
      </c>
      <c r="D622" s="2" t="s">
        <v>2504</v>
      </c>
      <c r="E622" s="2" t="s">
        <v>3890</v>
      </c>
      <c r="F622" s="2" t="s">
        <v>26</v>
      </c>
      <c r="G622" s="2" t="s">
        <v>9</v>
      </c>
      <c r="H622" s="2">
        <f t="shared" si="9"/>
        <v>2000</v>
      </c>
      <c r="I622" s="42" t="s">
        <v>5680</v>
      </c>
      <c r="J622" s="2">
        <v>7</v>
      </c>
      <c r="K622" s="2">
        <v>201.55</v>
      </c>
      <c r="L622" s="2">
        <v>176</v>
      </c>
      <c r="M622" s="2">
        <v>18.84</v>
      </c>
      <c r="N622" s="2">
        <v>44.85</v>
      </c>
      <c r="O622" s="2">
        <v>157.54</v>
      </c>
      <c r="P622" s="2">
        <v>3622</v>
      </c>
      <c r="Q622" s="2" t="s">
        <v>49</v>
      </c>
      <c r="R622" s="2">
        <v>42</v>
      </c>
      <c r="S622" s="2">
        <v>206936</v>
      </c>
      <c r="T622" s="2">
        <v>112.12</v>
      </c>
      <c r="U622" s="2">
        <v>45.42</v>
      </c>
      <c r="V622" s="2" t="s">
        <v>55</v>
      </c>
      <c r="W622" s="2">
        <v>20.79</v>
      </c>
    </row>
    <row r="623" spans="1:23" x14ac:dyDescent="0.3">
      <c r="A623" s="2" t="s">
        <v>906</v>
      </c>
      <c r="B623" s="2" t="s">
        <v>8</v>
      </c>
      <c r="C623" s="2" t="s">
        <v>52</v>
      </c>
      <c r="D623" s="2" t="s">
        <v>2528</v>
      </c>
      <c r="E623" s="2" t="s">
        <v>3940</v>
      </c>
      <c r="F623" s="2" t="s">
        <v>18</v>
      </c>
      <c r="G623" s="2" t="s">
        <v>27</v>
      </c>
      <c r="H623" s="2">
        <f t="shared" si="9"/>
        <v>2012</v>
      </c>
      <c r="I623" s="42" t="s">
        <v>5681</v>
      </c>
      <c r="J623" s="2">
        <v>7</v>
      </c>
      <c r="K623" s="2">
        <v>52.3</v>
      </c>
      <c r="L623" s="2">
        <v>156</v>
      </c>
      <c r="M623" s="2">
        <v>16.350000000000001</v>
      </c>
      <c r="N623" s="2">
        <v>36.770000000000003</v>
      </c>
      <c r="O623" s="2">
        <v>288.52999999999997</v>
      </c>
      <c r="P623" s="2">
        <v>3288</v>
      </c>
      <c r="Q623" s="2" t="s">
        <v>49</v>
      </c>
      <c r="R623" s="2">
        <v>44</v>
      </c>
      <c r="S623" s="2">
        <v>234390</v>
      </c>
      <c r="T623" s="2">
        <v>207.99</v>
      </c>
      <c r="U623" s="2">
        <v>80.540000000000006</v>
      </c>
      <c r="V623" s="2" t="s">
        <v>48</v>
      </c>
      <c r="W623" s="2">
        <v>24.2</v>
      </c>
    </row>
    <row r="624" spans="1:23" x14ac:dyDescent="0.3">
      <c r="A624" s="2" t="s">
        <v>923</v>
      </c>
      <c r="B624" s="2" t="s">
        <v>8</v>
      </c>
      <c r="C624" s="2" t="s">
        <v>61</v>
      </c>
      <c r="D624" s="2" t="s">
        <v>2537</v>
      </c>
      <c r="E624" s="2" t="s">
        <v>3958</v>
      </c>
      <c r="F624" s="2" t="s">
        <v>26</v>
      </c>
      <c r="G624" s="2" t="s">
        <v>9</v>
      </c>
      <c r="H624" s="2">
        <f t="shared" si="9"/>
        <v>1955</v>
      </c>
      <c r="I624" s="42" t="s">
        <v>5682</v>
      </c>
      <c r="J624" s="2">
        <v>7</v>
      </c>
      <c r="K624" s="2">
        <v>84.33</v>
      </c>
      <c r="L624" s="2">
        <v>86</v>
      </c>
      <c r="M624" s="2">
        <v>40.01</v>
      </c>
      <c r="N624" s="2">
        <v>92.61</v>
      </c>
      <c r="O624" s="2">
        <v>209.84</v>
      </c>
      <c r="P624" s="2">
        <v>1590</v>
      </c>
      <c r="Q624" s="2" t="s">
        <v>45</v>
      </c>
      <c r="R624" s="2">
        <v>42</v>
      </c>
      <c r="S624" s="2">
        <v>132754</v>
      </c>
      <c r="T624" s="2">
        <v>126.67</v>
      </c>
      <c r="U624" s="2">
        <v>83.17</v>
      </c>
      <c r="V624" s="2" t="s">
        <v>50</v>
      </c>
      <c r="W624" s="2">
        <v>32.380000000000003</v>
      </c>
    </row>
    <row r="625" spans="1:23" x14ac:dyDescent="0.3">
      <c r="A625" s="2" t="s">
        <v>955</v>
      </c>
      <c r="B625" s="2" t="s">
        <v>10</v>
      </c>
      <c r="C625" s="2" t="s">
        <v>48</v>
      </c>
      <c r="D625" s="2" t="s">
        <v>2557</v>
      </c>
      <c r="E625" s="2" t="s">
        <v>3990</v>
      </c>
      <c r="F625" s="2" t="s">
        <v>26</v>
      </c>
      <c r="G625" s="2" t="s">
        <v>19</v>
      </c>
      <c r="H625" s="2">
        <f t="shared" si="9"/>
        <v>1977</v>
      </c>
      <c r="I625" s="42" t="s">
        <v>5683</v>
      </c>
      <c r="J625" s="2">
        <v>7</v>
      </c>
      <c r="K625" s="2">
        <v>208.68</v>
      </c>
      <c r="L625" s="2">
        <v>112</v>
      </c>
      <c r="M625" s="2">
        <v>3.14</v>
      </c>
      <c r="N625" s="2">
        <v>5.54</v>
      </c>
      <c r="O625" s="2">
        <v>50.34</v>
      </c>
      <c r="P625" s="2">
        <v>3990</v>
      </c>
      <c r="Q625" s="2" t="s">
        <v>45</v>
      </c>
      <c r="R625" s="2">
        <v>47</v>
      </c>
      <c r="S625" s="2">
        <v>26963</v>
      </c>
      <c r="T625" s="2">
        <v>28.91</v>
      </c>
      <c r="U625" s="2">
        <v>21.43</v>
      </c>
      <c r="V625" s="2" t="s">
        <v>44</v>
      </c>
      <c r="W625" s="2">
        <v>89.59</v>
      </c>
    </row>
    <row r="626" spans="1:23" x14ac:dyDescent="0.3">
      <c r="A626" s="2" t="s">
        <v>969</v>
      </c>
      <c r="B626" s="2" t="s">
        <v>8</v>
      </c>
      <c r="C626" s="2" t="s">
        <v>44</v>
      </c>
      <c r="D626" s="2" t="s">
        <v>2259</v>
      </c>
      <c r="E626" s="2" t="s">
        <v>4007</v>
      </c>
      <c r="F626" s="2" t="s">
        <v>26</v>
      </c>
      <c r="G626" s="2" t="s">
        <v>9</v>
      </c>
      <c r="H626" s="2">
        <f t="shared" si="9"/>
        <v>1951</v>
      </c>
      <c r="I626" s="42" t="s">
        <v>5684</v>
      </c>
      <c r="J626" s="2">
        <v>7</v>
      </c>
      <c r="K626" s="2">
        <v>122.5</v>
      </c>
      <c r="L626" s="2">
        <v>180</v>
      </c>
      <c r="M626" s="2">
        <v>46.78</v>
      </c>
      <c r="N626" s="2">
        <v>134.18</v>
      </c>
      <c r="O626" s="2">
        <v>864.75</v>
      </c>
      <c r="P626" s="2">
        <v>742</v>
      </c>
      <c r="Q626" s="2" t="s">
        <v>49</v>
      </c>
      <c r="R626" s="2">
        <v>89</v>
      </c>
      <c r="S626" s="2">
        <v>98218</v>
      </c>
      <c r="T626" s="2">
        <v>639.98</v>
      </c>
      <c r="U626" s="2">
        <v>224.77</v>
      </c>
      <c r="V626" s="2" t="s">
        <v>44</v>
      </c>
      <c r="W626" s="2">
        <v>33.01</v>
      </c>
    </row>
    <row r="627" spans="1:23" x14ac:dyDescent="0.3">
      <c r="A627" s="2" t="s">
        <v>971</v>
      </c>
      <c r="B627" s="2" t="s">
        <v>10</v>
      </c>
      <c r="C627" s="2" t="s">
        <v>66</v>
      </c>
      <c r="D627" s="2" t="s">
        <v>2568</v>
      </c>
      <c r="E627" s="2" t="s">
        <v>4009</v>
      </c>
      <c r="F627" s="2" t="s">
        <v>26</v>
      </c>
      <c r="G627" s="2" t="s">
        <v>9</v>
      </c>
      <c r="H627" s="2">
        <f t="shared" si="9"/>
        <v>2005</v>
      </c>
      <c r="I627" s="42" t="s">
        <v>5685</v>
      </c>
      <c r="J627" s="2">
        <v>7</v>
      </c>
      <c r="K627" s="2">
        <v>172.6</v>
      </c>
      <c r="L627" s="2">
        <v>129</v>
      </c>
      <c r="M627" s="2">
        <v>38.29</v>
      </c>
      <c r="N627" s="2">
        <v>75.34</v>
      </c>
      <c r="O627" s="2">
        <v>234.63</v>
      </c>
      <c r="P627" s="2">
        <v>637</v>
      </c>
      <c r="Q627" s="2" t="s">
        <v>49</v>
      </c>
      <c r="R627" s="2">
        <v>95</v>
      </c>
      <c r="S627" s="2">
        <v>206378</v>
      </c>
      <c r="T627" s="2">
        <v>142.16999999999999</v>
      </c>
      <c r="U627" s="2">
        <v>92.46</v>
      </c>
      <c r="V627" s="2" t="s">
        <v>48</v>
      </c>
      <c r="W627" s="2">
        <v>35.200000000000003</v>
      </c>
    </row>
    <row r="628" spans="1:23" x14ac:dyDescent="0.3">
      <c r="A628" s="2" t="s">
        <v>972</v>
      </c>
      <c r="B628" s="2" t="s">
        <v>28</v>
      </c>
      <c r="C628" s="2" t="s">
        <v>61</v>
      </c>
      <c r="D628" s="2" t="s">
        <v>2569</v>
      </c>
      <c r="E628" s="2" t="s">
        <v>4010</v>
      </c>
      <c r="F628" s="2" t="s">
        <v>26</v>
      </c>
      <c r="G628" s="2" t="s">
        <v>9</v>
      </c>
      <c r="H628" s="2">
        <f t="shared" si="9"/>
        <v>1991</v>
      </c>
      <c r="I628" s="42" t="s">
        <v>5686</v>
      </c>
      <c r="J628" s="2">
        <v>7</v>
      </c>
      <c r="K628" s="2">
        <v>214</v>
      </c>
      <c r="L628" s="2">
        <v>86</v>
      </c>
      <c r="M628" s="2">
        <v>44.66</v>
      </c>
      <c r="N628" s="2">
        <v>69.260000000000005</v>
      </c>
      <c r="O628" s="2">
        <v>159.34</v>
      </c>
      <c r="P628" s="2">
        <v>2874</v>
      </c>
      <c r="Q628" s="2" t="s">
        <v>45</v>
      </c>
      <c r="R628" s="2">
        <v>99</v>
      </c>
      <c r="S628" s="2">
        <v>481016</v>
      </c>
      <c r="T628" s="2">
        <v>111.47</v>
      </c>
      <c r="U628" s="2">
        <v>47.87</v>
      </c>
      <c r="V628" s="2" t="s">
        <v>48</v>
      </c>
      <c r="W628" s="2">
        <v>57.69</v>
      </c>
    </row>
    <row r="629" spans="1:23" x14ac:dyDescent="0.3">
      <c r="A629" s="2" t="s">
        <v>977</v>
      </c>
      <c r="B629" s="2" t="s">
        <v>8</v>
      </c>
      <c r="C629" s="2" t="s">
        <v>50</v>
      </c>
      <c r="D629" s="2" t="s">
        <v>2178</v>
      </c>
      <c r="E629" s="2" t="s">
        <v>4015</v>
      </c>
      <c r="F629" s="2" t="s">
        <v>26</v>
      </c>
      <c r="G629" s="2" t="s">
        <v>9</v>
      </c>
      <c r="H629" s="2">
        <f t="shared" si="9"/>
        <v>1959</v>
      </c>
      <c r="I629" s="42" t="s">
        <v>5687</v>
      </c>
      <c r="J629" s="2">
        <v>7</v>
      </c>
      <c r="K629" s="2">
        <v>254.08</v>
      </c>
      <c r="L629" s="2">
        <v>132</v>
      </c>
      <c r="M629" s="2">
        <v>33.28</v>
      </c>
      <c r="N629" s="2">
        <v>91.63</v>
      </c>
      <c r="O629" s="2">
        <v>198.5</v>
      </c>
      <c r="P629" s="2">
        <v>682</v>
      </c>
      <c r="Q629" s="2" t="s">
        <v>49</v>
      </c>
      <c r="R629" s="2">
        <v>29</v>
      </c>
      <c r="S629" s="2">
        <v>185170</v>
      </c>
      <c r="T629" s="2">
        <v>146.68</v>
      </c>
      <c r="U629" s="2">
        <v>51.82</v>
      </c>
      <c r="V629" s="2" t="s">
        <v>50</v>
      </c>
      <c r="W629" s="2">
        <v>118.66</v>
      </c>
    </row>
    <row r="630" spans="1:23" x14ac:dyDescent="0.3">
      <c r="A630" s="2" t="s">
        <v>990</v>
      </c>
      <c r="B630" s="2" t="s">
        <v>28</v>
      </c>
      <c r="C630" s="2" t="s">
        <v>54</v>
      </c>
      <c r="D630" s="2" t="s">
        <v>2319</v>
      </c>
      <c r="E630" s="2" t="s">
        <v>4030</v>
      </c>
      <c r="F630" s="2" t="s">
        <v>26</v>
      </c>
      <c r="G630" s="2" t="s">
        <v>9</v>
      </c>
      <c r="H630" s="2">
        <f t="shared" si="9"/>
        <v>1965</v>
      </c>
      <c r="I630" s="42" t="s">
        <v>5688</v>
      </c>
      <c r="J630" s="2">
        <v>7</v>
      </c>
      <c r="K630" s="2">
        <v>240.4</v>
      </c>
      <c r="L630" s="2">
        <v>97</v>
      </c>
      <c r="M630" s="2">
        <v>44.02</v>
      </c>
      <c r="N630" s="2">
        <v>127.09</v>
      </c>
      <c r="O630" s="2">
        <v>647.91999999999996</v>
      </c>
      <c r="P630" s="2">
        <v>1391</v>
      </c>
      <c r="Q630" s="2" t="s">
        <v>49</v>
      </c>
      <c r="R630" s="2">
        <v>38</v>
      </c>
      <c r="S630" s="2">
        <v>39301</v>
      </c>
      <c r="T630" s="2">
        <v>330.42</v>
      </c>
      <c r="U630" s="2">
        <v>317.5</v>
      </c>
      <c r="V630" s="2" t="s">
        <v>54</v>
      </c>
      <c r="W630" s="2">
        <v>34.83</v>
      </c>
    </row>
    <row r="631" spans="1:23" x14ac:dyDescent="0.3">
      <c r="A631" s="2" t="s">
        <v>995</v>
      </c>
      <c r="B631" s="2" t="s">
        <v>20</v>
      </c>
      <c r="C631" s="2" t="s">
        <v>50</v>
      </c>
      <c r="D631" s="2" t="s">
        <v>2582</v>
      </c>
      <c r="E631" s="2" t="s">
        <v>4035</v>
      </c>
      <c r="F631" s="2" t="s">
        <v>26</v>
      </c>
      <c r="G631" s="2" t="s">
        <v>9</v>
      </c>
      <c r="H631" s="2">
        <f t="shared" si="9"/>
        <v>1967</v>
      </c>
      <c r="I631" s="42" t="s">
        <v>5689</v>
      </c>
      <c r="J631" s="2">
        <v>7</v>
      </c>
      <c r="K631" s="2">
        <v>43.21</v>
      </c>
      <c r="L631" s="2">
        <v>109</v>
      </c>
      <c r="M631" s="2">
        <v>4.7300000000000004</v>
      </c>
      <c r="N631" s="2">
        <v>12.92</v>
      </c>
      <c r="O631" s="2">
        <v>59.82</v>
      </c>
      <c r="P631" s="2">
        <v>1437</v>
      </c>
      <c r="Q631" s="2" t="s">
        <v>45</v>
      </c>
      <c r="R631" s="2">
        <v>72</v>
      </c>
      <c r="S631" s="2">
        <v>222585</v>
      </c>
      <c r="T631" s="2">
        <v>45.78</v>
      </c>
      <c r="U631" s="2">
        <v>14.04</v>
      </c>
      <c r="V631" s="2" t="s">
        <v>48</v>
      </c>
      <c r="W631" s="2">
        <v>5</v>
      </c>
    </row>
    <row r="632" spans="1:23" x14ac:dyDescent="0.3">
      <c r="A632" s="2" t="s">
        <v>998</v>
      </c>
      <c r="B632" s="2" t="s">
        <v>32</v>
      </c>
      <c r="C632" s="2" t="s">
        <v>54</v>
      </c>
      <c r="D632" s="2" t="s">
        <v>2583</v>
      </c>
      <c r="E632" s="2" t="s">
        <v>4038</v>
      </c>
      <c r="F632" s="2" t="s">
        <v>26</v>
      </c>
      <c r="G632" s="2" t="s">
        <v>9</v>
      </c>
      <c r="H632" s="2">
        <f t="shared" si="9"/>
        <v>2002</v>
      </c>
      <c r="I632" s="42" t="s">
        <v>5523</v>
      </c>
      <c r="J632" s="2">
        <v>7</v>
      </c>
      <c r="K632" s="2">
        <v>183.18</v>
      </c>
      <c r="L632" s="2">
        <v>119</v>
      </c>
      <c r="M632" s="2">
        <v>42.87</v>
      </c>
      <c r="N632" s="2">
        <v>80.41</v>
      </c>
      <c r="O632" s="2">
        <v>551.80999999999995</v>
      </c>
      <c r="P632" s="2">
        <v>686</v>
      </c>
      <c r="Q632" s="2" t="s">
        <v>45</v>
      </c>
      <c r="R632" s="2">
        <v>62</v>
      </c>
      <c r="S632" s="2">
        <v>289422</v>
      </c>
      <c r="T632" s="2">
        <v>281.47000000000003</v>
      </c>
      <c r="U632" s="2">
        <v>270.33999999999997</v>
      </c>
      <c r="V632" s="2" t="s">
        <v>46</v>
      </c>
      <c r="W632" s="2">
        <v>40.369999999999997</v>
      </c>
    </row>
    <row r="633" spans="1:23" x14ac:dyDescent="0.3">
      <c r="A633" s="2" t="s">
        <v>1043</v>
      </c>
      <c r="B633" s="2" t="s">
        <v>25</v>
      </c>
      <c r="C633" s="2" t="s">
        <v>52</v>
      </c>
      <c r="D633" s="2" t="s">
        <v>2613</v>
      </c>
      <c r="E633" s="2" t="s">
        <v>4089</v>
      </c>
      <c r="F633" s="2" t="s">
        <v>26</v>
      </c>
      <c r="G633" s="2" t="s">
        <v>9</v>
      </c>
      <c r="H633" s="2">
        <f t="shared" si="9"/>
        <v>1976</v>
      </c>
      <c r="I633" s="42" t="s">
        <v>5690</v>
      </c>
      <c r="J633" s="2">
        <v>7</v>
      </c>
      <c r="K633" s="2">
        <v>206.82</v>
      </c>
      <c r="L633" s="2">
        <v>150</v>
      </c>
      <c r="M633" s="2">
        <v>32.51</v>
      </c>
      <c r="N633" s="2">
        <v>71.77</v>
      </c>
      <c r="O633" s="2">
        <v>552.65</v>
      </c>
      <c r="P633" s="2">
        <v>1844</v>
      </c>
      <c r="Q633" s="2" t="s">
        <v>49</v>
      </c>
      <c r="R633" s="2">
        <v>42</v>
      </c>
      <c r="S633" s="2">
        <v>363903</v>
      </c>
      <c r="T633" s="2">
        <v>350.07</v>
      </c>
      <c r="U633" s="2">
        <v>202.58</v>
      </c>
      <c r="V633" s="2" t="s">
        <v>48</v>
      </c>
      <c r="W633" s="2">
        <v>21.69</v>
      </c>
    </row>
    <row r="634" spans="1:23" x14ac:dyDescent="0.3">
      <c r="A634" s="2" t="s">
        <v>1099</v>
      </c>
      <c r="B634" s="2" t="s">
        <v>32</v>
      </c>
      <c r="C634" s="2" t="s">
        <v>66</v>
      </c>
      <c r="D634" s="2" t="s">
        <v>1963</v>
      </c>
      <c r="E634" s="2" t="s">
        <v>4151</v>
      </c>
      <c r="F634" s="2" t="s">
        <v>26</v>
      </c>
      <c r="G634" s="2" t="s">
        <v>9</v>
      </c>
      <c r="H634" s="2">
        <f t="shared" si="9"/>
        <v>2005</v>
      </c>
      <c r="I634" s="42" t="s">
        <v>5602</v>
      </c>
      <c r="J634" s="2">
        <v>7</v>
      </c>
      <c r="K634" s="2">
        <v>238.77</v>
      </c>
      <c r="L634" s="2">
        <v>145</v>
      </c>
      <c r="M634" s="2">
        <v>39.18</v>
      </c>
      <c r="N634" s="2">
        <v>102.7</v>
      </c>
      <c r="O634" s="2">
        <v>927.7</v>
      </c>
      <c r="P634" s="2">
        <v>1025</v>
      </c>
      <c r="Q634" s="2" t="s">
        <v>45</v>
      </c>
      <c r="R634" s="2">
        <v>72</v>
      </c>
      <c r="S634" s="2">
        <v>6045</v>
      </c>
      <c r="T634" s="2">
        <v>661.86</v>
      </c>
      <c r="U634" s="2">
        <v>265.83999999999997</v>
      </c>
      <c r="V634" s="2" t="s">
        <v>54</v>
      </c>
      <c r="W634" s="2">
        <v>105.61</v>
      </c>
    </row>
    <row r="635" spans="1:23" x14ac:dyDescent="0.3">
      <c r="A635" s="2" t="s">
        <v>1113</v>
      </c>
      <c r="B635" s="2" t="s">
        <v>22</v>
      </c>
      <c r="C635" s="2" t="s">
        <v>44</v>
      </c>
      <c r="D635" s="2" t="s">
        <v>1885</v>
      </c>
      <c r="E635" s="2" t="s">
        <v>4170</v>
      </c>
      <c r="F635" s="2" t="s">
        <v>26</v>
      </c>
      <c r="G635" s="2" t="s">
        <v>9</v>
      </c>
      <c r="H635" s="2">
        <f t="shared" si="9"/>
        <v>1967</v>
      </c>
      <c r="I635" s="42" t="s">
        <v>5691</v>
      </c>
      <c r="J635" s="2">
        <v>7</v>
      </c>
      <c r="K635" s="2">
        <v>158.44999999999999</v>
      </c>
      <c r="L635" s="2">
        <v>157</v>
      </c>
      <c r="M635" s="2">
        <v>24.76</v>
      </c>
      <c r="N635" s="2">
        <v>37.340000000000003</v>
      </c>
      <c r="O635" s="2">
        <v>361.59</v>
      </c>
      <c r="P635" s="2">
        <v>3179</v>
      </c>
      <c r="Q635" s="2" t="s">
        <v>49</v>
      </c>
      <c r="R635" s="2">
        <v>20</v>
      </c>
      <c r="S635" s="2">
        <v>361914</v>
      </c>
      <c r="T635" s="2">
        <v>281.23</v>
      </c>
      <c r="U635" s="2">
        <v>80.36</v>
      </c>
      <c r="V635" s="2" t="s">
        <v>44</v>
      </c>
      <c r="W635" s="2">
        <v>65.5</v>
      </c>
    </row>
    <row r="636" spans="1:23" x14ac:dyDescent="0.3">
      <c r="A636" s="2" t="s">
        <v>1142</v>
      </c>
      <c r="B636" s="2" t="s">
        <v>13</v>
      </c>
      <c r="C636" s="2" t="s">
        <v>44</v>
      </c>
      <c r="D636" s="2" t="s">
        <v>2674</v>
      </c>
      <c r="E636" s="2" t="s">
        <v>4202</v>
      </c>
      <c r="F636" s="2" t="s">
        <v>26</v>
      </c>
      <c r="G636" s="2" t="s">
        <v>9</v>
      </c>
      <c r="H636" s="2">
        <f t="shared" si="9"/>
        <v>1954</v>
      </c>
      <c r="I636" s="42" t="s">
        <v>5692</v>
      </c>
      <c r="J636" s="2">
        <v>7</v>
      </c>
      <c r="K636" s="2">
        <v>262.95999999999998</v>
      </c>
      <c r="L636" s="2">
        <v>89</v>
      </c>
      <c r="M636" s="2">
        <v>25.05</v>
      </c>
      <c r="N636" s="2">
        <v>40.229999999999997</v>
      </c>
      <c r="O636" s="2">
        <v>369.76</v>
      </c>
      <c r="P636" s="2">
        <v>2342</v>
      </c>
      <c r="Q636" s="2" t="s">
        <v>49</v>
      </c>
      <c r="R636" s="2">
        <v>44</v>
      </c>
      <c r="S636" s="2">
        <v>408550</v>
      </c>
      <c r="T636" s="2">
        <v>231.13</v>
      </c>
      <c r="U636" s="2">
        <v>138.63</v>
      </c>
      <c r="V636" s="2" t="s">
        <v>44</v>
      </c>
      <c r="W636" s="2">
        <v>38.58</v>
      </c>
    </row>
    <row r="637" spans="1:23" x14ac:dyDescent="0.3">
      <c r="A637" s="2" t="s">
        <v>1231</v>
      </c>
      <c r="B637" s="2" t="s">
        <v>13</v>
      </c>
      <c r="C637" s="2" t="s">
        <v>52</v>
      </c>
      <c r="D637" s="2" t="s">
        <v>2736</v>
      </c>
      <c r="E637" s="2" t="s">
        <v>4302</v>
      </c>
      <c r="F637" s="2" t="s">
        <v>26</v>
      </c>
      <c r="G637" s="2" t="s">
        <v>9</v>
      </c>
      <c r="H637" s="2">
        <f t="shared" si="9"/>
        <v>1992</v>
      </c>
      <c r="I637" s="42" t="s">
        <v>5693</v>
      </c>
      <c r="J637" s="2">
        <v>7</v>
      </c>
      <c r="K637" s="2">
        <v>153.59</v>
      </c>
      <c r="L637" s="2">
        <v>134</v>
      </c>
      <c r="M637" s="2">
        <v>35.71</v>
      </c>
      <c r="N637" s="2">
        <v>72.64</v>
      </c>
      <c r="O637" s="2">
        <v>563.35</v>
      </c>
      <c r="P637" s="2">
        <v>889</v>
      </c>
      <c r="Q637" s="2" t="s">
        <v>49</v>
      </c>
      <c r="R637" s="2">
        <v>62</v>
      </c>
      <c r="S637" s="2">
        <v>141212</v>
      </c>
      <c r="T637" s="2">
        <v>425.67</v>
      </c>
      <c r="U637" s="2">
        <v>137.68</v>
      </c>
      <c r="V637" s="2" t="s">
        <v>55</v>
      </c>
      <c r="W637" s="2">
        <v>55.66</v>
      </c>
    </row>
    <row r="638" spans="1:23" x14ac:dyDescent="0.3">
      <c r="A638" s="2" t="s">
        <v>511</v>
      </c>
      <c r="B638" s="2" t="s">
        <v>20</v>
      </c>
      <c r="C638" s="2" t="s">
        <v>50</v>
      </c>
      <c r="D638" s="2" t="s">
        <v>2593</v>
      </c>
      <c r="E638" s="2" t="s">
        <v>4316</v>
      </c>
      <c r="F638" s="2" t="s">
        <v>26</v>
      </c>
      <c r="G638" s="2" t="s">
        <v>9</v>
      </c>
      <c r="H638" s="2">
        <f t="shared" si="9"/>
        <v>1990</v>
      </c>
      <c r="I638" s="42" t="s">
        <v>5694</v>
      </c>
      <c r="J638" s="2">
        <v>7</v>
      </c>
      <c r="K638" s="2">
        <v>279.02999999999997</v>
      </c>
      <c r="L638" s="2">
        <v>169</v>
      </c>
      <c r="M638" s="2">
        <v>20.16</v>
      </c>
      <c r="N638" s="2">
        <v>45.2</v>
      </c>
      <c r="O638" s="2">
        <v>436.57</v>
      </c>
      <c r="P638" s="2">
        <v>2057</v>
      </c>
      <c r="Q638" s="2" t="s">
        <v>49</v>
      </c>
      <c r="R638" s="2">
        <v>96</v>
      </c>
      <c r="S638" s="2">
        <v>112729</v>
      </c>
      <c r="T638" s="2">
        <v>250.01</v>
      </c>
      <c r="U638" s="2">
        <v>186.56</v>
      </c>
      <c r="V638" s="2" t="s">
        <v>54</v>
      </c>
      <c r="W638" s="2">
        <v>80.349999999999994</v>
      </c>
    </row>
    <row r="639" spans="1:23" x14ac:dyDescent="0.3">
      <c r="A639" s="2" t="s">
        <v>1304</v>
      </c>
      <c r="B639" s="2" t="s">
        <v>13</v>
      </c>
      <c r="C639" s="2" t="s">
        <v>48</v>
      </c>
      <c r="D639" s="2" t="s">
        <v>2402</v>
      </c>
      <c r="E639" s="2" t="s">
        <v>4388</v>
      </c>
      <c r="F639" s="2" t="s">
        <v>26</v>
      </c>
      <c r="G639" s="2" t="s">
        <v>21</v>
      </c>
      <c r="H639" s="2">
        <f t="shared" si="9"/>
        <v>2013</v>
      </c>
      <c r="I639" s="42" t="s">
        <v>5695</v>
      </c>
      <c r="J639" s="2">
        <v>7</v>
      </c>
      <c r="K639" s="2">
        <v>137.66999999999999</v>
      </c>
      <c r="L639" s="2">
        <v>137</v>
      </c>
      <c r="M639" s="2">
        <v>24.52</v>
      </c>
      <c r="N639" s="2">
        <v>56.48</v>
      </c>
      <c r="O639" s="2">
        <v>148.36000000000001</v>
      </c>
      <c r="P639" s="2">
        <v>1632</v>
      </c>
      <c r="Q639" s="2" t="s">
        <v>45</v>
      </c>
      <c r="R639" s="2">
        <v>48</v>
      </c>
      <c r="S639" s="2">
        <v>100032</v>
      </c>
      <c r="T639" s="2">
        <v>82.65</v>
      </c>
      <c r="U639" s="2">
        <v>65.709999999999994</v>
      </c>
      <c r="V639" s="2" t="s">
        <v>55</v>
      </c>
      <c r="W639" s="2">
        <v>23.74</v>
      </c>
    </row>
    <row r="640" spans="1:23" x14ac:dyDescent="0.3">
      <c r="A640" s="2" t="s">
        <v>1399</v>
      </c>
      <c r="B640" s="2" t="s">
        <v>17</v>
      </c>
      <c r="C640" s="2" t="s">
        <v>44</v>
      </c>
      <c r="D640" s="2" t="s">
        <v>2825</v>
      </c>
      <c r="E640" s="2" t="s">
        <v>4490</v>
      </c>
      <c r="F640" s="2" t="s">
        <v>26</v>
      </c>
      <c r="G640" s="2" t="s">
        <v>9</v>
      </c>
      <c r="H640" s="2">
        <f t="shared" si="9"/>
        <v>2009</v>
      </c>
      <c r="I640" s="42" t="s">
        <v>5696</v>
      </c>
      <c r="J640" s="2">
        <v>7</v>
      </c>
      <c r="K640" s="2">
        <v>106.29</v>
      </c>
      <c r="L640" s="2">
        <v>117</v>
      </c>
      <c r="M640" s="2">
        <v>34.68</v>
      </c>
      <c r="N640" s="2">
        <v>55.9</v>
      </c>
      <c r="O640" s="2">
        <v>133.38999999999999</v>
      </c>
      <c r="P640" s="2">
        <v>4760</v>
      </c>
      <c r="Q640" s="2" t="s">
        <v>45</v>
      </c>
      <c r="R640" s="2">
        <v>94</v>
      </c>
      <c r="S640" s="2">
        <v>294140</v>
      </c>
      <c r="T640" s="2">
        <v>79.41</v>
      </c>
      <c r="U640" s="2">
        <v>53.98</v>
      </c>
      <c r="V640" s="2" t="s">
        <v>50</v>
      </c>
      <c r="W640" s="2">
        <v>42.51</v>
      </c>
    </row>
    <row r="641" spans="1:23" x14ac:dyDescent="0.3">
      <c r="A641" s="2" t="s">
        <v>1438</v>
      </c>
      <c r="B641" s="2" t="s">
        <v>22</v>
      </c>
      <c r="C641" s="2" t="s">
        <v>50</v>
      </c>
      <c r="D641" s="2" t="s">
        <v>2850</v>
      </c>
      <c r="E641" s="2" t="s">
        <v>4539</v>
      </c>
      <c r="F641" s="2" t="s">
        <v>26</v>
      </c>
      <c r="G641" s="2" t="s">
        <v>9</v>
      </c>
      <c r="H641" s="2">
        <f t="shared" si="9"/>
        <v>2015</v>
      </c>
      <c r="I641" s="42" t="s">
        <v>5697</v>
      </c>
      <c r="J641" s="2">
        <v>7</v>
      </c>
      <c r="K641" s="2">
        <v>148.22</v>
      </c>
      <c r="L641" s="2">
        <v>179</v>
      </c>
      <c r="M641" s="2">
        <v>43.03</v>
      </c>
      <c r="N641" s="2">
        <v>126.09</v>
      </c>
      <c r="O641" s="2">
        <v>682.86</v>
      </c>
      <c r="P641" s="2">
        <v>2195</v>
      </c>
      <c r="Q641" s="2" t="s">
        <v>49</v>
      </c>
      <c r="R641" s="2">
        <v>84</v>
      </c>
      <c r="S641" s="2">
        <v>300086</v>
      </c>
      <c r="T641" s="2">
        <v>474.15</v>
      </c>
      <c r="U641" s="2">
        <v>208.71</v>
      </c>
      <c r="V641" s="2" t="s">
        <v>54</v>
      </c>
      <c r="W641" s="2">
        <v>47.51</v>
      </c>
    </row>
    <row r="642" spans="1:23" x14ac:dyDescent="0.3">
      <c r="A642" s="2" t="s">
        <v>1446</v>
      </c>
      <c r="B642" s="2" t="s">
        <v>28</v>
      </c>
      <c r="C642" s="2" t="s">
        <v>50</v>
      </c>
      <c r="D642" s="2" t="s">
        <v>2243</v>
      </c>
      <c r="E642" s="2" t="s">
        <v>4549</v>
      </c>
      <c r="F642" s="2" t="s">
        <v>26</v>
      </c>
      <c r="G642" s="2" t="s">
        <v>9</v>
      </c>
      <c r="H642" s="2">
        <f t="shared" si="9"/>
        <v>1969</v>
      </c>
      <c r="I642" s="42" t="s">
        <v>5698</v>
      </c>
      <c r="J642" s="2">
        <v>7</v>
      </c>
      <c r="K642" s="2">
        <v>70.430000000000007</v>
      </c>
      <c r="L642" s="2">
        <v>152</v>
      </c>
      <c r="M642" s="2">
        <v>26.72</v>
      </c>
      <c r="N642" s="2">
        <v>52.09</v>
      </c>
      <c r="O642" s="2">
        <v>284.13</v>
      </c>
      <c r="P642" s="2">
        <v>3233</v>
      </c>
      <c r="Q642" s="2" t="s">
        <v>49</v>
      </c>
      <c r="R642" s="2">
        <v>93</v>
      </c>
      <c r="S642" s="2">
        <v>138048</v>
      </c>
      <c r="T642" s="2">
        <v>143.62</v>
      </c>
      <c r="U642" s="2">
        <v>140.51</v>
      </c>
      <c r="V642" s="2" t="s">
        <v>48</v>
      </c>
      <c r="W642" s="2">
        <v>9.01</v>
      </c>
    </row>
    <row r="643" spans="1:23" x14ac:dyDescent="0.3">
      <c r="A643" s="2" t="s">
        <v>1459</v>
      </c>
      <c r="B643" s="2" t="s">
        <v>28</v>
      </c>
      <c r="C643" s="2" t="s">
        <v>50</v>
      </c>
      <c r="D643" s="2" t="s">
        <v>2861</v>
      </c>
      <c r="E643" s="2" t="s">
        <v>4565</v>
      </c>
      <c r="F643" s="2" t="s">
        <v>26</v>
      </c>
      <c r="G643" s="2" t="s">
        <v>9</v>
      </c>
      <c r="H643" s="2">
        <f t="shared" ref="H643:H706" si="10">YEAR(I643)</f>
        <v>1977</v>
      </c>
      <c r="I643" s="42" t="s">
        <v>5699</v>
      </c>
      <c r="J643" s="2">
        <v>7</v>
      </c>
      <c r="K643" s="2">
        <v>91.63</v>
      </c>
      <c r="L643" s="2">
        <v>82</v>
      </c>
      <c r="M643" s="2">
        <v>11.47</v>
      </c>
      <c r="N643" s="2">
        <v>25.94</v>
      </c>
      <c r="O643" s="2">
        <v>144.88</v>
      </c>
      <c r="P643" s="2">
        <v>4433</v>
      </c>
      <c r="Q643" s="2" t="s">
        <v>49</v>
      </c>
      <c r="R643" s="2">
        <v>87</v>
      </c>
      <c r="S643" s="2">
        <v>321663</v>
      </c>
      <c r="T643" s="2">
        <v>96.64</v>
      </c>
      <c r="U643" s="2">
        <v>48.24</v>
      </c>
      <c r="V643" s="2" t="s">
        <v>55</v>
      </c>
      <c r="W643" s="2">
        <v>32.31</v>
      </c>
    </row>
    <row r="644" spans="1:23" x14ac:dyDescent="0.3">
      <c r="A644" s="2" t="s">
        <v>1517</v>
      </c>
      <c r="B644" s="2" t="s">
        <v>32</v>
      </c>
      <c r="C644" s="2" t="s">
        <v>52</v>
      </c>
      <c r="D644" s="2" t="s">
        <v>2893</v>
      </c>
      <c r="E644" s="2" t="s">
        <v>4635</v>
      </c>
      <c r="F644" s="2" t="s">
        <v>26</v>
      </c>
      <c r="G644" s="2" t="s">
        <v>9</v>
      </c>
      <c r="H644" s="2">
        <f t="shared" si="10"/>
        <v>1968</v>
      </c>
      <c r="I644" s="42" t="s">
        <v>5700</v>
      </c>
      <c r="J644" s="2">
        <v>7</v>
      </c>
      <c r="K644" s="2">
        <v>265.25</v>
      </c>
      <c r="L644" s="2">
        <v>150</v>
      </c>
      <c r="M644" s="2">
        <v>31.92</v>
      </c>
      <c r="N644" s="2">
        <v>64.36</v>
      </c>
      <c r="O644" s="2">
        <v>172.31</v>
      </c>
      <c r="P644" s="2">
        <v>1299</v>
      </c>
      <c r="Q644" s="2" t="s">
        <v>49</v>
      </c>
      <c r="R644" s="2">
        <v>20</v>
      </c>
      <c r="S644" s="2">
        <v>104392</v>
      </c>
      <c r="T644" s="2">
        <v>126.51</v>
      </c>
      <c r="U644" s="2">
        <v>45.8</v>
      </c>
      <c r="V644" s="2" t="s">
        <v>50</v>
      </c>
      <c r="W644" s="2">
        <v>117.23</v>
      </c>
    </row>
    <row r="645" spans="1:23" x14ac:dyDescent="0.3">
      <c r="A645" s="2" t="s">
        <v>1526</v>
      </c>
      <c r="B645" s="2" t="s">
        <v>25</v>
      </c>
      <c r="C645" s="2" t="s">
        <v>54</v>
      </c>
      <c r="D645" s="2" t="s">
        <v>2897</v>
      </c>
      <c r="E645" s="2" t="s">
        <v>4644</v>
      </c>
      <c r="F645" s="2" t="s">
        <v>2898</v>
      </c>
      <c r="G645" s="2" t="s">
        <v>2899</v>
      </c>
      <c r="H645" s="2">
        <f t="shared" si="10"/>
        <v>2001</v>
      </c>
      <c r="I645" s="42" t="s">
        <v>5701</v>
      </c>
      <c r="J645" s="2">
        <v>7</v>
      </c>
      <c r="K645" s="2">
        <v>252.1</v>
      </c>
      <c r="L645" s="2">
        <v>175</v>
      </c>
      <c r="M645" s="2">
        <v>40.22</v>
      </c>
      <c r="N645" s="2">
        <v>94.22</v>
      </c>
      <c r="O645" s="2">
        <v>850.78</v>
      </c>
      <c r="P645" s="2">
        <v>2101</v>
      </c>
      <c r="Q645" s="2" t="s">
        <v>49</v>
      </c>
      <c r="R645" s="2">
        <v>41</v>
      </c>
      <c r="S645" s="2">
        <v>333939</v>
      </c>
      <c r="T645" s="2">
        <v>495.32</v>
      </c>
      <c r="U645" s="2">
        <v>355.46</v>
      </c>
      <c r="V645" s="2" t="s">
        <v>48</v>
      </c>
      <c r="W645" s="2">
        <v>120.92</v>
      </c>
    </row>
    <row r="646" spans="1:23" x14ac:dyDescent="0.3">
      <c r="A646" s="2" t="s">
        <v>1559</v>
      </c>
      <c r="B646" s="2" t="s">
        <v>32</v>
      </c>
      <c r="C646" s="2" t="s">
        <v>44</v>
      </c>
      <c r="D646" s="2" t="s">
        <v>2029</v>
      </c>
      <c r="E646" s="2" t="s">
        <v>4685</v>
      </c>
      <c r="F646" s="2" t="s">
        <v>26</v>
      </c>
      <c r="G646" s="2" t="s">
        <v>9</v>
      </c>
      <c r="H646" s="2">
        <f t="shared" si="10"/>
        <v>1952</v>
      </c>
      <c r="I646" s="42" t="s">
        <v>5702</v>
      </c>
      <c r="J646" s="2">
        <v>7</v>
      </c>
      <c r="K646" s="2">
        <v>285.52999999999997</v>
      </c>
      <c r="L646" s="2">
        <v>96</v>
      </c>
      <c r="M646" s="2">
        <v>15.22</v>
      </c>
      <c r="N646" s="2">
        <v>35.43</v>
      </c>
      <c r="O646" s="2">
        <v>346.26</v>
      </c>
      <c r="P646" s="2">
        <v>2018</v>
      </c>
      <c r="Q646" s="2" t="s">
        <v>49</v>
      </c>
      <c r="R646" s="2">
        <v>36</v>
      </c>
      <c r="S646" s="2">
        <v>454035</v>
      </c>
      <c r="T646" s="2">
        <v>208.2</v>
      </c>
      <c r="U646" s="2">
        <v>138.06</v>
      </c>
      <c r="V646" s="2" t="s">
        <v>46</v>
      </c>
      <c r="W646" s="2">
        <v>97.02</v>
      </c>
    </row>
    <row r="647" spans="1:23" x14ac:dyDescent="0.3">
      <c r="A647" s="2" t="s">
        <v>1562</v>
      </c>
      <c r="B647" s="2" t="s">
        <v>28</v>
      </c>
      <c r="C647" s="2" t="s">
        <v>48</v>
      </c>
      <c r="D647" s="2" t="s">
        <v>2048</v>
      </c>
      <c r="E647" s="2" t="s">
        <v>4688</v>
      </c>
      <c r="F647" s="2" t="s">
        <v>26</v>
      </c>
      <c r="G647" s="2" t="s">
        <v>19</v>
      </c>
      <c r="H647" s="2">
        <f t="shared" si="10"/>
        <v>1957</v>
      </c>
      <c r="I647" s="42" t="s">
        <v>5703</v>
      </c>
      <c r="J647" s="2">
        <v>7</v>
      </c>
      <c r="K647" s="2">
        <v>7.07</v>
      </c>
      <c r="L647" s="2">
        <v>118</v>
      </c>
      <c r="M647" s="2">
        <v>49.3</v>
      </c>
      <c r="N647" s="2">
        <v>108.62</v>
      </c>
      <c r="O647" s="2">
        <v>1073.32</v>
      </c>
      <c r="P647" s="2">
        <v>2558</v>
      </c>
      <c r="Q647" s="2" t="s">
        <v>45</v>
      </c>
      <c r="R647" s="2">
        <v>41</v>
      </c>
      <c r="S647" s="2">
        <v>76417</v>
      </c>
      <c r="T647" s="2">
        <v>651.74</v>
      </c>
      <c r="U647" s="2">
        <v>421.58</v>
      </c>
      <c r="V647" s="2" t="s">
        <v>44</v>
      </c>
      <c r="W647" s="2">
        <v>2.19</v>
      </c>
    </row>
    <row r="648" spans="1:23" x14ac:dyDescent="0.3">
      <c r="A648" s="2" t="s">
        <v>969</v>
      </c>
      <c r="B648" s="2" t="s">
        <v>10</v>
      </c>
      <c r="C648" s="2" t="s">
        <v>50</v>
      </c>
      <c r="D648" s="2" t="s">
        <v>2761</v>
      </c>
      <c r="E648" s="2" t="s">
        <v>4705</v>
      </c>
      <c r="F648" s="2" t="s">
        <v>26</v>
      </c>
      <c r="G648" s="2" t="s">
        <v>9</v>
      </c>
      <c r="H648" s="2">
        <f t="shared" si="10"/>
        <v>1999</v>
      </c>
      <c r="I648" s="42" t="s">
        <v>5704</v>
      </c>
      <c r="J648" s="2">
        <v>7</v>
      </c>
      <c r="K648" s="2">
        <v>272.31</v>
      </c>
      <c r="L648" s="2">
        <v>134</v>
      </c>
      <c r="M648" s="2">
        <v>43.52</v>
      </c>
      <c r="N648" s="2">
        <v>111.75</v>
      </c>
      <c r="O648" s="2">
        <v>463.05</v>
      </c>
      <c r="P648" s="2">
        <v>3763</v>
      </c>
      <c r="Q648" s="2" t="s">
        <v>49</v>
      </c>
      <c r="R648" s="2">
        <v>43</v>
      </c>
      <c r="S648" s="2">
        <v>416693</v>
      </c>
      <c r="T648" s="2">
        <v>302.29000000000002</v>
      </c>
      <c r="U648" s="2">
        <v>160.76</v>
      </c>
      <c r="V648" s="2" t="s">
        <v>48</v>
      </c>
      <c r="W648" s="2">
        <v>43.12</v>
      </c>
    </row>
    <row r="649" spans="1:23" x14ac:dyDescent="0.3">
      <c r="A649" s="2" t="s">
        <v>1346</v>
      </c>
      <c r="B649" s="2" t="s">
        <v>25</v>
      </c>
      <c r="C649" s="2" t="s">
        <v>52</v>
      </c>
      <c r="D649" s="2" t="s">
        <v>2939</v>
      </c>
      <c r="E649" s="2" t="s">
        <v>4739</v>
      </c>
      <c r="F649" s="2" t="s">
        <v>26</v>
      </c>
      <c r="G649" s="2" t="s">
        <v>9</v>
      </c>
      <c r="H649" s="2">
        <f t="shared" si="10"/>
        <v>1995</v>
      </c>
      <c r="I649" s="42" t="s">
        <v>5705</v>
      </c>
      <c r="J649" s="2">
        <v>7</v>
      </c>
      <c r="K649" s="2">
        <v>188.18</v>
      </c>
      <c r="L649" s="2">
        <v>107</v>
      </c>
      <c r="M649" s="2">
        <v>41.17</v>
      </c>
      <c r="N649" s="2">
        <v>113.58</v>
      </c>
      <c r="O649" s="2">
        <v>412.75</v>
      </c>
      <c r="P649" s="2">
        <v>1118</v>
      </c>
      <c r="Q649" s="2" t="s">
        <v>45</v>
      </c>
      <c r="R649" s="2">
        <v>99</v>
      </c>
      <c r="S649" s="2">
        <v>463327</v>
      </c>
      <c r="T649" s="2">
        <v>222.67</v>
      </c>
      <c r="U649" s="2">
        <v>190.08</v>
      </c>
      <c r="V649" s="2" t="s">
        <v>50</v>
      </c>
      <c r="W649" s="2">
        <v>78.75</v>
      </c>
    </row>
    <row r="650" spans="1:23" x14ac:dyDescent="0.3">
      <c r="A650" s="2" t="s">
        <v>1613</v>
      </c>
      <c r="B650" s="2" t="s">
        <v>10</v>
      </c>
      <c r="C650" s="2" t="s">
        <v>52</v>
      </c>
      <c r="D650" s="2" t="s">
        <v>2941</v>
      </c>
      <c r="E650" s="2" t="s">
        <v>4752</v>
      </c>
      <c r="F650" s="2" t="s">
        <v>26</v>
      </c>
      <c r="G650" s="2" t="s">
        <v>9</v>
      </c>
      <c r="H650" s="2">
        <f t="shared" si="10"/>
        <v>1999</v>
      </c>
      <c r="I650" s="42" t="s">
        <v>5706</v>
      </c>
      <c r="J650" s="2">
        <v>7</v>
      </c>
      <c r="K650" s="2">
        <v>10.23</v>
      </c>
      <c r="L650" s="2">
        <v>127</v>
      </c>
      <c r="M650" s="2">
        <v>23.31</v>
      </c>
      <c r="N650" s="2">
        <v>58.14</v>
      </c>
      <c r="O650" s="2">
        <v>174.8</v>
      </c>
      <c r="P650" s="2">
        <v>1313</v>
      </c>
      <c r="Q650" s="2" t="s">
        <v>49</v>
      </c>
      <c r="R650" s="2">
        <v>55</v>
      </c>
      <c r="S650" s="2">
        <v>471259</v>
      </c>
      <c r="T650" s="2">
        <v>116.69</v>
      </c>
      <c r="U650" s="2">
        <v>58.11</v>
      </c>
      <c r="V650" s="2" t="s">
        <v>54</v>
      </c>
      <c r="W650" s="2">
        <v>2.95</v>
      </c>
    </row>
    <row r="651" spans="1:23" x14ac:dyDescent="0.3">
      <c r="A651" s="2" t="s">
        <v>53</v>
      </c>
      <c r="B651" s="2" t="s">
        <v>22</v>
      </c>
      <c r="C651" s="2" t="s">
        <v>66</v>
      </c>
      <c r="D651" s="2" t="s">
        <v>2943</v>
      </c>
      <c r="E651" s="2" t="s">
        <v>4759</v>
      </c>
      <c r="F651" s="2" t="s">
        <v>26</v>
      </c>
      <c r="G651" s="2" t="s">
        <v>9</v>
      </c>
      <c r="H651" s="2">
        <f t="shared" si="10"/>
        <v>1961</v>
      </c>
      <c r="I651" s="42" t="s">
        <v>5707</v>
      </c>
      <c r="J651" s="2">
        <v>7</v>
      </c>
      <c r="K651" s="2">
        <v>59.71</v>
      </c>
      <c r="L651" s="2">
        <v>97</v>
      </c>
      <c r="M651" s="2">
        <v>34.590000000000003</v>
      </c>
      <c r="N651" s="2">
        <v>68.91</v>
      </c>
      <c r="O651" s="2">
        <v>359.79</v>
      </c>
      <c r="P651" s="2">
        <v>3679</v>
      </c>
      <c r="Q651" s="2" t="s">
        <v>49</v>
      </c>
      <c r="R651" s="2">
        <v>68</v>
      </c>
      <c r="S651" s="2">
        <v>30906</v>
      </c>
      <c r="T651" s="2">
        <v>196.97</v>
      </c>
      <c r="U651" s="2">
        <v>162.82</v>
      </c>
      <c r="V651" s="2" t="s">
        <v>46</v>
      </c>
      <c r="W651" s="2">
        <v>14.12</v>
      </c>
    </row>
    <row r="652" spans="1:23" x14ac:dyDescent="0.3">
      <c r="A652" s="2" t="s">
        <v>1651</v>
      </c>
      <c r="B652" s="2" t="s">
        <v>10</v>
      </c>
      <c r="C652" s="2" t="s">
        <v>48</v>
      </c>
      <c r="D652" s="2" t="s">
        <v>2962</v>
      </c>
      <c r="E652" s="2" t="s">
        <v>4805</v>
      </c>
      <c r="F652" s="2" t="s">
        <v>26</v>
      </c>
      <c r="G652" s="2" t="s">
        <v>9</v>
      </c>
      <c r="H652" s="2">
        <f t="shared" si="10"/>
        <v>1991</v>
      </c>
      <c r="I652" s="42" t="s">
        <v>5708</v>
      </c>
      <c r="J652" s="2">
        <v>7</v>
      </c>
      <c r="K652" s="2">
        <v>13.67</v>
      </c>
      <c r="L652" s="2">
        <v>110</v>
      </c>
      <c r="M652" s="2">
        <v>4.18</v>
      </c>
      <c r="N652" s="2">
        <v>12.4</v>
      </c>
      <c r="O652" s="2">
        <v>64.09</v>
      </c>
      <c r="P652" s="2">
        <v>4966</v>
      </c>
      <c r="Q652" s="2" t="s">
        <v>49</v>
      </c>
      <c r="R652" s="2">
        <v>88</v>
      </c>
      <c r="S652" s="2">
        <v>261701</v>
      </c>
      <c r="T652" s="2">
        <v>47.03</v>
      </c>
      <c r="U652" s="2">
        <v>17.059999999999999</v>
      </c>
      <c r="V652" s="2" t="s">
        <v>48</v>
      </c>
      <c r="W652" s="2">
        <v>5.88</v>
      </c>
    </row>
    <row r="653" spans="1:23" x14ac:dyDescent="0.3">
      <c r="A653" s="2" t="s">
        <v>1697</v>
      </c>
      <c r="B653" s="2" t="s">
        <v>32</v>
      </c>
      <c r="C653" s="2" t="s">
        <v>50</v>
      </c>
      <c r="D653" s="2" t="s">
        <v>2019</v>
      </c>
      <c r="E653" s="2" t="s">
        <v>4859</v>
      </c>
      <c r="F653" s="2" t="s">
        <v>26</v>
      </c>
      <c r="G653" s="2" t="s">
        <v>9</v>
      </c>
      <c r="H653" s="2">
        <f t="shared" si="10"/>
        <v>1952</v>
      </c>
      <c r="I653" s="42" t="s">
        <v>5709</v>
      </c>
      <c r="J653" s="2">
        <v>7</v>
      </c>
      <c r="K653" s="2">
        <v>156.01</v>
      </c>
      <c r="L653" s="2">
        <v>148</v>
      </c>
      <c r="M653" s="2">
        <v>1.21</v>
      </c>
      <c r="N653" s="2">
        <v>3.56</v>
      </c>
      <c r="O653" s="2">
        <v>26.59</v>
      </c>
      <c r="P653" s="2">
        <v>4595</v>
      </c>
      <c r="Q653" s="2" t="s">
        <v>45</v>
      </c>
      <c r="R653" s="2">
        <v>88</v>
      </c>
      <c r="S653" s="2">
        <v>30482</v>
      </c>
      <c r="T653" s="2">
        <v>14.87</v>
      </c>
      <c r="U653" s="2">
        <v>11.72</v>
      </c>
      <c r="V653" s="2" t="s">
        <v>55</v>
      </c>
      <c r="W653" s="2">
        <v>43.93</v>
      </c>
    </row>
    <row r="654" spans="1:23" x14ac:dyDescent="0.3">
      <c r="A654" s="2" t="s">
        <v>399</v>
      </c>
      <c r="B654" s="2" t="s">
        <v>32</v>
      </c>
      <c r="C654" s="2" t="s">
        <v>48</v>
      </c>
      <c r="D654" s="2" t="s">
        <v>2287</v>
      </c>
      <c r="E654" s="2" t="s">
        <v>4924</v>
      </c>
      <c r="F654" s="2" t="s">
        <v>26</v>
      </c>
      <c r="G654" s="2" t="s">
        <v>9</v>
      </c>
      <c r="H654" s="2">
        <f t="shared" si="10"/>
        <v>2012</v>
      </c>
      <c r="I654" s="42" t="s">
        <v>5710</v>
      </c>
      <c r="J654" s="2">
        <v>7</v>
      </c>
      <c r="K654" s="2">
        <v>126.86</v>
      </c>
      <c r="L654" s="2">
        <v>129</v>
      </c>
      <c r="M654" s="2">
        <v>5.16</v>
      </c>
      <c r="N654" s="2">
        <v>9.27</v>
      </c>
      <c r="O654" s="2">
        <v>31.11</v>
      </c>
      <c r="P654" s="2">
        <v>4382</v>
      </c>
      <c r="Q654" s="2" t="s">
        <v>49</v>
      </c>
      <c r="R654" s="2">
        <v>54</v>
      </c>
      <c r="S654" s="2">
        <v>496087</v>
      </c>
      <c r="T654" s="2">
        <v>24.28</v>
      </c>
      <c r="U654" s="2">
        <v>6.83</v>
      </c>
      <c r="V654" s="2" t="s">
        <v>48</v>
      </c>
      <c r="W654" s="2">
        <v>35.31</v>
      </c>
    </row>
    <row r="655" spans="1:23" x14ac:dyDescent="0.3">
      <c r="A655" s="2" t="s">
        <v>1755</v>
      </c>
      <c r="B655" s="2" t="s">
        <v>22</v>
      </c>
      <c r="C655" s="2" t="s">
        <v>61</v>
      </c>
      <c r="D655" s="2" t="s">
        <v>3016</v>
      </c>
      <c r="E655" s="2" t="s">
        <v>4932</v>
      </c>
      <c r="F655" s="2" t="s">
        <v>26</v>
      </c>
      <c r="G655" s="2" t="s">
        <v>19</v>
      </c>
      <c r="H655" s="2">
        <f t="shared" si="10"/>
        <v>2001</v>
      </c>
      <c r="I655" s="42" t="s">
        <v>5711</v>
      </c>
      <c r="J655" s="2">
        <v>7</v>
      </c>
      <c r="K655" s="2">
        <v>290.37</v>
      </c>
      <c r="L655" s="2">
        <v>160</v>
      </c>
      <c r="M655" s="2">
        <v>28.94</v>
      </c>
      <c r="N655" s="2">
        <v>54.15</v>
      </c>
      <c r="O655" s="2">
        <v>156.51</v>
      </c>
      <c r="P655" s="2">
        <v>2593</v>
      </c>
      <c r="Q655" s="2" t="s">
        <v>49</v>
      </c>
      <c r="R655" s="2">
        <v>69</v>
      </c>
      <c r="S655" s="2">
        <v>283268</v>
      </c>
      <c r="T655" s="2">
        <v>118.02</v>
      </c>
      <c r="U655" s="2">
        <v>38.49</v>
      </c>
      <c r="V655" s="2" t="s">
        <v>48</v>
      </c>
      <c r="W655" s="2">
        <v>86.03</v>
      </c>
    </row>
    <row r="656" spans="1:23" x14ac:dyDescent="0.3">
      <c r="A656" s="2" t="s">
        <v>1762</v>
      </c>
      <c r="B656" s="2" t="s">
        <v>17</v>
      </c>
      <c r="C656" s="2" t="s">
        <v>52</v>
      </c>
      <c r="D656" s="2" t="s">
        <v>1885</v>
      </c>
      <c r="E656" s="2" t="s">
        <v>4938</v>
      </c>
      <c r="F656" s="2" t="s">
        <v>26</v>
      </c>
      <c r="G656" s="2" t="s">
        <v>9</v>
      </c>
      <c r="H656" s="2">
        <f t="shared" si="10"/>
        <v>1979</v>
      </c>
      <c r="I656" s="42" t="s">
        <v>5712</v>
      </c>
      <c r="J656" s="2">
        <v>7</v>
      </c>
      <c r="K656" s="2">
        <v>69.12</v>
      </c>
      <c r="L656" s="2">
        <v>136</v>
      </c>
      <c r="M656" s="2">
        <v>5.04</v>
      </c>
      <c r="N656" s="2">
        <v>9.36</v>
      </c>
      <c r="O656" s="2">
        <v>56.31</v>
      </c>
      <c r="P656" s="2">
        <v>4003</v>
      </c>
      <c r="Q656" s="2" t="s">
        <v>49</v>
      </c>
      <c r="R656" s="2">
        <v>80</v>
      </c>
      <c r="S656" s="2">
        <v>108532</v>
      </c>
      <c r="T656" s="2">
        <v>43.71</v>
      </c>
      <c r="U656" s="2">
        <v>12.6</v>
      </c>
      <c r="V656" s="2" t="s">
        <v>54</v>
      </c>
      <c r="W656" s="2">
        <v>13.53</v>
      </c>
    </row>
    <row r="657" spans="1:23" x14ac:dyDescent="0.3">
      <c r="A657" s="2" t="s">
        <v>1823</v>
      </c>
      <c r="B657" s="2" t="s">
        <v>17</v>
      </c>
      <c r="C657" s="2" t="s">
        <v>44</v>
      </c>
      <c r="D657" s="2" t="s">
        <v>2542</v>
      </c>
      <c r="E657" s="2" t="s">
        <v>5014</v>
      </c>
      <c r="F657" s="2" t="s">
        <v>26</v>
      </c>
      <c r="G657" s="2" t="s">
        <v>9</v>
      </c>
      <c r="H657" s="2">
        <f t="shared" si="10"/>
        <v>1991</v>
      </c>
      <c r="I657" s="42" t="s">
        <v>5713</v>
      </c>
      <c r="J657" s="2">
        <v>7</v>
      </c>
      <c r="K657" s="2">
        <v>109.46</v>
      </c>
      <c r="L657" s="2">
        <v>155</v>
      </c>
      <c r="M657" s="2">
        <v>12.03</v>
      </c>
      <c r="N657" s="2">
        <v>24.71</v>
      </c>
      <c r="O657" s="2">
        <v>231.23</v>
      </c>
      <c r="P657" s="2">
        <v>1874</v>
      </c>
      <c r="Q657" s="2" t="s">
        <v>49</v>
      </c>
      <c r="R657" s="2">
        <v>38</v>
      </c>
      <c r="S657" s="2">
        <v>43489</v>
      </c>
      <c r="T657" s="2">
        <v>180.98</v>
      </c>
      <c r="U657" s="2">
        <v>50.25</v>
      </c>
      <c r="V657" s="2" t="s">
        <v>54</v>
      </c>
      <c r="W657" s="2">
        <v>32.520000000000003</v>
      </c>
    </row>
    <row r="658" spans="1:23" x14ac:dyDescent="0.3">
      <c r="A658" s="2" t="s">
        <v>1834</v>
      </c>
      <c r="B658" s="2" t="s">
        <v>10</v>
      </c>
      <c r="C658" s="2" t="s">
        <v>54</v>
      </c>
      <c r="D658" s="2" t="s">
        <v>2019</v>
      </c>
      <c r="E658" s="2" t="s">
        <v>5031</v>
      </c>
      <c r="F658" s="2" t="s">
        <v>26</v>
      </c>
      <c r="G658" s="2" t="s">
        <v>9</v>
      </c>
      <c r="H658" s="2">
        <f t="shared" si="10"/>
        <v>1981</v>
      </c>
      <c r="I658" s="42" t="s">
        <v>5714</v>
      </c>
      <c r="J658" s="2">
        <v>7</v>
      </c>
      <c r="K658" s="2">
        <v>250.13</v>
      </c>
      <c r="L658" s="2">
        <v>101</v>
      </c>
      <c r="M658" s="2">
        <v>33.33</v>
      </c>
      <c r="N658" s="2">
        <v>81.91</v>
      </c>
      <c r="O658" s="2">
        <v>574.84</v>
      </c>
      <c r="P658" s="2">
        <v>1255</v>
      </c>
      <c r="Q658" s="2" t="s">
        <v>45</v>
      </c>
      <c r="R658" s="2">
        <v>69</v>
      </c>
      <c r="S658" s="2">
        <v>354211</v>
      </c>
      <c r="T658" s="2">
        <v>341.55</v>
      </c>
      <c r="U658" s="2">
        <v>233.29</v>
      </c>
      <c r="V658" s="2" t="s">
        <v>54</v>
      </c>
      <c r="W658" s="2">
        <v>83.9</v>
      </c>
    </row>
    <row r="659" spans="1:23" x14ac:dyDescent="0.3">
      <c r="A659" s="2" t="s">
        <v>73</v>
      </c>
      <c r="B659" s="2" t="s">
        <v>25</v>
      </c>
      <c r="C659" s="2" t="s">
        <v>61</v>
      </c>
      <c r="D659" s="2" t="s">
        <v>1866</v>
      </c>
      <c r="E659" s="2" t="s">
        <v>3071</v>
      </c>
      <c r="F659" s="2" t="s">
        <v>26</v>
      </c>
      <c r="G659" s="2" t="s">
        <v>9</v>
      </c>
      <c r="H659" s="2">
        <f t="shared" si="10"/>
        <v>1962</v>
      </c>
      <c r="I659" s="42" t="s">
        <v>5715</v>
      </c>
      <c r="J659" s="2">
        <v>6.9</v>
      </c>
      <c r="K659" s="2">
        <v>19.14</v>
      </c>
      <c r="L659" s="2">
        <v>164</v>
      </c>
      <c r="M659" s="2">
        <v>19.75</v>
      </c>
      <c r="N659" s="2">
        <v>32.020000000000003</v>
      </c>
      <c r="O659" s="2">
        <v>307.27999999999997</v>
      </c>
      <c r="P659" s="2">
        <v>3274</v>
      </c>
      <c r="Q659" s="2" t="s">
        <v>45</v>
      </c>
      <c r="R659" s="2">
        <v>82</v>
      </c>
      <c r="S659" s="2">
        <v>205757</v>
      </c>
      <c r="T659" s="2">
        <v>161.33000000000001</v>
      </c>
      <c r="U659" s="2">
        <v>145.94999999999999</v>
      </c>
      <c r="V659" s="2" t="s">
        <v>54</v>
      </c>
      <c r="W659" s="2">
        <v>9.1300000000000008</v>
      </c>
    </row>
    <row r="660" spans="1:23" x14ac:dyDescent="0.3">
      <c r="A660" s="2" t="s">
        <v>109</v>
      </c>
      <c r="B660" s="2" t="s">
        <v>32</v>
      </c>
      <c r="C660" s="2" t="s">
        <v>44</v>
      </c>
      <c r="D660" s="2" t="s">
        <v>1905</v>
      </c>
      <c r="E660" s="2" t="s">
        <v>3107</v>
      </c>
      <c r="F660" s="2" t="s">
        <v>26</v>
      </c>
      <c r="G660" s="2" t="s">
        <v>9</v>
      </c>
      <c r="H660" s="2">
        <f t="shared" si="10"/>
        <v>1957</v>
      </c>
      <c r="I660" s="42" t="s">
        <v>5716</v>
      </c>
      <c r="J660" s="2">
        <v>6.9</v>
      </c>
      <c r="K660" s="2">
        <v>67.52</v>
      </c>
      <c r="L660" s="2">
        <v>115</v>
      </c>
      <c r="M660" s="2">
        <v>33.49</v>
      </c>
      <c r="N660" s="2">
        <v>99.71</v>
      </c>
      <c r="O660" s="2">
        <v>832.45</v>
      </c>
      <c r="P660" s="2">
        <v>3359</v>
      </c>
      <c r="Q660" s="2" t="s">
        <v>45</v>
      </c>
      <c r="R660" s="2">
        <v>89</v>
      </c>
      <c r="S660" s="2">
        <v>142626</v>
      </c>
      <c r="T660" s="2">
        <v>649</v>
      </c>
      <c r="U660" s="2">
        <v>183.45</v>
      </c>
      <c r="V660" s="2" t="s">
        <v>50</v>
      </c>
      <c r="W660" s="2">
        <v>23.15</v>
      </c>
    </row>
    <row r="661" spans="1:23" x14ac:dyDescent="0.3">
      <c r="A661" s="2" t="s">
        <v>119</v>
      </c>
      <c r="B661" s="2" t="s">
        <v>13</v>
      </c>
      <c r="C661" s="2" t="s">
        <v>50</v>
      </c>
      <c r="D661" s="2" t="s">
        <v>1915</v>
      </c>
      <c r="E661" s="2" t="s">
        <v>3117</v>
      </c>
      <c r="F661" s="2" t="s">
        <v>26</v>
      </c>
      <c r="G661" s="2" t="s">
        <v>9</v>
      </c>
      <c r="H661" s="2">
        <f t="shared" si="10"/>
        <v>1980</v>
      </c>
      <c r="I661" s="42" t="s">
        <v>5717</v>
      </c>
      <c r="J661" s="2">
        <v>6.9</v>
      </c>
      <c r="K661" s="2">
        <v>105.05</v>
      </c>
      <c r="L661" s="2">
        <v>170</v>
      </c>
      <c r="M661" s="2">
        <v>24.16</v>
      </c>
      <c r="N661" s="2">
        <v>41.28</v>
      </c>
      <c r="O661" s="2">
        <v>96.13</v>
      </c>
      <c r="P661" s="2">
        <v>3382</v>
      </c>
      <c r="Q661" s="2" t="s">
        <v>45</v>
      </c>
      <c r="R661" s="2">
        <v>33</v>
      </c>
      <c r="S661" s="2">
        <v>305620</v>
      </c>
      <c r="T661" s="2">
        <v>64.739999999999995</v>
      </c>
      <c r="U661" s="2">
        <v>31.39</v>
      </c>
      <c r="V661" s="2" t="s">
        <v>48</v>
      </c>
      <c r="W661" s="2">
        <v>52.33</v>
      </c>
    </row>
    <row r="662" spans="1:23" x14ac:dyDescent="0.3">
      <c r="A662" s="2" t="s">
        <v>120</v>
      </c>
      <c r="B662" s="2" t="s">
        <v>8</v>
      </c>
      <c r="C662" s="2" t="s">
        <v>54</v>
      </c>
      <c r="D662" s="2" t="s">
        <v>1916</v>
      </c>
      <c r="E662" s="2" t="s">
        <v>3118</v>
      </c>
      <c r="F662" s="2" t="s">
        <v>26</v>
      </c>
      <c r="G662" s="2" t="s">
        <v>9</v>
      </c>
      <c r="H662" s="2">
        <f t="shared" si="10"/>
        <v>2013</v>
      </c>
      <c r="I662" s="42" t="s">
        <v>5718</v>
      </c>
      <c r="J662" s="2">
        <v>6.9</v>
      </c>
      <c r="K662" s="2">
        <v>110.42</v>
      </c>
      <c r="L662" s="2">
        <v>165</v>
      </c>
      <c r="M662" s="2">
        <v>28.58</v>
      </c>
      <c r="N662" s="2">
        <v>83.77</v>
      </c>
      <c r="O662" s="2">
        <v>455.27</v>
      </c>
      <c r="P662" s="2">
        <v>2055</v>
      </c>
      <c r="Q662" s="2" t="s">
        <v>45</v>
      </c>
      <c r="R662" s="2">
        <v>32</v>
      </c>
      <c r="S662" s="2">
        <v>364096</v>
      </c>
      <c r="T662" s="2">
        <v>313.35000000000002</v>
      </c>
      <c r="U662" s="2">
        <v>141.91999999999999</v>
      </c>
      <c r="V662" s="2" t="s">
        <v>54</v>
      </c>
      <c r="W662" s="2">
        <v>29.16</v>
      </c>
    </row>
    <row r="663" spans="1:23" x14ac:dyDescent="0.3">
      <c r="A663" s="2" t="s">
        <v>154</v>
      </c>
      <c r="B663" s="2" t="s">
        <v>25</v>
      </c>
      <c r="C663" s="2" t="s">
        <v>44</v>
      </c>
      <c r="D663" s="2" t="s">
        <v>1949</v>
      </c>
      <c r="E663" s="2" t="s">
        <v>3152</v>
      </c>
      <c r="F663" s="2" t="s">
        <v>26</v>
      </c>
      <c r="G663" s="2" t="s">
        <v>9</v>
      </c>
      <c r="H663" s="2">
        <f t="shared" si="10"/>
        <v>1967</v>
      </c>
      <c r="I663" s="42" t="s">
        <v>5520</v>
      </c>
      <c r="J663" s="2">
        <v>6.9</v>
      </c>
      <c r="K663" s="2">
        <v>85.45</v>
      </c>
      <c r="L663" s="2">
        <v>158</v>
      </c>
      <c r="M663" s="2">
        <v>26.23</v>
      </c>
      <c r="N663" s="2">
        <v>68.25</v>
      </c>
      <c r="O663" s="2">
        <v>542.41</v>
      </c>
      <c r="P663" s="2">
        <v>2496</v>
      </c>
      <c r="Q663" s="2" t="s">
        <v>45</v>
      </c>
      <c r="R663" s="2">
        <v>62</v>
      </c>
      <c r="S663" s="2">
        <v>324170</v>
      </c>
      <c r="T663" s="2">
        <v>356.77</v>
      </c>
      <c r="U663" s="2">
        <v>185.64</v>
      </c>
      <c r="V663" s="2" t="s">
        <v>44</v>
      </c>
      <c r="W663" s="2">
        <v>41.06</v>
      </c>
    </row>
    <row r="664" spans="1:23" x14ac:dyDescent="0.3">
      <c r="A664" s="2" t="s">
        <v>162</v>
      </c>
      <c r="B664" s="2" t="s">
        <v>22</v>
      </c>
      <c r="C664" s="2" t="s">
        <v>44</v>
      </c>
      <c r="D664" s="2" t="s">
        <v>1958</v>
      </c>
      <c r="E664" s="2" t="s">
        <v>3160</v>
      </c>
      <c r="F664" s="2" t="s">
        <v>26</v>
      </c>
      <c r="G664" s="2" t="s">
        <v>9</v>
      </c>
      <c r="H664" s="2">
        <f t="shared" si="10"/>
        <v>1985</v>
      </c>
      <c r="I664" s="42" t="s">
        <v>5719</v>
      </c>
      <c r="J664" s="2">
        <v>6.9</v>
      </c>
      <c r="K664" s="2">
        <v>258.08999999999997</v>
      </c>
      <c r="L664" s="2">
        <v>106</v>
      </c>
      <c r="M664" s="2">
        <v>12.95</v>
      </c>
      <c r="N664" s="2">
        <v>32.89</v>
      </c>
      <c r="O664" s="2">
        <v>264.87</v>
      </c>
      <c r="P664" s="2">
        <v>1156</v>
      </c>
      <c r="Q664" s="2" t="s">
        <v>49</v>
      </c>
      <c r="R664" s="2">
        <v>50</v>
      </c>
      <c r="S664" s="2">
        <v>191495</v>
      </c>
      <c r="T664" s="2">
        <v>185.72</v>
      </c>
      <c r="U664" s="2">
        <v>79.150000000000006</v>
      </c>
      <c r="V664" s="2" t="s">
        <v>48</v>
      </c>
      <c r="W664" s="2">
        <v>27.68</v>
      </c>
    </row>
    <row r="665" spans="1:23" x14ac:dyDescent="0.3">
      <c r="A665" s="2" t="s">
        <v>168</v>
      </c>
      <c r="B665" s="2" t="s">
        <v>32</v>
      </c>
      <c r="C665" s="2" t="s">
        <v>52</v>
      </c>
      <c r="D665" s="2" t="s">
        <v>1964</v>
      </c>
      <c r="E665" s="2" t="s">
        <v>3166</v>
      </c>
      <c r="F665" s="2" t="s">
        <v>26</v>
      </c>
      <c r="G665" s="2" t="s">
        <v>9</v>
      </c>
      <c r="H665" s="2">
        <f t="shared" si="10"/>
        <v>2004</v>
      </c>
      <c r="I665" s="42" t="s">
        <v>5720</v>
      </c>
      <c r="J665" s="2">
        <v>6.9</v>
      </c>
      <c r="K665" s="2">
        <v>120.19</v>
      </c>
      <c r="L665" s="2">
        <v>87</v>
      </c>
      <c r="M665" s="2">
        <v>26.82</v>
      </c>
      <c r="N665" s="2">
        <v>76.98</v>
      </c>
      <c r="O665" s="2">
        <v>740.51</v>
      </c>
      <c r="P665" s="2">
        <v>3375</v>
      </c>
      <c r="Q665" s="2" t="s">
        <v>49</v>
      </c>
      <c r="R665" s="2">
        <v>48</v>
      </c>
      <c r="S665" s="2">
        <v>16786</v>
      </c>
      <c r="T665" s="2">
        <v>413.68</v>
      </c>
      <c r="U665" s="2">
        <v>326.83</v>
      </c>
      <c r="V665" s="2" t="s">
        <v>55</v>
      </c>
      <c r="W665" s="2">
        <v>33.14</v>
      </c>
    </row>
    <row r="666" spans="1:23" x14ac:dyDescent="0.3">
      <c r="A666" s="2" t="s">
        <v>192</v>
      </c>
      <c r="B666" s="2" t="s">
        <v>20</v>
      </c>
      <c r="C666" s="2" t="s">
        <v>44</v>
      </c>
      <c r="D666" s="2" t="s">
        <v>1987</v>
      </c>
      <c r="E666" s="2" t="s">
        <v>3190</v>
      </c>
      <c r="F666" s="2" t="s">
        <v>26</v>
      </c>
      <c r="G666" s="2" t="s">
        <v>9</v>
      </c>
      <c r="H666" s="2">
        <f t="shared" si="10"/>
        <v>1953</v>
      </c>
      <c r="I666" s="42" t="s">
        <v>5721</v>
      </c>
      <c r="J666" s="2">
        <v>6.9</v>
      </c>
      <c r="K666" s="2">
        <v>91.32</v>
      </c>
      <c r="L666" s="2">
        <v>97</v>
      </c>
      <c r="M666" s="2">
        <v>6.97</v>
      </c>
      <c r="N666" s="2">
        <v>13.56</v>
      </c>
      <c r="O666" s="2">
        <v>92.92</v>
      </c>
      <c r="P666" s="2">
        <v>1088</v>
      </c>
      <c r="Q666" s="2" t="s">
        <v>49</v>
      </c>
      <c r="R666" s="2">
        <v>36</v>
      </c>
      <c r="S666" s="2">
        <v>370628</v>
      </c>
      <c r="T666" s="2">
        <v>48.14</v>
      </c>
      <c r="U666" s="2">
        <v>44.78</v>
      </c>
      <c r="V666" s="2" t="s">
        <v>55</v>
      </c>
      <c r="W666" s="2">
        <v>45.1</v>
      </c>
    </row>
    <row r="667" spans="1:23" x14ac:dyDescent="0.3">
      <c r="A667" s="2" t="s">
        <v>233</v>
      </c>
      <c r="B667" s="2" t="s">
        <v>17</v>
      </c>
      <c r="C667" s="2" t="s">
        <v>54</v>
      </c>
      <c r="D667" s="2" t="s">
        <v>2025</v>
      </c>
      <c r="E667" s="2" t="s">
        <v>3231</v>
      </c>
      <c r="F667" s="2" t="s">
        <v>26</v>
      </c>
      <c r="G667" s="2" t="s">
        <v>9</v>
      </c>
      <c r="H667" s="2">
        <f t="shared" si="10"/>
        <v>1954</v>
      </c>
      <c r="I667" s="42" t="s">
        <v>5722</v>
      </c>
      <c r="J667" s="2">
        <v>6.9</v>
      </c>
      <c r="K667" s="2">
        <v>83.82</v>
      </c>
      <c r="L667" s="2">
        <v>123</v>
      </c>
      <c r="M667" s="2">
        <v>38.630000000000003</v>
      </c>
      <c r="N667" s="2">
        <v>108.49</v>
      </c>
      <c r="O667" s="2">
        <v>885.15</v>
      </c>
      <c r="P667" s="2">
        <v>2951</v>
      </c>
      <c r="Q667" s="2" t="s">
        <v>45</v>
      </c>
      <c r="R667" s="2">
        <v>80</v>
      </c>
      <c r="S667" s="2">
        <v>217992</v>
      </c>
      <c r="T667" s="2">
        <v>449.25</v>
      </c>
      <c r="U667" s="2">
        <v>435.9</v>
      </c>
      <c r="V667" s="2" t="s">
        <v>46</v>
      </c>
      <c r="W667" s="2">
        <v>9.31</v>
      </c>
    </row>
    <row r="668" spans="1:23" x14ac:dyDescent="0.3">
      <c r="A668" s="2" t="s">
        <v>238</v>
      </c>
      <c r="B668" s="2" t="s">
        <v>32</v>
      </c>
      <c r="C668" s="2" t="s">
        <v>44</v>
      </c>
      <c r="D668" s="2" t="s">
        <v>2029</v>
      </c>
      <c r="E668" s="2" t="s">
        <v>3237</v>
      </c>
      <c r="F668" s="2" t="s">
        <v>26</v>
      </c>
      <c r="G668" s="2" t="s">
        <v>9</v>
      </c>
      <c r="H668" s="2">
        <f t="shared" si="10"/>
        <v>1995</v>
      </c>
      <c r="I668" s="42" t="s">
        <v>5723</v>
      </c>
      <c r="J668" s="2">
        <v>6.9</v>
      </c>
      <c r="K668" s="2">
        <v>51.56</v>
      </c>
      <c r="L668" s="2">
        <v>88</v>
      </c>
      <c r="M668" s="2">
        <v>47.35</v>
      </c>
      <c r="N668" s="2">
        <v>87.32</v>
      </c>
      <c r="O668" s="2">
        <v>228.37</v>
      </c>
      <c r="P668" s="2">
        <v>3159</v>
      </c>
      <c r="Q668" s="2" t="s">
        <v>49</v>
      </c>
      <c r="R668" s="2">
        <v>46</v>
      </c>
      <c r="S668" s="2">
        <v>317598</v>
      </c>
      <c r="T668" s="2">
        <v>154.19</v>
      </c>
      <c r="U668" s="2">
        <v>74.180000000000007</v>
      </c>
      <c r="V668" s="2" t="s">
        <v>44</v>
      </c>
      <c r="W668" s="2">
        <v>11.64</v>
      </c>
    </row>
    <row r="669" spans="1:23" x14ac:dyDescent="0.3">
      <c r="A669" s="2" t="s">
        <v>374</v>
      </c>
      <c r="B669" s="2" t="s">
        <v>8</v>
      </c>
      <c r="C669" s="2" t="s">
        <v>50</v>
      </c>
      <c r="D669" s="2" t="s">
        <v>2144</v>
      </c>
      <c r="E669" s="2" t="s">
        <v>3375</v>
      </c>
      <c r="F669" s="2" t="s">
        <v>26</v>
      </c>
      <c r="G669" s="2" t="s">
        <v>9</v>
      </c>
      <c r="H669" s="2">
        <f t="shared" si="10"/>
        <v>1994</v>
      </c>
      <c r="I669" s="42" t="s">
        <v>5724</v>
      </c>
      <c r="J669" s="2">
        <v>6.9</v>
      </c>
      <c r="K669" s="2">
        <v>253.45</v>
      </c>
      <c r="L669" s="2">
        <v>109</v>
      </c>
      <c r="M669" s="2">
        <v>39.75</v>
      </c>
      <c r="N669" s="2">
        <v>112.79</v>
      </c>
      <c r="O669" s="2">
        <v>1086.0999999999999</v>
      </c>
      <c r="P669" s="2">
        <v>2968</v>
      </c>
      <c r="Q669" s="2" t="s">
        <v>45</v>
      </c>
      <c r="R669" s="2">
        <v>65</v>
      </c>
      <c r="S669" s="2">
        <v>189079</v>
      </c>
      <c r="T669" s="2">
        <v>655.41</v>
      </c>
      <c r="U669" s="2">
        <v>430.69</v>
      </c>
      <c r="V669" s="2" t="s">
        <v>50</v>
      </c>
      <c r="W669" s="2">
        <v>36.130000000000003</v>
      </c>
    </row>
    <row r="670" spans="1:23" x14ac:dyDescent="0.3">
      <c r="A670" s="2" t="s">
        <v>386</v>
      </c>
      <c r="B670" s="2" t="s">
        <v>32</v>
      </c>
      <c r="C670" s="2" t="s">
        <v>66</v>
      </c>
      <c r="D670" s="2" t="s">
        <v>2156</v>
      </c>
      <c r="E670" s="2" t="s">
        <v>3387</v>
      </c>
      <c r="F670" s="2" t="s">
        <v>26</v>
      </c>
      <c r="G670" s="2" t="s">
        <v>9</v>
      </c>
      <c r="H670" s="2">
        <f t="shared" si="10"/>
        <v>1986</v>
      </c>
      <c r="I670" s="42" t="s">
        <v>5725</v>
      </c>
      <c r="J670" s="2">
        <v>6.9</v>
      </c>
      <c r="K670" s="2">
        <v>142.43</v>
      </c>
      <c r="L670" s="2">
        <v>130</v>
      </c>
      <c r="M670" s="2">
        <v>10.62</v>
      </c>
      <c r="N670" s="2">
        <v>28.38</v>
      </c>
      <c r="O670" s="2">
        <v>63.1</v>
      </c>
      <c r="P670" s="2">
        <v>2535</v>
      </c>
      <c r="Q670" s="2" t="s">
        <v>45</v>
      </c>
      <c r="R670" s="2">
        <v>43</v>
      </c>
      <c r="S670" s="2">
        <v>160446</v>
      </c>
      <c r="T670" s="2">
        <v>37.67</v>
      </c>
      <c r="U670" s="2">
        <v>25.43</v>
      </c>
      <c r="V670" s="2" t="s">
        <v>54</v>
      </c>
      <c r="W670" s="2">
        <v>47.69</v>
      </c>
    </row>
    <row r="671" spans="1:23" x14ac:dyDescent="0.3">
      <c r="A671" s="2" t="s">
        <v>389</v>
      </c>
      <c r="B671" s="2" t="s">
        <v>17</v>
      </c>
      <c r="C671" s="2" t="s">
        <v>66</v>
      </c>
      <c r="D671" s="2" t="s">
        <v>2158</v>
      </c>
      <c r="E671" s="2" t="s">
        <v>3390</v>
      </c>
      <c r="F671" s="2" t="s">
        <v>26</v>
      </c>
      <c r="G671" s="2" t="s">
        <v>9</v>
      </c>
      <c r="H671" s="2">
        <f t="shared" si="10"/>
        <v>1964</v>
      </c>
      <c r="I671" s="42" t="s">
        <v>5726</v>
      </c>
      <c r="J671" s="2">
        <v>6.9</v>
      </c>
      <c r="K671" s="2">
        <v>298.35000000000002</v>
      </c>
      <c r="L671" s="2">
        <v>156</v>
      </c>
      <c r="M671" s="2">
        <v>26.53</v>
      </c>
      <c r="N671" s="2">
        <v>43.55</v>
      </c>
      <c r="O671" s="2">
        <v>99.27</v>
      </c>
      <c r="P671" s="2">
        <v>3701</v>
      </c>
      <c r="Q671" s="2" t="s">
        <v>49</v>
      </c>
      <c r="R671" s="2">
        <v>32</v>
      </c>
      <c r="S671" s="2">
        <v>22701</v>
      </c>
      <c r="T671" s="2">
        <v>69.209999999999994</v>
      </c>
      <c r="U671" s="2">
        <v>30.06</v>
      </c>
      <c r="V671" s="2" t="s">
        <v>48</v>
      </c>
      <c r="W671" s="2">
        <v>124.25</v>
      </c>
    </row>
    <row r="672" spans="1:23" x14ac:dyDescent="0.3">
      <c r="A672" s="2" t="s">
        <v>413</v>
      </c>
      <c r="B672" s="2" t="s">
        <v>8</v>
      </c>
      <c r="C672" s="2" t="s">
        <v>54</v>
      </c>
      <c r="D672" s="2" t="s">
        <v>2176</v>
      </c>
      <c r="E672" s="2" t="s">
        <v>3417</v>
      </c>
      <c r="F672" s="2" t="s">
        <v>26</v>
      </c>
      <c r="G672" s="2" t="s">
        <v>19</v>
      </c>
      <c r="H672" s="2">
        <f t="shared" si="10"/>
        <v>1981</v>
      </c>
      <c r="I672" s="42" t="s">
        <v>5727</v>
      </c>
      <c r="J672" s="2">
        <v>6.9</v>
      </c>
      <c r="K672" s="2">
        <v>3.73</v>
      </c>
      <c r="L672" s="2">
        <v>104</v>
      </c>
      <c r="M672" s="2">
        <v>31.59</v>
      </c>
      <c r="N672" s="2">
        <v>79.75</v>
      </c>
      <c r="O672" s="2">
        <v>608.41999999999996</v>
      </c>
      <c r="P672" s="2">
        <v>2043</v>
      </c>
      <c r="Q672" s="2" t="s">
        <v>45</v>
      </c>
      <c r="R672" s="2">
        <v>59</v>
      </c>
      <c r="S672" s="2">
        <v>312118</v>
      </c>
      <c r="T672" s="2">
        <v>452.58</v>
      </c>
      <c r="U672" s="2">
        <v>155.84</v>
      </c>
      <c r="V672" s="2" t="s">
        <v>44</v>
      </c>
      <c r="W672" s="2">
        <v>0.73</v>
      </c>
    </row>
    <row r="673" spans="1:23" x14ac:dyDescent="0.3">
      <c r="A673" s="2" t="s">
        <v>419</v>
      </c>
      <c r="B673" s="2" t="s">
        <v>25</v>
      </c>
      <c r="C673" s="2" t="s">
        <v>66</v>
      </c>
      <c r="D673" s="2" t="s">
        <v>2181</v>
      </c>
      <c r="E673" s="2" t="s">
        <v>3423</v>
      </c>
      <c r="F673" s="2" t="s">
        <v>26</v>
      </c>
      <c r="G673" s="2" t="s">
        <v>9</v>
      </c>
      <c r="H673" s="2">
        <f t="shared" si="10"/>
        <v>1960</v>
      </c>
      <c r="I673" s="42" t="s">
        <v>5728</v>
      </c>
      <c r="J673" s="2">
        <v>6.9</v>
      </c>
      <c r="K673" s="2">
        <v>214.26</v>
      </c>
      <c r="L673" s="2">
        <v>146</v>
      </c>
      <c r="M673" s="2">
        <v>31.56</v>
      </c>
      <c r="N673" s="2">
        <v>50.14</v>
      </c>
      <c r="O673" s="2">
        <v>122.61</v>
      </c>
      <c r="P673" s="2">
        <v>1444</v>
      </c>
      <c r="Q673" s="2" t="s">
        <v>49</v>
      </c>
      <c r="R673" s="2">
        <v>86</v>
      </c>
      <c r="S673" s="2">
        <v>257098</v>
      </c>
      <c r="T673" s="2">
        <v>85.67</v>
      </c>
      <c r="U673" s="2">
        <v>36.94</v>
      </c>
      <c r="V673" s="2" t="s">
        <v>55</v>
      </c>
      <c r="W673" s="2">
        <v>72.89</v>
      </c>
    </row>
    <row r="674" spans="1:23" x14ac:dyDescent="0.3">
      <c r="A674" s="2" t="s">
        <v>451</v>
      </c>
      <c r="B674" s="2" t="s">
        <v>20</v>
      </c>
      <c r="C674" s="2" t="s">
        <v>52</v>
      </c>
      <c r="D674" s="2" t="s">
        <v>1857</v>
      </c>
      <c r="E674" s="2" t="s">
        <v>3456</v>
      </c>
      <c r="F674" s="2" t="s">
        <v>26</v>
      </c>
      <c r="G674" s="2" t="s">
        <v>9</v>
      </c>
      <c r="H674" s="2">
        <f t="shared" si="10"/>
        <v>1968</v>
      </c>
      <c r="I674" s="42" t="s">
        <v>5729</v>
      </c>
      <c r="J674" s="2">
        <v>6.9</v>
      </c>
      <c r="K674" s="2">
        <v>175.67</v>
      </c>
      <c r="L674" s="2">
        <v>105</v>
      </c>
      <c r="M674" s="2">
        <v>36.28</v>
      </c>
      <c r="N674" s="2">
        <v>62.8</v>
      </c>
      <c r="O674" s="2">
        <v>609.47</v>
      </c>
      <c r="P674" s="2">
        <v>3407</v>
      </c>
      <c r="Q674" s="2" t="s">
        <v>45</v>
      </c>
      <c r="R674" s="2">
        <v>29</v>
      </c>
      <c r="S674" s="2">
        <v>314307</v>
      </c>
      <c r="T674" s="2">
        <v>350.72</v>
      </c>
      <c r="U674" s="2">
        <v>258.75</v>
      </c>
      <c r="V674" s="2" t="s">
        <v>48</v>
      </c>
      <c r="W674" s="2">
        <v>75.819999999999993</v>
      </c>
    </row>
    <row r="675" spans="1:23" x14ac:dyDescent="0.3">
      <c r="A675" s="2" t="s">
        <v>473</v>
      </c>
      <c r="B675" s="2" t="s">
        <v>28</v>
      </c>
      <c r="C675" s="2" t="s">
        <v>66</v>
      </c>
      <c r="D675" s="2" t="s">
        <v>2227</v>
      </c>
      <c r="E675" s="2" t="s">
        <v>3479</v>
      </c>
      <c r="F675" s="2" t="s">
        <v>26</v>
      </c>
      <c r="G675" s="2" t="s">
        <v>19</v>
      </c>
      <c r="H675" s="2">
        <f t="shared" si="10"/>
        <v>1978</v>
      </c>
      <c r="I675" s="42" t="s">
        <v>5730</v>
      </c>
      <c r="J675" s="2">
        <v>6.9</v>
      </c>
      <c r="K675" s="2">
        <v>88.44</v>
      </c>
      <c r="L675" s="2">
        <v>134</v>
      </c>
      <c r="M675" s="2">
        <v>24.79</v>
      </c>
      <c r="N675" s="2">
        <v>64.28</v>
      </c>
      <c r="O675" s="2">
        <v>199.83</v>
      </c>
      <c r="P675" s="2">
        <v>2721</v>
      </c>
      <c r="Q675" s="2" t="s">
        <v>49</v>
      </c>
      <c r="R675" s="2">
        <v>92</v>
      </c>
      <c r="S675" s="2">
        <v>299865</v>
      </c>
      <c r="T675" s="2">
        <v>133.63999999999999</v>
      </c>
      <c r="U675" s="2">
        <v>66.19</v>
      </c>
      <c r="V675" s="2" t="s">
        <v>48</v>
      </c>
      <c r="W675" s="2">
        <v>18.600000000000001</v>
      </c>
    </row>
    <row r="676" spans="1:23" x14ac:dyDescent="0.3">
      <c r="A676" s="2" t="s">
        <v>484</v>
      </c>
      <c r="B676" s="2" t="s">
        <v>10</v>
      </c>
      <c r="C676" s="2" t="s">
        <v>66</v>
      </c>
      <c r="D676" s="2" t="s">
        <v>2236</v>
      </c>
      <c r="E676" s="2" t="s">
        <v>3490</v>
      </c>
      <c r="F676" s="2" t="s">
        <v>26</v>
      </c>
      <c r="G676" s="2" t="s">
        <v>9</v>
      </c>
      <c r="H676" s="2">
        <f t="shared" si="10"/>
        <v>1984</v>
      </c>
      <c r="I676" s="42" t="s">
        <v>5731</v>
      </c>
      <c r="J676" s="2">
        <v>6.9</v>
      </c>
      <c r="K676" s="2">
        <v>10.19</v>
      </c>
      <c r="L676" s="2">
        <v>161</v>
      </c>
      <c r="M676" s="2">
        <v>13.42</v>
      </c>
      <c r="N676" s="2">
        <v>28.64</v>
      </c>
      <c r="O676" s="2">
        <v>271.45999999999998</v>
      </c>
      <c r="P676" s="2">
        <v>701</v>
      </c>
      <c r="Q676" s="2" t="s">
        <v>49</v>
      </c>
      <c r="R676" s="2">
        <v>94</v>
      </c>
      <c r="S676" s="2">
        <v>407383</v>
      </c>
      <c r="T676" s="2">
        <v>183.33</v>
      </c>
      <c r="U676" s="2">
        <v>88.13</v>
      </c>
      <c r="V676" s="2" t="s">
        <v>55</v>
      </c>
      <c r="W676" s="2">
        <v>2.65</v>
      </c>
    </row>
    <row r="677" spans="1:23" x14ac:dyDescent="0.3">
      <c r="A677" s="2" t="s">
        <v>524</v>
      </c>
      <c r="B677" s="2" t="s">
        <v>32</v>
      </c>
      <c r="C677" s="2" t="s">
        <v>44</v>
      </c>
      <c r="D677" s="2" t="s">
        <v>2265</v>
      </c>
      <c r="E677" s="2" t="s">
        <v>3530</v>
      </c>
      <c r="F677" s="2" t="s">
        <v>26</v>
      </c>
      <c r="G677" s="2" t="s">
        <v>21</v>
      </c>
      <c r="H677" s="2">
        <f t="shared" si="10"/>
        <v>1972</v>
      </c>
      <c r="I677" s="42" t="s">
        <v>5732</v>
      </c>
      <c r="J677" s="2">
        <v>6.9</v>
      </c>
      <c r="K677" s="2">
        <v>131.88999999999999</v>
      </c>
      <c r="L677" s="2">
        <v>138</v>
      </c>
      <c r="M677" s="2">
        <v>15.27</v>
      </c>
      <c r="N677" s="2">
        <v>31.37</v>
      </c>
      <c r="O677" s="2">
        <v>131.37</v>
      </c>
      <c r="P677" s="2">
        <v>3630</v>
      </c>
      <c r="Q677" s="2" t="s">
        <v>49</v>
      </c>
      <c r="R677" s="2">
        <v>77</v>
      </c>
      <c r="S677" s="2">
        <v>276431</v>
      </c>
      <c r="T677" s="2">
        <v>96.73</v>
      </c>
      <c r="U677" s="2">
        <v>34.64</v>
      </c>
      <c r="V677" s="2" t="s">
        <v>46</v>
      </c>
      <c r="W677" s="2">
        <v>32.19</v>
      </c>
    </row>
    <row r="678" spans="1:23" x14ac:dyDescent="0.3">
      <c r="A678" s="2" t="s">
        <v>590</v>
      </c>
      <c r="B678" s="2" t="s">
        <v>28</v>
      </c>
      <c r="C678" s="2" t="s">
        <v>52</v>
      </c>
      <c r="D678" s="2" t="s">
        <v>2312</v>
      </c>
      <c r="E678" s="2" t="s">
        <v>3596</v>
      </c>
      <c r="F678" s="2" t="s">
        <v>26</v>
      </c>
      <c r="G678" s="2" t="s">
        <v>19</v>
      </c>
      <c r="H678" s="2">
        <f t="shared" si="10"/>
        <v>1993</v>
      </c>
      <c r="I678" s="42" t="s">
        <v>5733</v>
      </c>
      <c r="J678" s="2">
        <v>6.9</v>
      </c>
      <c r="K678" s="2">
        <v>185.6</v>
      </c>
      <c r="L678" s="2">
        <v>103</v>
      </c>
      <c r="M678" s="2">
        <v>28.72</v>
      </c>
      <c r="N678" s="2">
        <v>64.180000000000007</v>
      </c>
      <c r="O678" s="2">
        <v>639.05999999999995</v>
      </c>
      <c r="P678" s="2">
        <v>3663</v>
      </c>
      <c r="Q678" s="2" t="s">
        <v>45</v>
      </c>
      <c r="R678" s="2">
        <v>90</v>
      </c>
      <c r="S678" s="2">
        <v>217676</v>
      </c>
      <c r="T678" s="2">
        <v>504.74</v>
      </c>
      <c r="U678" s="2">
        <v>134.32</v>
      </c>
      <c r="V678" s="2" t="s">
        <v>55</v>
      </c>
      <c r="W678" s="2">
        <v>57.39</v>
      </c>
    </row>
    <row r="679" spans="1:23" x14ac:dyDescent="0.3">
      <c r="A679" s="2" t="s">
        <v>597</v>
      </c>
      <c r="B679" s="2" t="s">
        <v>28</v>
      </c>
      <c r="C679" s="2" t="s">
        <v>66</v>
      </c>
      <c r="D679" s="2" t="s">
        <v>2009</v>
      </c>
      <c r="E679" s="2" t="s">
        <v>3604</v>
      </c>
      <c r="F679" s="2" t="s">
        <v>26</v>
      </c>
      <c r="G679" s="2" t="s">
        <v>9</v>
      </c>
      <c r="H679" s="2">
        <f t="shared" si="10"/>
        <v>1954</v>
      </c>
      <c r="I679" s="42" t="s">
        <v>5734</v>
      </c>
      <c r="J679" s="2">
        <v>6.9</v>
      </c>
      <c r="K679" s="2">
        <v>214.01</v>
      </c>
      <c r="L679" s="2">
        <v>99</v>
      </c>
      <c r="M679" s="2">
        <v>5.67</v>
      </c>
      <c r="N679" s="2">
        <v>10.24</v>
      </c>
      <c r="O679" s="2">
        <v>49.53</v>
      </c>
      <c r="P679" s="2">
        <v>2684</v>
      </c>
      <c r="Q679" s="2" t="s">
        <v>49</v>
      </c>
      <c r="R679" s="2">
        <v>79</v>
      </c>
      <c r="S679" s="2">
        <v>434779</v>
      </c>
      <c r="T679" s="2">
        <v>32.99</v>
      </c>
      <c r="U679" s="2">
        <v>16.54</v>
      </c>
      <c r="V679" s="2" t="s">
        <v>48</v>
      </c>
      <c r="W679" s="2">
        <v>67.38</v>
      </c>
    </row>
    <row r="680" spans="1:23" x14ac:dyDescent="0.3">
      <c r="A680" s="2" t="s">
        <v>604</v>
      </c>
      <c r="B680" s="2" t="s">
        <v>17</v>
      </c>
      <c r="C680" s="2" t="s">
        <v>48</v>
      </c>
      <c r="D680" s="2" t="s">
        <v>2323</v>
      </c>
      <c r="E680" s="2" t="s">
        <v>3612</v>
      </c>
      <c r="F680" s="2" t="s">
        <v>26</v>
      </c>
      <c r="G680" s="2" t="s">
        <v>1850</v>
      </c>
      <c r="H680" s="2">
        <f t="shared" si="10"/>
        <v>1975</v>
      </c>
      <c r="I680" s="42" t="s">
        <v>5735</v>
      </c>
      <c r="J680" s="2">
        <v>6.9</v>
      </c>
      <c r="K680" s="2">
        <v>95.61</v>
      </c>
      <c r="L680" s="2">
        <v>108</v>
      </c>
      <c r="M680" s="2">
        <v>49.63</v>
      </c>
      <c r="N680" s="2">
        <v>126</v>
      </c>
      <c r="O680" s="2">
        <v>402.97</v>
      </c>
      <c r="P680" s="2">
        <v>2283</v>
      </c>
      <c r="Q680" s="2" t="s">
        <v>45</v>
      </c>
      <c r="R680" s="2">
        <v>84</v>
      </c>
      <c r="S680" s="2">
        <v>417245</v>
      </c>
      <c r="T680" s="2">
        <v>205.84</v>
      </c>
      <c r="U680" s="2">
        <v>197.13</v>
      </c>
      <c r="V680" s="2" t="s">
        <v>55</v>
      </c>
      <c r="W680" s="2">
        <v>47.05</v>
      </c>
    </row>
    <row r="681" spans="1:23" x14ac:dyDescent="0.3">
      <c r="A681" s="2" t="s">
        <v>606</v>
      </c>
      <c r="B681" s="2" t="s">
        <v>28</v>
      </c>
      <c r="C681" s="2" t="s">
        <v>44</v>
      </c>
      <c r="D681" s="2" t="s">
        <v>1907</v>
      </c>
      <c r="E681" s="2" t="s">
        <v>3614</v>
      </c>
      <c r="F681" s="2" t="s">
        <v>26</v>
      </c>
      <c r="G681" s="2" t="s">
        <v>9</v>
      </c>
      <c r="H681" s="2">
        <f t="shared" si="10"/>
        <v>1971</v>
      </c>
      <c r="I681" s="42" t="s">
        <v>5736</v>
      </c>
      <c r="J681" s="2">
        <v>6.9</v>
      </c>
      <c r="K681" s="2">
        <v>259.54000000000002</v>
      </c>
      <c r="L681" s="2">
        <v>110</v>
      </c>
      <c r="M681" s="2">
        <v>18.28</v>
      </c>
      <c r="N681" s="2">
        <v>31.47</v>
      </c>
      <c r="O681" s="2">
        <v>271.31</v>
      </c>
      <c r="P681" s="2">
        <v>1232</v>
      </c>
      <c r="Q681" s="2" t="s">
        <v>49</v>
      </c>
      <c r="R681" s="2">
        <v>99</v>
      </c>
      <c r="S681" s="2">
        <v>248552</v>
      </c>
      <c r="T681" s="2">
        <v>189.07</v>
      </c>
      <c r="U681" s="2">
        <v>82.24</v>
      </c>
      <c r="V681" s="2" t="s">
        <v>48</v>
      </c>
      <c r="W681" s="2">
        <v>93.36</v>
      </c>
    </row>
    <row r="682" spans="1:23" x14ac:dyDescent="0.3">
      <c r="A682" s="2" t="s">
        <v>630</v>
      </c>
      <c r="B682" s="2" t="s">
        <v>10</v>
      </c>
      <c r="C682" s="2" t="s">
        <v>61</v>
      </c>
      <c r="D682" s="2" t="s">
        <v>2338</v>
      </c>
      <c r="E682" s="2" t="s">
        <v>3640</v>
      </c>
      <c r="F682" s="2" t="s">
        <v>26</v>
      </c>
      <c r="G682" s="2" t="s">
        <v>9</v>
      </c>
      <c r="H682" s="2">
        <f t="shared" si="10"/>
        <v>1953</v>
      </c>
      <c r="I682" s="42" t="s">
        <v>5737</v>
      </c>
      <c r="J682" s="2">
        <v>6.9</v>
      </c>
      <c r="K682" s="2">
        <v>258.77</v>
      </c>
      <c r="L682" s="2">
        <v>167</v>
      </c>
      <c r="M682" s="2">
        <v>7.15</v>
      </c>
      <c r="N682" s="2">
        <v>18.7</v>
      </c>
      <c r="O682" s="2">
        <v>103.89</v>
      </c>
      <c r="P682" s="2">
        <v>716</v>
      </c>
      <c r="Q682" s="2" t="s">
        <v>49</v>
      </c>
      <c r="R682" s="2">
        <v>26</v>
      </c>
      <c r="S682" s="2">
        <v>162664</v>
      </c>
      <c r="T682" s="2">
        <v>77.680000000000007</v>
      </c>
      <c r="U682" s="2">
        <v>26.21</v>
      </c>
      <c r="V682" s="2" t="s">
        <v>50</v>
      </c>
      <c r="W682" s="2">
        <v>82.25</v>
      </c>
    </row>
    <row r="683" spans="1:23" x14ac:dyDescent="0.3">
      <c r="A683" s="2" t="s">
        <v>632</v>
      </c>
      <c r="B683" s="2" t="s">
        <v>10</v>
      </c>
      <c r="C683" s="2" t="s">
        <v>52</v>
      </c>
      <c r="D683" s="2" t="s">
        <v>2000</v>
      </c>
      <c r="E683" s="2" t="s">
        <v>3642</v>
      </c>
      <c r="F683" s="2" t="s">
        <v>30</v>
      </c>
      <c r="G683" s="2" t="s">
        <v>15</v>
      </c>
      <c r="H683" s="2">
        <f t="shared" si="10"/>
        <v>2001</v>
      </c>
      <c r="I683" s="42" t="s">
        <v>5738</v>
      </c>
      <c r="J683" s="2">
        <v>6.9</v>
      </c>
      <c r="K683" s="2">
        <v>43.94</v>
      </c>
      <c r="L683" s="2">
        <v>80</v>
      </c>
      <c r="M683" s="2">
        <v>7.44</v>
      </c>
      <c r="N683" s="2">
        <v>20.5</v>
      </c>
      <c r="O683" s="2">
        <v>89.98</v>
      </c>
      <c r="P683" s="2">
        <v>4926</v>
      </c>
      <c r="Q683" s="2" t="s">
        <v>49</v>
      </c>
      <c r="R683" s="2">
        <v>35</v>
      </c>
      <c r="S683" s="2">
        <v>436853</v>
      </c>
      <c r="T683" s="2">
        <v>49.98</v>
      </c>
      <c r="U683" s="2">
        <v>40</v>
      </c>
      <c r="V683" s="2" t="s">
        <v>50</v>
      </c>
      <c r="W683" s="2">
        <v>19.79</v>
      </c>
    </row>
    <row r="684" spans="1:23" x14ac:dyDescent="0.3">
      <c r="A684" s="2" t="s">
        <v>114</v>
      </c>
      <c r="B684" s="2" t="s">
        <v>8</v>
      </c>
      <c r="C684" s="2" t="s">
        <v>52</v>
      </c>
      <c r="D684" s="2" t="s">
        <v>2356</v>
      </c>
      <c r="E684" s="2" t="s">
        <v>3667</v>
      </c>
      <c r="F684" s="2" t="s">
        <v>18</v>
      </c>
      <c r="G684" s="2" t="s">
        <v>27</v>
      </c>
      <c r="H684" s="2">
        <f t="shared" si="10"/>
        <v>1990</v>
      </c>
      <c r="I684" s="42" t="s">
        <v>5739</v>
      </c>
      <c r="J684" s="2">
        <v>6.9</v>
      </c>
      <c r="K684" s="2">
        <v>210.07</v>
      </c>
      <c r="L684" s="2">
        <v>93</v>
      </c>
      <c r="M684" s="2">
        <v>27.61</v>
      </c>
      <c r="N684" s="2">
        <v>52.76</v>
      </c>
      <c r="O684" s="2">
        <v>230.24</v>
      </c>
      <c r="P684" s="2">
        <v>1155</v>
      </c>
      <c r="Q684" s="2" t="s">
        <v>45</v>
      </c>
      <c r="R684" s="2">
        <v>84</v>
      </c>
      <c r="S684" s="2">
        <v>470151</v>
      </c>
      <c r="T684" s="2">
        <v>173.52</v>
      </c>
      <c r="U684" s="2">
        <v>56.72</v>
      </c>
      <c r="V684" s="2" t="s">
        <v>44</v>
      </c>
      <c r="W684" s="2">
        <v>75.790000000000006</v>
      </c>
    </row>
    <row r="685" spans="1:23" x14ac:dyDescent="0.3">
      <c r="A685" s="2" t="s">
        <v>695</v>
      </c>
      <c r="B685" s="2" t="s">
        <v>13</v>
      </c>
      <c r="C685" s="2" t="s">
        <v>44</v>
      </c>
      <c r="D685" s="2" t="s">
        <v>2281</v>
      </c>
      <c r="E685" s="2" t="s">
        <v>3709</v>
      </c>
      <c r="F685" s="2" t="s">
        <v>26</v>
      </c>
      <c r="G685" s="2" t="s">
        <v>9</v>
      </c>
      <c r="H685" s="2">
        <f t="shared" si="10"/>
        <v>1985</v>
      </c>
      <c r="I685" s="42" t="s">
        <v>5740</v>
      </c>
      <c r="J685" s="2">
        <v>6.9</v>
      </c>
      <c r="K685" s="2">
        <v>173.79</v>
      </c>
      <c r="L685" s="2">
        <v>85</v>
      </c>
      <c r="M685" s="2">
        <v>25.68</v>
      </c>
      <c r="N685" s="2">
        <v>39.549999999999997</v>
      </c>
      <c r="O685" s="2">
        <v>184.09</v>
      </c>
      <c r="P685" s="2">
        <v>718</v>
      </c>
      <c r="Q685" s="2" t="s">
        <v>49</v>
      </c>
      <c r="R685" s="2">
        <v>95</v>
      </c>
      <c r="S685" s="2">
        <v>298591</v>
      </c>
      <c r="T685" s="2">
        <v>110.73</v>
      </c>
      <c r="U685" s="2">
        <v>73.36</v>
      </c>
      <c r="V685" s="2" t="s">
        <v>54</v>
      </c>
      <c r="W685" s="2">
        <v>71.22</v>
      </c>
    </row>
    <row r="686" spans="1:23" x14ac:dyDescent="0.3">
      <c r="A686" s="2" t="s">
        <v>756</v>
      </c>
      <c r="B686" s="2" t="s">
        <v>13</v>
      </c>
      <c r="C686" s="2" t="s">
        <v>48</v>
      </c>
      <c r="D686" s="2" t="s">
        <v>2432</v>
      </c>
      <c r="E686" s="2" t="s">
        <v>3776</v>
      </c>
      <c r="F686" s="2" t="s">
        <v>26</v>
      </c>
      <c r="G686" s="2" t="s">
        <v>9</v>
      </c>
      <c r="H686" s="2">
        <f t="shared" si="10"/>
        <v>2001</v>
      </c>
      <c r="I686" s="42" t="s">
        <v>5741</v>
      </c>
      <c r="J686" s="2">
        <v>6.9</v>
      </c>
      <c r="K686" s="2">
        <v>127.27</v>
      </c>
      <c r="L686" s="2">
        <v>171</v>
      </c>
      <c r="M686" s="2">
        <v>25.75</v>
      </c>
      <c r="N686" s="2">
        <v>68.09</v>
      </c>
      <c r="O686" s="2">
        <v>578.03</v>
      </c>
      <c r="P686" s="2">
        <v>863</v>
      </c>
      <c r="Q686" s="2" t="s">
        <v>45</v>
      </c>
      <c r="R686" s="2">
        <v>58</v>
      </c>
      <c r="S686" s="2">
        <v>145838</v>
      </c>
      <c r="T686" s="2">
        <v>385.76</v>
      </c>
      <c r="U686" s="2">
        <v>192.27</v>
      </c>
      <c r="V686" s="2" t="s">
        <v>55</v>
      </c>
      <c r="W686" s="2">
        <v>21.12</v>
      </c>
    </row>
    <row r="687" spans="1:23" x14ac:dyDescent="0.3">
      <c r="A687" s="2" t="s">
        <v>769</v>
      </c>
      <c r="B687" s="2" t="s">
        <v>32</v>
      </c>
      <c r="C687" s="2" t="s">
        <v>54</v>
      </c>
      <c r="D687" s="2" t="s">
        <v>2441</v>
      </c>
      <c r="E687" s="2" t="s">
        <v>3790</v>
      </c>
      <c r="F687" s="2" t="s">
        <v>1849</v>
      </c>
      <c r="G687" s="2" t="s">
        <v>1850</v>
      </c>
      <c r="H687" s="2">
        <f t="shared" si="10"/>
        <v>1985</v>
      </c>
      <c r="I687" s="42" t="s">
        <v>5742</v>
      </c>
      <c r="J687" s="2">
        <v>6.9</v>
      </c>
      <c r="K687" s="2">
        <v>244.74</v>
      </c>
      <c r="L687" s="2">
        <v>86</v>
      </c>
      <c r="M687" s="2">
        <v>15.53</v>
      </c>
      <c r="N687" s="2">
        <v>40.9</v>
      </c>
      <c r="O687" s="2">
        <v>316.72000000000003</v>
      </c>
      <c r="P687" s="2">
        <v>1177</v>
      </c>
      <c r="Q687" s="2" t="s">
        <v>49</v>
      </c>
      <c r="R687" s="2">
        <v>79</v>
      </c>
      <c r="S687" s="2">
        <v>429442</v>
      </c>
      <c r="T687" s="2">
        <v>168.87</v>
      </c>
      <c r="U687" s="2">
        <v>147.85</v>
      </c>
      <c r="V687" s="2" t="s">
        <v>48</v>
      </c>
      <c r="W687" s="2">
        <v>62.89</v>
      </c>
    </row>
    <row r="688" spans="1:23" x14ac:dyDescent="0.3">
      <c r="A688" s="2" t="s">
        <v>808</v>
      </c>
      <c r="B688" s="2" t="s">
        <v>22</v>
      </c>
      <c r="C688" s="2" t="s">
        <v>61</v>
      </c>
      <c r="D688" s="2" t="s">
        <v>1848</v>
      </c>
      <c r="E688" s="2" t="s">
        <v>3837</v>
      </c>
      <c r="F688" s="2" t="s">
        <v>26</v>
      </c>
      <c r="G688" s="2" t="s">
        <v>9</v>
      </c>
      <c r="H688" s="2">
        <f t="shared" si="10"/>
        <v>1970</v>
      </c>
      <c r="I688" s="42" t="s">
        <v>5743</v>
      </c>
      <c r="J688" s="2">
        <v>6.9</v>
      </c>
      <c r="K688" s="2">
        <v>113.13</v>
      </c>
      <c r="L688" s="2">
        <v>173</v>
      </c>
      <c r="M688" s="2">
        <v>16.489999999999998</v>
      </c>
      <c r="N688" s="2">
        <v>46.67</v>
      </c>
      <c r="O688" s="2">
        <v>155.51</v>
      </c>
      <c r="P688" s="2">
        <v>3679</v>
      </c>
      <c r="Q688" s="2" t="s">
        <v>49</v>
      </c>
      <c r="R688" s="2">
        <v>62</v>
      </c>
      <c r="S688" s="2">
        <v>168255</v>
      </c>
      <c r="T688" s="2">
        <v>91.17</v>
      </c>
      <c r="U688" s="2">
        <v>64.34</v>
      </c>
      <c r="V688" s="2" t="s">
        <v>55</v>
      </c>
      <c r="W688" s="2">
        <v>24.92</v>
      </c>
    </row>
    <row r="689" spans="1:23" x14ac:dyDescent="0.3">
      <c r="A689" s="2" t="s">
        <v>811</v>
      </c>
      <c r="B689" s="2" t="s">
        <v>28</v>
      </c>
      <c r="C689" s="2" t="s">
        <v>66</v>
      </c>
      <c r="D689" s="2" t="s">
        <v>2471</v>
      </c>
      <c r="E689" s="2" t="s">
        <v>3840</v>
      </c>
      <c r="F689" s="2" t="s">
        <v>26</v>
      </c>
      <c r="G689" s="2" t="s">
        <v>9</v>
      </c>
      <c r="H689" s="2">
        <f t="shared" si="10"/>
        <v>2000</v>
      </c>
      <c r="I689" s="42" t="s">
        <v>5744</v>
      </c>
      <c r="J689" s="2">
        <v>6.9</v>
      </c>
      <c r="K689" s="2">
        <v>73.23</v>
      </c>
      <c r="L689" s="2">
        <v>165</v>
      </c>
      <c r="M689" s="2">
        <v>5.45</v>
      </c>
      <c r="N689" s="2">
        <v>14.79</v>
      </c>
      <c r="O689" s="2">
        <v>122.23</v>
      </c>
      <c r="P689" s="2">
        <v>3730</v>
      </c>
      <c r="Q689" s="2" t="s">
        <v>49</v>
      </c>
      <c r="R689" s="2">
        <v>65</v>
      </c>
      <c r="S689" s="2">
        <v>67106</v>
      </c>
      <c r="T689" s="2">
        <v>72.66</v>
      </c>
      <c r="U689" s="2">
        <v>49.57</v>
      </c>
      <c r="V689" s="2" t="s">
        <v>55</v>
      </c>
      <c r="W689" s="2">
        <v>21.54</v>
      </c>
    </row>
    <row r="690" spans="1:23" x14ac:dyDescent="0.3">
      <c r="A690" s="2" t="s">
        <v>881</v>
      </c>
      <c r="B690" s="2" t="s">
        <v>32</v>
      </c>
      <c r="C690" s="2" t="s">
        <v>50</v>
      </c>
      <c r="D690" s="2" t="s">
        <v>2518</v>
      </c>
      <c r="E690" s="2" t="s">
        <v>3913</v>
      </c>
      <c r="F690" s="2" t="s">
        <v>26</v>
      </c>
      <c r="G690" s="2" t="s">
        <v>9</v>
      </c>
      <c r="H690" s="2">
        <f t="shared" si="10"/>
        <v>2010</v>
      </c>
      <c r="I690" s="42" t="s">
        <v>5745</v>
      </c>
      <c r="J690" s="2">
        <v>6.9</v>
      </c>
      <c r="K690" s="2">
        <v>118.72</v>
      </c>
      <c r="L690" s="2">
        <v>173</v>
      </c>
      <c r="M690" s="2">
        <v>36.630000000000003</v>
      </c>
      <c r="N690" s="2">
        <v>97.23</v>
      </c>
      <c r="O690" s="2">
        <v>855.23</v>
      </c>
      <c r="P690" s="2">
        <v>3504</v>
      </c>
      <c r="Q690" s="2" t="s">
        <v>45</v>
      </c>
      <c r="R690" s="2">
        <v>29</v>
      </c>
      <c r="S690" s="2">
        <v>50805</v>
      </c>
      <c r="T690" s="2">
        <v>580.87</v>
      </c>
      <c r="U690" s="2">
        <v>274.36</v>
      </c>
      <c r="V690" s="2" t="s">
        <v>54</v>
      </c>
      <c r="W690" s="2">
        <v>19.29</v>
      </c>
    </row>
    <row r="691" spans="1:23" x14ac:dyDescent="0.3">
      <c r="A691" s="2" t="s">
        <v>899</v>
      </c>
      <c r="B691" s="2" t="s">
        <v>25</v>
      </c>
      <c r="C691" s="2" t="s">
        <v>54</v>
      </c>
      <c r="D691" s="2" t="s">
        <v>2525</v>
      </c>
      <c r="E691" s="2" t="s">
        <v>3933</v>
      </c>
      <c r="F691" s="2" t="s">
        <v>26</v>
      </c>
      <c r="G691" s="2" t="s">
        <v>9</v>
      </c>
      <c r="H691" s="2">
        <f t="shared" si="10"/>
        <v>2005</v>
      </c>
      <c r="I691" s="42" t="s">
        <v>5746</v>
      </c>
      <c r="J691" s="2">
        <v>6.9</v>
      </c>
      <c r="K691" s="2">
        <v>123.12</v>
      </c>
      <c r="L691" s="2">
        <v>178</v>
      </c>
      <c r="M691" s="2">
        <v>8.4</v>
      </c>
      <c r="N691" s="2">
        <v>25.08</v>
      </c>
      <c r="O691" s="2">
        <v>168.09</v>
      </c>
      <c r="P691" s="2">
        <v>4762</v>
      </c>
      <c r="Q691" s="2" t="s">
        <v>45</v>
      </c>
      <c r="R691" s="2">
        <v>27</v>
      </c>
      <c r="S691" s="2">
        <v>165829</v>
      </c>
      <c r="T691" s="2">
        <v>109.45</v>
      </c>
      <c r="U691" s="2">
        <v>58.64</v>
      </c>
      <c r="V691" s="2" t="s">
        <v>48</v>
      </c>
      <c r="W691" s="2">
        <v>17.45</v>
      </c>
    </row>
    <row r="692" spans="1:23" x14ac:dyDescent="0.3">
      <c r="A692" s="2" t="s">
        <v>911</v>
      </c>
      <c r="B692" s="2" t="s">
        <v>28</v>
      </c>
      <c r="C692" s="2" t="s">
        <v>54</v>
      </c>
      <c r="D692" s="2" t="s">
        <v>2530</v>
      </c>
      <c r="E692" s="2" t="s">
        <v>3945</v>
      </c>
      <c r="F692" s="2" t="s">
        <v>26</v>
      </c>
      <c r="G692" s="2" t="s">
        <v>9</v>
      </c>
      <c r="H692" s="2">
        <f t="shared" si="10"/>
        <v>1965</v>
      </c>
      <c r="I692" s="42" t="s">
        <v>5747</v>
      </c>
      <c r="J692" s="2">
        <v>6.9</v>
      </c>
      <c r="K692" s="2">
        <v>119.94</v>
      </c>
      <c r="L692" s="2">
        <v>164</v>
      </c>
      <c r="M692" s="2">
        <v>12.09</v>
      </c>
      <c r="N692" s="2">
        <v>34.97</v>
      </c>
      <c r="O692" s="2">
        <v>245.94</v>
      </c>
      <c r="P692" s="2">
        <v>2026</v>
      </c>
      <c r="Q692" s="2" t="s">
        <v>45</v>
      </c>
      <c r="R692" s="2">
        <v>79</v>
      </c>
      <c r="S692" s="2">
        <v>281963</v>
      </c>
      <c r="T692" s="2">
        <v>154.65</v>
      </c>
      <c r="U692" s="2">
        <v>91.29</v>
      </c>
      <c r="V692" s="2" t="s">
        <v>55</v>
      </c>
      <c r="W692" s="2">
        <v>29.5</v>
      </c>
    </row>
    <row r="693" spans="1:23" x14ac:dyDescent="0.3">
      <c r="A693" s="2" t="s">
        <v>918</v>
      </c>
      <c r="B693" s="2" t="s">
        <v>13</v>
      </c>
      <c r="C693" s="2" t="s">
        <v>61</v>
      </c>
      <c r="D693" s="2" t="s">
        <v>2534</v>
      </c>
      <c r="E693" s="2" t="s">
        <v>3953</v>
      </c>
      <c r="F693" s="2" t="s">
        <v>26</v>
      </c>
      <c r="G693" s="2" t="s">
        <v>9</v>
      </c>
      <c r="H693" s="2">
        <f t="shared" si="10"/>
        <v>1987</v>
      </c>
      <c r="I693" s="42" t="s">
        <v>5748</v>
      </c>
      <c r="J693" s="2">
        <v>6.9</v>
      </c>
      <c r="K693" s="2">
        <v>231.69</v>
      </c>
      <c r="L693" s="2">
        <v>166</v>
      </c>
      <c r="M693" s="2">
        <v>5.43</v>
      </c>
      <c r="N693" s="2">
        <v>13.31</v>
      </c>
      <c r="O693" s="2">
        <v>38.03</v>
      </c>
      <c r="P693" s="2">
        <v>3956</v>
      </c>
      <c r="Q693" s="2" t="s">
        <v>49</v>
      </c>
      <c r="R693" s="2">
        <v>40</v>
      </c>
      <c r="S693" s="2">
        <v>313807</v>
      </c>
      <c r="T693" s="2">
        <v>26.65</v>
      </c>
      <c r="U693" s="2">
        <v>11.38</v>
      </c>
      <c r="V693" s="2" t="s">
        <v>55</v>
      </c>
      <c r="W693" s="2">
        <v>40.68</v>
      </c>
    </row>
    <row r="694" spans="1:23" x14ac:dyDescent="0.3">
      <c r="A694" s="2" t="s">
        <v>940</v>
      </c>
      <c r="B694" s="2" t="s">
        <v>22</v>
      </c>
      <c r="C694" s="2" t="s">
        <v>50</v>
      </c>
      <c r="D694" s="2" t="s">
        <v>2548</v>
      </c>
      <c r="E694" s="2" t="s">
        <v>3975</v>
      </c>
      <c r="F694" s="2" t="s">
        <v>26</v>
      </c>
      <c r="G694" s="2" t="s">
        <v>2549</v>
      </c>
      <c r="H694" s="2">
        <f t="shared" si="10"/>
        <v>1975</v>
      </c>
      <c r="I694" s="42" t="s">
        <v>5749</v>
      </c>
      <c r="J694" s="2">
        <v>6.9</v>
      </c>
      <c r="K694" s="2">
        <v>243.99</v>
      </c>
      <c r="L694" s="2">
        <v>161</v>
      </c>
      <c r="M694" s="2">
        <v>3.44</v>
      </c>
      <c r="N694" s="2">
        <v>5.17</v>
      </c>
      <c r="O694" s="2">
        <v>31.54</v>
      </c>
      <c r="P694" s="2">
        <v>4481</v>
      </c>
      <c r="Q694" s="2" t="s">
        <v>49</v>
      </c>
      <c r="R694" s="2">
        <v>85</v>
      </c>
      <c r="S694" s="2">
        <v>249247</v>
      </c>
      <c r="T694" s="2">
        <v>17.440000000000001</v>
      </c>
      <c r="U694" s="2">
        <v>14.1</v>
      </c>
      <c r="V694" s="2" t="s">
        <v>48</v>
      </c>
      <c r="W694" s="2">
        <v>105.03</v>
      </c>
    </row>
    <row r="695" spans="1:23" x14ac:dyDescent="0.3">
      <c r="A695" s="2" t="s">
        <v>81</v>
      </c>
      <c r="B695" s="2" t="s">
        <v>22</v>
      </c>
      <c r="C695" s="2" t="s">
        <v>61</v>
      </c>
      <c r="D695" s="2" t="s">
        <v>2559</v>
      </c>
      <c r="E695" s="2" t="s">
        <v>3992</v>
      </c>
      <c r="F695" s="2" t="s">
        <v>26</v>
      </c>
      <c r="G695" s="2" t="s">
        <v>9</v>
      </c>
      <c r="H695" s="2">
        <f t="shared" si="10"/>
        <v>1996</v>
      </c>
      <c r="I695" s="42" t="s">
        <v>5750</v>
      </c>
      <c r="J695" s="2">
        <v>6.9</v>
      </c>
      <c r="K695" s="2">
        <v>205.35</v>
      </c>
      <c r="L695" s="2">
        <v>119</v>
      </c>
      <c r="M695" s="2">
        <v>23.18</v>
      </c>
      <c r="N695" s="2">
        <v>61.17</v>
      </c>
      <c r="O695" s="2">
        <v>242.48</v>
      </c>
      <c r="P695" s="2">
        <v>4812</v>
      </c>
      <c r="Q695" s="2" t="s">
        <v>49</v>
      </c>
      <c r="R695" s="2">
        <v>83</v>
      </c>
      <c r="S695" s="2">
        <v>46765</v>
      </c>
      <c r="T695" s="2">
        <v>160.41</v>
      </c>
      <c r="U695" s="2">
        <v>82.07</v>
      </c>
      <c r="V695" s="2" t="s">
        <v>48</v>
      </c>
      <c r="W695" s="2">
        <v>54.68</v>
      </c>
    </row>
    <row r="696" spans="1:23" x14ac:dyDescent="0.3">
      <c r="A696" s="2" t="s">
        <v>963</v>
      </c>
      <c r="B696" s="2" t="s">
        <v>8</v>
      </c>
      <c r="C696" s="2" t="s">
        <v>66</v>
      </c>
      <c r="D696" s="2" t="s">
        <v>2566</v>
      </c>
      <c r="E696" s="2" t="s">
        <v>4000</v>
      </c>
      <c r="F696" s="2" t="s">
        <v>26</v>
      </c>
      <c r="G696" s="2" t="s">
        <v>9</v>
      </c>
      <c r="H696" s="2">
        <f t="shared" si="10"/>
        <v>1999</v>
      </c>
      <c r="I696" s="42" t="s">
        <v>5751</v>
      </c>
      <c r="J696" s="2">
        <v>6.9</v>
      </c>
      <c r="K696" s="2">
        <v>237.5</v>
      </c>
      <c r="L696" s="2">
        <v>108</v>
      </c>
      <c r="M696" s="2">
        <v>48.93</v>
      </c>
      <c r="N696" s="2">
        <v>85.66</v>
      </c>
      <c r="O696" s="2">
        <v>444.22</v>
      </c>
      <c r="P696" s="2">
        <v>2442</v>
      </c>
      <c r="Q696" s="2" t="s">
        <v>49</v>
      </c>
      <c r="R696" s="2">
        <v>100</v>
      </c>
      <c r="S696" s="2">
        <v>388727</v>
      </c>
      <c r="T696" s="2">
        <v>268.95999999999998</v>
      </c>
      <c r="U696" s="2">
        <v>175.26</v>
      </c>
      <c r="V696" s="2" t="s">
        <v>44</v>
      </c>
      <c r="W696" s="2">
        <v>50.67</v>
      </c>
    </row>
    <row r="697" spans="1:23" x14ac:dyDescent="0.3">
      <c r="A697" s="2" t="s">
        <v>978</v>
      </c>
      <c r="B697" s="2" t="s">
        <v>25</v>
      </c>
      <c r="C697" s="2" t="s">
        <v>50</v>
      </c>
      <c r="D697" s="2" t="s">
        <v>1856</v>
      </c>
      <c r="E697" s="2" t="s">
        <v>4016</v>
      </c>
      <c r="F697" s="2" t="s">
        <v>26</v>
      </c>
      <c r="G697" s="2" t="s">
        <v>9</v>
      </c>
      <c r="H697" s="2">
        <f t="shared" si="10"/>
        <v>2004</v>
      </c>
      <c r="I697" s="42" t="s">
        <v>5752</v>
      </c>
      <c r="J697" s="2">
        <v>6.9</v>
      </c>
      <c r="K697" s="2">
        <v>216.71</v>
      </c>
      <c r="L697" s="2">
        <v>113</v>
      </c>
      <c r="M697" s="2">
        <v>49.6</v>
      </c>
      <c r="N697" s="2">
        <v>139.22999999999999</v>
      </c>
      <c r="O697" s="2">
        <v>1201.19</v>
      </c>
      <c r="P697" s="2">
        <v>2436</v>
      </c>
      <c r="Q697" s="2" t="s">
        <v>45</v>
      </c>
      <c r="R697" s="2">
        <v>95</v>
      </c>
      <c r="S697" s="2">
        <v>188595</v>
      </c>
      <c r="T697" s="2">
        <v>806.32</v>
      </c>
      <c r="U697" s="2">
        <v>394.87</v>
      </c>
      <c r="V697" s="2" t="s">
        <v>48</v>
      </c>
      <c r="W697" s="2">
        <v>94.52</v>
      </c>
    </row>
    <row r="698" spans="1:23" x14ac:dyDescent="0.3">
      <c r="A698" s="2" t="s">
        <v>983</v>
      </c>
      <c r="B698" s="2" t="s">
        <v>13</v>
      </c>
      <c r="C698" s="2" t="s">
        <v>54</v>
      </c>
      <c r="D698" s="2" t="s">
        <v>1884</v>
      </c>
      <c r="E698" s="2" t="s">
        <v>4022</v>
      </c>
      <c r="F698" s="2" t="s">
        <v>26</v>
      </c>
      <c r="G698" s="2" t="s">
        <v>9</v>
      </c>
      <c r="H698" s="2">
        <f t="shared" si="10"/>
        <v>1998</v>
      </c>
      <c r="I698" s="42" t="s">
        <v>5753</v>
      </c>
      <c r="J698" s="2">
        <v>6.9</v>
      </c>
      <c r="K698" s="2">
        <v>209.67</v>
      </c>
      <c r="L698" s="2">
        <v>104</v>
      </c>
      <c r="M698" s="2">
        <v>26.68</v>
      </c>
      <c r="N698" s="2">
        <v>56.95</v>
      </c>
      <c r="O698" s="2">
        <v>289.75</v>
      </c>
      <c r="P698" s="2">
        <v>3962</v>
      </c>
      <c r="Q698" s="2" t="s">
        <v>49</v>
      </c>
      <c r="R698" s="2">
        <v>43</v>
      </c>
      <c r="S698" s="2">
        <v>7327</v>
      </c>
      <c r="T698" s="2">
        <v>212.89</v>
      </c>
      <c r="U698" s="2">
        <v>76.86</v>
      </c>
      <c r="V698" s="2" t="s">
        <v>44</v>
      </c>
      <c r="W698" s="2">
        <v>62.2</v>
      </c>
    </row>
    <row r="699" spans="1:23" x14ac:dyDescent="0.3">
      <c r="A699" s="2" t="s">
        <v>987</v>
      </c>
      <c r="B699" s="2" t="s">
        <v>17</v>
      </c>
      <c r="C699" s="2" t="s">
        <v>61</v>
      </c>
      <c r="D699" s="2" t="s">
        <v>2402</v>
      </c>
      <c r="E699" s="2" t="s">
        <v>4027</v>
      </c>
      <c r="F699" s="2" t="s">
        <v>26</v>
      </c>
      <c r="G699" s="2" t="s">
        <v>9</v>
      </c>
      <c r="H699" s="2">
        <f t="shared" si="10"/>
        <v>1964</v>
      </c>
      <c r="I699" s="42" t="s">
        <v>5754</v>
      </c>
      <c r="J699" s="2">
        <v>6.9</v>
      </c>
      <c r="K699" s="2">
        <v>201.68</v>
      </c>
      <c r="L699" s="2">
        <v>98</v>
      </c>
      <c r="M699" s="2">
        <v>6.41</v>
      </c>
      <c r="N699" s="2">
        <v>16.36</v>
      </c>
      <c r="O699" s="2">
        <v>160.91999999999999</v>
      </c>
      <c r="P699" s="2">
        <v>4290</v>
      </c>
      <c r="Q699" s="2" t="s">
        <v>45</v>
      </c>
      <c r="R699" s="2">
        <v>49</v>
      </c>
      <c r="S699" s="2">
        <v>418252</v>
      </c>
      <c r="T699" s="2">
        <v>109.11</v>
      </c>
      <c r="U699" s="2">
        <v>51.81</v>
      </c>
      <c r="V699" s="2" t="s">
        <v>50</v>
      </c>
      <c r="W699" s="2">
        <v>67.58</v>
      </c>
    </row>
    <row r="700" spans="1:23" x14ac:dyDescent="0.3">
      <c r="A700" s="2" t="s">
        <v>989</v>
      </c>
      <c r="B700" s="2" t="s">
        <v>25</v>
      </c>
      <c r="C700" s="2" t="s">
        <v>44</v>
      </c>
      <c r="D700" s="2" t="s">
        <v>2062</v>
      </c>
      <c r="E700" s="2" t="s">
        <v>4029</v>
      </c>
      <c r="F700" s="2" t="s">
        <v>26</v>
      </c>
      <c r="G700" s="2" t="s">
        <v>19</v>
      </c>
      <c r="H700" s="2">
        <f t="shared" si="10"/>
        <v>1972</v>
      </c>
      <c r="I700" s="42" t="s">
        <v>5755</v>
      </c>
      <c r="J700" s="2">
        <v>6.9</v>
      </c>
      <c r="K700" s="2">
        <v>199.5</v>
      </c>
      <c r="L700" s="2">
        <v>161</v>
      </c>
      <c r="M700" s="2">
        <v>22.8</v>
      </c>
      <c r="N700" s="2">
        <v>68.39</v>
      </c>
      <c r="O700" s="2">
        <v>447.78</v>
      </c>
      <c r="P700" s="2">
        <v>2077</v>
      </c>
      <c r="Q700" s="2" t="s">
        <v>49</v>
      </c>
      <c r="R700" s="2">
        <v>85</v>
      </c>
      <c r="S700" s="2">
        <v>99528</v>
      </c>
      <c r="T700" s="2">
        <v>297.17</v>
      </c>
      <c r="U700" s="2">
        <v>150.61000000000001</v>
      </c>
      <c r="V700" s="2" t="s">
        <v>55</v>
      </c>
      <c r="W700" s="2">
        <v>67.41</v>
      </c>
    </row>
    <row r="701" spans="1:23" x14ac:dyDescent="0.3">
      <c r="A701" s="2" t="s">
        <v>993</v>
      </c>
      <c r="B701" s="2" t="s">
        <v>17</v>
      </c>
      <c r="C701" s="2" t="s">
        <v>44</v>
      </c>
      <c r="D701" s="2" t="s">
        <v>2580</v>
      </c>
      <c r="E701" s="2" t="s">
        <v>4033</v>
      </c>
      <c r="F701" s="2" t="s">
        <v>26</v>
      </c>
      <c r="G701" s="2" t="s">
        <v>19</v>
      </c>
      <c r="H701" s="2">
        <f t="shared" si="10"/>
        <v>1967</v>
      </c>
      <c r="I701" s="42" t="s">
        <v>5756</v>
      </c>
      <c r="J701" s="2">
        <v>6.9</v>
      </c>
      <c r="K701" s="2">
        <v>193.45</v>
      </c>
      <c r="L701" s="2">
        <v>80</v>
      </c>
      <c r="M701" s="2">
        <v>2.58</v>
      </c>
      <c r="N701" s="2">
        <v>5.34</v>
      </c>
      <c r="O701" s="2">
        <v>20.7</v>
      </c>
      <c r="P701" s="2">
        <v>3008</v>
      </c>
      <c r="Q701" s="2" t="s">
        <v>45</v>
      </c>
      <c r="R701" s="2">
        <v>84</v>
      </c>
      <c r="S701" s="2">
        <v>45765</v>
      </c>
      <c r="T701" s="2">
        <v>15.3</v>
      </c>
      <c r="U701" s="2">
        <v>5.4</v>
      </c>
      <c r="V701" s="2" t="s">
        <v>44</v>
      </c>
      <c r="W701" s="2">
        <v>38.39</v>
      </c>
    </row>
    <row r="702" spans="1:23" x14ac:dyDescent="0.3">
      <c r="A702" s="2" t="s">
        <v>1034</v>
      </c>
      <c r="B702" s="2" t="s">
        <v>22</v>
      </c>
      <c r="C702" s="2" t="s">
        <v>66</v>
      </c>
      <c r="D702" s="2" t="s">
        <v>2608</v>
      </c>
      <c r="E702" s="2" t="s">
        <v>4079</v>
      </c>
      <c r="F702" s="2" t="s">
        <v>26</v>
      </c>
      <c r="G702" s="2" t="s">
        <v>19</v>
      </c>
      <c r="H702" s="2">
        <f t="shared" si="10"/>
        <v>1984</v>
      </c>
      <c r="I702" s="42" t="s">
        <v>5757</v>
      </c>
      <c r="J702" s="2">
        <v>6.9</v>
      </c>
      <c r="K702" s="2">
        <v>200.6</v>
      </c>
      <c r="L702" s="2">
        <v>82</v>
      </c>
      <c r="M702" s="2">
        <v>33.08</v>
      </c>
      <c r="N702" s="2">
        <v>50.14</v>
      </c>
      <c r="O702" s="2">
        <v>425.98</v>
      </c>
      <c r="P702" s="2">
        <v>1997</v>
      </c>
      <c r="Q702" s="2" t="s">
        <v>45</v>
      </c>
      <c r="R702" s="2">
        <v>27</v>
      </c>
      <c r="S702" s="2">
        <v>273508</v>
      </c>
      <c r="T702" s="2">
        <v>258.75</v>
      </c>
      <c r="U702" s="2">
        <v>167.23</v>
      </c>
      <c r="V702" s="2" t="s">
        <v>55</v>
      </c>
      <c r="W702" s="2">
        <v>80.010000000000005</v>
      </c>
    </row>
    <row r="703" spans="1:23" x14ac:dyDescent="0.3">
      <c r="A703" s="2" t="s">
        <v>1054</v>
      </c>
      <c r="B703" s="2" t="s">
        <v>22</v>
      </c>
      <c r="C703" s="2" t="s">
        <v>50</v>
      </c>
      <c r="D703" s="2" t="s">
        <v>2430</v>
      </c>
      <c r="E703" s="2" t="s">
        <v>4102</v>
      </c>
      <c r="F703" s="2" t="s">
        <v>26</v>
      </c>
      <c r="G703" s="2" t="s">
        <v>19</v>
      </c>
      <c r="H703" s="2">
        <f t="shared" si="10"/>
        <v>2008</v>
      </c>
      <c r="I703" s="42" t="s">
        <v>5758</v>
      </c>
      <c r="J703" s="2">
        <v>6.9</v>
      </c>
      <c r="K703" s="2">
        <v>160.49</v>
      </c>
      <c r="L703" s="2">
        <v>93</v>
      </c>
      <c r="M703" s="2">
        <v>13.26</v>
      </c>
      <c r="N703" s="2">
        <v>24.78</v>
      </c>
      <c r="O703" s="2">
        <v>83.36</v>
      </c>
      <c r="P703" s="2">
        <v>4265</v>
      </c>
      <c r="Q703" s="2" t="s">
        <v>49</v>
      </c>
      <c r="R703" s="2">
        <v>88</v>
      </c>
      <c r="S703" s="2">
        <v>193563</v>
      </c>
      <c r="T703" s="2">
        <v>57.56</v>
      </c>
      <c r="U703" s="2">
        <v>25.8</v>
      </c>
      <c r="V703" s="2" t="s">
        <v>46</v>
      </c>
      <c r="W703" s="2">
        <v>43.98</v>
      </c>
    </row>
    <row r="704" spans="1:23" x14ac:dyDescent="0.3">
      <c r="A704" s="2" t="s">
        <v>1059</v>
      </c>
      <c r="B704" s="2" t="s">
        <v>25</v>
      </c>
      <c r="C704" s="2" t="s">
        <v>66</v>
      </c>
      <c r="D704" s="2" t="s">
        <v>2624</v>
      </c>
      <c r="E704" s="2" t="s">
        <v>4109</v>
      </c>
      <c r="F704" s="2" t="s">
        <v>26</v>
      </c>
      <c r="G704" s="2" t="s">
        <v>9</v>
      </c>
      <c r="H704" s="2">
        <f t="shared" si="10"/>
        <v>1989</v>
      </c>
      <c r="I704" s="42" t="s">
        <v>5759</v>
      </c>
      <c r="J704" s="2">
        <v>6.9</v>
      </c>
      <c r="K704" s="2">
        <v>240.22</v>
      </c>
      <c r="L704" s="2">
        <v>175</v>
      </c>
      <c r="M704" s="2">
        <v>31.75</v>
      </c>
      <c r="N704" s="2">
        <v>87.33</v>
      </c>
      <c r="O704" s="2">
        <v>621.98</v>
      </c>
      <c r="P704" s="2">
        <v>1576</v>
      </c>
      <c r="Q704" s="2" t="s">
        <v>45</v>
      </c>
      <c r="R704" s="2">
        <v>40</v>
      </c>
      <c r="S704" s="2">
        <v>381049</v>
      </c>
      <c r="T704" s="2">
        <v>490.35</v>
      </c>
      <c r="U704" s="2">
        <v>131.63</v>
      </c>
      <c r="V704" s="2" t="s">
        <v>50</v>
      </c>
      <c r="W704" s="2">
        <v>76.59</v>
      </c>
    </row>
    <row r="705" spans="1:23" x14ac:dyDescent="0.3">
      <c r="A705" s="2" t="s">
        <v>1078</v>
      </c>
      <c r="B705" s="2" t="s">
        <v>10</v>
      </c>
      <c r="C705" s="2" t="s">
        <v>66</v>
      </c>
      <c r="D705" s="2" t="s">
        <v>2632</v>
      </c>
      <c r="E705" s="2" t="s">
        <v>4128</v>
      </c>
      <c r="F705" s="2" t="s">
        <v>2633</v>
      </c>
      <c r="G705" s="2" t="s">
        <v>2549</v>
      </c>
      <c r="H705" s="2">
        <f t="shared" si="10"/>
        <v>2003</v>
      </c>
      <c r="I705" s="42" t="s">
        <v>5760</v>
      </c>
      <c r="J705" s="2">
        <v>6.9</v>
      </c>
      <c r="K705" s="2">
        <v>284.12</v>
      </c>
      <c r="L705" s="2">
        <v>91</v>
      </c>
      <c r="M705" s="2">
        <v>5.98</v>
      </c>
      <c r="N705" s="2">
        <v>12.12</v>
      </c>
      <c r="O705" s="2">
        <v>83.86</v>
      </c>
      <c r="P705" s="2">
        <v>4369</v>
      </c>
      <c r="Q705" s="2" t="s">
        <v>45</v>
      </c>
      <c r="R705" s="2">
        <v>33</v>
      </c>
      <c r="S705" s="2">
        <v>434150</v>
      </c>
      <c r="T705" s="2">
        <v>50.01</v>
      </c>
      <c r="U705" s="2">
        <v>33.85</v>
      </c>
      <c r="V705" s="2" t="s">
        <v>54</v>
      </c>
      <c r="W705" s="2">
        <v>50.48</v>
      </c>
    </row>
    <row r="706" spans="1:23" x14ac:dyDescent="0.3">
      <c r="A706" s="2" t="s">
        <v>1110</v>
      </c>
      <c r="B706" s="2" t="s">
        <v>13</v>
      </c>
      <c r="C706" s="2" t="s">
        <v>54</v>
      </c>
      <c r="D706" s="2" t="s">
        <v>2657</v>
      </c>
      <c r="E706" s="2" t="s">
        <v>4167</v>
      </c>
      <c r="F706" s="2" t="s">
        <v>26</v>
      </c>
      <c r="G706" s="2" t="s">
        <v>9</v>
      </c>
      <c r="H706" s="2">
        <f t="shared" si="10"/>
        <v>2006</v>
      </c>
      <c r="I706" s="42" t="s">
        <v>5761</v>
      </c>
      <c r="J706" s="2">
        <v>6.9</v>
      </c>
      <c r="K706" s="2">
        <v>86.52</v>
      </c>
      <c r="L706" s="2">
        <v>152</v>
      </c>
      <c r="M706" s="2">
        <v>14.12</v>
      </c>
      <c r="N706" s="2">
        <v>28.68</v>
      </c>
      <c r="O706" s="2">
        <v>180.1</v>
      </c>
      <c r="P706" s="2">
        <v>520</v>
      </c>
      <c r="Q706" s="2" t="s">
        <v>49</v>
      </c>
      <c r="R706" s="2">
        <v>53</v>
      </c>
      <c r="S706" s="2">
        <v>130769</v>
      </c>
      <c r="T706" s="2">
        <v>102.98</v>
      </c>
      <c r="U706" s="2">
        <v>77.12</v>
      </c>
      <c r="V706" s="2" t="s">
        <v>50</v>
      </c>
      <c r="W706" s="2">
        <v>42</v>
      </c>
    </row>
    <row r="707" spans="1:23" x14ac:dyDescent="0.3">
      <c r="A707" s="2" t="s">
        <v>1140</v>
      </c>
      <c r="B707" s="2" t="s">
        <v>22</v>
      </c>
      <c r="C707" s="2" t="s">
        <v>52</v>
      </c>
      <c r="D707" s="2" t="s">
        <v>2364</v>
      </c>
      <c r="E707" s="2" t="s">
        <v>4200</v>
      </c>
      <c r="F707" s="2" t="s">
        <v>26</v>
      </c>
      <c r="G707" s="2" t="s">
        <v>9</v>
      </c>
      <c r="H707" s="2">
        <f t="shared" ref="H707:H770" si="11">YEAR(I707)</f>
        <v>1982</v>
      </c>
      <c r="I707" s="42" t="s">
        <v>5762</v>
      </c>
      <c r="J707" s="2">
        <v>6.9</v>
      </c>
      <c r="K707" s="2">
        <v>54.02</v>
      </c>
      <c r="L707" s="2">
        <v>130</v>
      </c>
      <c r="M707" s="2">
        <v>33.1</v>
      </c>
      <c r="N707" s="2">
        <v>54.49</v>
      </c>
      <c r="O707" s="2">
        <v>481.88</v>
      </c>
      <c r="P707" s="2">
        <v>3604</v>
      </c>
      <c r="Q707" s="2" t="s">
        <v>45</v>
      </c>
      <c r="R707" s="2">
        <v>25</v>
      </c>
      <c r="S707" s="2">
        <v>161935</v>
      </c>
      <c r="T707" s="2">
        <v>339.25</v>
      </c>
      <c r="U707" s="2">
        <v>142.63</v>
      </c>
      <c r="V707" s="2" t="s">
        <v>55</v>
      </c>
      <c r="W707" s="2">
        <v>10.220000000000001</v>
      </c>
    </row>
    <row r="708" spans="1:23" x14ac:dyDescent="0.3">
      <c r="A708" s="2" t="s">
        <v>1164</v>
      </c>
      <c r="B708" s="2" t="s">
        <v>28</v>
      </c>
      <c r="C708" s="2" t="s">
        <v>61</v>
      </c>
      <c r="D708" s="2" t="s">
        <v>2687</v>
      </c>
      <c r="E708" s="2" t="s">
        <v>4227</v>
      </c>
      <c r="F708" s="2" t="s">
        <v>18</v>
      </c>
      <c r="G708" s="2" t="s">
        <v>27</v>
      </c>
      <c r="H708" s="2">
        <f t="shared" si="11"/>
        <v>1979</v>
      </c>
      <c r="I708" s="42" t="s">
        <v>5763</v>
      </c>
      <c r="J708" s="2">
        <v>6.9</v>
      </c>
      <c r="K708" s="2">
        <v>47.78</v>
      </c>
      <c r="L708" s="2">
        <v>146</v>
      </c>
      <c r="M708" s="2">
        <v>47.97</v>
      </c>
      <c r="N708" s="2">
        <v>109.61</v>
      </c>
      <c r="O708" s="2">
        <v>614.13</v>
      </c>
      <c r="P708" s="2">
        <v>3721</v>
      </c>
      <c r="Q708" s="2" t="s">
        <v>45</v>
      </c>
      <c r="R708" s="2">
        <v>20</v>
      </c>
      <c r="S708" s="2">
        <v>30566</v>
      </c>
      <c r="T708" s="2">
        <v>380.47</v>
      </c>
      <c r="U708" s="2">
        <v>233.66</v>
      </c>
      <c r="V708" s="2" t="s">
        <v>50</v>
      </c>
      <c r="W708" s="2">
        <v>12.45</v>
      </c>
    </row>
    <row r="709" spans="1:23" x14ac:dyDescent="0.3">
      <c r="A709" s="2" t="s">
        <v>1190</v>
      </c>
      <c r="B709" s="2" t="s">
        <v>20</v>
      </c>
      <c r="C709" s="2" t="s">
        <v>44</v>
      </c>
      <c r="D709" s="2" t="s">
        <v>1858</v>
      </c>
      <c r="E709" s="2" t="s">
        <v>4255</v>
      </c>
      <c r="F709" s="2" t="s">
        <v>26</v>
      </c>
      <c r="G709" s="2" t="s">
        <v>9</v>
      </c>
      <c r="H709" s="2">
        <f t="shared" si="11"/>
        <v>1990</v>
      </c>
      <c r="I709" s="42" t="s">
        <v>5764</v>
      </c>
      <c r="J709" s="2">
        <v>6.9</v>
      </c>
      <c r="K709" s="2">
        <v>196.43</v>
      </c>
      <c r="L709" s="2">
        <v>97</v>
      </c>
      <c r="M709" s="2">
        <v>47.61</v>
      </c>
      <c r="N709" s="2">
        <v>123.11</v>
      </c>
      <c r="O709" s="2">
        <v>1186.08</v>
      </c>
      <c r="P709" s="2">
        <v>1748</v>
      </c>
      <c r="Q709" s="2" t="s">
        <v>45</v>
      </c>
      <c r="R709" s="2">
        <v>81</v>
      </c>
      <c r="S709" s="2">
        <v>200445</v>
      </c>
      <c r="T709" s="2">
        <v>874.05</v>
      </c>
      <c r="U709" s="2">
        <v>312.02999999999997</v>
      </c>
      <c r="V709" s="2" t="s">
        <v>54</v>
      </c>
      <c r="W709" s="2">
        <v>69.28</v>
      </c>
    </row>
    <row r="710" spans="1:23" x14ac:dyDescent="0.3">
      <c r="A710" s="2" t="s">
        <v>1261</v>
      </c>
      <c r="B710" s="2" t="s">
        <v>25</v>
      </c>
      <c r="C710" s="2" t="s">
        <v>61</v>
      </c>
      <c r="D710" s="2" t="s">
        <v>2473</v>
      </c>
      <c r="E710" s="2" t="s">
        <v>4337</v>
      </c>
      <c r="F710" s="2" t="s">
        <v>26</v>
      </c>
      <c r="G710" s="2" t="s">
        <v>9</v>
      </c>
      <c r="H710" s="2">
        <f t="shared" si="11"/>
        <v>2015</v>
      </c>
      <c r="I710" s="42" t="s">
        <v>5765</v>
      </c>
      <c r="J710" s="2">
        <v>6.9</v>
      </c>
      <c r="K710" s="2">
        <v>48.35</v>
      </c>
      <c r="L710" s="2">
        <v>147</v>
      </c>
      <c r="M710" s="2">
        <v>7.28</v>
      </c>
      <c r="N710" s="2">
        <v>12.11</v>
      </c>
      <c r="O710" s="2">
        <v>81.63</v>
      </c>
      <c r="P710" s="2">
        <v>3882</v>
      </c>
      <c r="Q710" s="2" t="s">
        <v>45</v>
      </c>
      <c r="R710" s="2">
        <v>43</v>
      </c>
      <c r="S710" s="2">
        <v>240005</v>
      </c>
      <c r="T710" s="2">
        <v>46.18</v>
      </c>
      <c r="U710" s="2">
        <v>35.450000000000003</v>
      </c>
      <c r="V710" s="2" t="s">
        <v>55</v>
      </c>
      <c r="W710" s="2">
        <v>11.11</v>
      </c>
    </row>
    <row r="711" spans="1:23" x14ac:dyDescent="0.3">
      <c r="A711" s="2" t="s">
        <v>1286</v>
      </c>
      <c r="B711" s="2" t="s">
        <v>25</v>
      </c>
      <c r="C711" s="2" t="s">
        <v>52</v>
      </c>
      <c r="D711" s="2" t="s">
        <v>2467</v>
      </c>
      <c r="E711" s="2" t="s">
        <v>4369</v>
      </c>
      <c r="F711" s="2" t="s">
        <v>26</v>
      </c>
      <c r="G711" s="2" t="s">
        <v>19</v>
      </c>
      <c r="H711" s="2">
        <f t="shared" si="11"/>
        <v>1959</v>
      </c>
      <c r="I711" s="42" t="s">
        <v>5766</v>
      </c>
      <c r="J711" s="2">
        <v>6.9</v>
      </c>
      <c r="K711" s="2">
        <v>50.34</v>
      </c>
      <c r="L711" s="2">
        <v>106</v>
      </c>
      <c r="M711" s="2">
        <v>16.28</v>
      </c>
      <c r="N711" s="2">
        <v>30.28</v>
      </c>
      <c r="O711" s="2">
        <v>221.72</v>
      </c>
      <c r="P711" s="2">
        <v>1229</v>
      </c>
      <c r="Q711" s="2" t="s">
        <v>49</v>
      </c>
      <c r="R711" s="2">
        <v>84</v>
      </c>
      <c r="S711" s="2">
        <v>57894</v>
      </c>
      <c r="T711" s="2">
        <v>175.19</v>
      </c>
      <c r="U711" s="2">
        <v>46.53</v>
      </c>
      <c r="V711" s="2" t="s">
        <v>46</v>
      </c>
      <c r="W711" s="2">
        <v>22.88</v>
      </c>
    </row>
    <row r="712" spans="1:23" x14ac:dyDescent="0.3">
      <c r="A712" s="2" t="s">
        <v>1288</v>
      </c>
      <c r="B712" s="2" t="s">
        <v>13</v>
      </c>
      <c r="C712" s="2" t="s">
        <v>50</v>
      </c>
      <c r="D712" s="2" t="s">
        <v>2772</v>
      </c>
      <c r="E712" s="2" t="s">
        <v>4371</v>
      </c>
      <c r="F712" s="2" t="s">
        <v>26</v>
      </c>
      <c r="G712" s="2" t="s">
        <v>9</v>
      </c>
      <c r="H712" s="2">
        <f t="shared" si="11"/>
        <v>2013</v>
      </c>
      <c r="I712" s="42" t="s">
        <v>5767</v>
      </c>
      <c r="J712" s="2">
        <v>6.9</v>
      </c>
      <c r="K712" s="2">
        <v>147.44</v>
      </c>
      <c r="L712" s="2">
        <v>89</v>
      </c>
      <c r="M712" s="2">
        <v>48.62</v>
      </c>
      <c r="N712" s="2">
        <v>101.86</v>
      </c>
      <c r="O712" s="2">
        <v>410.91</v>
      </c>
      <c r="P712" s="2">
        <v>857</v>
      </c>
      <c r="Q712" s="2" t="s">
        <v>45</v>
      </c>
      <c r="R712" s="2">
        <v>79</v>
      </c>
      <c r="S712" s="2">
        <v>93175</v>
      </c>
      <c r="T712" s="2">
        <v>326.63</v>
      </c>
      <c r="U712" s="2">
        <v>84.28</v>
      </c>
      <c r="V712" s="2" t="s">
        <v>50</v>
      </c>
      <c r="W712" s="2">
        <v>29.66</v>
      </c>
    </row>
    <row r="713" spans="1:23" x14ac:dyDescent="0.3">
      <c r="A713" s="2" t="s">
        <v>1291</v>
      </c>
      <c r="B713" s="2" t="s">
        <v>25</v>
      </c>
      <c r="C713" s="2" t="s">
        <v>48</v>
      </c>
      <c r="D713" s="2" t="s">
        <v>1901</v>
      </c>
      <c r="E713" s="2" t="s">
        <v>4374</v>
      </c>
      <c r="F713" s="2" t="s">
        <v>26</v>
      </c>
      <c r="G713" s="2" t="s">
        <v>9</v>
      </c>
      <c r="H713" s="2">
        <f t="shared" si="11"/>
        <v>1971</v>
      </c>
      <c r="I713" s="42" t="s">
        <v>5768</v>
      </c>
      <c r="J713" s="2">
        <v>6.9</v>
      </c>
      <c r="K713" s="2">
        <v>260.29000000000002</v>
      </c>
      <c r="L713" s="2">
        <v>137</v>
      </c>
      <c r="M713" s="2">
        <v>23.08</v>
      </c>
      <c r="N713" s="2">
        <v>59.55</v>
      </c>
      <c r="O713" s="2">
        <v>397.1</v>
      </c>
      <c r="P713" s="2">
        <v>2209</v>
      </c>
      <c r="Q713" s="2" t="s">
        <v>49</v>
      </c>
      <c r="R713" s="2">
        <v>24</v>
      </c>
      <c r="S713" s="2">
        <v>166284</v>
      </c>
      <c r="T713" s="2">
        <v>289.68</v>
      </c>
      <c r="U713" s="2">
        <v>107.42</v>
      </c>
      <c r="V713" s="2" t="s">
        <v>50</v>
      </c>
      <c r="W713" s="2">
        <v>57.22</v>
      </c>
    </row>
    <row r="714" spans="1:23" x14ac:dyDescent="0.3">
      <c r="A714" s="2" t="s">
        <v>1329</v>
      </c>
      <c r="B714" s="2" t="s">
        <v>10</v>
      </c>
      <c r="C714" s="2" t="s">
        <v>50</v>
      </c>
      <c r="D714" s="2" t="s">
        <v>2013</v>
      </c>
      <c r="E714" s="2" t="s">
        <v>4414</v>
      </c>
      <c r="F714" s="2" t="s">
        <v>26</v>
      </c>
      <c r="G714" s="2" t="s">
        <v>19</v>
      </c>
      <c r="H714" s="2">
        <f t="shared" si="11"/>
        <v>2004</v>
      </c>
      <c r="I714" s="42" t="s">
        <v>5769</v>
      </c>
      <c r="J714" s="2">
        <v>6.9</v>
      </c>
      <c r="K714" s="2">
        <v>120.99</v>
      </c>
      <c r="L714" s="2">
        <v>178</v>
      </c>
      <c r="M714" s="2">
        <v>11.72</v>
      </c>
      <c r="N714" s="2">
        <v>25.67</v>
      </c>
      <c r="O714" s="2">
        <v>232.94</v>
      </c>
      <c r="P714" s="2">
        <v>3322</v>
      </c>
      <c r="Q714" s="2" t="s">
        <v>49</v>
      </c>
      <c r="R714" s="2">
        <v>84</v>
      </c>
      <c r="S714" s="2">
        <v>17397</v>
      </c>
      <c r="T714" s="2">
        <v>176.23</v>
      </c>
      <c r="U714" s="2">
        <v>56.71</v>
      </c>
      <c r="V714" s="2" t="s">
        <v>48</v>
      </c>
      <c r="W714" s="2">
        <v>47.15</v>
      </c>
    </row>
    <row r="715" spans="1:23" x14ac:dyDescent="0.3">
      <c r="A715" s="2" t="s">
        <v>1354</v>
      </c>
      <c r="B715" s="2" t="s">
        <v>17</v>
      </c>
      <c r="C715" s="2" t="s">
        <v>61</v>
      </c>
      <c r="D715" s="2" t="s">
        <v>2803</v>
      </c>
      <c r="E715" s="2" t="s">
        <v>4440</v>
      </c>
      <c r="F715" s="2" t="s">
        <v>26</v>
      </c>
      <c r="G715" s="2" t="s">
        <v>9</v>
      </c>
      <c r="H715" s="2">
        <f t="shared" si="11"/>
        <v>1996</v>
      </c>
      <c r="I715" s="42" t="s">
        <v>5414</v>
      </c>
      <c r="J715" s="2">
        <v>6.9</v>
      </c>
      <c r="K715" s="2">
        <v>278.43</v>
      </c>
      <c r="L715" s="2">
        <v>176</v>
      </c>
      <c r="M715" s="2">
        <v>37.869999999999997</v>
      </c>
      <c r="N715" s="2">
        <v>93.31</v>
      </c>
      <c r="O715" s="2">
        <v>381.29</v>
      </c>
      <c r="P715" s="2">
        <v>2649</v>
      </c>
      <c r="Q715" s="2" t="s">
        <v>45</v>
      </c>
      <c r="R715" s="2">
        <v>59</v>
      </c>
      <c r="S715" s="2">
        <v>92505</v>
      </c>
      <c r="T715" s="2">
        <v>204.32</v>
      </c>
      <c r="U715" s="2">
        <v>176.97</v>
      </c>
      <c r="V715" s="2" t="s">
        <v>44</v>
      </c>
      <c r="W715" s="2">
        <v>103.56</v>
      </c>
    </row>
    <row r="716" spans="1:23" x14ac:dyDescent="0.3">
      <c r="A716" s="2" t="s">
        <v>1404</v>
      </c>
      <c r="B716" s="2" t="s">
        <v>28</v>
      </c>
      <c r="C716" s="2" t="s">
        <v>54</v>
      </c>
      <c r="D716" s="2" t="s">
        <v>2829</v>
      </c>
      <c r="E716" s="2" t="s">
        <v>4496</v>
      </c>
      <c r="F716" s="2" t="s">
        <v>26</v>
      </c>
      <c r="G716" s="2" t="s">
        <v>9</v>
      </c>
      <c r="H716" s="2">
        <f t="shared" si="11"/>
        <v>1989</v>
      </c>
      <c r="I716" s="42" t="s">
        <v>5770</v>
      </c>
      <c r="J716" s="2">
        <v>6.9</v>
      </c>
      <c r="K716" s="2">
        <v>118.72</v>
      </c>
      <c r="L716" s="2">
        <v>138</v>
      </c>
      <c r="M716" s="2">
        <v>28.51</v>
      </c>
      <c r="N716" s="2">
        <v>56.97</v>
      </c>
      <c r="O716" s="2">
        <v>489.82</v>
      </c>
      <c r="P716" s="2">
        <v>4617</v>
      </c>
      <c r="Q716" s="2" t="s">
        <v>45</v>
      </c>
      <c r="R716" s="2">
        <v>89</v>
      </c>
      <c r="S716" s="2">
        <v>137911</v>
      </c>
      <c r="T716" s="2">
        <v>349.28</v>
      </c>
      <c r="U716" s="2">
        <v>140.54</v>
      </c>
      <c r="V716" s="2" t="s">
        <v>44</v>
      </c>
      <c r="W716" s="2">
        <v>50.23</v>
      </c>
    </row>
    <row r="717" spans="1:23" x14ac:dyDescent="0.3">
      <c r="A717" s="2" t="s">
        <v>175</v>
      </c>
      <c r="B717" s="2" t="s">
        <v>20</v>
      </c>
      <c r="C717" s="2" t="s">
        <v>52</v>
      </c>
      <c r="D717" s="2" t="s">
        <v>2834</v>
      </c>
      <c r="E717" s="2" t="s">
        <v>4508</v>
      </c>
      <c r="F717" s="2" t="s">
        <v>26</v>
      </c>
      <c r="G717" s="2" t="s">
        <v>9</v>
      </c>
      <c r="H717" s="2">
        <f t="shared" si="11"/>
        <v>1965</v>
      </c>
      <c r="I717" s="42" t="s">
        <v>5771</v>
      </c>
      <c r="J717" s="2">
        <v>6.9</v>
      </c>
      <c r="K717" s="2">
        <v>100.95</v>
      </c>
      <c r="L717" s="2">
        <v>174</v>
      </c>
      <c r="M717" s="2">
        <v>26.88</v>
      </c>
      <c r="N717" s="2">
        <v>56.41</v>
      </c>
      <c r="O717" s="2">
        <v>280.98</v>
      </c>
      <c r="P717" s="2">
        <v>2842</v>
      </c>
      <c r="Q717" s="2" t="s">
        <v>49</v>
      </c>
      <c r="R717" s="2">
        <v>87</v>
      </c>
      <c r="S717" s="2">
        <v>274881</v>
      </c>
      <c r="T717" s="2">
        <v>189</v>
      </c>
      <c r="U717" s="2">
        <v>91.98</v>
      </c>
      <c r="V717" s="2" t="s">
        <v>55</v>
      </c>
      <c r="W717" s="2">
        <v>49.12</v>
      </c>
    </row>
    <row r="718" spans="1:23" x14ac:dyDescent="0.3">
      <c r="A718" s="2" t="s">
        <v>1425</v>
      </c>
      <c r="B718" s="2" t="s">
        <v>13</v>
      </c>
      <c r="C718" s="2" t="s">
        <v>66</v>
      </c>
      <c r="D718" s="2" t="s">
        <v>2843</v>
      </c>
      <c r="E718" s="2" t="s">
        <v>4520</v>
      </c>
      <c r="F718" s="2" t="s">
        <v>26</v>
      </c>
      <c r="G718" s="2" t="s">
        <v>9</v>
      </c>
      <c r="H718" s="2">
        <f t="shared" si="11"/>
        <v>1957</v>
      </c>
      <c r="I718" s="42" t="s">
        <v>5772</v>
      </c>
      <c r="J718" s="2">
        <v>6.9</v>
      </c>
      <c r="K718" s="2">
        <v>96.87</v>
      </c>
      <c r="L718" s="2">
        <v>80</v>
      </c>
      <c r="M718" s="2">
        <v>38.369999999999997</v>
      </c>
      <c r="N718" s="2">
        <v>103.59</v>
      </c>
      <c r="O718" s="2">
        <v>393.52</v>
      </c>
      <c r="P718" s="2">
        <v>1972</v>
      </c>
      <c r="Q718" s="2" t="s">
        <v>49</v>
      </c>
      <c r="R718" s="2">
        <v>67</v>
      </c>
      <c r="S718" s="2">
        <v>61473</v>
      </c>
      <c r="T718" s="2">
        <v>198.73</v>
      </c>
      <c r="U718" s="2">
        <v>194.79</v>
      </c>
      <c r="V718" s="2" t="s">
        <v>48</v>
      </c>
      <c r="W718" s="2">
        <v>48.33</v>
      </c>
    </row>
    <row r="719" spans="1:23" x14ac:dyDescent="0.3">
      <c r="A719" s="2" t="s">
        <v>1327</v>
      </c>
      <c r="B719" s="2" t="s">
        <v>10</v>
      </c>
      <c r="C719" s="2" t="s">
        <v>52</v>
      </c>
      <c r="D719" s="2" t="s">
        <v>2845</v>
      </c>
      <c r="E719" s="2" t="s">
        <v>4528</v>
      </c>
      <c r="F719" s="2" t="s">
        <v>18</v>
      </c>
      <c r="G719" s="2" t="s">
        <v>27</v>
      </c>
      <c r="H719" s="2">
        <f t="shared" si="11"/>
        <v>1964</v>
      </c>
      <c r="I719" s="42" t="s">
        <v>5773</v>
      </c>
      <c r="J719" s="2">
        <v>6.9</v>
      </c>
      <c r="K719" s="2">
        <v>188.71</v>
      </c>
      <c r="L719" s="2">
        <v>118</v>
      </c>
      <c r="M719" s="2">
        <v>43.48</v>
      </c>
      <c r="N719" s="2">
        <v>70.36</v>
      </c>
      <c r="O719" s="2">
        <v>573.77</v>
      </c>
      <c r="P719" s="2">
        <v>3471</v>
      </c>
      <c r="Q719" s="2" t="s">
        <v>49</v>
      </c>
      <c r="R719" s="2">
        <v>67</v>
      </c>
      <c r="S719" s="2">
        <v>332251</v>
      </c>
      <c r="T719" s="2">
        <v>360.48</v>
      </c>
      <c r="U719" s="2">
        <v>213.29</v>
      </c>
      <c r="V719" s="2" t="s">
        <v>48</v>
      </c>
      <c r="W719" s="2">
        <v>66.09</v>
      </c>
    </row>
    <row r="720" spans="1:23" x14ac:dyDescent="0.3">
      <c r="A720" s="2" t="s">
        <v>1218</v>
      </c>
      <c r="B720" s="2" t="s">
        <v>13</v>
      </c>
      <c r="C720" s="2" t="s">
        <v>44</v>
      </c>
      <c r="D720" s="2" t="s">
        <v>1884</v>
      </c>
      <c r="E720" s="2" t="s">
        <v>4532</v>
      </c>
      <c r="F720" s="2" t="s">
        <v>26</v>
      </c>
      <c r="G720" s="2" t="s">
        <v>19</v>
      </c>
      <c r="H720" s="2">
        <f t="shared" si="11"/>
        <v>2001</v>
      </c>
      <c r="I720" s="42" t="s">
        <v>5774</v>
      </c>
      <c r="J720" s="2">
        <v>6.9</v>
      </c>
      <c r="K720" s="2">
        <v>267.70999999999998</v>
      </c>
      <c r="L720" s="2">
        <v>161</v>
      </c>
      <c r="M720" s="2">
        <v>45.35</v>
      </c>
      <c r="N720" s="2">
        <v>77.69</v>
      </c>
      <c r="O720" s="2">
        <v>241.43</v>
      </c>
      <c r="P720" s="2">
        <v>3162</v>
      </c>
      <c r="Q720" s="2" t="s">
        <v>49</v>
      </c>
      <c r="R720" s="2">
        <v>35</v>
      </c>
      <c r="S720" s="2">
        <v>106687</v>
      </c>
      <c r="T720" s="2">
        <v>135.07</v>
      </c>
      <c r="U720" s="2">
        <v>106.36</v>
      </c>
      <c r="V720" s="2" t="s">
        <v>50</v>
      </c>
      <c r="W720" s="2">
        <v>76.42</v>
      </c>
    </row>
    <row r="721" spans="1:23" x14ac:dyDescent="0.3">
      <c r="A721" s="2" t="s">
        <v>1450</v>
      </c>
      <c r="B721" s="2" t="s">
        <v>32</v>
      </c>
      <c r="C721" s="2" t="s">
        <v>54</v>
      </c>
      <c r="D721" s="2" t="s">
        <v>2044</v>
      </c>
      <c r="E721" s="2" t="s">
        <v>4555</v>
      </c>
      <c r="F721" s="2" t="s">
        <v>26</v>
      </c>
      <c r="G721" s="2" t="s">
        <v>9</v>
      </c>
      <c r="H721" s="2">
        <f t="shared" si="11"/>
        <v>1998</v>
      </c>
      <c r="I721" s="42" t="s">
        <v>5775</v>
      </c>
      <c r="J721" s="2">
        <v>6.9</v>
      </c>
      <c r="K721" s="2">
        <v>191.61</v>
      </c>
      <c r="L721" s="2">
        <v>103</v>
      </c>
      <c r="M721" s="2">
        <v>19.71</v>
      </c>
      <c r="N721" s="2">
        <v>44.42</v>
      </c>
      <c r="O721" s="2">
        <v>405.19</v>
      </c>
      <c r="P721" s="2">
        <v>639</v>
      </c>
      <c r="Q721" s="2" t="s">
        <v>49</v>
      </c>
      <c r="R721" s="2">
        <v>96</v>
      </c>
      <c r="S721" s="2">
        <v>250059</v>
      </c>
      <c r="T721" s="2">
        <v>278.18</v>
      </c>
      <c r="U721" s="2">
        <v>127.01</v>
      </c>
      <c r="V721" s="2" t="s">
        <v>55</v>
      </c>
      <c r="W721" s="2">
        <v>55.02</v>
      </c>
    </row>
    <row r="722" spans="1:23" x14ac:dyDescent="0.3">
      <c r="A722" s="2" t="s">
        <v>1491</v>
      </c>
      <c r="B722" s="2" t="s">
        <v>22</v>
      </c>
      <c r="C722" s="2" t="s">
        <v>48</v>
      </c>
      <c r="D722" s="2" t="s">
        <v>2769</v>
      </c>
      <c r="E722" s="2" t="s">
        <v>4602</v>
      </c>
      <c r="F722" s="2" t="s">
        <v>18</v>
      </c>
      <c r="G722" s="2" t="s">
        <v>27</v>
      </c>
      <c r="H722" s="2">
        <f t="shared" si="11"/>
        <v>1964</v>
      </c>
      <c r="I722" s="42" t="s">
        <v>5776</v>
      </c>
      <c r="J722" s="2">
        <v>6.9</v>
      </c>
      <c r="K722" s="2">
        <v>65.23</v>
      </c>
      <c r="L722" s="2">
        <v>173</v>
      </c>
      <c r="M722" s="2">
        <v>42.17</v>
      </c>
      <c r="N722" s="2">
        <v>64.25</v>
      </c>
      <c r="O722" s="2">
        <v>532.77</v>
      </c>
      <c r="P722" s="2">
        <v>1089</v>
      </c>
      <c r="Q722" s="2" t="s">
        <v>49</v>
      </c>
      <c r="R722" s="2">
        <v>60</v>
      </c>
      <c r="S722" s="2">
        <v>21390</v>
      </c>
      <c r="T722" s="2">
        <v>350.01</v>
      </c>
      <c r="U722" s="2">
        <v>182.76</v>
      </c>
      <c r="V722" s="2" t="s">
        <v>44</v>
      </c>
      <c r="W722" s="2">
        <v>32.46</v>
      </c>
    </row>
    <row r="723" spans="1:23" x14ac:dyDescent="0.3">
      <c r="A723" s="2" t="s">
        <v>1508</v>
      </c>
      <c r="B723" s="2" t="s">
        <v>8</v>
      </c>
      <c r="C723" s="2" t="s">
        <v>52</v>
      </c>
      <c r="D723" s="2" t="s">
        <v>2194</v>
      </c>
      <c r="E723" s="2" t="s">
        <v>4621</v>
      </c>
      <c r="F723" s="2" t="s">
        <v>29</v>
      </c>
      <c r="G723" s="2" t="s">
        <v>24</v>
      </c>
      <c r="H723" s="2">
        <f t="shared" si="11"/>
        <v>1976</v>
      </c>
      <c r="I723" s="42" t="s">
        <v>5777</v>
      </c>
      <c r="J723" s="2">
        <v>6.9</v>
      </c>
      <c r="K723" s="2">
        <v>182.13</v>
      </c>
      <c r="L723" s="2">
        <v>172</v>
      </c>
      <c r="M723" s="2">
        <v>42.12</v>
      </c>
      <c r="N723" s="2">
        <v>109.64</v>
      </c>
      <c r="O723" s="2">
        <v>908.18</v>
      </c>
      <c r="P723" s="2">
        <v>813</v>
      </c>
      <c r="Q723" s="2" t="s">
        <v>49</v>
      </c>
      <c r="R723" s="2">
        <v>49</v>
      </c>
      <c r="S723" s="2">
        <v>412995</v>
      </c>
      <c r="T723" s="2">
        <v>599.34</v>
      </c>
      <c r="U723" s="2">
        <v>308.83999999999997</v>
      </c>
      <c r="V723" s="2" t="s">
        <v>50</v>
      </c>
      <c r="W723" s="2">
        <v>41.08</v>
      </c>
    </row>
    <row r="724" spans="1:23" x14ac:dyDescent="0.3">
      <c r="A724" s="2" t="s">
        <v>1542</v>
      </c>
      <c r="B724" s="2" t="s">
        <v>25</v>
      </c>
      <c r="C724" s="2" t="s">
        <v>48</v>
      </c>
      <c r="D724" s="2" t="s">
        <v>2525</v>
      </c>
      <c r="E724" s="2" t="s">
        <v>3933</v>
      </c>
      <c r="F724" s="2" t="s">
        <v>26</v>
      </c>
      <c r="G724" s="2" t="s">
        <v>9</v>
      </c>
      <c r="H724" s="2">
        <f t="shared" si="11"/>
        <v>2007</v>
      </c>
      <c r="I724" s="42" t="s">
        <v>5778</v>
      </c>
      <c r="J724" s="2">
        <v>6.9</v>
      </c>
      <c r="K724" s="2">
        <v>99.57</v>
      </c>
      <c r="L724" s="2">
        <v>138</v>
      </c>
      <c r="M724" s="2">
        <v>42.96</v>
      </c>
      <c r="N724" s="2">
        <v>107.33</v>
      </c>
      <c r="O724" s="2">
        <v>247.89</v>
      </c>
      <c r="P724" s="2">
        <v>3720</v>
      </c>
      <c r="Q724" s="2" t="s">
        <v>49</v>
      </c>
      <c r="R724" s="2">
        <v>24</v>
      </c>
      <c r="S724" s="2">
        <v>485949</v>
      </c>
      <c r="T724" s="2">
        <v>192.55</v>
      </c>
      <c r="U724" s="2">
        <v>55.34</v>
      </c>
      <c r="V724" s="2" t="s">
        <v>55</v>
      </c>
      <c r="W724" s="2">
        <v>44.29</v>
      </c>
    </row>
    <row r="725" spans="1:23" x14ac:dyDescent="0.3">
      <c r="A725" s="2" t="s">
        <v>1560</v>
      </c>
      <c r="B725" s="2" t="s">
        <v>22</v>
      </c>
      <c r="C725" s="2" t="s">
        <v>52</v>
      </c>
      <c r="D725" s="2" t="s">
        <v>2915</v>
      </c>
      <c r="E725" s="2" t="s">
        <v>4686</v>
      </c>
      <c r="F725" s="2" t="s">
        <v>26</v>
      </c>
      <c r="G725" s="2" t="s">
        <v>9</v>
      </c>
      <c r="H725" s="2">
        <f t="shared" si="11"/>
        <v>1952</v>
      </c>
      <c r="I725" s="42" t="s">
        <v>5779</v>
      </c>
      <c r="J725" s="2">
        <v>6.9</v>
      </c>
      <c r="K725" s="2">
        <v>151.65</v>
      </c>
      <c r="L725" s="2">
        <v>156</v>
      </c>
      <c r="M725" s="2">
        <v>31.28</v>
      </c>
      <c r="N725" s="2">
        <v>77.95</v>
      </c>
      <c r="O725" s="2">
        <v>292.79000000000002</v>
      </c>
      <c r="P725" s="2">
        <v>3631</v>
      </c>
      <c r="Q725" s="2" t="s">
        <v>49</v>
      </c>
      <c r="R725" s="2">
        <v>57</v>
      </c>
      <c r="S725" s="2">
        <v>202985</v>
      </c>
      <c r="T725" s="2">
        <v>148.84</v>
      </c>
      <c r="U725" s="2">
        <v>143.94999999999999</v>
      </c>
      <c r="V725" s="2" t="s">
        <v>50</v>
      </c>
      <c r="W725" s="2">
        <v>28.72</v>
      </c>
    </row>
    <row r="726" spans="1:23" x14ac:dyDescent="0.3">
      <c r="A726" s="2" t="s">
        <v>1591</v>
      </c>
      <c r="B726" s="2" t="s">
        <v>25</v>
      </c>
      <c r="C726" s="2" t="s">
        <v>52</v>
      </c>
      <c r="D726" s="2" t="s">
        <v>1928</v>
      </c>
      <c r="E726" s="2" t="s">
        <v>4727</v>
      </c>
      <c r="F726" s="2" t="s">
        <v>26</v>
      </c>
      <c r="G726" s="2" t="s">
        <v>9</v>
      </c>
      <c r="H726" s="2">
        <f t="shared" si="11"/>
        <v>1985</v>
      </c>
      <c r="I726" s="42" t="s">
        <v>5780</v>
      </c>
      <c r="J726" s="2">
        <v>6.9</v>
      </c>
      <c r="K726" s="2">
        <v>268.10000000000002</v>
      </c>
      <c r="L726" s="2">
        <v>130</v>
      </c>
      <c r="M726" s="2">
        <v>37.15</v>
      </c>
      <c r="N726" s="2">
        <v>68.099999999999994</v>
      </c>
      <c r="O726" s="2">
        <v>478.75</v>
      </c>
      <c r="P726" s="2">
        <v>1479</v>
      </c>
      <c r="Q726" s="2" t="s">
        <v>45</v>
      </c>
      <c r="R726" s="2">
        <v>82</v>
      </c>
      <c r="S726" s="2">
        <v>457348</v>
      </c>
      <c r="T726" s="2">
        <v>323.13</v>
      </c>
      <c r="U726" s="2">
        <v>155.62</v>
      </c>
      <c r="V726" s="2" t="s">
        <v>54</v>
      </c>
      <c r="W726" s="2">
        <v>100.78</v>
      </c>
    </row>
    <row r="727" spans="1:23" x14ac:dyDescent="0.3">
      <c r="A727" s="2" t="s">
        <v>1600</v>
      </c>
      <c r="B727" s="2" t="s">
        <v>20</v>
      </c>
      <c r="C727" s="2" t="s">
        <v>54</v>
      </c>
      <c r="D727" s="2" t="s">
        <v>1973</v>
      </c>
      <c r="E727" s="2" t="s">
        <v>4737</v>
      </c>
      <c r="F727" s="2" t="s">
        <v>26</v>
      </c>
      <c r="G727" s="2" t="s">
        <v>9</v>
      </c>
      <c r="H727" s="2">
        <f t="shared" si="11"/>
        <v>1984</v>
      </c>
      <c r="I727" s="42" t="s">
        <v>5781</v>
      </c>
      <c r="J727" s="2">
        <v>6.9</v>
      </c>
      <c r="K727" s="2">
        <v>20.8</v>
      </c>
      <c r="L727" s="2">
        <v>101</v>
      </c>
      <c r="M727" s="2">
        <v>16.32</v>
      </c>
      <c r="N727" s="2">
        <v>43.72</v>
      </c>
      <c r="O727" s="2">
        <v>97.29</v>
      </c>
      <c r="P727" s="2">
        <v>999</v>
      </c>
      <c r="Q727" s="2" t="s">
        <v>49</v>
      </c>
      <c r="R727" s="2">
        <v>27</v>
      </c>
      <c r="S727" s="2">
        <v>302002</v>
      </c>
      <c r="T727" s="2">
        <v>53.59</v>
      </c>
      <c r="U727" s="2">
        <v>43.7</v>
      </c>
      <c r="V727" s="2" t="s">
        <v>50</v>
      </c>
      <c r="W727" s="2">
        <v>6.38</v>
      </c>
    </row>
    <row r="728" spans="1:23" x14ac:dyDescent="0.3">
      <c r="A728" s="2" t="s">
        <v>1627</v>
      </c>
      <c r="B728" s="2" t="s">
        <v>22</v>
      </c>
      <c r="C728" s="2" t="s">
        <v>66</v>
      </c>
      <c r="D728" s="2" t="s">
        <v>2011</v>
      </c>
      <c r="E728" s="2" t="s">
        <v>4772</v>
      </c>
      <c r="F728" s="2" t="s">
        <v>23</v>
      </c>
      <c r="G728" s="2" t="s">
        <v>9</v>
      </c>
      <c r="H728" s="2">
        <f t="shared" si="11"/>
        <v>1996</v>
      </c>
      <c r="I728" s="42" t="s">
        <v>5782</v>
      </c>
      <c r="J728" s="2">
        <v>6.9</v>
      </c>
      <c r="K728" s="2">
        <v>216.2</v>
      </c>
      <c r="L728" s="2">
        <v>153</v>
      </c>
      <c r="M728" s="2">
        <v>42.08</v>
      </c>
      <c r="N728" s="2">
        <v>93.77</v>
      </c>
      <c r="O728" s="2">
        <v>872.9</v>
      </c>
      <c r="P728" s="2">
        <v>1881</v>
      </c>
      <c r="Q728" s="2" t="s">
        <v>49</v>
      </c>
      <c r="R728" s="2">
        <v>89</v>
      </c>
      <c r="S728" s="2">
        <v>474543</v>
      </c>
      <c r="T728" s="2">
        <v>667.31</v>
      </c>
      <c r="U728" s="2">
        <v>205.59</v>
      </c>
      <c r="V728" s="2" t="s">
        <v>55</v>
      </c>
      <c r="W728" s="2">
        <v>37.4</v>
      </c>
    </row>
    <row r="729" spans="1:23" x14ac:dyDescent="0.3">
      <c r="A729" s="2" t="s">
        <v>1636</v>
      </c>
      <c r="B729" s="2" t="s">
        <v>32</v>
      </c>
      <c r="C729" s="2" t="s">
        <v>54</v>
      </c>
      <c r="D729" s="2" t="s">
        <v>2173</v>
      </c>
      <c r="E729" s="2" t="s">
        <v>4785</v>
      </c>
      <c r="F729" s="2" t="s">
        <v>26</v>
      </c>
      <c r="G729" s="2" t="s">
        <v>9</v>
      </c>
      <c r="H729" s="2">
        <f t="shared" si="11"/>
        <v>1970</v>
      </c>
      <c r="I729" s="42" t="s">
        <v>5783</v>
      </c>
      <c r="J729" s="2">
        <v>6.9</v>
      </c>
      <c r="K729" s="2">
        <v>58.89</v>
      </c>
      <c r="L729" s="2">
        <v>112</v>
      </c>
      <c r="M729" s="2">
        <v>30.94</v>
      </c>
      <c r="N729" s="2">
        <v>89.99</v>
      </c>
      <c r="O729" s="2">
        <v>220.39</v>
      </c>
      <c r="P729" s="2">
        <v>3397</v>
      </c>
      <c r="Q729" s="2" t="s">
        <v>45</v>
      </c>
      <c r="R729" s="2">
        <v>88</v>
      </c>
      <c r="S729" s="2">
        <v>49492</v>
      </c>
      <c r="T729" s="2">
        <v>157.53</v>
      </c>
      <c r="U729" s="2">
        <v>62.86</v>
      </c>
      <c r="V729" s="2" t="s">
        <v>44</v>
      </c>
      <c r="W729" s="2">
        <v>7.39</v>
      </c>
    </row>
    <row r="730" spans="1:23" x14ac:dyDescent="0.3">
      <c r="A730" s="2" t="s">
        <v>1654</v>
      </c>
      <c r="B730" s="2" t="s">
        <v>32</v>
      </c>
      <c r="C730" s="2" t="s">
        <v>48</v>
      </c>
      <c r="D730" s="2" t="s">
        <v>2101</v>
      </c>
      <c r="E730" s="2" t="s">
        <v>4808</v>
      </c>
      <c r="F730" s="2" t="s">
        <v>26</v>
      </c>
      <c r="G730" s="2" t="s">
        <v>9</v>
      </c>
      <c r="H730" s="2">
        <f t="shared" si="11"/>
        <v>1983</v>
      </c>
      <c r="I730" s="42" t="s">
        <v>5784</v>
      </c>
      <c r="J730" s="2">
        <v>6.9</v>
      </c>
      <c r="K730" s="2">
        <v>197.65</v>
      </c>
      <c r="L730" s="2">
        <v>175</v>
      </c>
      <c r="M730" s="2">
        <v>26.69</v>
      </c>
      <c r="N730" s="2">
        <v>78.78</v>
      </c>
      <c r="O730" s="2">
        <v>166.44</v>
      </c>
      <c r="P730" s="2">
        <v>1991</v>
      </c>
      <c r="Q730" s="2" t="s">
        <v>45</v>
      </c>
      <c r="R730" s="2">
        <v>34</v>
      </c>
      <c r="S730" s="2">
        <v>328174</v>
      </c>
      <c r="T730" s="2">
        <v>130.58000000000001</v>
      </c>
      <c r="U730" s="2">
        <v>35.86</v>
      </c>
      <c r="V730" s="2" t="s">
        <v>46</v>
      </c>
      <c r="W730" s="2">
        <v>43.18</v>
      </c>
    </row>
    <row r="731" spans="1:23" x14ac:dyDescent="0.3">
      <c r="A731" s="2" t="s">
        <v>1677</v>
      </c>
      <c r="B731" s="2" t="s">
        <v>13</v>
      </c>
      <c r="C731" s="2" t="s">
        <v>52</v>
      </c>
      <c r="D731" s="2" t="s">
        <v>2540</v>
      </c>
      <c r="E731" s="2" t="s">
        <v>4834</v>
      </c>
      <c r="F731" s="2" t="s">
        <v>26</v>
      </c>
      <c r="G731" s="2" t="s">
        <v>9</v>
      </c>
      <c r="H731" s="2">
        <f t="shared" si="11"/>
        <v>2011</v>
      </c>
      <c r="I731" s="42" t="s">
        <v>5785</v>
      </c>
      <c r="J731" s="2">
        <v>6.9</v>
      </c>
      <c r="K731" s="2">
        <v>124.6</v>
      </c>
      <c r="L731" s="2">
        <v>170</v>
      </c>
      <c r="M731" s="2">
        <v>4.88</v>
      </c>
      <c r="N731" s="2">
        <v>11.36</v>
      </c>
      <c r="O731" s="2">
        <v>66.41</v>
      </c>
      <c r="P731" s="2">
        <v>886</v>
      </c>
      <c r="Q731" s="2" t="s">
        <v>45</v>
      </c>
      <c r="R731" s="2">
        <v>28</v>
      </c>
      <c r="S731" s="2">
        <v>101131</v>
      </c>
      <c r="T731" s="2">
        <v>36.99</v>
      </c>
      <c r="U731" s="2">
        <v>29.42</v>
      </c>
      <c r="V731" s="2" t="s">
        <v>44</v>
      </c>
      <c r="W731" s="2">
        <v>51.74</v>
      </c>
    </row>
    <row r="732" spans="1:23" x14ac:dyDescent="0.3">
      <c r="A732" s="2" t="s">
        <v>1687</v>
      </c>
      <c r="B732" s="2" t="s">
        <v>32</v>
      </c>
      <c r="C732" s="2" t="s">
        <v>66</v>
      </c>
      <c r="D732" s="2" t="s">
        <v>1960</v>
      </c>
      <c r="E732" s="2" t="s">
        <v>4847</v>
      </c>
      <c r="F732" s="2" t="s">
        <v>26</v>
      </c>
      <c r="G732" s="2" t="s">
        <v>9</v>
      </c>
      <c r="H732" s="2">
        <f t="shared" si="11"/>
        <v>2008</v>
      </c>
      <c r="I732" s="42" t="s">
        <v>5786</v>
      </c>
      <c r="J732" s="2">
        <v>6.9</v>
      </c>
      <c r="K732" s="2">
        <v>91.6</v>
      </c>
      <c r="L732" s="2">
        <v>85</v>
      </c>
      <c r="M732" s="2">
        <v>35.17</v>
      </c>
      <c r="N732" s="2">
        <v>102.76</v>
      </c>
      <c r="O732" s="2">
        <v>862.41</v>
      </c>
      <c r="P732" s="2">
        <v>2516</v>
      </c>
      <c r="Q732" s="2" t="s">
        <v>49</v>
      </c>
      <c r="R732" s="2">
        <v>50</v>
      </c>
      <c r="S732" s="2">
        <v>438686</v>
      </c>
      <c r="T732" s="2">
        <v>632.41999999999996</v>
      </c>
      <c r="U732" s="2">
        <v>229.99</v>
      </c>
      <c r="V732" s="2" t="s">
        <v>48</v>
      </c>
      <c r="W732" s="2">
        <v>36.14</v>
      </c>
    </row>
    <row r="733" spans="1:23" x14ac:dyDescent="0.3">
      <c r="A733" s="2" t="s">
        <v>1734</v>
      </c>
      <c r="B733" s="2" t="s">
        <v>17</v>
      </c>
      <c r="C733" s="2" t="s">
        <v>66</v>
      </c>
      <c r="D733" s="2" t="s">
        <v>1922</v>
      </c>
      <c r="E733" s="2" t="s">
        <v>4902</v>
      </c>
      <c r="F733" s="2" t="s">
        <v>26</v>
      </c>
      <c r="G733" s="2" t="s">
        <v>9</v>
      </c>
      <c r="H733" s="2">
        <f t="shared" si="11"/>
        <v>1956</v>
      </c>
      <c r="I733" s="42" t="s">
        <v>5787</v>
      </c>
      <c r="J733" s="2">
        <v>6.9</v>
      </c>
      <c r="K733" s="2">
        <v>41.94</v>
      </c>
      <c r="L733" s="2">
        <v>141</v>
      </c>
      <c r="M733" s="2">
        <v>10.43</v>
      </c>
      <c r="N733" s="2">
        <v>28.53</v>
      </c>
      <c r="O733" s="2">
        <v>174.72</v>
      </c>
      <c r="P733" s="2">
        <v>4128</v>
      </c>
      <c r="Q733" s="2" t="s">
        <v>45</v>
      </c>
      <c r="R733" s="2">
        <v>79</v>
      </c>
      <c r="S733" s="2">
        <v>284019</v>
      </c>
      <c r="T733" s="2">
        <v>98.91</v>
      </c>
      <c r="U733" s="2">
        <v>75.81</v>
      </c>
      <c r="V733" s="2" t="s">
        <v>44</v>
      </c>
      <c r="W733" s="2">
        <v>6.78</v>
      </c>
    </row>
    <row r="734" spans="1:23" x14ac:dyDescent="0.3">
      <c r="A734" s="2" t="s">
        <v>1399</v>
      </c>
      <c r="B734" s="2" t="s">
        <v>28</v>
      </c>
      <c r="C734" s="2" t="s">
        <v>52</v>
      </c>
      <c r="D734" s="2" t="s">
        <v>1856</v>
      </c>
      <c r="E734" s="2" t="s">
        <v>4905</v>
      </c>
      <c r="F734" s="2" t="s">
        <v>26</v>
      </c>
      <c r="G734" s="2" t="s">
        <v>9</v>
      </c>
      <c r="H734" s="2">
        <f t="shared" si="11"/>
        <v>1966</v>
      </c>
      <c r="I734" s="42" t="s">
        <v>5788</v>
      </c>
      <c r="J734" s="2">
        <v>6.9</v>
      </c>
      <c r="K734" s="2">
        <v>41.7</v>
      </c>
      <c r="L734" s="2">
        <v>178</v>
      </c>
      <c r="M734" s="2">
        <v>2.58</v>
      </c>
      <c r="N734" s="2">
        <v>6.42</v>
      </c>
      <c r="O734" s="2">
        <v>13.24</v>
      </c>
      <c r="P734" s="2">
        <v>3449</v>
      </c>
      <c r="Q734" s="2" t="s">
        <v>45</v>
      </c>
      <c r="R734" s="2">
        <v>42</v>
      </c>
      <c r="S734" s="2">
        <v>265621</v>
      </c>
      <c r="T734" s="2">
        <v>7.69</v>
      </c>
      <c r="U734" s="2">
        <v>5.55</v>
      </c>
      <c r="V734" s="2" t="s">
        <v>50</v>
      </c>
      <c r="W734" s="2">
        <v>17.23</v>
      </c>
    </row>
    <row r="735" spans="1:23" x14ac:dyDescent="0.3">
      <c r="A735" s="2" t="s">
        <v>1739</v>
      </c>
      <c r="B735" s="2" t="s">
        <v>25</v>
      </c>
      <c r="C735" s="2" t="s">
        <v>54</v>
      </c>
      <c r="D735" s="2" t="s">
        <v>3009</v>
      </c>
      <c r="E735" s="2" t="s">
        <v>4911</v>
      </c>
      <c r="F735" s="2" t="s">
        <v>26</v>
      </c>
      <c r="G735" s="2" t="s">
        <v>9</v>
      </c>
      <c r="H735" s="2">
        <f t="shared" si="11"/>
        <v>1994</v>
      </c>
      <c r="I735" s="42" t="s">
        <v>5789</v>
      </c>
      <c r="J735" s="2">
        <v>6.9</v>
      </c>
      <c r="K735" s="2">
        <v>54.82</v>
      </c>
      <c r="L735" s="2">
        <v>158</v>
      </c>
      <c r="M735" s="2">
        <v>19.239999999999998</v>
      </c>
      <c r="N735" s="2">
        <v>31.6</v>
      </c>
      <c r="O735" s="2">
        <v>173.06</v>
      </c>
      <c r="P735" s="2">
        <v>696</v>
      </c>
      <c r="Q735" s="2" t="s">
        <v>49</v>
      </c>
      <c r="R735" s="2">
        <v>39</v>
      </c>
      <c r="S735" s="2">
        <v>134785</v>
      </c>
      <c r="T735" s="2">
        <v>127.51</v>
      </c>
      <c r="U735" s="2">
        <v>45.55</v>
      </c>
      <c r="V735" s="2" t="s">
        <v>46</v>
      </c>
      <c r="W735" s="2">
        <v>5.74</v>
      </c>
    </row>
    <row r="736" spans="1:23" x14ac:dyDescent="0.3">
      <c r="A736" s="2" t="s">
        <v>1741</v>
      </c>
      <c r="B736" s="2" t="s">
        <v>28</v>
      </c>
      <c r="C736" s="2" t="s">
        <v>48</v>
      </c>
      <c r="D736" s="2" t="s">
        <v>3010</v>
      </c>
      <c r="E736" s="2" t="s">
        <v>4913</v>
      </c>
      <c r="F736" s="2" t="s">
        <v>26</v>
      </c>
      <c r="G736" s="2" t="s">
        <v>9</v>
      </c>
      <c r="H736" s="2">
        <f t="shared" si="11"/>
        <v>2003</v>
      </c>
      <c r="I736" s="42" t="s">
        <v>5790</v>
      </c>
      <c r="J736" s="2">
        <v>6.9</v>
      </c>
      <c r="K736" s="2">
        <v>87.48</v>
      </c>
      <c r="L736" s="2">
        <v>128</v>
      </c>
      <c r="M736" s="2">
        <v>33.619999999999997</v>
      </c>
      <c r="N736" s="2">
        <v>95.92</v>
      </c>
      <c r="O736" s="2">
        <v>496.38</v>
      </c>
      <c r="P736" s="2">
        <v>1522</v>
      </c>
      <c r="Q736" s="2" t="s">
        <v>49</v>
      </c>
      <c r="R736" s="2">
        <v>56</v>
      </c>
      <c r="S736" s="2">
        <v>11837</v>
      </c>
      <c r="T736" s="2">
        <v>297.14</v>
      </c>
      <c r="U736" s="2">
        <v>199.24</v>
      </c>
      <c r="V736" s="2" t="s">
        <v>55</v>
      </c>
      <c r="W736" s="2">
        <v>30.2</v>
      </c>
    </row>
    <row r="737" spans="1:23" x14ac:dyDescent="0.3">
      <c r="A737" s="2" t="s">
        <v>1746</v>
      </c>
      <c r="B737" s="2" t="s">
        <v>10</v>
      </c>
      <c r="C737" s="2" t="s">
        <v>44</v>
      </c>
      <c r="D737" s="2" t="s">
        <v>2151</v>
      </c>
      <c r="E737" s="2" t="s">
        <v>4920</v>
      </c>
      <c r="F737" s="2" t="s">
        <v>26</v>
      </c>
      <c r="G737" s="2" t="s">
        <v>9</v>
      </c>
      <c r="H737" s="2">
        <f t="shared" si="11"/>
        <v>2000</v>
      </c>
      <c r="I737" s="42" t="s">
        <v>5277</v>
      </c>
      <c r="J737" s="2">
        <v>6.9</v>
      </c>
      <c r="K737" s="2">
        <v>209.81</v>
      </c>
      <c r="L737" s="2">
        <v>85</v>
      </c>
      <c r="M737" s="2">
        <v>31.96</v>
      </c>
      <c r="N737" s="2">
        <v>48.32</v>
      </c>
      <c r="O737" s="2">
        <v>103.73</v>
      </c>
      <c r="P737" s="2">
        <v>4258</v>
      </c>
      <c r="Q737" s="2" t="s">
        <v>45</v>
      </c>
      <c r="R737" s="2">
        <v>85</v>
      </c>
      <c r="S737" s="2">
        <v>309103</v>
      </c>
      <c r="T737" s="2">
        <v>61.45</v>
      </c>
      <c r="U737" s="2">
        <v>42.28</v>
      </c>
      <c r="V737" s="2" t="s">
        <v>46</v>
      </c>
      <c r="W737" s="2">
        <v>87.34</v>
      </c>
    </row>
    <row r="738" spans="1:23" x14ac:dyDescent="0.3">
      <c r="A738" s="2" t="s">
        <v>1747</v>
      </c>
      <c r="B738" s="2" t="s">
        <v>28</v>
      </c>
      <c r="C738" s="2" t="s">
        <v>48</v>
      </c>
      <c r="D738" s="2" t="s">
        <v>2002</v>
      </c>
      <c r="E738" s="2" t="s">
        <v>4923</v>
      </c>
      <c r="F738" s="2" t="s">
        <v>26</v>
      </c>
      <c r="G738" s="2" t="s">
        <v>9</v>
      </c>
      <c r="H738" s="2">
        <f t="shared" si="11"/>
        <v>2013</v>
      </c>
      <c r="I738" s="42" t="s">
        <v>5791</v>
      </c>
      <c r="J738" s="2">
        <v>6.9</v>
      </c>
      <c r="K738" s="2">
        <v>280.95999999999998</v>
      </c>
      <c r="L738" s="2">
        <v>155</v>
      </c>
      <c r="M738" s="2">
        <v>10.64</v>
      </c>
      <c r="N738" s="2">
        <v>19.350000000000001</v>
      </c>
      <c r="O738" s="2">
        <v>51.95</v>
      </c>
      <c r="P738" s="2">
        <v>1649</v>
      </c>
      <c r="Q738" s="2" t="s">
        <v>45</v>
      </c>
      <c r="R738" s="2">
        <v>61</v>
      </c>
      <c r="S738" s="2">
        <v>47422</v>
      </c>
      <c r="T738" s="2">
        <v>37.31</v>
      </c>
      <c r="U738" s="2">
        <v>14.64</v>
      </c>
      <c r="V738" s="2" t="s">
        <v>46</v>
      </c>
      <c r="W738" s="2">
        <v>42.3</v>
      </c>
    </row>
    <row r="739" spans="1:23" x14ac:dyDescent="0.3">
      <c r="A739" s="2" t="s">
        <v>1751</v>
      </c>
      <c r="B739" s="2" t="s">
        <v>8</v>
      </c>
      <c r="C739" s="2" t="s">
        <v>54</v>
      </c>
      <c r="D739" s="2" t="s">
        <v>2509</v>
      </c>
      <c r="E739" s="2" t="s">
        <v>4928</v>
      </c>
      <c r="F739" s="2" t="s">
        <v>26</v>
      </c>
      <c r="G739" s="2" t="s">
        <v>9</v>
      </c>
      <c r="H739" s="2">
        <f t="shared" si="11"/>
        <v>2001</v>
      </c>
      <c r="I739" s="42" t="s">
        <v>5792</v>
      </c>
      <c r="J739" s="2">
        <v>6.9</v>
      </c>
      <c r="K739" s="2">
        <v>284.33</v>
      </c>
      <c r="L739" s="2">
        <v>142</v>
      </c>
      <c r="M739" s="2">
        <v>43.92</v>
      </c>
      <c r="N739" s="2">
        <v>98.95</v>
      </c>
      <c r="O739" s="2">
        <v>229.84</v>
      </c>
      <c r="P739" s="2">
        <v>2749</v>
      </c>
      <c r="Q739" s="2" t="s">
        <v>45</v>
      </c>
      <c r="R739" s="2">
        <v>49</v>
      </c>
      <c r="S739" s="2">
        <v>359013</v>
      </c>
      <c r="T739" s="2">
        <v>158.26</v>
      </c>
      <c r="U739" s="2">
        <v>71.58</v>
      </c>
      <c r="V739" s="2" t="s">
        <v>46</v>
      </c>
      <c r="W739" s="2">
        <v>111.38</v>
      </c>
    </row>
    <row r="740" spans="1:23" x14ac:dyDescent="0.3">
      <c r="A740" s="2" t="s">
        <v>172</v>
      </c>
      <c r="B740" s="2" t="s">
        <v>17</v>
      </c>
      <c r="C740" s="2" t="s">
        <v>44</v>
      </c>
      <c r="D740" s="2" t="s">
        <v>3050</v>
      </c>
      <c r="E740" s="2" t="s">
        <v>5013</v>
      </c>
      <c r="F740" s="2" t="s">
        <v>26</v>
      </c>
      <c r="G740" s="2" t="s">
        <v>9</v>
      </c>
      <c r="H740" s="2">
        <f t="shared" si="11"/>
        <v>1972</v>
      </c>
      <c r="I740" s="42" t="s">
        <v>5793</v>
      </c>
      <c r="J740" s="2">
        <v>6.9</v>
      </c>
      <c r="K740" s="2">
        <v>265.39999999999998</v>
      </c>
      <c r="L740" s="2">
        <v>177</v>
      </c>
      <c r="M740" s="2">
        <v>46.59</v>
      </c>
      <c r="N740" s="2">
        <v>107.19</v>
      </c>
      <c r="O740" s="2">
        <v>531.48</v>
      </c>
      <c r="P740" s="2">
        <v>4485</v>
      </c>
      <c r="Q740" s="2" t="s">
        <v>49</v>
      </c>
      <c r="R740" s="2">
        <v>49</v>
      </c>
      <c r="S740" s="2">
        <v>6004</v>
      </c>
      <c r="T740" s="2">
        <v>346.7</v>
      </c>
      <c r="U740" s="2">
        <v>184.78</v>
      </c>
      <c r="V740" s="2" t="s">
        <v>48</v>
      </c>
      <c r="W740" s="2">
        <v>46.9</v>
      </c>
    </row>
    <row r="741" spans="1:23" x14ac:dyDescent="0.3">
      <c r="A741" s="2" t="s">
        <v>84</v>
      </c>
      <c r="B741" s="2" t="s">
        <v>17</v>
      </c>
      <c r="C741" s="2" t="s">
        <v>48</v>
      </c>
      <c r="D741" s="2" t="s">
        <v>1880</v>
      </c>
      <c r="E741" s="2" t="s">
        <v>3082</v>
      </c>
      <c r="F741" s="2" t="s">
        <v>26</v>
      </c>
      <c r="G741" s="2" t="s">
        <v>9</v>
      </c>
      <c r="H741" s="2">
        <f t="shared" si="11"/>
        <v>1961</v>
      </c>
      <c r="I741" s="42" t="s">
        <v>5794</v>
      </c>
      <c r="J741" s="2">
        <v>6.8</v>
      </c>
      <c r="K741" s="2">
        <v>50.06</v>
      </c>
      <c r="L741" s="2">
        <v>159</v>
      </c>
      <c r="M741" s="2">
        <v>22.3</v>
      </c>
      <c r="N741" s="2">
        <v>38.54</v>
      </c>
      <c r="O741" s="2">
        <v>277.42</v>
      </c>
      <c r="P741" s="2">
        <v>2810</v>
      </c>
      <c r="Q741" s="2" t="s">
        <v>45</v>
      </c>
      <c r="R741" s="2">
        <v>51</v>
      </c>
      <c r="S741" s="2">
        <v>166858</v>
      </c>
      <c r="T741" s="2">
        <v>221.13</v>
      </c>
      <c r="U741" s="2">
        <v>56.29</v>
      </c>
      <c r="V741" s="2" t="s">
        <v>44</v>
      </c>
      <c r="W741" s="2">
        <v>16.940000000000001</v>
      </c>
    </row>
    <row r="742" spans="1:23" x14ac:dyDescent="0.3">
      <c r="A742" s="2" t="s">
        <v>86</v>
      </c>
      <c r="B742" s="2" t="s">
        <v>8</v>
      </c>
      <c r="C742" s="2" t="s">
        <v>66</v>
      </c>
      <c r="D742" s="2" t="s">
        <v>1882</v>
      </c>
      <c r="E742" s="2" t="s">
        <v>3084</v>
      </c>
      <c r="F742" s="2" t="s">
        <v>26</v>
      </c>
      <c r="G742" s="2" t="s">
        <v>9</v>
      </c>
      <c r="H742" s="2">
        <f t="shared" si="11"/>
        <v>2015</v>
      </c>
      <c r="I742" s="42" t="s">
        <v>5795</v>
      </c>
      <c r="J742" s="2">
        <v>6.8</v>
      </c>
      <c r="K742" s="2">
        <v>86.59</v>
      </c>
      <c r="L742" s="2">
        <v>156</v>
      </c>
      <c r="M742" s="2">
        <v>41.57</v>
      </c>
      <c r="N742" s="2">
        <v>113.09</v>
      </c>
      <c r="O742" s="2">
        <v>916.24</v>
      </c>
      <c r="P742" s="2">
        <v>4730</v>
      </c>
      <c r="Q742" s="2" t="s">
        <v>45</v>
      </c>
      <c r="R742" s="2">
        <v>45</v>
      </c>
      <c r="S742" s="2">
        <v>401203</v>
      </c>
      <c r="T742" s="2">
        <v>726.59</v>
      </c>
      <c r="U742" s="2">
        <v>189.65</v>
      </c>
      <c r="V742" s="2" t="s">
        <v>46</v>
      </c>
      <c r="W742" s="2">
        <v>25.81</v>
      </c>
    </row>
    <row r="743" spans="1:23" x14ac:dyDescent="0.3">
      <c r="A743" s="2" t="s">
        <v>181</v>
      </c>
      <c r="B743" s="2" t="s">
        <v>22</v>
      </c>
      <c r="C743" s="2" t="s">
        <v>61</v>
      </c>
      <c r="D743" s="2" t="s">
        <v>1976</v>
      </c>
      <c r="E743" s="2" t="s">
        <v>3179</v>
      </c>
      <c r="F743" s="2" t="s">
        <v>26</v>
      </c>
      <c r="G743" s="2" t="s">
        <v>9</v>
      </c>
      <c r="H743" s="2">
        <f t="shared" si="11"/>
        <v>2000</v>
      </c>
      <c r="I743" s="42" t="s">
        <v>5796</v>
      </c>
      <c r="J743" s="2">
        <v>6.8</v>
      </c>
      <c r="K743" s="2">
        <v>249.93</v>
      </c>
      <c r="L743" s="2">
        <v>117</v>
      </c>
      <c r="M743" s="2">
        <v>34.42</v>
      </c>
      <c r="N743" s="2">
        <v>68.55</v>
      </c>
      <c r="O743" s="2">
        <v>284.48</v>
      </c>
      <c r="P743" s="2">
        <v>578</v>
      </c>
      <c r="Q743" s="2" t="s">
        <v>49</v>
      </c>
      <c r="R743" s="2">
        <v>46</v>
      </c>
      <c r="S743" s="2">
        <v>151323</v>
      </c>
      <c r="T743" s="2">
        <v>191.92</v>
      </c>
      <c r="U743" s="2">
        <v>92.56</v>
      </c>
      <c r="V743" s="2" t="s">
        <v>55</v>
      </c>
      <c r="W743" s="2">
        <v>71.81</v>
      </c>
    </row>
    <row r="744" spans="1:23" x14ac:dyDescent="0.3">
      <c r="A744" s="2" t="s">
        <v>227</v>
      </c>
      <c r="B744" s="2" t="s">
        <v>25</v>
      </c>
      <c r="C744" s="2" t="s">
        <v>61</v>
      </c>
      <c r="D744" s="2" t="s">
        <v>2019</v>
      </c>
      <c r="E744" s="2" t="s">
        <v>3225</v>
      </c>
      <c r="F744" s="2" t="s">
        <v>26</v>
      </c>
      <c r="G744" s="2" t="s">
        <v>9</v>
      </c>
      <c r="H744" s="2">
        <f t="shared" si="11"/>
        <v>1956</v>
      </c>
      <c r="I744" s="42" t="s">
        <v>5797</v>
      </c>
      <c r="J744" s="2">
        <v>6.8</v>
      </c>
      <c r="K744" s="2">
        <v>294.27</v>
      </c>
      <c r="L744" s="2">
        <v>83</v>
      </c>
      <c r="M744" s="2">
        <v>44.32</v>
      </c>
      <c r="N744" s="2">
        <v>124.72</v>
      </c>
      <c r="O744" s="2">
        <v>391.18</v>
      </c>
      <c r="P744" s="2">
        <v>2332</v>
      </c>
      <c r="Q744" s="2" t="s">
        <v>45</v>
      </c>
      <c r="R744" s="2">
        <v>49</v>
      </c>
      <c r="S744" s="2">
        <v>219095</v>
      </c>
      <c r="T744" s="2">
        <v>249.62</v>
      </c>
      <c r="U744" s="2">
        <v>141.56</v>
      </c>
      <c r="V744" s="2" t="s">
        <v>55</v>
      </c>
      <c r="W744" s="2">
        <v>51.38</v>
      </c>
    </row>
    <row r="745" spans="1:23" x14ac:dyDescent="0.3">
      <c r="A745" s="2" t="s">
        <v>364</v>
      </c>
      <c r="B745" s="2" t="s">
        <v>17</v>
      </c>
      <c r="C745" s="2" t="s">
        <v>54</v>
      </c>
      <c r="D745" s="2" t="s">
        <v>1945</v>
      </c>
      <c r="E745" s="2" t="s">
        <v>3365</v>
      </c>
      <c r="F745" s="2" t="s">
        <v>26</v>
      </c>
      <c r="G745" s="2" t="s">
        <v>19</v>
      </c>
      <c r="H745" s="2">
        <f t="shared" si="11"/>
        <v>2007</v>
      </c>
      <c r="I745" s="42" t="s">
        <v>5798</v>
      </c>
      <c r="J745" s="2">
        <v>6.8</v>
      </c>
      <c r="K745" s="2">
        <v>7.76</v>
      </c>
      <c r="L745" s="2">
        <v>90</v>
      </c>
      <c r="M745" s="2">
        <v>5.14</v>
      </c>
      <c r="N745" s="2">
        <v>14.26</v>
      </c>
      <c r="O745" s="2">
        <v>128.47</v>
      </c>
      <c r="P745" s="2">
        <v>790</v>
      </c>
      <c r="Q745" s="2" t="s">
        <v>49</v>
      </c>
      <c r="R745" s="2">
        <v>96</v>
      </c>
      <c r="S745" s="2">
        <v>369369</v>
      </c>
      <c r="T745" s="2">
        <v>89.62</v>
      </c>
      <c r="U745" s="2">
        <v>38.85</v>
      </c>
      <c r="V745" s="2" t="s">
        <v>48</v>
      </c>
      <c r="W745" s="2">
        <v>3.21</v>
      </c>
    </row>
    <row r="746" spans="1:23" x14ac:dyDescent="0.3">
      <c r="A746" s="2" t="s">
        <v>391</v>
      </c>
      <c r="B746" s="2" t="s">
        <v>32</v>
      </c>
      <c r="C746" s="2" t="s">
        <v>52</v>
      </c>
      <c r="D746" s="2" t="s">
        <v>2160</v>
      </c>
      <c r="E746" s="2" t="s">
        <v>3392</v>
      </c>
      <c r="F746" s="2" t="s">
        <v>26</v>
      </c>
      <c r="G746" s="2" t="s">
        <v>9</v>
      </c>
      <c r="H746" s="2">
        <f t="shared" si="11"/>
        <v>2005</v>
      </c>
      <c r="I746" s="42" t="s">
        <v>5799</v>
      </c>
      <c r="J746" s="2">
        <v>6.8</v>
      </c>
      <c r="K746" s="2">
        <v>189.84</v>
      </c>
      <c r="L746" s="2">
        <v>172</v>
      </c>
      <c r="M746" s="2">
        <v>14.78</v>
      </c>
      <c r="N746" s="2">
        <v>25.65</v>
      </c>
      <c r="O746" s="2">
        <v>143.81</v>
      </c>
      <c r="P746" s="2">
        <v>4646</v>
      </c>
      <c r="Q746" s="2" t="s">
        <v>45</v>
      </c>
      <c r="R746" s="2">
        <v>45</v>
      </c>
      <c r="S746" s="2">
        <v>495665</v>
      </c>
      <c r="T746" s="2">
        <v>101.82</v>
      </c>
      <c r="U746" s="2">
        <v>41.99</v>
      </c>
      <c r="V746" s="2" t="s">
        <v>55</v>
      </c>
      <c r="W746" s="2">
        <v>32.979999999999997</v>
      </c>
    </row>
    <row r="747" spans="1:23" x14ac:dyDescent="0.3">
      <c r="A747" s="2" t="s">
        <v>415</v>
      </c>
      <c r="B747" s="2" t="s">
        <v>13</v>
      </c>
      <c r="C747" s="2" t="s">
        <v>61</v>
      </c>
      <c r="D747" s="2" t="s">
        <v>2178</v>
      </c>
      <c r="E747" s="2" t="s">
        <v>3419</v>
      </c>
      <c r="F747" s="2" t="s">
        <v>26</v>
      </c>
      <c r="G747" s="2" t="s">
        <v>9</v>
      </c>
      <c r="H747" s="2">
        <f t="shared" si="11"/>
        <v>2005</v>
      </c>
      <c r="I747" s="42" t="s">
        <v>5800</v>
      </c>
      <c r="J747" s="2">
        <v>6.8</v>
      </c>
      <c r="K747" s="2">
        <v>257.57</v>
      </c>
      <c r="L747" s="2">
        <v>134</v>
      </c>
      <c r="M747" s="2">
        <v>46.06</v>
      </c>
      <c r="N747" s="2">
        <v>81.5</v>
      </c>
      <c r="O747" s="2">
        <v>647.39</v>
      </c>
      <c r="P747" s="2">
        <v>1030</v>
      </c>
      <c r="Q747" s="2" t="s">
        <v>49</v>
      </c>
      <c r="R747" s="2">
        <v>27</v>
      </c>
      <c r="S747" s="2">
        <v>275369</v>
      </c>
      <c r="T747" s="2">
        <v>344.15</v>
      </c>
      <c r="U747" s="2">
        <v>303.24</v>
      </c>
      <c r="V747" s="2" t="s">
        <v>44</v>
      </c>
      <c r="W747" s="2">
        <v>76.25</v>
      </c>
    </row>
    <row r="748" spans="1:23" x14ac:dyDescent="0.3">
      <c r="A748" s="2" t="s">
        <v>416</v>
      </c>
      <c r="B748" s="2" t="s">
        <v>17</v>
      </c>
      <c r="C748" s="2" t="s">
        <v>50</v>
      </c>
      <c r="D748" s="2" t="s">
        <v>2179</v>
      </c>
      <c r="E748" s="2" t="s">
        <v>3420</v>
      </c>
      <c r="F748" s="2" t="s">
        <v>26</v>
      </c>
      <c r="G748" s="2" t="s">
        <v>12</v>
      </c>
      <c r="H748" s="2">
        <f t="shared" si="11"/>
        <v>1969</v>
      </c>
      <c r="I748" s="42" t="s">
        <v>5801</v>
      </c>
      <c r="J748" s="2">
        <v>6.8</v>
      </c>
      <c r="K748" s="2">
        <v>32.4</v>
      </c>
      <c r="L748" s="2">
        <v>84</v>
      </c>
      <c r="M748" s="2">
        <v>19.13</v>
      </c>
      <c r="N748" s="2">
        <v>48.3</v>
      </c>
      <c r="O748" s="2">
        <v>157.69</v>
      </c>
      <c r="P748" s="2">
        <v>1655</v>
      </c>
      <c r="Q748" s="2" t="s">
        <v>45</v>
      </c>
      <c r="R748" s="2">
        <v>61</v>
      </c>
      <c r="S748" s="2">
        <v>9244</v>
      </c>
      <c r="T748" s="2">
        <v>82.33</v>
      </c>
      <c r="U748" s="2">
        <v>75.36</v>
      </c>
      <c r="V748" s="2" t="s">
        <v>46</v>
      </c>
      <c r="W748" s="2">
        <v>15.3</v>
      </c>
    </row>
    <row r="749" spans="1:23" x14ac:dyDescent="0.3">
      <c r="A749" s="2" t="s">
        <v>482</v>
      </c>
      <c r="B749" s="2" t="s">
        <v>28</v>
      </c>
      <c r="C749" s="2" t="s">
        <v>52</v>
      </c>
      <c r="D749" s="2" t="s">
        <v>2235</v>
      </c>
      <c r="E749" s="2" t="s">
        <v>3488</v>
      </c>
      <c r="F749" s="2" t="s">
        <v>26</v>
      </c>
      <c r="G749" s="2" t="s">
        <v>9</v>
      </c>
      <c r="H749" s="2">
        <f t="shared" si="11"/>
        <v>2000</v>
      </c>
      <c r="I749" s="42" t="s">
        <v>5802</v>
      </c>
      <c r="J749" s="2">
        <v>6.8</v>
      </c>
      <c r="K749" s="2">
        <v>37</v>
      </c>
      <c r="L749" s="2">
        <v>142</v>
      </c>
      <c r="M749" s="2">
        <v>29.25</v>
      </c>
      <c r="N749" s="2">
        <v>50.98</v>
      </c>
      <c r="O749" s="2">
        <v>356.34</v>
      </c>
      <c r="P749" s="2">
        <v>1703</v>
      </c>
      <c r="Q749" s="2" t="s">
        <v>49</v>
      </c>
      <c r="R749" s="2">
        <v>87</v>
      </c>
      <c r="S749" s="2">
        <v>340277</v>
      </c>
      <c r="T749" s="2">
        <v>274.57</v>
      </c>
      <c r="U749" s="2">
        <v>81.77</v>
      </c>
      <c r="V749" s="2" t="s">
        <v>55</v>
      </c>
      <c r="W749" s="2">
        <v>7.19</v>
      </c>
    </row>
    <row r="750" spans="1:23" x14ac:dyDescent="0.3">
      <c r="A750" s="2" t="s">
        <v>508</v>
      </c>
      <c r="B750" s="2" t="s">
        <v>8</v>
      </c>
      <c r="C750" s="2" t="s">
        <v>50</v>
      </c>
      <c r="D750" s="2" t="s">
        <v>2254</v>
      </c>
      <c r="E750" s="2" t="s">
        <v>3514</v>
      </c>
      <c r="F750" s="2" t="s">
        <v>26</v>
      </c>
      <c r="G750" s="2" t="s">
        <v>1843</v>
      </c>
      <c r="H750" s="2">
        <f t="shared" si="11"/>
        <v>1990</v>
      </c>
      <c r="I750" s="42" t="s">
        <v>5803</v>
      </c>
      <c r="J750" s="2">
        <v>6.8</v>
      </c>
      <c r="K750" s="2">
        <v>231.68</v>
      </c>
      <c r="L750" s="2">
        <v>127</v>
      </c>
      <c r="M750" s="2">
        <v>23.62</v>
      </c>
      <c r="N750" s="2">
        <v>41.07</v>
      </c>
      <c r="O750" s="2">
        <v>318.75</v>
      </c>
      <c r="P750" s="2">
        <v>4622</v>
      </c>
      <c r="Q750" s="2" t="s">
        <v>49</v>
      </c>
      <c r="R750" s="2">
        <v>36</v>
      </c>
      <c r="S750" s="2">
        <v>89354</v>
      </c>
      <c r="T750" s="2">
        <v>222.57</v>
      </c>
      <c r="U750" s="2">
        <v>96.18</v>
      </c>
      <c r="V750" s="2" t="s">
        <v>44</v>
      </c>
      <c r="W750" s="2">
        <v>96.97</v>
      </c>
    </row>
    <row r="751" spans="1:23" x14ac:dyDescent="0.3">
      <c r="A751" s="2" t="s">
        <v>511</v>
      </c>
      <c r="B751" s="2" t="s">
        <v>13</v>
      </c>
      <c r="C751" s="2" t="s">
        <v>44</v>
      </c>
      <c r="D751" s="2" t="s">
        <v>2004</v>
      </c>
      <c r="E751" s="2" t="s">
        <v>3517</v>
      </c>
      <c r="F751" s="2" t="s">
        <v>26</v>
      </c>
      <c r="G751" s="2" t="s">
        <v>9</v>
      </c>
      <c r="H751" s="2">
        <f t="shared" si="11"/>
        <v>1952</v>
      </c>
      <c r="I751" s="42" t="s">
        <v>5804</v>
      </c>
      <c r="J751" s="2">
        <v>6.8</v>
      </c>
      <c r="K751" s="2">
        <v>59.98</v>
      </c>
      <c r="L751" s="2">
        <v>111</v>
      </c>
      <c r="M751" s="2">
        <v>30.73</v>
      </c>
      <c r="N751" s="2">
        <v>59.88</v>
      </c>
      <c r="O751" s="2">
        <v>163.62</v>
      </c>
      <c r="P751" s="2">
        <v>3077</v>
      </c>
      <c r="Q751" s="2" t="s">
        <v>45</v>
      </c>
      <c r="R751" s="2">
        <v>97</v>
      </c>
      <c r="S751" s="2">
        <v>73098</v>
      </c>
      <c r="T751" s="2">
        <v>125.01</v>
      </c>
      <c r="U751" s="2">
        <v>38.61</v>
      </c>
      <c r="V751" s="2" t="s">
        <v>50</v>
      </c>
      <c r="W751" s="2">
        <v>12.86</v>
      </c>
    </row>
    <row r="752" spans="1:23" x14ac:dyDescent="0.3">
      <c r="A752" s="2" t="s">
        <v>536</v>
      </c>
      <c r="B752" s="2" t="s">
        <v>32</v>
      </c>
      <c r="C752" s="2" t="s">
        <v>61</v>
      </c>
      <c r="D752" s="2" t="s">
        <v>2273</v>
      </c>
      <c r="E752" s="2" t="s">
        <v>3542</v>
      </c>
      <c r="F752" s="2" t="s">
        <v>23</v>
      </c>
      <c r="G752" s="2" t="s">
        <v>2121</v>
      </c>
      <c r="H752" s="2">
        <f t="shared" si="11"/>
        <v>1991</v>
      </c>
      <c r="I752" s="42" t="s">
        <v>5805</v>
      </c>
      <c r="J752" s="2">
        <v>6.8</v>
      </c>
      <c r="K752" s="2">
        <v>65.010000000000005</v>
      </c>
      <c r="L752" s="2">
        <v>170</v>
      </c>
      <c r="M752" s="2">
        <v>23.64</v>
      </c>
      <c r="N752" s="2">
        <v>59.89</v>
      </c>
      <c r="O752" s="2">
        <v>323.70999999999998</v>
      </c>
      <c r="P752" s="2">
        <v>1585</v>
      </c>
      <c r="Q752" s="2" t="s">
        <v>49</v>
      </c>
      <c r="R752" s="2">
        <v>25</v>
      </c>
      <c r="S752" s="2">
        <v>199500</v>
      </c>
      <c r="T752" s="2">
        <v>207.36</v>
      </c>
      <c r="U752" s="2">
        <v>116.35</v>
      </c>
      <c r="V752" s="2" t="s">
        <v>44</v>
      </c>
      <c r="W752" s="2">
        <v>13.36</v>
      </c>
    </row>
    <row r="753" spans="1:23" x14ac:dyDescent="0.3">
      <c r="A753" s="2" t="s">
        <v>538</v>
      </c>
      <c r="B753" s="2" t="s">
        <v>17</v>
      </c>
      <c r="C753" s="2" t="s">
        <v>61</v>
      </c>
      <c r="D753" s="2" t="s">
        <v>1944</v>
      </c>
      <c r="E753" s="2" t="s">
        <v>3544</v>
      </c>
      <c r="F753" s="2" t="s">
        <v>26</v>
      </c>
      <c r="G753" s="2" t="s">
        <v>1843</v>
      </c>
      <c r="H753" s="2">
        <f t="shared" si="11"/>
        <v>1957</v>
      </c>
      <c r="I753" s="42" t="s">
        <v>5806</v>
      </c>
      <c r="J753" s="2">
        <v>6.8</v>
      </c>
      <c r="K753" s="2">
        <v>256.36</v>
      </c>
      <c r="L753" s="2">
        <v>127</v>
      </c>
      <c r="M753" s="2">
        <v>22.98</v>
      </c>
      <c r="N753" s="2">
        <v>50.94</v>
      </c>
      <c r="O753" s="2">
        <v>319.42</v>
      </c>
      <c r="P753" s="2">
        <v>2268</v>
      </c>
      <c r="Q753" s="2" t="s">
        <v>49</v>
      </c>
      <c r="R753" s="2">
        <v>31</v>
      </c>
      <c r="S753" s="2">
        <v>452151</v>
      </c>
      <c r="T753" s="2">
        <v>240.8</v>
      </c>
      <c r="U753" s="2">
        <v>78.62</v>
      </c>
      <c r="V753" s="2" t="s">
        <v>44</v>
      </c>
      <c r="W753" s="2">
        <v>70.25</v>
      </c>
    </row>
    <row r="754" spans="1:23" x14ac:dyDescent="0.3">
      <c r="A754" s="2" t="s">
        <v>548</v>
      </c>
      <c r="B754" s="2" t="s">
        <v>20</v>
      </c>
      <c r="C754" s="2" t="s">
        <v>50</v>
      </c>
      <c r="D754" s="2" t="s">
        <v>2071</v>
      </c>
      <c r="E754" s="2" t="s">
        <v>3554</v>
      </c>
      <c r="F754" s="2" t="s">
        <v>26</v>
      </c>
      <c r="G754" s="2" t="s">
        <v>9</v>
      </c>
      <c r="H754" s="2">
        <f t="shared" si="11"/>
        <v>2013</v>
      </c>
      <c r="I754" s="42" t="s">
        <v>5807</v>
      </c>
      <c r="J754" s="2">
        <v>6.8</v>
      </c>
      <c r="K754" s="2">
        <v>101.71</v>
      </c>
      <c r="L754" s="2">
        <v>172</v>
      </c>
      <c r="M754" s="2">
        <v>40.01</v>
      </c>
      <c r="N754" s="2">
        <v>87.43</v>
      </c>
      <c r="O754" s="2">
        <v>545.03</v>
      </c>
      <c r="P754" s="2">
        <v>1011</v>
      </c>
      <c r="Q754" s="2" t="s">
        <v>49</v>
      </c>
      <c r="R754" s="2">
        <v>48</v>
      </c>
      <c r="S754" s="2">
        <v>22842</v>
      </c>
      <c r="T754" s="2">
        <v>405.63</v>
      </c>
      <c r="U754" s="2">
        <v>139.4</v>
      </c>
      <c r="V754" s="2" t="s">
        <v>50</v>
      </c>
      <c r="W754" s="2">
        <v>37.26</v>
      </c>
    </row>
    <row r="755" spans="1:23" x14ac:dyDescent="0.3">
      <c r="A755" s="2" t="s">
        <v>558</v>
      </c>
      <c r="B755" s="2" t="s">
        <v>28</v>
      </c>
      <c r="C755" s="2" t="s">
        <v>66</v>
      </c>
      <c r="D755" s="2" t="s">
        <v>2169</v>
      </c>
      <c r="E755" s="2" t="s">
        <v>3564</v>
      </c>
      <c r="F755" s="2" t="s">
        <v>26</v>
      </c>
      <c r="G755" s="2" t="s">
        <v>9</v>
      </c>
      <c r="H755" s="2">
        <f t="shared" si="11"/>
        <v>1979</v>
      </c>
      <c r="I755" s="42" t="s">
        <v>5808</v>
      </c>
      <c r="J755" s="2">
        <v>6.8</v>
      </c>
      <c r="K755" s="2">
        <v>189.15</v>
      </c>
      <c r="L755" s="2">
        <v>175</v>
      </c>
      <c r="M755" s="2">
        <v>2.2599999999999998</v>
      </c>
      <c r="N755" s="2">
        <v>5.24</v>
      </c>
      <c r="O755" s="2">
        <v>17.47</v>
      </c>
      <c r="P755" s="2">
        <v>727</v>
      </c>
      <c r="Q755" s="2" t="s">
        <v>49</v>
      </c>
      <c r="R755" s="2">
        <v>48</v>
      </c>
      <c r="S755" s="2">
        <v>108794</v>
      </c>
      <c r="T755" s="2">
        <v>11.34</v>
      </c>
      <c r="U755" s="2">
        <v>6.13</v>
      </c>
      <c r="V755" s="2" t="s">
        <v>50</v>
      </c>
      <c r="W755" s="2">
        <v>66.23</v>
      </c>
    </row>
    <row r="756" spans="1:23" x14ac:dyDescent="0.3">
      <c r="A756" s="2" t="s">
        <v>592</v>
      </c>
      <c r="B756" s="2" t="s">
        <v>32</v>
      </c>
      <c r="C756" s="2" t="s">
        <v>48</v>
      </c>
      <c r="D756" s="2" t="s">
        <v>2315</v>
      </c>
      <c r="E756" s="2" t="s">
        <v>3599</v>
      </c>
      <c r="F756" s="2" t="s">
        <v>26</v>
      </c>
      <c r="G756" s="2" t="s">
        <v>9</v>
      </c>
      <c r="H756" s="2">
        <f t="shared" si="11"/>
        <v>2008</v>
      </c>
      <c r="I756" s="42" t="s">
        <v>5809</v>
      </c>
      <c r="J756" s="2">
        <v>6.8</v>
      </c>
      <c r="K756" s="2">
        <v>290.26</v>
      </c>
      <c r="L756" s="2">
        <v>107</v>
      </c>
      <c r="M756" s="2">
        <v>39.21</v>
      </c>
      <c r="N756" s="2">
        <v>64.180000000000007</v>
      </c>
      <c r="O756" s="2">
        <v>277.16000000000003</v>
      </c>
      <c r="P756" s="2">
        <v>4188</v>
      </c>
      <c r="Q756" s="2" t="s">
        <v>49</v>
      </c>
      <c r="R756" s="2">
        <v>79</v>
      </c>
      <c r="S756" s="2">
        <v>343541</v>
      </c>
      <c r="T756" s="2">
        <v>195.31</v>
      </c>
      <c r="U756" s="2">
        <v>81.849999999999994</v>
      </c>
      <c r="V756" s="2" t="s">
        <v>55</v>
      </c>
      <c r="W756" s="2">
        <v>54.74</v>
      </c>
    </row>
    <row r="757" spans="1:23" x14ac:dyDescent="0.3">
      <c r="A757" s="2" t="s">
        <v>593</v>
      </c>
      <c r="B757" s="2" t="s">
        <v>22</v>
      </c>
      <c r="C757" s="2" t="s">
        <v>52</v>
      </c>
      <c r="D757" s="2" t="s">
        <v>2316</v>
      </c>
      <c r="E757" s="2" t="s">
        <v>3600</v>
      </c>
      <c r="F757" s="2" t="s">
        <v>26</v>
      </c>
      <c r="G757" s="2" t="s">
        <v>9</v>
      </c>
      <c r="H757" s="2">
        <f t="shared" si="11"/>
        <v>2000</v>
      </c>
      <c r="I757" s="42" t="s">
        <v>5810</v>
      </c>
      <c r="J757" s="2">
        <v>6.8</v>
      </c>
      <c r="K757" s="2">
        <v>12.37</v>
      </c>
      <c r="L757" s="2">
        <v>89</v>
      </c>
      <c r="M757" s="2">
        <v>47.83</v>
      </c>
      <c r="N757" s="2">
        <v>83.33</v>
      </c>
      <c r="O757" s="2">
        <v>743.13</v>
      </c>
      <c r="P757" s="2">
        <v>1053</v>
      </c>
      <c r="Q757" s="2" t="s">
        <v>49</v>
      </c>
      <c r="R757" s="2">
        <v>30</v>
      </c>
      <c r="S757" s="2">
        <v>433727</v>
      </c>
      <c r="T757" s="2">
        <v>457.85</v>
      </c>
      <c r="U757" s="2">
        <v>285.27999999999997</v>
      </c>
      <c r="V757" s="2" t="s">
        <v>44</v>
      </c>
      <c r="W757" s="2">
        <v>2.79</v>
      </c>
    </row>
    <row r="758" spans="1:23" x14ac:dyDescent="0.3">
      <c r="A758" s="2" t="s">
        <v>600</v>
      </c>
      <c r="B758" s="2" t="s">
        <v>25</v>
      </c>
      <c r="C758" s="2" t="s">
        <v>44</v>
      </c>
      <c r="D758" s="2" t="s">
        <v>2320</v>
      </c>
      <c r="E758" s="2" t="s">
        <v>3607</v>
      </c>
      <c r="F758" s="2" t="s">
        <v>26</v>
      </c>
      <c r="G758" s="2" t="s">
        <v>9</v>
      </c>
      <c r="H758" s="2">
        <f t="shared" si="11"/>
        <v>1978</v>
      </c>
      <c r="I758" s="42" t="s">
        <v>5811</v>
      </c>
      <c r="J758" s="2">
        <v>6.8</v>
      </c>
      <c r="K758" s="2">
        <v>261.7</v>
      </c>
      <c r="L758" s="2">
        <v>166</v>
      </c>
      <c r="M758" s="2">
        <v>42.65</v>
      </c>
      <c r="N758" s="2">
        <v>73.64</v>
      </c>
      <c r="O758" s="2">
        <v>621.30999999999995</v>
      </c>
      <c r="P758" s="2">
        <v>3370</v>
      </c>
      <c r="Q758" s="2" t="s">
        <v>45</v>
      </c>
      <c r="R758" s="2">
        <v>66</v>
      </c>
      <c r="S758" s="2">
        <v>208742</v>
      </c>
      <c r="T758" s="2">
        <v>437.93</v>
      </c>
      <c r="U758" s="2">
        <v>183.38</v>
      </c>
      <c r="V758" s="2" t="s">
        <v>50</v>
      </c>
      <c r="W758" s="2">
        <v>98.02</v>
      </c>
    </row>
    <row r="759" spans="1:23" x14ac:dyDescent="0.3">
      <c r="A759" s="2" t="s">
        <v>638</v>
      </c>
      <c r="B759" s="2" t="s">
        <v>13</v>
      </c>
      <c r="C759" s="2" t="s">
        <v>44</v>
      </c>
      <c r="D759" s="2" t="s">
        <v>2344</v>
      </c>
      <c r="E759" s="2" t="s">
        <v>3649</v>
      </c>
      <c r="F759" s="2" t="s">
        <v>26</v>
      </c>
      <c r="G759" s="2" t="s">
        <v>9</v>
      </c>
      <c r="H759" s="2">
        <f t="shared" si="11"/>
        <v>1968</v>
      </c>
      <c r="I759" s="42" t="s">
        <v>5812</v>
      </c>
      <c r="J759" s="2">
        <v>6.8</v>
      </c>
      <c r="K759" s="2">
        <v>268.64999999999998</v>
      </c>
      <c r="L759" s="2">
        <v>167</v>
      </c>
      <c r="M759" s="2">
        <v>14.25</v>
      </c>
      <c r="N759" s="2">
        <v>36.229999999999997</v>
      </c>
      <c r="O759" s="2">
        <v>360.02</v>
      </c>
      <c r="P759" s="2">
        <v>651</v>
      </c>
      <c r="Q759" s="2" t="s">
        <v>49</v>
      </c>
      <c r="R759" s="2">
        <v>22</v>
      </c>
      <c r="S759" s="2">
        <v>368525</v>
      </c>
      <c r="T759" s="2">
        <v>181.4</v>
      </c>
      <c r="U759" s="2">
        <v>178.62</v>
      </c>
      <c r="V759" s="2" t="s">
        <v>54</v>
      </c>
      <c r="W759" s="2">
        <v>57.94</v>
      </c>
    </row>
    <row r="760" spans="1:23" x14ac:dyDescent="0.3">
      <c r="A760" s="2" t="s">
        <v>757</v>
      </c>
      <c r="B760" s="2" t="s">
        <v>20</v>
      </c>
      <c r="C760" s="2" t="s">
        <v>48</v>
      </c>
      <c r="D760" s="2" t="s">
        <v>2433</v>
      </c>
      <c r="E760" s="2" t="s">
        <v>3777</v>
      </c>
      <c r="F760" s="2" t="s">
        <v>26</v>
      </c>
      <c r="G760" s="2" t="s">
        <v>9</v>
      </c>
      <c r="H760" s="2">
        <f t="shared" si="11"/>
        <v>1990</v>
      </c>
      <c r="I760" s="42" t="s">
        <v>5813</v>
      </c>
      <c r="J760" s="2">
        <v>6.8</v>
      </c>
      <c r="K760" s="2">
        <v>229.34</v>
      </c>
      <c r="L760" s="2">
        <v>94</v>
      </c>
      <c r="M760" s="2">
        <v>3.02</v>
      </c>
      <c r="N760" s="2">
        <v>8.3000000000000007</v>
      </c>
      <c r="O760" s="2">
        <v>37.5</v>
      </c>
      <c r="P760" s="2">
        <v>4326</v>
      </c>
      <c r="Q760" s="2" t="s">
        <v>45</v>
      </c>
      <c r="R760" s="2">
        <v>63</v>
      </c>
      <c r="S760" s="2">
        <v>346785</v>
      </c>
      <c r="T760" s="2">
        <v>29.38</v>
      </c>
      <c r="U760" s="2">
        <v>8.1199999999999992</v>
      </c>
      <c r="V760" s="2" t="s">
        <v>46</v>
      </c>
      <c r="W760" s="2">
        <v>48.38</v>
      </c>
    </row>
    <row r="761" spans="1:23" x14ac:dyDescent="0.3">
      <c r="A761" s="2" t="s">
        <v>774</v>
      </c>
      <c r="B761" s="2" t="s">
        <v>22</v>
      </c>
      <c r="C761" s="2" t="s">
        <v>52</v>
      </c>
      <c r="D761" s="2" t="s">
        <v>1887</v>
      </c>
      <c r="E761" s="2" t="s">
        <v>3796</v>
      </c>
      <c r="F761" s="2" t="s">
        <v>26</v>
      </c>
      <c r="G761" s="2" t="s">
        <v>9</v>
      </c>
      <c r="H761" s="2">
        <f t="shared" si="11"/>
        <v>2004</v>
      </c>
      <c r="I761" s="42" t="s">
        <v>5814</v>
      </c>
      <c r="J761" s="2">
        <v>6.8</v>
      </c>
      <c r="K761" s="2">
        <v>229.94</v>
      </c>
      <c r="L761" s="2">
        <v>179</v>
      </c>
      <c r="M761" s="2">
        <v>15.19</v>
      </c>
      <c r="N761" s="2">
        <v>26.06</v>
      </c>
      <c r="O761" s="2">
        <v>152.34</v>
      </c>
      <c r="P761" s="2">
        <v>1723</v>
      </c>
      <c r="Q761" s="2" t="s">
        <v>49</v>
      </c>
      <c r="R761" s="2">
        <v>100</v>
      </c>
      <c r="S761" s="2">
        <v>329635</v>
      </c>
      <c r="T761" s="2">
        <v>107.63</v>
      </c>
      <c r="U761" s="2">
        <v>44.71</v>
      </c>
      <c r="V761" s="2" t="s">
        <v>54</v>
      </c>
      <c r="W761" s="2">
        <v>63.04</v>
      </c>
    </row>
    <row r="762" spans="1:23" x14ac:dyDescent="0.3">
      <c r="A762" s="2" t="s">
        <v>495</v>
      </c>
      <c r="B762" s="2" t="s">
        <v>25</v>
      </c>
      <c r="C762" s="2" t="s">
        <v>61</v>
      </c>
      <c r="D762" s="2" t="s">
        <v>2446</v>
      </c>
      <c r="E762" s="2" t="s">
        <v>3803</v>
      </c>
      <c r="F762" s="2" t="s">
        <v>26</v>
      </c>
      <c r="G762" s="2" t="s">
        <v>9</v>
      </c>
      <c r="H762" s="2">
        <f t="shared" si="11"/>
        <v>1972</v>
      </c>
      <c r="I762" s="42" t="s">
        <v>5815</v>
      </c>
      <c r="J762" s="2">
        <v>6.8</v>
      </c>
      <c r="K762" s="2">
        <v>105.68</v>
      </c>
      <c r="L762" s="2">
        <v>179</v>
      </c>
      <c r="M762" s="2">
        <v>44.78</v>
      </c>
      <c r="N762" s="2">
        <v>104.72</v>
      </c>
      <c r="O762" s="2">
        <v>445.59</v>
      </c>
      <c r="P762" s="2">
        <v>4563</v>
      </c>
      <c r="Q762" s="2" t="s">
        <v>49</v>
      </c>
      <c r="R762" s="2">
        <v>87</v>
      </c>
      <c r="S762" s="2">
        <v>162024</v>
      </c>
      <c r="T762" s="2">
        <v>313.87</v>
      </c>
      <c r="U762" s="2">
        <v>131.72</v>
      </c>
      <c r="V762" s="2" t="s">
        <v>54</v>
      </c>
      <c r="W762" s="2">
        <v>14.96</v>
      </c>
    </row>
    <row r="763" spans="1:23" x14ac:dyDescent="0.3">
      <c r="A763" s="2" t="s">
        <v>800</v>
      </c>
      <c r="B763" s="2" t="s">
        <v>22</v>
      </c>
      <c r="C763" s="2" t="s">
        <v>66</v>
      </c>
      <c r="D763" s="2" t="s">
        <v>2465</v>
      </c>
      <c r="E763" s="2" t="s">
        <v>3828</v>
      </c>
      <c r="F763" s="2" t="s">
        <v>26</v>
      </c>
      <c r="G763" s="2" t="s">
        <v>19</v>
      </c>
      <c r="H763" s="2">
        <f t="shared" si="11"/>
        <v>1956</v>
      </c>
      <c r="I763" s="42" t="s">
        <v>5816</v>
      </c>
      <c r="J763" s="2">
        <v>6.8</v>
      </c>
      <c r="K763" s="2">
        <v>58.06</v>
      </c>
      <c r="L763" s="2">
        <v>89</v>
      </c>
      <c r="M763" s="2">
        <v>49.58</v>
      </c>
      <c r="N763" s="2">
        <v>103.71</v>
      </c>
      <c r="O763" s="2">
        <v>549.34</v>
      </c>
      <c r="P763" s="2">
        <v>2478</v>
      </c>
      <c r="Q763" s="2" t="s">
        <v>49</v>
      </c>
      <c r="R763" s="2">
        <v>90</v>
      </c>
      <c r="S763" s="2">
        <v>327479</v>
      </c>
      <c r="T763" s="2">
        <v>345.98</v>
      </c>
      <c r="U763" s="2">
        <v>203.36</v>
      </c>
      <c r="V763" s="2" t="s">
        <v>46</v>
      </c>
      <c r="W763" s="2">
        <v>6.06</v>
      </c>
    </row>
    <row r="764" spans="1:23" x14ac:dyDescent="0.3">
      <c r="A764" s="2" t="s">
        <v>862</v>
      </c>
      <c r="B764" s="2" t="s">
        <v>22</v>
      </c>
      <c r="C764" s="2" t="s">
        <v>54</v>
      </c>
      <c r="D764" s="2" t="s">
        <v>2507</v>
      </c>
      <c r="E764" s="2" t="s">
        <v>3893</v>
      </c>
      <c r="F764" s="2" t="s">
        <v>26</v>
      </c>
      <c r="G764" s="2" t="s">
        <v>9</v>
      </c>
      <c r="H764" s="2">
        <f t="shared" si="11"/>
        <v>2012</v>
      </c>
      <c r="I764" s="42" t="s">
        <v>5817</v>
      </c>
      <c r="J764" s="2">
        <v>6.8</v>
      </c>
      <c r="K764" s="2">
        <v>168.56</v>
      </c>
      <c r="L764" s="2">
        <v>148</v>
      </c>
      <c r="M764" s="2">
        <v>35.32</v>
      </c>
      <c r="N764" s="2">
        <v>59.34</v>
      </c>
      <c r="O764" s="2">
        <v>142.08000000000001</v>
      </c>
      <c r="P764" s="2">
        <v>3528</v>
      </c>
      <c r="Q764" s="2" t="s">
        <v>45</v>
      </c>
      <c r="R764" s="2">
        <v>75</v>
      </c>
      <c r="S764" s="2">
        <v>334056</v>
      </c>
      <c r="T764" s="2">
        <v>94.61</v>
      </c>
      <c r="U764" s="2">
        <v>47.47</v>
      </c>
      <c r="V764" s="2" t="s">
        <v>48</v>
      </c>
      <c r="W764" s="2">
        <v>53.75</v>
      </c>
    </row>
    <row r="765" spans="1:23" x14ac:dyDescent="0.3">
      <c r="A765" s="2" t="s">
        <v>875</v>
      </c>
      <c r="B765" s="2" t="s">
        <v>13</v>
      </c>
      <c r="C765" s="2" t="s">
        <v>66</v>
      </c>
      <c r="D765" s="2" t="s">
        <v>2515</v>
      </c>
      <c r="E765" s="2" t="s">
        <v>3906</v>
      </c>
      <c r="F765" s="2" t="s">
        <v>26</v>
      </c>
      <c r="G765" s="2" t="s">
        <v>9</v>
      </c>
      <c r="H765" s="2">
        <f t="shared" si="11"/>
        <v>1996</v>
      </c>
      <c r="I765" s="42" t="s">
        <v>5818</v>
      </c>
      <c r="J765" s="2">
        <v>6.8</v>
      </c>
      <c r="K765" s="2">
        <v>24.87</v>
      </c>
      <c r="L765" s="2">
        <v>104</v>
      </c>
      <c r="M765" s="2">
        <v>48.84</v>
      </c>
      <c r="N765" s="2">
        <v>87.51</v>
      </c>
      <c r="O765" s="2">
        <v>695.93</v>
      </c>
      <c r="P765" s="2">
        <v>1806</v>
      </c>
      <c r="Q765" s="2" t="s">
        <v>49</v>
      </c>
      <c r="R765" s="2">
        <v>75</v>
      </c>
      <c r="S765" s="2">
        <v>175076</v>
      </c>
      <c r="T765" s="2">
        <v>443.44</v>
      </c>
      <c r="U765" s="2">
        <v>252.49</v>
      </c>
      <c r="V765" s="2" t="s">
        <v>54</v>
      </c>
      <c r="W765" s="2">
        <v>11.61</v>
      </c>
    </row>
    <row r="766" spans="1:23" x14ac:dyDescent="0.3">
      <c r="A766" s="2" t="s">
        <v>882</v>
      </c>
      <c r="B766" s="2" t="s">
        <v>32</v>
      </c>
      <c r="C766" s="2" t="s">
        <v>44</v>
      </c>
      <c r="D766" s="2" t="s">
        <v>2519</v>
      </c>
      <c r="E766" s="2" t="s">
        <v>3914</v>
      </c>
      <c r="F766" s="2" t="s">
        <v>26</v>
      </c>
      <c r="G766" s="2" t="s">
        <v>9</v>
      </c>
      <c r="H766" s="2">
        <f t="shared" si="11"/>
        <v>1981</v>
      </c>
      <c r="I766" s="42" t="s">
        <v>5819</v>
      </c>
      <c r="J766" s="2">
        <v>6.8</v>
      </c>
      <c r="K766" s="2">
        <v>21.21</v>
      </c>
      <c r="L766" s="2">
        <v>82</v>
      </c>
      <c r="M766" s="2">
        <v>25.83</v>
      </c>
      <c r="N766" s="2">
        <v>49.6</v>
      </c>
      <c r="O766" s="2">
        <v>255.31</v>
      </c>
      <c r="P766" s="2">
        <v>3402</v>
      </c>
      <c r="Q766" s="2" t="s">
        <v>49</v>
      </c>
      <c r="R766" s="2">
        <v>46</v>
      </c>
      <c r="S766" s="2">
        <v>317523</v>
      </c>
      <c r="T766" s="2">
        <v>153.63</v>
      </c>
      <c r="U766" s="2">
        <v>101.68</v>
      </c>
      <c r="V766" s="2" t="s">
        <v>50</v>
      </c>
      <c r="W766" s="2">
        <v>7.92</v>
      </c>
    </row>
    <row r="767" spans="1:23" x14ac:dyDescent="0.3">
      <c r="A767" s="2" t="s">
        <v>891</v>
      </c>
      <c r="B767" s="2" t="s">
        <v>25</v>
      </c>
      <c r="C767" s="2" t="s">
        <v>50</v>
      </c>
      <c r="D767" s="2" t="s">
        <v>1856</v>
      </c>
      <c r="E767" s="2" t="s">
        <v>3923</v>
      </c>
      <c r="F767" s="2" t="s">
        <v>26</v>
      </c>
      <c r="G767" s="2" t="s">
        <v>9</v>
      </c>
      <c r="H767" s="2">
        <f t="shared" si="11"/>
        <v>2003</v>
      </c>
      <c r="I767" s="42" t="s">
        <v>5820</v>
      </c>
      <c r="J767" s="2">
        <v>6.8</v>
      </c>
      <c r="K767" s="2">
        <v>261.81</v>
      </c>
      <c r="L767" s="2">
        <v>132</v>
      </c>
      <c r="M767" s="2">
        <v>48.53</v>
      </c>
      <c r="N767" s="2">
        <v>74.77</v>
      </c>
      <c r="O767" s="2">
        <v>198.99</v>
      </c>
      <c r="P767" s="2">
        <v>1015</v>
      </c>
      <c r="Q767" s="2" t="s">
        <v>45</v>
      </c>
      <c r="R767" s="2">
        <v>61</v>
      </c>
      <c r="S767" s="2">
        <v>492818</v>
      </c>
      <c r="T767" s="2">
        <v>125.92</v>
      </c>
      <c r="U767" s="2">
        <v>73.069999999999993</v>
      </c>
      <c r="V767" s="2" t="s">
        <v>50</v>
      </c>
      <c r="W767" s="2">
        <v>41.77</v>
      </c>
    </row>
    <row r="768" spans="1:23" x14ac:dyDescent="0.3">
      <c r="A768" s="2" t="s">
        <v>914</v>
      </c>
      <c r="B768" s="2" t="s">
        <v>22</v>
      </c>
      <c r="C768" s="2" t="s">
        <v>54</v>
      </c>
      <c r="D768" s="2" t="s">
        <v>2531</v>
      </c>
      <c r="E768" s="2" t="s">
        <v>3948</v>
      </c>
      <c r="F768" s="2" t="s">
        <v>26</v>
      </c>
      <c r="G768" s="2" t="s">
        <v>9</v>
      </c>
      <c r="H768" s="2">
        <f t="shared" si="11"/>
        <v>2010</v>
      </c>
      <c r="I768" s="42" t="s">
        <v>5821</v>
      </c>
      <c r="J768" s="2">
        <v>6.8</v>
      </c>
      <c r="K768" s="2">
        <v>29.81</v>
      </c>
      <c r="L768" s="2">
        <v>110</v>
      </c>
      <c r="M768" s="2">
        <v>31.18</v>
      </c>
      <c r="N768" s="2">
        <v>87</v>
      </c>
      <c r="O768" s="2">
        <v>453.3</v>
      </c>
      <c r="P768" s="2">
        <v>2909</v>
      </c>
      <c r="Q768" s="2" t="s">
        <v>49</v>
      </c>
      <c r="R768" s="2">
        <v>53</v>
      </c>
      <c r="S768" s="2">
        <v>13585</v>
      </c>
      <c r="T768" s="2">
        <v>276.76</v>
      </c>
      <c r="U768" s="2">
        <v>176.54</v>
      </c>
      <c r="V768" s="2" t="s">
        <v>50</v>
      </c>
      <c r="W768" s="2">
        <v>7.89</v>
      </c>
    </row>
    <row r="769" spans="1:23" x14ac:dyDescent="0.3">
      <c r="A769" s="2" t="s">
        <v>982</v>
      </c>
      <c r="B769" s="2" t="s">
        <v>8</v>
      </c>
      <c r="C769" s="2" t="s">
        <v>52</v>
      </c>
      <c r="D769" s="2" t="s">
        <v>2574</v>
      </c>
      <c r="E769" s="2" t="s">
        <v>4021</v>
      </c>
      <c r="F769" s="2" t="s">
        <v>26</v>
      </c>
      <c r="G769" s="2" t="s">
        <v>9</v>
      </c>
      <c r="H769" s="2">
        <f t="shared" si="11"/>
        <v>1994</v>
      </c>
      <c r="I769" s="42" t="s">
        <v>5822</v>
      </c>
      <c r="J769" s="2">
        <v>6.8</v>
      </c>
      <c r="K769" s="2">
        <v>5.9</v>
      </c>
      <c r="L769" s="2">
        <v>126</v>
      </c>
      <c r="M769" s="2">
        <v>39.03</v>
      </c>
      <c r="N769" s="2">
        <v>78.62</v>
      </c>
      <c r="O769" s="2">
        <v>384.86</v>
      </c>
      <c r="P769" s="2">
        <v>2894</v>
      </c>
      <c r="Q769" s="2" t="s">
        <v>49</v>
      </c>
      <c r="R769" s="2">
        <v>44</v>
      </c>
      <c r="S769" s="2">
        <v>97466</v>
      </c>
      <c r="T769" s="2">
        <v>200.16</v>
      </c>
      <c r="U769" s="2">
        <v>184.7</v>
      </c>
      <c r="V769" s="2" t="s">
        <v>55</v>
      </c>
      <c r="W769" s="2">
        <v>2.59</v>
      </c>
    </row>
    <row r="770" spans="1:23" x14ac:dyDescent="0.3">
      <c r="A770" s="2" t="s">
        <v>1010</v>
      </c>
      <c r="B770" s="2" t="s">
        <v>8</v>
      </c>
      <c r="C770" s="2" t="s">
        <v>50</v>
      </c>
      <c r="D770" s="2" t="s">
        <v>2590</v>
      </c>
      <c r="E770" s="2" t="s">
        <v>4050</v>
      </c>
      <c r="F770" s="2" t="s">
        <v>26</v>
      </c>
      <c r="G770" s="2" t="s">
        <v>9</v>
      </c>
      <c r="H770" s="2">
        <f t="shared" si="11"/>
        <v>1956</v>
      </c>
      <c r="I770" s="42" t="s">
        <v>5823</v>
      </c>
      <c r="J770" s="2">
        <v>6.8</v>
      </c>
      <c r="K770" s="2">
        <v>192.49</v>
      </c>
      <c r="L770" s="2">
        <v>170</v>
      </c>
      <c r="M770" s="2">
        <v>4.53</v>
      </c>
      <c r="N770" s="2">
        <v>12.43</v>
      </c>
      <c r="O770" s="2">
        <v>62.58</v>
      </c>
      <c r="P770" s="2">
        <v>2969</v>
      </c>
      <c r="Q770" s="2" t="s">
        <v>49</v>
      </c>
      <c r="R770" s="2">
        <v>33</v>
      </c>
      <c r="S770" s="2">
        <v>219730</v>
      </c>
      <c r="T770" s="2">
        <v>36.99</v>
      </c>
      <c r="U770" s="2">
        <v>25.59</v>
      </c>
      <c r="V770" s="2" t="s">
        <v>55</v>
      </c>
      <c r="W770" s="2">
        <v>77.180000000000007</v>
      </c>
    </row>
    <row r="771" spans="1:23" x14ac:dyDescent="0.3">
      <c r="A771" s="2" t="s">
        <v>385</v>
      </c>
      <c r="B771" s="2" t="s">
        <v>10</v>
      </c>
      <c r="C771" s="2" t="s">
        <v>48</v>
      </c>
      <c r="D771" s="2" t="s">
        <v>2615</v>
      </c>
      <c r="E771" s="2" t="s">
        <v>4095</v>
      </c>
      <c r="F771" s="2" t="s">
        <v>26</v>
      </c>
      <c r="G771" s="2" t="s">
        <v>1875</v>
      </c>
      <c r="H771" s="2">
        <f t="shared" ref="H771:H834" si="12">YEAR(I771)</f>
        <v>1976</v>
      </c>
      <c r="I771" s="42" t="s">
        <v>5824</v>
      </c>
      <c r="J771" s="2">
        <v>6.8</v>
      </c>
      <c r="K771" s="2">
        <v>275.51</v>
      </c>
      <c r="L771" s="2">
        <v>85</v>
      </c>
      <c r="M771" s="2">
        <v>11</v>
      </c>
      <c r="N771" s="2">
        <v>19.3</v>
      </c>
      <c r="O771" s="2">
        <v>191.11</v>
      </c>
      <c r="P771" s="2">
        <v>3139</v>
      </c>
      <c r="Q771" s="2" t="s">
        <v>49</v>
      </c>
      <c r="R771" s="2">
        <v>73</v>
      </c>
      <c r="S771" s="2">
        <v>159660</v>
      </c>
      <c r="T771" s="2">
        <v>131.13999999999999</v>
      </c>
      <c r="U771" s="2">
        <v>59.97</v>
      </c>
      <c r="V771" s="2" t="s">
        <v>48</v>
      </c>
      <c r="W771" s="2">
        <v>51.29</v>
      </c>
    </row>
    <row r="772" spans="1:23" x14ac:dyDescent="0.3">
      <c r="A772" s="2" t="s">
        <v>1077</v>
      </c>
      <c r="B772" s="2" t="s">
        <v>10</v>
      </c>
      <c r="C772" s="2" t="s">
        <v>44</v>
      </c>
      <c r="D772" s="2" t="s">
        <v>2394</v>
      </c>
      <c r="E772" s="2" t="s">
        <v>4127</v>
      </c>
      <c r="F772" s="2" t="s">
        <v>26</v>
      </c>
      <c r="G772" s="2" t="s">
        <v>9</v>
      </c>
      <c r="H772" s="2">
        <f t="shared" si="12"/>
        <v>2002</v>
      </c>
      <c r="I772" s="42" t="s">
        <v>5825</v>
      </c>
      <c r="J772" s="2">
        <v>6.8</v>
      </c>
      <c r="K772" s="2">
        <v>153.36000000000001</v>
      </c>
      <c r="L772" s="2">
        <v>122</v>
      </c>
      <c r="M772" s="2">
        <v>39.74</v>
      </c>
      <c r="N772" s="2">
        <v>82.18</v>
      </c>
      <c r="O772" s="2">
        <v>725.31</v>
      </c>
      <c r="P772" s="2">
        <v>3549</v>
      </c>
      <c r="Q772" s="2" t="s">
        <v>45</v>
      </c>
      <c r="R772" s="2">
        <v>90</v>
      </c>
      <c r="S772" s="2">
        <v>416812</v>
      </c>
      <c r="T772" s="2">
        <v>460.44</v>
      </c>
      <c r="U772" s="2">
        <v>264.87</v>
      </c>
      <c r="V772" s="2" t="s">
        <v>44</v>
      </c>
      <c r="W772" s="2">
        <v>48.24</v>
      </c>
    </row>
    <row r="773" spans="1:23" x14ac:dyDescent="0.3">
      <c r="A773" s="2" t="s">
        <v>1123</v>
      </c>
      <c r="B773" s="2" t="s">
        <v>13</v>
      </c>
      <c r="C773" s="2" t="s">
        <v>54</v>
      </c>
      <c r="D773" s="2" t="s">
        <v>2666</v>
      </c>
      <c r="E773" s="2" t="s">
        <v>4180</v>
      </c>
      <c r="F773" s="2" t="s">
        <v>26</v>
      </c>
      <c r="G773" s="2" t="s">
        <v>9</v>
      </c>
      <c r="H773" s="2">
        <f t="shared" si="12"/>
        <v>1971</v>
      </c>
      <c r="I773" s="42" t="s">
        <v>5826</v>
      </c>
      <c r="J773" s="2">
        <v>6.8</v>
      </c>
      <c r="K773" s="2">
        <v>18.920000000000002</v>
      </c>
      <c r="L773" s="2">
        <v>116</v>
      </c>
      <c r="M773" s="2">
        <v>1.05</v>
      </c>
      <c r="N773" s="2">
        <v>3</v>
      </c>
      <c r="O773" s="2">
        <v>11.21</v>
      </c>
      <c r="P773" s="2">
        <v>1704</v>
      </c>
      <c r="Q773" s="2" t="s">
        <v>49</v>
      </c>
      <c r="R773" s="2">
        <v>23</v>
      </c>
      <c r="S773" s="2">
        <v>143628</v>
      </c>
      <c r="T773" s="2">
        <v>7.35</v>
      </c>
      <c r="U773" s="2">
        <v>3.86</v>
      </c>
      <c r="V773" s="2" t="s">
        <v>50</v>
      </c>
      <c r="W773" s="2">
        <v>8.73</v>
      </c>
    </row>
    <row r="774" spans="1:23" x14ac:dyDescent="0.3">
      <c r="A774" s="2" t="s">
        <v>1125</v>
      </c>
      <c r="B774" s="2" t="s">
        <v>25</v>
      </c>
      <c r="C774" s="2" t="s">
        <v>61</v>
      </c>
      <c r="D774" s="2" t="s">
        <v>2062</v>
      </c>
      <c r="E774" s="2" t="s">
        <v>4182</v>
      </c>
      <c r="F774" s="2" t="s">
        <v>26</v>
      </c>
      <c r="G774" s="2" t="s">
        <v>9</v>
      </c>
      <c r="H774" s="2">
        <f t="shared" si="12"/>
        <v>1988</v>
      </c>
      <c r="I774" s="42" t="s">
        <v>5827</v>
      </c>
      <c r="J774" s="2">
        <v>6.8</v>
      </c>
      <c r="K774" s="2">
        <v>117.02</v>
      </c>
      <c r="L774" s="2">
        <v>102</v>
      </c>
      <c r="M774" s="2">
        <v>3.87</v>
      </c>
      <c r="N774" s="2">
        <v>7.03</v>
      </c>
      <c r="O774" s="2">
        <v>23.39</v>
      </c>
      <c r="P774" s="2">
        <v>1214</v>
      </c>
      <c r="Q774" s="2" t="s">
        <v>45</v>
      </c>
      <c r="R774" s="2">
        <v>86</v>
      </c>
      <c r="S774" s="2">
        <v>464187</v>
      </c>
      <c r="T774" s="2">
        <v>14.3</v>
      </c>
      <c r="U774" s="2">
        <v>9.09</v>
      </c>
      <c r="V774" s="2" t="s">
        <v>44</v>
      </c>
      <c r="W774" s="2">
        <v>53.3</v>
      </c>
    </row>
    <row r="775" spans="1:23" x14ac:dyDescent="0.3">
      <c r="A775" s="2" t="s">
        <v>1131</v>
      </c>
      <c r="B775" s="2" t="s">
        <v>13</v>
      </c>
      <c r="C775" s="2" t="s">
        <v>48</v>
      </c>
      <c r="D775" s="2" t="s">
        <v>2401</v>
      </c>
      <c r="E775" s="2" t="s">
        <v>4189</v>
      </c>
      <c r="F775" s="2" t="s">
        <v>26</v>
      </c>
      <c r="G775" s="2" t="s">
        <v>9</v>
      </c>
      <c r="H775" s="2">
        <f t="shared" si="12"/>
        <v>1979</v>
      </c>
      <c r="I775" s="42" t="s">
        <v>5828</v>
      </c>
      <c r="J775" s="2">
        <v>6.8</v>
      </c>
      <c r="K775" s="2">
        <v>17.82</v>
      </c>
      <c r="L775" s="2">
        <v>102</v>
      </c>
      <c r="M775" s="2">
        <v>24.04</v>
      </c>
      <c r="N775" s="2">
        <v>54.59</v>
      </c>
      <c r="O775" s="2">
        <v>498.7</v>
      </c>
      <c r="P775" s="2">
        <v>1724</v>
      </c>
      <c r="Q775" s="2" t="s">
        <v>45</v>
      </c>
      <c r="R775" s="2">
        <v>25</v>
      </c>
      <c r="S775" s="2">
        <v>423748</v>
      </c>
      <c r="T775" s="2">
        <v>349.32</v>
      </c>
      <c r="U775" s="2">
        <v>149.38</v>
      </c>
      <c r="V775" s="2" t="s">
        <v>55</v>
      </c>
      <c r="W775" s="2">
        <v>1.92</v>
      </c>
    </row>
    <row r="776" spans="1:23" x14ac:dyDescent="0.3">
      <c r="A776" s="2" t="s">
        <v>1194</v>
      </c>
      <c r="B776" s="2" t="s">
        <v>17</v>
      </c>
      <c r="C776" s="2" t="s">
        <v>52</v>
      </c>
      <c r="D776" s="2" t="s">
        <v>2710</v>
      </c>
      <c r="E776" s="2" t="s">
        <v>4260</v>
      </c>
      <c r="F776" s="2" t="s">
        <v>26</v>
      </c>
      <c r="G776" s="2" t="s">
        <v>9</v>
      </c>
      <c r="H776" s="2">
        <f t="shared" si="12"/>
        <v>1990</v>
      </c>
      <c r="I776" s="42" t="s">
        <v>5829</v>
      </c>
      <c r="J776" s="2">
        <v>6.8</v>
      </c>
      <c r="K776" s="2">
        <v>145.35</v>
      </c>
      <c r="L776" s="2">
        <v>170</v>
      </c>
      <c r="M776" s="2">
        <v>15.04</v>
      </c>
      <c r="N776" s="2">
        <v>26.02</v>
      </c>
      <c r="O776" s="2">
        <v>173.18</v>
      </c>
      <c r="P776" s="2">
        <v>3877</v>
      </c>
      <c r="Q776" s="2" t="s">
        <v>45</v>
      </c>
      <c r="R776" s="2">
        <v>89</v>
      </c>
      <c r="S776" s="2">
        <v>458421</v>
      </c>
      <c r="T776" s="2">
        <v>91.03</v>
      </c>
      <c r="U776" s="2">
        <v>82.15</v>
      </c>
      <c r="V776" s="2" t="s">
        <v>55</v>
      </c>
      <c r="W776" s="2">
        <v>70.099999999999994</v>
      </c>
    </row>
    <row r="777" spans="1:23" x14ac:dyDescent="0.3">
      <c r="A777" s="2" t="s">
        <v>855</v>
      </c>
      <c r="B777" s="2" t="s">
        <v>8</v>
      </c>
      <c r="C777" s="2" t="s">
        <v>50</v>
      </c>
      <c r="D777" s="2" t="s">
        <v>2723</v>
      </c>
      <c r="E777" s="2" t="s">
        <v>4284</v>
      </c>
      <c r="F777" s="2" t="s">
        <v>26</v>
      </c>
      <c r="G777" s="2" t="s">
        <v>9</v>
      </c>
      <c r="H777" s="2">
        <f t="shared" si="12"/>
        <v>2008</v>
      </c>
      <c r="I777" s="42" t="s">
        <v>5830</v>
      </c>
      <c r="J777" s="2">
        <v>6.8</v>
      </c>
      <c r="K777" s="2">
        <v>275.77999999999997</v>
      </c>
      <c r="L777" s="2">
        <v>108</v>
      </c>
      <c r="M777" s="2">
        <v>23.79</v>
      </c>
      <c r="N777" s="2">
        <v>51.91</v>
      </c>
      <c r="O777" s="2">
        <v>109.42</v>
      </c>
      <c r="P777" s="2">
        <v>2628</v>
      </c>
      <c r="Q777" s="2" t="s">
        <v>49</v>
      </c>
      <c r="R777" s="2">
        <v>81</v>
      </c>
      <c r="S777" s="2">
        <v>69157</v>
      </c>
      <c r="T777" s="2">
        <v>57.87</v>
      </c>
      <c r="U777" s="2">
        <v>51.55</v>
      </c>
      <c r="V777" s="2" t="s">
        <v>54</v>
      </c>
      <c r="W777" s="2">
        <v>58.48</v>
      </c>
    </row>
    <row r="778" spans="1:23" x14ac:dyDescent="0.3">
      <c r="A778" s="2" t="s">
        <v>1218</v>
      </c>
      <c r="B778" s="2" t="s">
        <v>22</v>
      </c>
      <c r="C778" s="2" t="s">
        <v>44</v>
      </c>
      <c r="D778" s="2" t="s">
        <v>2664</v>
      </c>
      <c r="E778" s="2" t="s">
        <v>4286</v>
      </c>
      <c r="F778" s="2" t="s">
        <v>26</v>
      </c>
      <c r="G778" s="2" t="s">
        <v>9</v>
      </c>
      <c r="H778" s="2">
        <f t="shared" si="12"/>
        <v>1955</v>
      </c>
      <c r="I778" s="42" t="s">
        <v>5831</v>
      </c>
      <c r="J778" s="2">
        <v>6.8</v>
      </c>
      <c r="K778" s="2">
        <v>231.53</v>
      </c>
      <c r="L778" s="2">
        <v>143</v>
      </c>
      <c r="M778" s="2">
        <v>38.57</v>
      </c>
      <c r="N778" s="2">
        <v>82.42</v>
      </c>
      <c r="O778" s="2">
        <v>452.7</v>
      </c>
      <c r="P778" s="2">
        <v>4414</v>
      </c>
      <c r="Q778" s="2" t="s">
        <v>49</v>
      </c>
      <c r="R778" s="2">
        <v>91</v>
      </c>
      <c r="S778" s="2">
        <v>222521</v>
      </c>
      <c r="T778" s="2">
        <v>351.98</v>
      </c>
      <c r="U778" s="2">
        <v>100.72</v>
      </c>
      <c r="V778" s="2" t="s">
        <v>44</v>
      </c>
      <c r="W778" s="2">
        <v>99.95</v>
      </c>
    </row>
    <row r="779" spans="1:23" x14ac:dyDescent="0.3">
      <c r="A779" s="2" t="s">
        <v>62</v>
      </c>
      <c r="B779" s="2" t="s">
        <v>32</v>
      </c>
      <c r="C779" s="2" t="s">
        <v>48</v>
      </c>
      <c r="D779" s="2" t="s">
        <v>2737</v>
      </c>
      <c r="E779" s="2" t="s">
        <v>4304</v>
      </c>
      <c r="F779" s="2" t="s">
        <v>26</v>
      </c>
      <c r="G779" s="2" t="s">
        <v>9</v>
      </c>
      <c r="H779" s="2">
        <f t="shared" si="12"/>
        <v>2005</v>
      </c>
      <c r="I779" s="42" t="s">
        <v>5832</v>
      </c>
      <c r="J779" s="2">
        <v>6.8</v>
      </c>
      <c r="K779" s="2">
        <v>231.35</v>
      </c>
      <c r="L779" s="2">
        <v>112</v>
      </c>
      <c r="M779" s="2">
        <v>35.270000000000003</v>
      </c>
      <c r="N779" s="2">
        <v>66.540000000000006</v>
      </c>
      <c r="O779" s="2">
        <v>416.33</v>
      </c>
      <c r="P779" s="2">
        <v>1678</v>
      </c>
      <c r="Q779" s="2" t="s">
        <v>49</v>
      </c>
      <c r="R779" s="2">
        <v>23</v>
      </c>
      <c r="S779" s="2">
        <v>307975</v>
      </c>
      <c r="T779" s="2">
        <v>253.81</v>
      </c>
      <c r="U779" s="2">
        <v>162.52000000000001</v>
      </c>
      <c r="V779" s="2" t="s">
        <v>50</v>
      </c>
      <c r="W779" s="2">
        <v>78.52</v>
      </c>
    </row>
    <row r="780" spans="1:23" x14ac:dyDescent="0.3">
      <c r="A780" s="2" t="s">
        <v>1260</v>
      </c>
      <c r="B780" s="2" t="s">
        <v>13</v>
      </c>
      <c r="C780" s="2" t="s">
        <v>48</v>
      </c>
      <c r="D780" s="2" t="s">
        <v>2509</v>
      </c>
      <c r="E780" s="2" t="s">
        <v>4335</v>
      </c>
      <c r="F780" s="2" t="s">
        <v>26</v>
      </c>
      <c r="G780" s="2" t="s">
        <v>9</v>
      </c>
      <c r="H780" s="2">
        <f t="shared" si="12"/>
        <v>2002</v>
      </c>
      <c r="I780" s="42" t="s">
        <v>5833</v>
      </c>
      <c r="J780" s="2">
        <v>6.8</v>
      </c>
      <c r="K780" s="2">
        <v>246.93</v>
      </c>
      <c r="L780" s="2">
        <v>110</v>
      </c>
      <c r="M780" s="2">
        <v>46.14</v>
      </c>
      <c r="N780" s="2">
        <v>105.71</v>
      </c>
      <c r="O780" s="2">
        <v>480.56</v>
      </c>
      <c r="P780" s="2">
        <v>1382</v>
      </c>
      <c r="Q780" s="2" t="s">
        <v>45</v>
      </c>
      <c r="R780" s="2">
        <v>39</v>
      </c>
      <c r="S780" s="2">
        <v>11294</v>
      </c>
      <c r="T780" s="2">
        <v>333.33</v>
      </c>
      <c r="U780" s="2">
        <v>147.22999999999999</v>
      </c>
      <c r="V780" s="2" t="s">
        <v>55</v>
      </c>
      <c r="W780" s="2">
        <v>27.22</v>
      </c>
    </row>
    <row r="781" spans="1:23" x14ac:dyDescent="0.3">
      <c r="A781" s="2" t="s">
        <v>1280</v>
      </c>
      <c r="B781" s="2" t="s">
        <v>32</v>
      </c>
      <c r="C781" s="2" t="s">
        <v>54</v>
      </c>
      <c r="D781" s="2" t="s">
        <v>2579</v>
      </c>
      <c r="E781" s="2" t="s">
        <v>4358</v>
      </c>
      <c r="F781" s="2" t="s">
        <v>26</v>
      </c>
      <c r="G781" s="2" t="s">
        <v>1982</v>
      </c>
      <c r="H781" s="2">
        <f t="shared" si="12"/>
        <v>1975</v>
      </c>
      <c r="I781" s="42" t="s">
        <v>5834</v>
      </c>
      <c r="J781" s="2">
        <v>6.8</v>
      </c>
      <c r="K781" s="2">
        <v>94.5</v>
      </c>
      <c r="L781" s="2">
        <v>128</v>
      </c>
      <c r="M781" s="2">
        <v>19.07</v>
      </c>
      <c r="N781" s="2">
        <v>53.68</v>
      </c>
      <c r="O781" s="2">
        <v>478.37</v>
      </c>
      <c r="P781" s="2">
        <v>4287</v>
      </c>
      <c r="Q781" s="2" t="s">
        <v>45</v>
      </c>
      <c r="R781" s="2">
        <v>63</v>
      </c>
      <c r="S781" s="2">
        <v>273105</v>
      </c>
      <c r="T781" s="2">
        <v>325.64</v>
      </c>
      <c r="U781" s="2">
        <v>152.72999999999999</v>
      </c>
      <c r="V781" s="2" t="s">
        <v>55</v>
      </c>
      <c r="W781" s="2">
        <v>30.09</v>
      </c>
    </row>
    <row r="782" spans="1:23" x14ac:dyDescent="0.3">
      <c r="A782" s="2" t="s">
        <v>1285</v>
      </c>
      <c r="B782" s="2" t="s">
        <v>13</v>
      </c>
      <c r="C782" s="2" t="s">
        <v>48</v>
      </c>
      <c r="D782" s="2" t="s">
        <v>2207</v>
      </c>
      <c r="E782" s="2" t="s">
        <v>4365</v>
      </c>
      <c r="F782" s="2" t="s">
        <v>26</v>
      </c>
      <c r="G782" s="2" t="s">
        <v>9</v>
      </c>
      <c r="H782" s="2">
        <f t="shared" si="12"/>
        <v>1963</v>
      </c>
      <c r="I782" s="42" t="s">
        <v>5835</v>
      </c>
      <c r="J782" s="2">
        <v>6.8</v>
      </c>
      <c r="K782" s="2">
        <v>120.45</v>
      </c>
      <c r="L782" s="2">
        <v>106</v>
      </c>
      <c r="M782" s="2">
        <v>32.43</v>
      </c>
      <c r="N782" s="2">
        <v>50.53</v>
      </c>
      <c r="O782" s="2">
        <v>461.5</v>
      </c>
      <c r="P782" s="2">
        <v>3649</v>
      </c>
      <c r="Q782" s="2" t="s">
        <v>49</v>
      </c>
      <c r="R782" s="2">
        <v>74</v>
      </c>
      <c r="S782" s="2">
        <v>76921</v>
      </c>
      <c r="T782" s="2">
        <v>342.49</v>
      </c>
      <c r="U782" s="2">
        <v>119.01</v>
      </c>
      <c r="V782" s="2" t="s">
        <v>55</v>
      </c>
      <c r="W782" s="2">
        <v>58.75</v>
      </c>
    </row>
    <row r="783" spans="1:23" x14ac:dyDescent="0.3">
      <c r="A783" s="2" t="s">
        <v>1302</v>
      </c>
      <c r="B783" s="2" t="s">
        <v>22</v>
      </c>
      <c r="C783" s="2" t="s">
        <v>54</v>
      </c>
      <c r="D783" s="2" t="s">
        <v>2425</v>
      </c>
      <c r="E783" s="2" t="s">
        <v>4386</v>
      </c>
      <c r="F783" s="2" t="s">
        <v>26</v>
      </c>
      <c r="G783" s="2" t="s">
        <v>19</v>
      </c>
      <c r="H783" s="2">
        <f t="shared" si="12"/>
        <v>2006</v>
      </c>
      <c r="I783" s="42" t="s">
        <v>5305</v>
      </c>
      <c r="J783" s="2">
        <v>6.8</v>
      </c>
      <c r="K783" s="2">
        <v>112.59</v>
      </c>
      <c r="L783" s="2">
        <v>135</v>
      </c>
      <c r="M783" s="2">
        <v>42.11</v>
      </c>
      <c r="N783" s="2">
        <v>83.65</v>
      </c>
      <c r="O783" s="2">
        <v>318.79000000000002</v>
      </c>
      <c r="P783" s="2">
        <v>3134</v>
      </c>
      <c r="Q783" s="2" t="s">
        <v>49</v>
      </c>
      <c r="R783" s="2">
        <v>93</v>
      </c>
      <c r="S783" s="2">
        <v>269916</v>
      </c>
      <c r="T783" s="2">
        <v>241.86</v>
      </c>
      <c r="U783" s="2">
        <v>76.930000000000007</v>
      </c>
      <c r="V783" s="2" t="s">
        <v>48</v>
      </c>
      <c r="W783" s="2">
        <v>34.72</v>
      </c>
    </row>
    <row r="784" spans="1:23" x14ac:dyDescent="0.3">
      <c r="A784" s="2" t="s">
        <v>1361</v>
      </c>
      <c r="B784" s="2" t="s">
        <v>8</v>
      </c>
      <c r="C784" s="2" t="s">
        <v>50</v>
      </c>
      <c r="D784" s="2" t="s">
        <v>2807</v>
      </c>
      <c r="E784" s="2" t="s">
        <v>4448</v>
      </c>
      <c r="F784" s="2" t="s">
        <v>26</v>
      </c>
      <c r="G784" s="2" t="s">
        <v>9</v>
      </c>
      <c r="H784" s="2">
        <f t="shared" si="12"/>
        <v>1975</v>
      </c>
      <c r="I784" s="42" t="s">
        <v>5836</v>
      </c>
      <c r="J784" s="2">
        <v>6.8</v>
      </c>
      <c r="K784" s="2">
        <v>77.55</v>
      </c>
      <c r="L784" s="2">
        <v>163</v>
      </c>
      <c r="M784" s="2">
        <v>30.87</v>
      </c>
      <c r="N784" s="2">
        <v>61.46</v>
      </c>
      <c r="O784" s="2">
        <v>438.34</v>
      </c>
      <c r="P784" s="2">
        <v>3702</v>
      </c>
      <c r="Q784" s="2" t="s">
        <v>49</v>
      </c>
      <c r="R784" s="2">
        <v>26</v>
      </c>
      <c r="S784" s="2">
        <v>196567</v>
      </c>
      <c r="T784" s="2">
        <v>281.64999999999998</v>
      </c>
      <c r="U784" s="2">
        <v>156.69</v>
      </c>
      <c r="V784" s="2" t="s">
        <v>46</v>
      </c>
      <c r="W784" s="2">
        <v>20.41</v>
      </c>
    </row>
    <row r="785" spans="1:23" x14ac:dyDescent="0.3">
      <c r="A785" s="2" t="s">
        <v>419</v>
      </c>
      <c r="B785" s="2" t="s">
        <v>25</v>
      </c>
      <c r="C785" s="2" t="s">
        <v>52</v>
      </c>
      <c r="D785" s="2" t="s">
        <v>2599</v>
      </c>
      <c r="E785" s="2" t="s">
        <v>4506</v>
      </c>
      <c r="F785" s="2" t="s">
        <v>26</v>
      </c>
      <c r="G785" s="2" t="s">
        <v>9</v>
      </c>
      <c r="H785" s="2">
        <f t="shared" si="12"/>
        <v>1968</v>
      </c>
      <c r="I785" s="42" t="s">
        <v>5334</v>
      </c>
      <c r="J785" s="2">
        <v>6.8</v>
      </c>
      <c r="K785" s="2">
        <v>97.34</v>
      </c>
      <c r="L785" s="2">
        <v>126</v>
      </c>
      <c r="M785" s="2">
        <v>25.11</v>
      </c>
      <c r="N785" s="2">
        <v>41.83</v>
      </c>
      <c r="O785" s="2">
        <v>271.74</v>
      </c>
      <c r="P785" s="2">
        <v>2516</v>
      </c>
      <c r="Q785" s="2" t="s">
        <v>45</v>
      </c>
      <c r="R785" s="2">
        <v>57</v>
      </c>
      <c r="S785" s="2">
        <v>460113</v>
      </c>
      <c r="T785" s="2">
        <v>170.95</v>
      </c>
      <c r="U785" s="2">
        <v>100.79</v>
      </c>
      <c r="V785" s="2" t="s">
        <v>48</v>
      </c>
      <c r="W785" s="2">
        <v>43.71</v>
      </c>
    </row>
    <row r="786" spans="1:23" x14ac:dyDescent="0.3">
      <c r="A786" s="2" t="s">
        <v>1423</v>
      </c>
      <c r="B786" s="2" t="s">
        <v>22</v>
      </c>
      <c r="C786" s="2" t="s">
        <v>61</v>
      </c>
      <c r="D786" s="2" t="s">
        <v>2841</v>
      </c>
      <c r="E786" s="2" t="s">
        <v>4518</v>
      </c>
      <c r="F786" s="2" t="s">
        <v>26</v>
      </c>
      <c r="G786" s="2" t="s">
        <v>9</v>
      </c>
      <c r="H786" s="2">
        <f t="shared" si="12"/>
        <v>2005</v>
      </c>
      <c r="I786" s="42" t="s">
        <v>5837</v>
      </c>
      <c r="J786" s="2">
        <v>6.8</v>
      </c>
      <c r="K786" s="2">
        <v>41.33</v>
      </c>
      <c r="L786" s="2">
        <v>92</v>
      </c>
      <c r="M786" s="2">
        <v>46.38</v>
      </c>
      <c r="N786" s="2">
        <v>69.86</v>
      </c>
      <c r="O786" s="2">
        <v>597.5</v>
      </c>
      <c r="P786" s="2">
        <v>2605</v>
      </c>
      <c r="Q786" s="2" t="s">
        <v>49</v>
      </c>
      <c r="R786" s="2">
        <v>94</v>
      </c>
      <c r="S786" s="2">
        <v>204861</v>
      </c>
      <c r="T786" s="2">
        <v>384.94</v>
      </c>
      <c r="U786" s="2">
        <v>212.56</v>
      </c>
      <c r="V786" s="2" t="s">
        <v>44</v>
      </c>
      <c r="W786" s="2">
        <v>18.62</v>
      </c>
    </row>
    <row r="787" spans="1:23" x14ac:dyDescent="0.3">
      <c r="A787" s="2" t="s">
        <v>1451</v>
      </c>
      <c r="B787" s="2" t="s">
        <v>28</v>
      </c>
      <c r="C787" s="2" t="s">
        <v>54</v>
      </c>
      <c r="D787" s="2" t="s">
        <v>2116</v>
      </c>
      <c r="E787" s="2" t="s">
        <v>4556</v>
      </c>
      <c r="F787" s="2" t="s">
        <v>26</v>
      </c>
      <c r="G787" s="2" t="s">
        <v>9</v>
      </c>
      <c r="H787" s="2">
        <f t="shared" si="12"/>
        <v>1980</v>
      </c>
      <c r="I787" s="42" t="s">
        <v>5838</v>
      </c>
      <c r="J787" s="2">
        <v>6.8</v>
      </c>
      <c r="K787" s="2">
        <v>232.08</v>
      </c>
      <c r="L787" s="2">
        <v>116</v>
      </c>
      <c r="M787" s="2">
        <v>49.96</v>
      </c>
      <c r="N787" s="2">
        <v>115.49</v>
      </c>
      <c r="O787" s="2">
        <v>830.89</v>
      </c>
      <c r="P787" s="2">
        <v>1540</v>
      </c>
      <c r="Q787" s="2" t="s">
        <v>45</v>
      </c>
      <c r="R787" s="2">
        <v>40</v>
      </c>
      <c r="S787" s="2">
        <v>165998</v>
      </c>
      <c r="T787" s="2">
        <v>638.82000000000005</v>
      </c>
      <c r="U787" s="2">
        <v>192.07</v>
      </c>
      <c r="V787" s="2" t="s">
        <v>50</v>
      </c>
      <c r="W787" s="2">
        <v>48.01</v>
      </c>
    </row>
    <row r="788" spans="1:23" x14ac:dyDescent="0.3">
      <c r="A788" s="2" t="s">
        <v>1453</v>
      </c>
      <c r="B788" s="2" t="s">
        <v>25</v>
      </c>
      <c r="C788" s="2" t="s">
        <v>50</v>
      </c>
      <c r="D788" s="2" t="s">
        <v>1943</v>
      </c>
      <c r="E788" s="2" t="s">
        <v>4558</v>
      </c>
      <c r="F788" s="2" t="s">
        <v>26</v>
      </c>
      <c r="G788" s="2" t="s">
        <v>9</v>
      </c>
      <c r="H788" s="2">
        <f t="shared" si="12"/>
        <v>1981</v>
      </c>
      <c r="I788" s="42" t="s">
        <v>5839</v>
      </c>
      <c r="J788" s="2">
        <v>6.8</v>
      </c>
      <c r="K788" s="2">
        <v>56.33</v>
      </c>
      <c r="L788" s="2">
        <v>88</v>
      </c>
      <c r="M788" s="2">
        <v>25.6</v>
      </c>
      <c r="N788" s="2">
        <v>69.069999999999993</v>
      </c>
      <c r="O788" s="2">
        <v>216.96</v>
      </c>
      <c r="P788" s="2">
        <v>3385</v>
      </c>
      <c r="Q788" s="2" t="s">
        <v>45</v>
      </c>
      <c r="R788" s="2">
        <v>78</v>
      </c>
      <c r="S788" s="2">
        <v>481996</v>
      </c>
      <c r="T788" s="2">
        <v>115.45</v>
      </c>
      <c r="U788" s="2">
        <v>101.51</v>
      </c>
      <c r="V788" s="2" t="s">
        <v>46</v>
      </c>
      <c r="W788" s="2">
        <v>18.25</v>
      </c>
    </row>
    <row r="789" spans="1:23" x14ac:dyDescent="0.3">
      <c r="A789" s="2" t="s">
        <v>1465</v>
      </c>
      <c r="B789" s="2" t="s">
        <v>22</v>
      </c>
      <c r="C789" s="2" t="s">
        <v>61</v>
      </c>
      <c r="D789" s="2" t="s">
        <v>2862</v>
      </c>
      <c r="E789" s="2" t="s">
        <v>4571</v>
      </c>
      <c r="F789" s="2" t="s">
        <v>26</v>
      </c>
      <c r="G789" s="2" t="s">
        <v>19</v>
      </c>
      <c r="H789" s="2">
        <f t="shared" si="12"/>
        <v>1996</v>
      </c>
      <c r="I789" s="42" t="s">
        <v>5840</v>
      </c>
      <c r="J789" s="2">
        <v>6.8</v>
      </c>
      <c r="K789" s="2">
        <v>298.66000000000003</v>
      </c>
      <c r="L789" s="2">
        <v>133</v>
      </c>
      <c r="M789" s="2">
        <v>6.28</v>
      </c>
      <c r="N789" s="2">
        <v>11.04</v>
      </c>
      <c r="O789" s="2">
        <v>110.35</v>
      </c>
      <c r="P789" s="2">
        <v>2326</v>
      </c>
      <c r="Q789" s="2" t="s">
        <v>45</v>
      </c>
      <c r="R789" s="2">
        <v>55</v>
      </c>
      <c r="S789" s="2">
        <v>148401</v>
      </c>
      <c r="T789" s="2">
        <v>59.73</v>
      </c>
      <c r="U789" s="2">
        <v>50.62</v>
      </c>
      <c r="V789" s="2" t="s">
        <v>46</v>
      </c>
      <c r="W789" s="2">
        <v>132.01</v>
      </c>
    </row>
    <row r="790" spans="1:23" x14ac:dyDescent="0.3">
      <c r="A790" s="2" t="s">
        <v>1477</v>
      </c>
      <c r="B790" s="2" t="s">
        <v>10</v>
      </c>
      <c r="C790" s="2" t="s">
        <v>66</v>
      </c>
      <c r="D790" s="2" t="s">
        <v>2221</v>
      </c>
      <c r="E790" s="2" t="s">
        <v>4585</v>
      </c>
      <c r="F790" s="2" t="s">
        <v>26</v>
      </c>
      <c r="G790" s="2" t="s">
        <v>9</v>
      </c>
      <c r="H790" s="2">
        <f t="shared" si="12"/>
        <v>1988</v>
      </c>
      <c r="I790" s="42" t="s">
        <v>5841</v>
      </c>
      <c r="J790" s="2">
        <v>6.8</v>
      </c>
      <c r="K790" s="2">
        <v>295.45999999999998</v>
      </c>
      <c r="L790" s="2">
        <v>110</v>
      </c>
      <c r="M790" s="2">
        <v>31.08</v>
      </c>
      <c r="N790" s="2">
        <v>69.400000000000006</v>
      </c>
      <c r="O790" s="2">
        <v>277.44</v>
      </c>
      <c r="P790" s="2">
        <v>2765</v>
      </c>
      <c r="Q790" s="2" t="s">
        <v>45</v>
      </c>
      <c r="R790" s="2">
        <v>59</v>
      </c>
      <c r="S790" s="2">
        <v>259420</v>
      </c>
      <c r="T790" s="2">
        <v>178.29</v>
      </c>
      <c r="U790" s="2">
        <v>99.15</v>
      </c>
      <c r="V790" s="2" t="s">
        <v>44</v>
      </c>
      <c r="W790" s="2">
        <v>89.2</v>
      </c>
    </row>
    <row r="791" spans="1:23" x14ac:dyDescent="0.3">
      <c r="A791" s="2" t="s">
        <v>1520</v>
      </c>
      <c r="B791" s="2" t="s">
        <v>20</v>
      </c>
      <c r="C791" s="2" t="s">
        <v>50</v>
      </c>
      <c r="D791" s="2" t="s">
        <v>2048</v>
      </c>
      <c r="E791" s="2" t="s">
        <v>4638</v>
      </c>
      <c r="F791" s="2" t="s">
        <v>26</v>
      </c>
      <c r="G791" s="2" t="s">
        <v>19</v>
      </c>
      <c r="H791" s="2">
        <f t="shared" si="12"/>
        <v>2004</v>
      </c>
      <c r="I791" s="42" t="s">
        <v>5842</v>
      </c>
      <c r="J791" s="2">
        <v>6.8</v>
      </c>
      <c r="K791" s="2">
        <v>70.92</v>
      </c>
      <c r="L791" s="2">
        <v>168</v>
      </c>
      <c r="M791" s="2">
        <v>10.94</v>
      </c>
      <c r="N791" s="2">
        <v>22.49</v>
      </c>
      <c r="O791" s="2">
        <v>83.04</v>
      </c>
      <c r="P791" s="2">
        <v>4898</v>
      </c>
      <c r="Q791" s="2" t="s">
        <v>49</v>
      </c>
      <c r="R791" s="2">
        <v>45</v>
      </c>
      <c r="S791" s="2">
        <v>384602</v>
      </c>
      <c r="T791" s="2">
        <v>55.66</v>
      </c>
      <c r="U791" s="2">
        <v>27.38</v>
      </c>
      <c r="V791" s="2" t="s">
        <v>50</v>
      </c>
      <c r="W791" s="2">
        <v>16.63</v>
      </c>
    </row>
    <row r="792" spans="1:23" x14ac:dyDescent="0.3">
      <c r="A792" s="2" t="s">
        <v>1525</v>
      </c>
      <c r="B792" s="2" t="s">
        <v>10</v>
      </c>
      <c r="C792" s="2" t="s">
        <v>54</v>
      </c>
      <c r="D792" s="2" t="s">
        <v>2400</v>
      </c>
      <c r="E792" s="2" t="s">
        <v>4643</v>
      </c>
      <c r="F792" s="2" t="s">
        <v>26</v>
      </c>
      <c r="G792" s="2" t="s">
        <v>9</v>
      </c>
      <c r="H792" s="2">
        <f t="shared" si="12"/>
        <v>1996</v>
      </c>
      <c r="I792" s="42" t="s">
        <v>5843</v>
      </c>
      <c r="J792" s="2">
        <v>6.8</v>
      </c>
      <c r="K792" s="2">
        <v>144.96</v>
      </c>
      <c r="L792" s="2">
        <v>117</v>
      </c>
      <c r="M792" s="2">
        <v>7.39</v>
      </c>
      <c r="N792" s="2">
        <v>19.54</v>
      </c>
      <c r="O792" s="2">
        <v>41.67</v>
      </c>
      <c r="P792" s="2">
        <v>4596</v>
      </c>
      <c r="Q792" s="2" t="s">
        <v>49</v>
      </c>
      <c r="R792" s="2">
        <v>60</v>
      </c>
      <c r="S792" s="2">
        <v>333267</v>
      </c>
      <c r="T792" s="2">
        <v>31.97</v>
      </c>
      <c r="U792" s="2">
        <v>9.6999999999999993</v>
      </c>
      <c r="V792" s="2" t="s">
        <v>46</v>
      </c>
      <c r="W792" s="2">
        <v>41.58</v>
      </c>
    </row>
    <row r="793" spans="1:23" x14ac:dyDescent="0.3">
      <c r="A793" s="2" t="s">
        <v>1534</v>
      </c>
      <c r="B793" s="2" t="s">
        <v>17</v>
      </c>
      <c r="C793" s="2" t="s">
        <v>48</v>
      </c>
      <c r="D793" s="2" t="s">
        <v>2903</v>
      </c>
      <c r="E793" s="2" t="s">
        <v>4654</v>
      </c>
      <c r="F793" s="2" t="s">
        <v>26</v>
      </c>
      <c r="G793" s="2" t="s">
        <v>21</v>
      </c>
      <c r="H793" s="2">
        <f t="shared" si="12"/>
        <v>1991</v>
      </c>
      <c r="I793" s="42" t="s">
        <v>5844</v>
      </c>
      <c r="J793" s="2">
        <v>6.8</v>
      </c>
      <c r="K793" s="2">
        <v>147.88</v>
      </c>
      <c r="L793" s="2">
        <v>161</v>
      </c>
      <c r="M793" s="2">
        <v>48.14</v>
      </c>
      <c r="N793" s="2">
        <v>78.58</v>
      </c>
      <c r="O793" s="2">
        <v>292.61</v>
      </c>
      <c r="P793" s="2">
        <v>884</v>
      </c>
      <c r="Q793" s="2" t="s">
        <v>49</v>
      </c>
      <c r="R793" s="2">
        <v>59</v>
      </c>
      <c r="S793" s="2">
        <v>249940</v>
      </c>
      <c r="T793" s="2">
        <v>222.22</v>
      </c>
      <c r="U793" s="2">
        <v>70.39</v>
      </c>
      <c r="V793" s="2" t="s">
        <v>46</v>
      </c>
      <c r="W793" s="2">
        <v>67.78</v>
      </c>
    </row>
    <row r="794" spans="1:23" x14ac:dyDescent="0.3">
      <c r="A794" s="2" t="s">
        <v>1342</v>
      </c>
      <c r="B794" s="2" t="s">
        <v>28</v>
      </c>
      <c r="C794" s="2" t="s">
        <v>66</v>
      </c>
      <c r="D794" s="2" t="s">
        <v>1952</v>
      </c>
      <c r="E794" s="2" t="s">
        <v>4656</v>
      </c>
      <c r="F794" s="2" t="s">
        <v>26</v>
      </c>
      <c r="G794" s="2" t="s">
        <v>9</v>
      </c>
      <c r="H794" s="2">
        <f t="shared" si="12"/>
        <v>1959</v>
      </c>
      <c r="I794" s="42" t="s">
        <v>5845</v>
      </c>
      <c r="J794" s="2">
        <v>6.8</v>
      </c>
      <c r="K794" s="2">
        <v>114.91</v>
      </c>
      <c r="L794" s="2">
        <v>130</v>
      </c>
      <c r="M794" s="2">
        <v>48.91</v>
      </c>
      <c r="N794" s="2">
        <v>112.99</v>
      </c>
      <c r="O794" s="2">
        <v>574.35</v>
      </c>
      <c r="P794" s="2">
        <v>3827</v>
      </c>
      <c r="Q794" s="2" t="s">
        <v>45</v>
      </c>
      <c r="R794" s="2">
        <v>79</v>
      </c>
      <c r="S794" s="2">
        <v>317856</v>
      </c>
      <c r="T794" s="2">
        <v>416.78</v>
      </c>
      <c r="U794" s="2">
        <v>157.57</v>
      </c>
      <c r="V794" s="2" t="s">
        <v>55</v>
      </c>
      <c r="W794" s="2">
        <v>42.92</v>
      </c>
    </row>
    <row r="795" spans="1:23" x14ac:dyDescent="0.3">
      <c r="A795" s="2" t="s">
        <v>1589</v>
      </c>
      <c r="B795" s="2" t="s">
        <v>17</v>
      </c>
      <c r="C795" s="2" t="s">
        <v>66</v>
      </c>
      <c r="D795" s="2" t="s">
        <v>2932</v>
      </c>
      <c r="E795" s="2" t="s">
        <v>4725</v>
      </c>
      <c r="F795" s="2" t="s">
        <v>26</v>
      </c>
      <c r="G795" s="2" t="s">
        <v>9</v>
      </c>
      <c r="H795" s="2">
        <f t="shared" si="12"/>
        <v>2011</v>
      </c>
      <c r="I795" s="42" t="s">
        <v>5846</v>
      </c>
      <c r="J795" s="2">
        <v>6.8</v>
      </c>
      <c r="K795" s="2">
        <v>167.2</v>
      </c>
      <c r="L795" s="2">
        <v>159</v>
      </c>
      <c r="M795" s="2">
        <v>9.83</v>
      </c>
      <c r="N795" s="2">
        <v>19.420000000000002</v>
      </c>
      <c r="O795" s="2">
        <v>160.56</v>
      </c>
      <c r="P795" s="2">
        <v>2102</v>
      </c>
      <c r="Q795" s="2" t="s">
        <v>45</v>
      </c>
      <c r="R795" s="2">
        <v>43</v>
      </c>
      <c r="S795" s="2">
        <v>52223</v>
      </c>
      <c r="T795" s="2">
        <v>117.88</v>
      </c>
      <c r="U795" s="2">
        <v>42.68</v>
      </c>
      <c r="V795" s="2" t="s">
        <v>46</v>
      </c>
      <c r="W795" s="2">
        <v>41.47</v>
      </c>
    </row>
    <row r="796" spans="1:23" x14ac:dyDescent="0.3">
      <c r="A796" s="2" t="s">
        <v>1614</v>
      </c>
      <c r="B796" s="2" t="s">
        <v>25</v>
      </c>
      <c r="C796" s="2" t="s">
        <v>52</v>
      </c>
      <c r="D796" s="2" t="s">
        <v>2942</v>
      </c>
      <c r="E796" s="2" t="s">
        <v>4753</v>
      </c>
      <c r="F796" s="2" t="s">
        <v>26</v>
      </c>
      <c r="G796" s="2" t="s">
        <v>9</v>
      </c>
      <c r="H796" s="2">
        <f t="shared" si="12"/>
        <v>1952</v>
      </c>
      <c r="I796" s="42" t="s">
        <v>5847</v>
      </c>
      <c r="J796" s="2">
        <v>6.8</v>
      </c>
      <c r="K796" s="2">
        <v>190.51</v>
      </c>
      <c r="L796" s="2">
        <v>95</v>
      </c>
      <c r="M796" s="2">
        <v>41.27</v>
      </c>
      <c r="N796" s="2">
        <v>69.260000000000005</v>
      </c>
      <c r="O796" s="2">
        <v>296.13</v>
      </c>
      <c r="P796" s="2">
        <v>2817</v>
      </c>
      <c r="Q796" s="2" t="s">
        <v>45</v>
      </c>
      <c r="R796" s="2">
        <v>96</v>
      </c>
      <c r="S796" s="2">
        <v>237560</v>
      </c>
      <c r="T796" s="2">
        <v>214.27</v>
      </c>
      <c r="U796" s="2">
        <v>81.86</v>
      </c>
      <c r="V796" s="2" t="s">
        <v>50</v>
      </c>
      <c r="W796" s="2">
        <v>34.5</v>
      </c>
    </row>
    <row r="797" spans="1:23" x14ac:dyDescent="0.3">
      <c r="A797" s="2" t="s">
        <v>1615</v>
      </c>
      <c r="B797" s="2" t="s">
        <v>17</v>
      </c>
      <c r="C797" s="2" t="s">
        <v>52</v>
      </c>
      <c r="D797" s="2" t="s">
        <v>2208</v>
      </c>
      <c r="E797" s="2" t="s">
        <v>4754</v>
      </c>
      <c r="F797" s="2" t="s">
        <v>26</v>
      </c>
      <c r="G797" s="2" t="s">
        <v>9</v>
      </c>
      <c r="H797" s="2">
        <f t="shared" si="12"/>
        <v>1966</v>
      </c>
      <c r="I797" s="42" t="s">
        <v>5848</v>
      </c>
      <c r="J797" s="2">
        <v>6.8</v>
      </c>
      <c r="K797" s="2">
        <v>154.15</v>
      </c>
      <c r="L797" s="2">
        <v>176</v>
      </c>
      <c r="M797" s="2">
        <v>37.880000000000003</v>
      </c>
      <c r="N797" s="2">
        <v>57.68</v>
      </c>
      <c r="O797" s="2">
        <v>220.16</v>
      </c>
      <c r="P797" s="2">
        <v>4300</v>
      </c>
      <c r="Q797" s="2" t="s">
        <v>49</v>
      </c>
      <c r="R797" s="2">
        <v>48</v>
      </c>
      <c r="S797" s="2">
        <v>273139</v>
      </c>
      <c r="T797" s="2">
        <v>128.59</v>
      </c>
      <c r="U797" s="2">
        <v>91.57</v>
      </c>
      <c r="V797" s="2" t="s">
        <v>46</v>
      </c>
      <c r="W797" s="2">
        <v>55.79</v>
      </c>
    </row>
    <row r="798" spans="1:23" x14ac:dyDescent="0.3">
      <c r="A798" s="2" t="s">
        <v>457</v>
      </c>
      <c r="B798" s="2" t="s">
        <v>8</v>
      </c>
      <c r="C798" s="2" t="s">
        <v>54</v>
      </c>
      <c r="D798" s="2" t="s">
        <v>2293</v>
      </c>
      <c r="E798" s="2" t="s">
        <v>4769</v>
      </c>
      <c r="F798" s="2" t="s">
        <v>26</v>
      </c>
      <c r="G798" s="2" t="s">
        <v>9</v>
      </c>
      <c r="H798" s="2">
        <f t="shared" si="12"/>
        <v>1951</v>
      </c>
      <c r="I798" s="42" t="s">
        <v>5849</v>
      </c>
      <c r="J798" s="2">
        <v>6.8</v>
      </c>
      <c r="K798" s="2">
        <v>36.89</v>
      </c>
      <c r="L798" s="2">
        <v>173</v>
      </c>
      <c r="M798" s="2">
        <v>25.76</v>
      </c>
      <c r="N798" s="2">
        <v>59.08</v>
      </c>
      <c r="O798" s="2">
        <v>262.39</v>
      </c>
      <c r="P798" s="2">
        <v>2069</v>
      </c>
      <c r="Q798" s="2" t="s">
        <v>49</v>
      </c>
      <c r="R798" s="2">
        <v>39</v>
      </c>
      <c r="S798" s="2">
        <v>215215</v>
      </c>
      <c r="T798" s="2">
        <v>204.45</v>
      </c>
      <c r="U798" s="2">
        <v>57.94</v>
      </c>
      <c r="V798" s="2" t="s">
        <v>48</v>
      </c>
      <c r="W798" s="2">
        <v>7.14</v>
      </c>
    </row>
    <row r="799" spans="1:23" x14ac:dyDescent="0.3">
      <c r="A799" s="2" t="s">
        <v>1638</v>
      </c>
      <c r="B799" s="2" t="s">
        <v>10</v>
      </c>
      <c r="C799" s="2" t="s">
        <v>54</v>
      </c>
      <c r="D799" s="2" t="s">
        <v>2952</v>
      </c>
      <c r="E799" s="2" t="s">
        <v>4788</v>
      </c>
      <c r="F799" s="2" t="s">
        <v>26</v>
      </c>
      <c r="G799" s="2" t="s">
        <v>9</v>
      </c>
      <c r="H799" s="2">
        <f t="shared" si="12"/>
        <v>2009</v>
      </c>
      <c r="I799" s="42" t="s">
        <v>5850</v>
      </c>
      <c r="J799" s="2">
        <v>6.8</v>
      </c>
      <c r="K799" s="2">
        <v>24.02</v>
      </c>
      <c r="L799" s="2">
        <v>149</v>
      </c>
      <c r="M799" s="2">
        <v>26.36</v>
      </c>
      <c r="N799" s="2">
        <v>48.39</v>
      </c>
      <c r="O799" s="2">
        <v>456.41</v>
      </c>
      <c r="P799" s="2">
        <v>2890</v>
      </c>
      <c r="Q799" s="2" t="s">
        <v>49</v>
      </c>
      <c r="R799" s="2">
        <v>91</v>
      </c>
      <c r="S799" s="2">
        <v>296855</v>
      </c>
      <c r="T799" s="2">
        <v>246.06</v>
      </c>
      <c r="U799" s="2">
        <v>210.35</v>
      </c>
      <c r="V799" s="2" t="s">
        <v>50</v>
      </c>
      <c r="W799" s="2">
        <v>4.8</v>
      </c>
    </row>
    <row r="800" spans="1:23" x14ac:dyDescent="0.3">
      <c r="A800" s="2" t="s">
        <v>1646</v>
      </c>
      <c r="B800" s="2" t="s">
        <v>13</v>
      </c>
      <c r="C800" s="2" t="s">
        <v>52</v>
      </c>
      <c r="D800" s="2" t="s">
        <v>2958</v>
      </c>
      <c r="E800" s="2" t="s">
        <v>4800</v>
      </c>
      <c r="F800" s="2" t="s">
        <v>26</v>
      </c>
      <c r="G800" s="2" t="s">
        <v>9</v>
      </c>
      <c r="H800" s="2">
        <f t="shared" si="12"/>
        <v>2014</v>
      </c>
      <c r="I800" s="42" t="s">
        <v>5851</v>
      </c>
      <c r="J800" s="2">
        <v>6.8</v>
      </c>
      <c r="K800" s="2">
        <v>269.02999999999997</v>
      </c>
      <c r="L800" s="2">
        <v>104</v>
      </c>
      <c r="M800" s="2">
        <v>37.31</v>
      </c>
      <c r="N800" s="2">
        <v>110.21</v>
      </c>
      <c r="O800" s="2">
        <v>1071.47</v>
      </c>
      <c r="P800" s="2">
        <v>1681</v>
      </c>
      <c r="Q800" s="2" t="s">
        <v>45</v>
      </c>
      <c r="R800" s="2">
        <v>90</v>
      </c>
      <c r="S800" s="2">
        <v>14045</v>
      </c>
      <c r="T800" s="2">
        <v>732.74</v>
      </c>
      <c r="U800" s="2">
        <v>338.73</v>
      </c>
      <c r="V800" s="2" t="s">
        <v>48</v>
      </c>
      <c r="W800" s="2">
        <v>117.78</v>
      </c>
    </row>
    <row r="801" spans="1:23" x14ac:dyDescent="0.3">
      <c r="A801" s="2" t="s">
        <v>1652</v>
      </c>
      <c r="B801" s="2" t="s">
        <v>22</v>
      </c>
      <c r="C801" s="2" t="s">
        <v>52</v>
      </c>
      <c r="D801" s="2" t="s">
        <v>2221</v>
      </c>
      <c r="E801" s="2" t="s">
        <v>4585</v>
      </c>
      <c r="F801" s="2" t="s">
        <v>26</v>
      </c>
      <c r="G801" s="2" t="s">
        <v>9</v>
      </c>
      <c r="H801" s="2">
        <f t="shared" si="12"/>
        <v>1955</v>
      </c>
      <c r="I801" s="42" t="s">
        <v>5852</v>
      </c>
      <c r="J801" s="2">
        <v>6.8</v>
      </c>
      <c r="K801" s="2">
        <v>170.5</v>
      </c>
      <c r="L801" s="2">
        <v>180</v>
      </c>
      <c r="M801" s="2">
        <v>6.15</v>
      </c>
      <c r="N801" s="2">
        <v>13.83</v>
      </c>
      <c r="O801" s="2">
        <v>53.61</v>
      </c>
      <c r="P801" s="2">
        <v>4617</v>
      </c>
      <c r="Q801" s="2" t="s">
        <v>49</v>
      </c>
      <c r="R801" s="2">
        <v>60</v>
      </c>
      <c r="S801" s="2">
        <v>245783</v>
      </c>
      <c r="T801" s="2">
        <v>35.54</v>
      </c>
      <c r="U801" s="2">
        <v>18.07</v>
      </c>
      <c r="V801" s="2" t="s">
        <v>54</v>
      </c>
      <c r="W801" s="2">
        <v>80.209999999999994</v>
      </c>
    </row>
    <row r="802" spans="1:23" x14ac:dyDescent="0.3">
      <c r="A802" s="2" t="s">
        <v>1680</v>
      </c>
      <c r="B802" s="2" t="s">
        <v>28</v>
      </c>
      <c r="C802" s="2" t="s">
        <v>66</v>
      </c>
      <c r="D802" s="2" t="s">
        <v>1980</v>
      </c>
      <c r="E802" s="2" t="s">
        <v>4837</v>
      </c>
      <c r="F802" s="2" t="s">
        <v>26</v>
      </c>
      <c r="G802" s="2" t="s">
        <v>9</v>
      </c>
      <c r="H802" s="2">
        <f t="shared" si="12"/>
        <v>1962</v>
      </c>
      <c r="I802" s="42" t="s">
        <v>5853</v>
      </c>
      <c r="J802" s="2">
        <v>6.8</v>
      </c>
      <c r="K802" s="2">
        <v>15.06</v>
      </c>
      <c r="L802" s="2">
        <v>106</v>
      </c>
      <c r="M802" s="2">
        <v>42.97</v>
      </c>
      <c r="N802" s="2">
        <v>95.02</v>
      </c>
      <c r="O802" s="2">
        <v>776.98</v>
      </c>
      <c r="P802" s="2">
        <v>4130</v>
      </c>
      <c r="Q802" s="2" t="s">
        <v>49</v>
      </c>
      <c r="R802" s="2">
        <v>100</v>
      </c>
      <c r="S802" s="2">
        <v>416888</v>
      </c>
      <c r="T802" s="2">
        <v>599.85</v>
      </c>
      <c r="U802" s="2">
        <v>177.13</v>
      </c>
      <c r="V802" s="2" t="s">
        <v>46</v>
      </c>
      <c r="W802" s="2">
        <v>1.72</v>
      </c>
    </row>
    <row r="803" spans="1:23" x14ac:dyDescent="0.3">
      <c r="A803" s="2" t="s">
        <v>1698</v>
      </c>
      <c r="B803" s="2" t="s">
        <v>8</v>
      </c>
      <c r="C803" s="2" t="s">
        <v>52</v>
      </c>
      <c r="D803" s="2" t="s">
        <v>2755</v>
      </c>
      <c r="E803" s="2" t="s">
        <v>4860</v>
      </c>
      <c r="F803" s="2" t="s">
        <v>26</v>
      </c>
      <c r="G803" s="2" t="s">
        <v>9</v>
      </c>
      <c r="H803" s="2">
        <f t="shared" si="12"/>
        <v>1977</v>
      </c>
      <c r="I803" s="42" t="s">
        <v>5854</v>
      </c>
      <c r="J803" s="2">
        <v>6.8</v>
      </c>
      <c r="K803" s="2">
        <v>145.56</v>
      </c>
      <c r="L803" s="2">
        <v>126</v>
      </c>
      <c r="M803" s="2">
        <v>41.53</v>
      </c>
      <c r="N803" s="2">
        <v>100.05</v>
      </c>
      <c r="O803" s="2">
        <v>529.92999999999995</v>
      </c>
      <c r="P803" s="2">
        <v>2864</v>
      </c>
      <c r="Q803" s="2" t="s">
        <v>45</v>
      </c>
      <c r="R803" s="2">
        <v>23</v>
      </c>
      <c r="S803" s="2">
        <v>116323</v>
      </c>
      <c r="T803" s="2">
        <v>271.25</v>
      </c>
      <c r="U803" s="2">
        <v>258.68</v>
      </c>
      <c r="V803" s="2" t="s">
        <v>50</v>
      </c>
      <c r="W803" s="2">
        <v>38.33</v>
      </c>
    </row>
    <row r="804" spans="1:23" x14ac:dyDescent="0.3">
      <c r="A804" s="2" t="s">
        <v>1721</v>
      </c>
      <c r="B804" s="2" t="s">
        <v>25</v>
      </c>
      <c r="C804" s="2" t="s">
        <v>54</v>
      </c>
      <c r="D804" s="2" t="s">
        <v>2995</v>
      </c>
      <c r="E804" s="2" t="s">
        <v>4889</v>
      </c>
      <c r="F804" s="2" t="s">
        <v>26</v>
      </c>
      <c r="G804" s="2" t="s">
        <v>9</v>
      </c>
      <c r="H804" s="2">
        <f t="shared" si="12"/>
        <v>1959</v>
      </c>
      <c r="I804" s="42" t="s">
        <v>5855</v>
      </c>
      <c r="J804" s="2">
        <v>6.8</v>
      </c>
      <c r="K804" s="2">
        <v>156.22</v>
      </c>
      <c r="L804" s="2">
        <v>108</v>
      </c>
      <c r="M804" s="2">
        <v>20.03</v>
      </c>
      <c r="N804" s="2">
        <v>44.77</v>
      </c>
      <c r="O804" s="2">
        <v>409.44</v>
      </c>
      <c r="P804" s="2">
        <v>2016</v>
      </c>
      <c r="Q804" s="2" t="s">
        <v>49</v>
      </c>
      <c r="R804" s="2">
        <v>46</v>
      </c>
      <c r="S804" s="2">
        <v>173172</v>
      </c>
      <c r="T804" s="2">
        <v>206.83</v>
      </c>
      <c r="U804" s="2">
        <v>202.61</v>
      </c>
      <c r="V804" s="2" t="s">
        <v>54</v>
      </c>
      <c r="W804" s="2">
        <v>21.98</v>
      </c>
    </row>
    <row r="805" spans="1:23" x14ac:dyDescent="0.3">
      <c r="A805" s="2" t="s">
        <v>1731</v>
      </c>
      <c r="B805" s="2" t="s">
        <v>25</v>
      </c>
      <c r="C805" s="2" t="s">
        <v>66</v>
      </c>
      <c r="D805" s="2" t="s">
        <v>3005</v>
      </c>
      <c r="E805" s="2" t="s">
        <v>4899</v>
      </c>
      <c r="F805" s="2" t="s">
        <v>26</v>
      </c>
      <c r="G805" s="2" t="s">
        <v>19</v>
      </c>
      <c r="H805" s="2">
        <f t="shared" si="12"/>
        <v>1973</v>
      </c>
      <c r="I805" s="42" t="s">
        <v>5856</v>
      </c>
      <c r="J805" s="2">
        <v>6.8</v>
      </c>
      <c r="K805" s="2">
        <v>291.73</v>
      </c>
      <c r="L805" s="2">
        <v>126</v>
      </c>
      <c r="M805" s="2">
        <v>19.39</v>
      </c>
      <c r="N805" s="2">
        <v>39.86</v>
      </c>
      <c r="O805" s="2">
        <v>325.25</v>
      </c>
      <c r="P805" s="2">
        <v>711</v>
      </c>
      <c r="Q805" s="2" t="s">
        <v>45</v>
      </c>
      <c r="R805" s="2">
        <v>98</v>
      </c>
      <c r="S805" s="2">
        <v>196764</v>
      </c>
      <c r="T805" s="2">
        <v>207.94</v>
      </c>
      <c r="U805" s="2">
        <v>117.31</v>
      </c>
      <c r="V805" s="2" t="s">
        <v>54</v>
      </c>
      <c r="W805" s="2">
        <v>142.58000000000001</v>
      </c>
    </row>
    <row r="806" spans="1:23" x14ac:dyDescent="0.3">
      <c r="A806" s="2" t="s">
        <v>1742</v>
      </c>
      <c r="B806" s="2" t="s">
        <v>28</v>
      </c>
      <c r="C806" s="2" t="s">
        <v>66</v>
      </c>
      <c r="D806" s="2" t="s">
        <v>3011</v>
      </c>
      <c r="E806" s="2" t="s">
        <v>4914</v>
      </c>
      <c r="F806" s="2" t="s">
        <v>26</v>
      </c>
      <c r="G806" s="2" t="s">
        <v>19</v>
      </c>
      <c r="H806" s="2">
        <f t="shared" si="12"/>
        <v>2011</v>
      </c>
      <c r="I806" s="42" t="s">
        <v>5857</v>
      </c>
      <c r="J806" s="2">
        <v>6.8</v>
      </c>
      <c r="K806" s="2">
        <v>287.14999999999998</v>
      </c>
      <c r="L806" s="2">
        <v>149</v>
      </c>
      <c r="M806" s="2">
        <v>40.090000000000003</v>
      </c>
      <c r="N806" s="2">
        <v>83.19</v>
      </c>
      <c r="O806" s="2">
        <v>763.98</v>
      </c>
      <c r="P806" s="2">
        <v>2233</v>
      </c>
      <c r="Q806" s="2" t="s">
        <v>45</v>
      </c>
      <c r="R806" s="2">
        <v>28</v>
      </c>
      <c r="S806" s="2">
        <v>422408</v>
      </c>
      <c r="T806" s="2">
        <v>473.08</v>
      </c>
      <c r="U806" s="2">
        <v>290.89999999999998</v>
      </c>
      <c r="V806" s="2" t="s">
        <v>50</v>
      </c>
      <c r="W806" s="2">
        <v>43.38</v>
      </c>
    </row>
    <row r="807" spans="1:23" x14ac:dyDescent="0.3">
      <c r="A807" s="2" t="s">
        <v>1757</v>
      </c>
      <c r="B807" s="2" t="s">
        <v>20</v>
      </c>
      <c r="C807" s="2" t="s">
        <v>48</v>
      </c>
      <c r="D807" s="2" t="s">
        <v>2568</v>
      </c>
      <c r="E807" s="2" t="s">
        <v>4934</v>
      </c>
      <c r="F807" s="2" t="s">
        <v>26</v>
      </c>
      <c r="G807" s="2" t="s">
        <v>9</v>
      </c>
      <c r="H807" s="2">
        <f t="shared" si="12"/>
        <v>2004</v>
      </c>
      <c r="I807" s="42" t="s">
        <v>5858</v>
      </c>
      <c r="J807" s="2">
        <v>6.8</v>
      </c>
      <c r="K807" s="2">
        <v>268.99</v>
      </c>
      <c r="L807" s="2">
        <v>96</v>
      </c>
      <c r="M807" s="2">
        <v>2.08</v>
      </c>
      <c r="N807" s="2">
        <v>5</v>
      </c>
      <c r="O807" s="2">
        <v>43.61</v>
      </c>
      <c r="P807" s="2">
        <v>3825</v>
      </c>
      <c r="Q807" s="2" t="s">
        <v>45</v>
      </c>
      <c r="R807" s="2">
        <v>88</v>
      </c>
      <c r="S807" s="2">
        <v>215472</v>
      </c>
      <c r="T807" s="2">
        <v>26.71</v>
      </c>
      <c r="U807" s="2">
        <v>16.899999999999999</v>
      </c>
      <c r="V807" s="2" t="s">
        <v>55</v>
      </c>
      <c r="W807" s="2">
        <v>124.26</v>
      </c>
    </row>
    <row r="808" spans="1:23" x14ac:dyDescent="0.3">
      <c r="A808" s="2" t="s">
        <v>1761</v>
      </c>
      <c r="B808" s="2" t="s">
        <v>10</v>
      </c>
      <c r="C808" s="2" t="s">
        <v>48</v>
      </c>
      <c r="D808" s="2" t="s">
        <v>3019</v>
      </c>
      <c r="E808" s="2" t="s">
        <v>4937</v>
      </c>
      <c r="F808" s="2" t="s">
        <v>26</v>
      </c>
      <c r="G808" s="2" t="s">
        <v>9</v>
      </c>
      <c r="H808" s="2">
        <f t="shared" si="12"/>
        <v>2004</v>
      </c>
      <c r="I808" s="42" t="s">
        <v>5859</v>
      </c>
      <c r="J808" s="2">
        <v>6.8</v>
      </c>
      <c r="K808" s="2">
        <v>82.54</v>
      </c>
      <c r="L808" s="2">
        <v>136</v>
      </c>
      <c r="M808" s="2">
        <v>14.27</v>
      </c>
      <c r="N808" s="2">
        <v>38.64</v>
      </c>
      <c r="O808" s="2">
        <v>275.56</v>
      </c>
      <c r="P808" s="2">
        <v>3014</v>
      </c>
      <c r="Q808" s="2" t="s">
        <v>49</v>
      </c>
      <c r="R808" s="2">
        <v>49</v>
      </c>
      <c r="S808" s="2">
        <v>352483</v>
      </c>
      <c r="T808" s="2">
        <v>205.21</v>
      </c>
      <c r="U808" s="2">
        <v>70.349999999999994</v>
      </c>
      <c r="V808" s="2" t="s">
        <v>48</v>
      </c>
      <c r="W808" s="2">
        <v>37.42</v>
      </c>
    </row>
    <row r="809" spans="1:23" x14ac:dyDescent="0.3">
      <c r="A809" s="2" t="s">
        <v>1769</v>
      </c>
      <c r="B809" s="2" t="s">
        <v>32</v>
      </c>
      <c r="C809" s="2" t="s">
        <v>50</v>
      </c>
      <c r="D809" s="2" t="s">
        <v>3025</v>
      </c>
      <c r="E809" s="2" t="s">
        <v>4946</v>
      </c>
      <c r="F809" s="2" t="s">
        <v>26</v>
      </c>
      <c r="G809" s="2" t="s">
        <v>9</v>
      </c>
      <c r="H809" s="2">
        <f t="shared" si="12"/>
        <v>2009</v>
      </c>
      <c r="I809" s="42" t="s">
        <v>5860</v>
      </c>
      <c r="J809" s="2">
        <v>6.8</v>
      </c>
      <c r="K809" s="2">
        <v>299.88</v>
      </c>
      <c r="L809" s="2">
        <v>160</v>
      </c>
      <c r="M809" s="2">
        <v>16.52</v>
      </c>
      <c r="N809" s="2">
        <v>36.28</v>
      </c>
      <c r="O809" s="2">
        <v>214.65</v>
      </c>
      <c r="P809" s="2">
        <v>2130</v>
      </c>
      <c r="Q809" s="2" t="s">
        <v>45</v>
      </c>
      <c r="R809" s="2">
        <v>53</v>
      </c>
      <c r="S809" s="2">
        <v>135472</v>
      </c>
      <c r="T809" s="2">
        <v>127.53</v>
      </c>
      <c r="U809" s="2">
        <v>87.12</v>
      </c>
      <c r="V809" s="2" t="s">
        <v>50</v>
      </c>
      <c r="W809" s="2">
        <v>73.11</v>
      </c>
    </row>
    <row r="810" spans="1:23" x14ac:dyDescent="0.3">
      <c r="A810" s="2" t="s">
        <v>1801</v>
      </c>
      <c r="B810" s="2" t="s">
        <v>8</v>
      </c>
      <c r="C810" s="2" t="s">
        <v>44</v>
      </c>
      <c r="D810" s="2" t="s">
        <v>3040</v>
      </c>
      <c r="E810" s="2" t="s">
        <v>4984</v>
      </c>
      <c r="F810" s="2" t="s">
        <v>26</v>
      </c>
      <c r="G810" s="2" t="s">
        <v>24</v>
      </c>
      <c r="H810" s="2">
        <f t="shared" si="12"/>
        <v>1964</v>
      </c>
      <c r="I810" s="42" t="s">
        <v>5861</v>
      </c>
      <c r="J810" s="2">
        <v>6.8</v>
      </c>
      <c r="K810" s="2">
        <v>84.72</v>
      </c>
      <c r="L810" s="2">
        <v>146</v>
      </c>
      <c r="M810" s="2">
        <v>22.08</v>
      </c>
      <c r="N810" s="2">
        <v>58.29</v>
      </c>
      <c r="O810" s="2">
        <v>255.11</v>
      </c>
      <c r="P810" s="2">
        <v>3694</v>
      </c>
      <c r="Q810" s="2" t="s">
        <v>49</v>
      </c>
      <c r="R810" s="2">
        <v>98</v>
      </c>
      <c r="S810" s="2">
        <v>107392</v>
      </c>
      <c r="T810" s="2">
        <v>129.66999999999999</v>
      </c>
      <c r="U810" s="2">
        <v>125.44</v>
      </c>
      <c r="V810" s="2" t="s">
        <v>46</v>
      </c>
      <c r="W810" s="2">
        <v>9.74</v>
      </c>
    </row>
    <row r="811" spans="1:23" x14ac:dyDescent="0.3">
      <c r="A811" s="2" t="s">
        <v>1817</v>
      </c>
      <c r="B811" s="2" t="s">
        <v>8</v>
      </c>
      <c r="C811" s="2" t="s">
        <v>66</v>
      </c>
      <c r="D811" s="2" t="s">
        <v>3047</v>
      </c>
      <c r="E811" s="2" t="s">
        <v>5004</v>
      </c>
      <c r="F811" s="2" t="s">
        <v>26</v>
      </c>
      <c r="G811" s="2" t="s">
        <v>9</v>
      </c>
      <c r="H811" s="2">
        <f t="shared" si="12"/>
        <v>2010</v>
      </c>
      <c r="I811" s="42" t="s">
        <v>5862</v>
      </c>
      <c r="J811" s="2">
        <v>6.8</v>
      </c>
      <c r="K811" s="2">
        <v>299.20999999999998</v>
      </c>
      <c r="L811" s="2">
        <v>92</v>
      </c>
      <c r="M811" s="2">
        <v>40.75</v>
      </c>
      <c r="N811" s="2">
        <v>74.739999999999995</v>
      </c>
      <c r="O811" s="2">
        <v>690.18</v>
      </c>
      <c r="P811" s="2">
        <v>3460</v>
      </c>
      <c r="Q811" s="2" t="s">
        <v>45</v>
      </c>
      <c r="R811" s="2">
        <v>73</v>
      </c>
      <c r="S811" s="2">
        <v>346750</v>
      </c>
      <c r="T811" s="2">
        <v>446.11</v>
      </c>
      <c r="U811" s="2">
        <v>244.07</v>
      </c>
      <c r="V811" s="2" t="s">
        <v>54</v>
      </c>
      <c r="W811" s="2">
        <v>124.38</v>
      </c>
    </row>
    <row r="812" spans="1:23" x14ac:dyDescent="0.3">
      <c r="A812" s="2" t="s">
        <v>1820</v>
      </c>
      <c r="B812" s="2" t="s">
        <v>32</v>
      </c>
      <c r="C812" s="2" t="s">
        <v>44</v>
      </c>
      <c r="D812" s="2" t="s">
        <v>1899</v>
      </c>
      <c r="E812" s="2" t="s">
        <v>5008</v>
      </c>
      <c r="F812" s="2" t="s">
        <v>26</v>
      </c>
      <c r="G812" s="2" t="s">
        <v>9</v>
      </c>
      <c r="H812" s="2">
        <f t="shared" si="12"/>
        <v>2015</v>
      </c>
      <c r="I812" s="42" t="s">
        <v>5863</v>
      </c>
      <c r="J812" s="2">
        <v>6.8</v>
      </c>
      <c r="K812" s="2">
        <v>241.6</v>
      </c>
      <c r="L812" s="2">
        <v>132</v>
      </c>
      <c r="M812" s="2">
        <v>46.83</v>
      </c>
      <c r="N812" s="2">
        <v>76.849999999999994</v>
      </c>
      <c r="O812" s="2">
        <v>250.41</v>
      </c>
      <c r="P812" s="2">
        <v>1915</v>
      </c>
      <c r="Q812" s="2" t="s">
        <v>49</v>
      </c>
      <c r="R812" s="2">
        <v>31</v>
      </c>
      <c r="S812" s="2">
        <v>311205</v>
      </c>
      <c r="T812" s="2">
        <v>185.01</v>
      </c>
      <c r="U812" s="2">
        <v>65.400000000000006</v>
      </c>
      <c r="V812" s="2" t="s">
        <v>48</v>
      </c>
      <c r="W812" s="2">
        <v>101.91</v>
      </c>
    </row>
    <row r="813" spans="1:23" x14ac:dyDescent="0.3">
      <c r="A813" s="2" t="s">
        <v>1042</v>
      </c>
      <c r="B813" s="2" t="s">
        <v>32</v>
      </c>
      <c r="C813" s="2" t="s">
        <v>54</v>
      </c>
      <c r="D813" s="2" t="s">
        <v>2113</v>
      </c>
      <c r="E813" s="2" t="s">
        <v>5027</v>
      </c>
      <c r="F813" s="2" t="s">
        <v>26</v>
      </c>
      <c r="G813" s="2" t="s">
        <v>9</v>
      </c>
      <c r="H813" s="2">
        <f t="shared" si="12"/>
        <v>1952</v>
      </c>
      <c r="I813" s="42" t="s">
        <v>5864</v>
      </c>
      <c r="J813" s="2">
        <v>6.8</v>
      </c>
      <c r="K813" s="2">
        <v>296.58999999999997</v>
      </c>
      <c r="L813" s="2">
        <v>140</v>
      </c>
      <c r="M813" s="2">
        <v>42.24</v>
      </c>
      <c r="N813" s="2">
        <v>76.78</v>
      </c>
      <c r="O813" s="2">
        <v>726.59</v>
      </c>
      <c r="P813" s="2">
        <v>1030</v>
      </c>
      <c r="Q813" s="2" t="s">
        <v>49</v>
      </c>
      <c r="R813" s="2">
        <v>58</v>
      </c>
      <c r="S813" s="2">
        <v>339411</v>
      </c>
      <c r="T813" s="2">
        <v>543.09</v>
      </c>
      <c r="U813" s="2">
        <v>183.5</v>
      </c>
      <c r="V813" s="2" t="s">
        <v>48</v>
      </c>
      <c r="W813" s="2">
        <v>47.84</v>
      </c>
    </row>
    <row r="814" spans="1:23" x14ac:dyDescent="0.3">
      <c r="A814" s="2" t="s">
        <v>43</v>
      </c>
      <c r="B814" s="2" t="s">
        <v>10</v>
      </c>
      <c r="C814" s="2" t="s">
        <v>44</v>
      </c>
      <c r="D814" s="2" t="s">
        <v>1842</v>
      </c>
      <c r="E814" s="2" t="s">
        <v>3052</v>
      </c>
      <c r="F814" s="2" t="s">
        <v>26</v>
      </c>
      <c r="G814" s="2" t="s">
        <v>1843</v>
      </c>
      <c r="H814" s="2">
        <f t="shared" si="12"/>
        <v>1974</v>
      </c>
      <c r="I814" s="42" t="s">
        <v>5865</v>
      </c>
      <c r="J814" s="2">
        <v>6.7</v>
      </c>
      <c r="K814" s="2">
        <v>160.32</v>
      </c>
      <c r="L814" s="2">
        <v>143</v>
      </c>
      <c r="M814" s="2">
        <v>29.52</v>
      </c>
      <c r="N814" s="2">
        <v>81.709999999999994</v>
      </c>
      <c r="O814" s="2">
        <v>235.57</v>
      </c>
      <c r="P814" s="2">
        <v>3395</v>
      </c>
      <c r="Q814" s="2" t="s">
        <v>45</v>
      </c>
      <c r="R814" s="2">
        <v>91</v>
      </c>
      <c r="S814" s="2">
        <v>474018</v>
      </c>
      <c r="T814" s="2">
        <v>163.78</v>
      </c>
      <c r="U814" s="2">
        <v>71.790000000000006</v>
      </c>
      <c r="V814" s="2" t="s">
        <v>46</v>
      </c>
      <c r="W814" s="2">
        <v>25.58</v>
      </c>
    </row>
    <row r="815" spans="1:23" x14ac:dyDescent="0.3">
      <c r="A815" s="2" t="s">
        <v>80</v>
      </c>
      <c r="B815" s="2" t="s">
        <v>20</v>
      </c>
      <c r="C815" s="2" t="s">
        <v>52</v>
      </c>
      <c r="D815" s="2" t="s">
        <v>1873</v>
      </c>
      <c r="E815" s="2" t="s">
        <v>3078</v>
      </c>
      <c r="F815" s="2" t="s">
        <v>26</v>
      </c>
      <c r="G815" s="2" t="s">
        <v>9</v>
      </c>
      <c r="H815" s="2">
        <f t="shared" si="12"/>
        <v>1986</v>
      </c>
      <c r="I815" s="42" t="s">
        <v>5866</v>
      </c>
      <c r="J815" s="2">
        <v>6.7</v>
      </c>
      <c r="K815" s="2">
        <v>240.14</v>
      </c>
      <c r="L815" s="2">
        <v>169</v>
      </c>
      <c r="M815" s="2">
        <v>16.940000000000001</v>
      </c>
      <c r="N815" s="2">
        <v>25.98</v>
      </c>
      <c r="O815" s="2">
        <v>144.69999999999999</v>
      </c>
      <c r="P815" s="2">
        <v>2119</v>
      </c>
      <c r="Q815" s="2" t="s">
        <v>49</v>
      </c>
      <c r="R815" s="2">
        <v>42</v>
      </c>
      <c r="S815" s="2">
        <v>373501</v>
      </c>
      <c r="T815" s="2">
        <v>92.11</v>
      </c>
      <c r="U815" s="2">
        <v>52.59</v>
      </c>
      <c r="V815" s="2" t="s">
        <v>48</v>
      </c>
      <c r="W815" s="2">
        <v>107.53</v>
      </c>
    </row>
    <row r="816" spans="1:23" x14ac:dyDescent="0.3">
      <c r="A816" s="2" t="s">
        <v>105</v>
      </c>
      <c r="B816" s="2" t="s">
        <v>10</v>
      </c>
      <c r="C816" s="2" t="s">
        <v>50</v>
      </c>
      <c r="D816" s="2" t="s">
        <v>1901</v>
      </c>
      <c r="E816" s="2" t="s">
        <v>3103</v>
      </c>
      <c r="F816" s="2" t="s">
        <v>26</v>
      </c>
      <c r="G816" s="2" t="s">
        <v>9</v>
      </c>
      <c r="H816" s="2">
        <f t="shared" si="12"/>
        <v>1960</v>
      </c>
      <c r="I816" s="42" t="s">
        <v>5867</v>
      </c>
      <c r="J816" s="2">
        <v>6.7</v>
      </c>
      <c r="K816" s="2">
        <v>66.569999999999993</v>
      </c>
      <c r="L816" s="2">
        <v>161</v>
      </c>
      <c r="M816" s="2">
        <v>2.46</v>
      </c>
      <c r="N816" s="2">
        <v>5.44</v>
      </c>
      <c r="O816" s="2">
        <v>37.99</v>
      </c>
      <c r="P816" s="2">
        <v>2212</v>
      </c>
      <c r="Q816" s="2" t="s">
        <v>49</v>
      </c>
      <c r="R816" s="2">
        <v>35</v>
      </c>
      <c r="S816" s="2">
        <v>132296</v>
      </c>
      <c r="T816" s="2">
        <v>27.64</v>
      </c>
      <c r="U816" s="2">
        <v>10.35</v>
      </c>
      <c r="V816" s="2" t="s">
        <v>50</v>
      </c>
      <c r="W816" s="2">
        <v>24.66</v>
      </c>
    </row>
    <row r="817" spans="1:23" x14ac:dyDescent="0.3">
      <c r="A817" s="2" t="s">
        <v>111</v>
      </c>
      <c r="B817" s="2" t="s">
        <v>10</v>
      </c>
      <c r="C817" s="2" t="s">
        <v>50</v>
      </c>
      <c r="D817" s="2" t="s">
        <v>1907</v>
      </c>
      <c r="E817" s="2" t="s">
        <v>3109</v>
      </c>
      <c r="F817" s="2" t="s">
        <v>26</v>
      </c>
      <c r="G817" s="2" t="s">
        <v>9</v>
      </c>
      <c r="H817" s="2">
        <f t="shared" si="12"/>
        <v>2014</v>
      </c>
      <c r="I817" s="42" t="s">
        <v>5868</v>
      </c>
      <c r="J817" s="2">
        <v>6.7</v>
      </c>
      <c r="K817" s="2">
        <v>9.81</v>
      </c>
      <c r="L817" s="2">
        <v>112</v>
      </c>
      <c r="M817" s="2">
        <v>32.729999999999997</v>
      </c>
      <c r="N817" s="2">
        <v>91.8</v>
      </c>
      <c r="O817" s="2">
        <v>284.47000000000003</v>
      </c>
      <c r="P817" s="2">
        <v>4465</v>
      </c>
      <c r="Q817" s="2" t="s">
        <v>49</v>
      </c>
      <c r="R817" s="2">
        <v>41</v>
      </c>
      <c r="S817" s="2">
        <v>492613</v>
      </c>
      <c r="T817" s="2">
        <v>210.53</v>
      </c>
      <c r="U817" s="2">
        <v>73.94</v>
      </c>
      <c r="V817" s="2" t="s">
        <v>46</v>
      </c>
      <c r="W817" s="2">
        <v>4.2699999999999996</v>
      </c>
    </row>
    <row r="818" spans="1:23" x14ac:dyDescent="0.3">
      <c r="A818" s="2" t="s">
        <v>128</v>
      </c>
      <c r="B818" s="2" t="s">
        <v>28</v>
      </c>
      <c r="C818" s="2" t="s">
        <v>48</v>
      </c>
      <c r="D818" s="2" t="s">
        <v>1924</v>
      </c>
      <c r="E818" s="2" t="s">
        <v>3126</v>
      </c>
      <c r="F818" s="2" t="s">
        <v>26</v>
      </c>
      <c r="G818" s="2" t="s">
        <v>9</v>
      </c>
      <c r="H818" s="2">
        <f t="shared" si="12"/>
        <v>1979</v>
      </c>
      <c r="I818" s="42" t="s">
        <v>5869</v>
      </c>
      <c r="J818" s="2">
        <v>6.7</v>
      </c>
      <c r="K818" s="2">
        <v>216.4</v>
      </c>
      <c r="L818" s="2">
        <v>101</v>
      </c>
      <c r="M818" s="2">
        <v>29.08</v>
      </c>
      <c r="N818" s="2">
        <v>78.22</v>
      </c>
      <c r="O818" s="2">
        <v>481.76</v>
      </c>
      <c r="P818" s="2">
        <v>752</v>
      </c>
      <c r="Q818" s="2" t="s">
        <v>45</v>
      </c>
      <c r="R818" s="2">
        <v>46</v>
      </c>
      <c r="S818" s="2">
        <v>198036</v>
      </c>
      <c r="T818" s="2">
        <v>249.06</v>
      </c>
      <c r="U818" s="2">
        <v>232.7</v>
      </c>
      <c r="V818" s="2" t="s">
        <v>44</v>
      </c>
      <c r="W818" s="2">
        <v>30.68</v>
      </c>
    </row>
    <row r="819" spans="1:23" x14ac:dyDescent="0.3">
      <c r="A819" s="2" t="s">
        <v>140</v>
      </c>
      <c r="B819" s="2" t="s">
        <v>20</v>
      </c>
      <c r="C819" s="2" t="s">
        <v>61</v>
      </c>
      <c r="D819" s="2" t="s">
        <v>1936</v>
      </c>
      <c r="E819" s="2" t="s">
        <v>3138</v>
      </c>
      <c r="F819" s="2" t="s">
        <v>1937</v>
      </c>
      <c r="G819" s="2" t="s">
        <v>9</v>
      </c>
      <c r="H819" s="2">
        <f t="shared" si="12"/>
        <v>1989</v>
      </c>
      <c r="I819" s="42" t="s">
        <v>5870</v>
      </c>
      <c r="J819" s="2">
        <v>6.7</v>
      </c>
      <c r="K819" s="2">
        <v>16.440000000000001</v>
      </c>
      <c r="L819" s="2">
        <v>175</v>
      </c>
      <c r="M819" s="2">
        <v>26.41</v>
      </c>
      <c r="N819" s="2">
        <v>73.14</v>
      </c>
      <c r="O819" s="2">
        <v>469.4</v>
      </c>
      <c r="P819" s="2">
        <v>1687</v>
      </c>
      <c r="Q819" s="2" t="s">
        <v>45</v>
      </c>
      <c r="R819" s="2">
        <v>51</v>
      </c>
      <c r="S819" s="2">
        <v>159534</v>
      </c>
      <c r="T819" s="2">
        <v>259.12</v>
      </c>
      <c r="U819" s="2">
        <v>210.28</v>
      </c>
      <c r="V819" s="2" t="s">
        <v>55</v>
      </c>
      <c r="W819" s="2">
        <v>5.56</v>
      </c>
    </row>
    <row r="820" spans="1:23" x14ac:dyDescent="0.3">
      <c r="A820" s="2" t="s">
        <v>145</v>
      </c>
      <c r="B820" s="2" t="s">
        <v>20</v>
      </c>
      <c r="C820" s="2" t="s">
        <v>54</v>
      </c>
      <c r="D820" s="2" t="s">
        <v>1942</v>
      </c>
      <c r="E820" s="2" t="s">
        <v>3143</v>
      </c>
      <c r="F820" s="2" t="s">
        <v>26</v>
      </c>
      <c r="G820" s="2" t="s">
        <v>9</v>
      </c>
      <c r="H820" s="2">
        <f t="shared" si="12"/>
        <v>1959</v>
      </c>
      <c r="I820" s="42" t="s">
        <v>5871</v>
      </c>
      <c r="J820" s="2">
        <v>6.7</v>
      </c>
      <c r="K820" s="2">
        <v>280.42</v>
      </c>
      <c r="L820" s="2">
        <v>84</v>
      </c>
      <c r="M820" s="2">
        <v>23.22</v>
      </c>
      <c r="N820" s="2">
        <v>52.9</v>
      </c>
      <c r="O820" s="2">
        <v>497.5</v>
      </c>
      <c r="P820" s="2">
        <v>618</v>
      </c>
      <c r="Q820" s="2" t="s">
        <v>49</v>
      </c>
      <c r="R820" s="2">
        <v>89</v>
      </c>
      <c r="S820" s="2">
        <v>249753</v>
      </c>
      <c r="T820" s="2">
        <v>270.02</v>
      </c>
      <c r="U820" s="2">
        <v>227.48</v>
      </c>
      <c r="V820" s="2" t="s">
        <v>44</v>
      </c>
      <c r="W820" s="2">
        <v>35.69</v>
      </c>
    </row>
    <row r="821" spans="1:23" x14ac:dyDescent="0.3">
      <c r="A821" s="2" t="s">
        <v>153</v>
      </c>
      <c r="B821" s="2" t="s">
        <v>20</v>
      </c>
      <c r="C821" s="2" t="s">
        <v>66</v>
      </c>
      <c r="D821" s="2" t="s">
        <v>1948</v>
      </c>
      <c r="E821" s="2" t="s">
        <v>3151</v>
      </c>
      <c r="F821" s="2" t="s">
        <v>26</v>
      </c>
      <c r="G821" s="2" t="s">
        <v>9</v>
      </c>
      <c r="H821" s="2">
        <f t="shared" si="12"/>
        <v>1965</v>
      </c>
      <c r="I821" s="42" t="s">
        <v>5872</v>
      </c>
      <c r="J821" s="2">
        <v>6.7</v>
      </c>
      <c r="K821" s="2">
        <v>11.87</v>
      </c>
      <c r="L821" s="2">
        <v>90</v>
      </c>
      <c r="M821" s="2">
        <v>27</v>
      </c>
      <c r="N821" s="2">
        <v>80.17</v>
      </c>
      <c r="O821" s="2">
        <v>758.48</v>
      </c>
      <c r="P821" s="2">
        <v>3546</v>
      </c>
      <c r="Q821" s="2" t="s">
        <v>45</v>
      </c>
      <c r="R821" s="2">
        <v>63</v>
      </c>
      <c r="S821" s="2">
        <v>268508</v>
      </c>
      <c r="T821" s="2">
        <v>441.69</v>
      </c>
      <c r="U821" s="2">
        <v>316.79000000000002</v>
      </c>
      <c r="V821" s="2" t="s">
        <v>46</v>
      </c>
      <c r="W821" s="2">
        <v>4.49</v>
      </c>
    </row>
    <row r="822" spans="1:23" x14ac:dyDescent="0.3">
      <c r="A822" s="2" t="s">
        <v>171</v>
      </c>
      <c r="B822" s="2" t="s">
        <v>17</v>
      </c>
      <c r="C822" s="2" t="s">
        <v>50</v>
      </c>
      <c r="D822" s="2" t="s">
        <v>1967</v>
      </c>
      <c r="E822" s="2" t="s">
        <v>3169</v>
      </c>
      <c r="F822" s="2" t="s">
        <v>26</v>
      </c>
      <c r="G822" s="2" t="s">
        <v>9</v>
      </c>
      <c r="H822" s="2">
        <f t="shared" si="12"/>
        <v>2014</v>
      </c>
      <c r="I822" s="42" t="s">
        <v>5873</v>
      </c>
      <c r="J822" s="2">
        <v>6.7</v>
      </c>
      <c r="K822" s="2">
        <v>152.53</v>
      </c>
      <c r="L822" s="2">
        <v>112</v>
      </c>
      <c r="M822" s="2">
        <v>33.89</v>
      </c>
      <c r="N822" s="2">
        <v>58.08</v>
      </c>
      <c r="O822" s="2">
        <v>226.01</v>
      </c>
      <c r="P822" s="2">
        <v>1040</v>
      </c>
      <c r="Q822" s="2" t="s">
        <v>45</v>
      </c>
      <c r="R822" s="2">
        <v>74</v>
      </c>
      <c r="S822" s="2">
        <v>241655</v>
      </c>
      <c r="T822" s="2">
        <v>135.66999999999999</v>
      </c>
      <c r="U822" s="2">
        <v>90.34</v>
      </c>
      <c r="V822" s="2" t="s">
        <v>46</v>
      </c>
      <c r="W822" s="2">
        <v>48.43</v>
      </c>
    </row>
    <row r="823" spans="1:23" x14ac:dyDescent="0.3">
      <c r="A823" s="2" t="s">
        <v>190</v>
      </c>
      <c r="B823" s="2" t="s">
        <v>17</v>
      </c>
      <c r="C823" s="2" t="s">
        <v>61</v>
      </c>
      <c r="D823" s="2" t="s">
        <v>1985</v>
      </c>
      <c r="E823" s="2" t="s">
        <v>3188</v>
      </c>
      <c r="F823" s="2" t="s">
        <v>26</v>
      </c>
      <c r="G823" s="2" t="s">
        <v>9</v>
      </c>
      <c r="H823" s="2">
        <f t="shared" si="12"/>
        <v>1987</v>
      </c>
      <c r="I823" s="42" t="s">
        <v>5874</v>
      </c>
      <c r="J823" s="2">
        <v>6.7</v>
      </c>
      <c r="K823" s="2">
        <v>223.81</v>
      </c>
      <c r="L823" s="2">
        <v>123</v>
      </c>
      <c r="M823" s="2">
        <v>34.4</v>
      </c>
      <c r="N823" s="2">
        <v>52.11</v>
      </c>
      <c r="O823" s="2">
        <v>243.81</v>
      </c>
      <c r="P823" s="2">
        <v>1560</v>
      </c>
      <c r="Q823" s="2" t="s">
        <v>49</v>
      </c>
      <c r="R823" s="2">
        <v>66</v>
      </c>
      <c r="S823" s="2">
        <v>330834</v>
      </c>
      <c r="T823" s="2">
        <v>167.26</v>
      </c>
      <c r="U823" s="2">
        <v>76.55</v>
      </c>
      <c r="V823" s="2" t="s">
        <v>48</v>
      </c>
      <c r="W823" s="2">
        <v>27.69</v>
      </c>
    </row>
    <row r="824" spans="1:23" x14ac:dyDescent="0.3">
      <c r="A824" s="2" t="s">
        <v>197</v>
      </c>
      <c r="B824" s="2" t="s">
        <v>32</v>
      </c>
      <c r="C824" s="2" t="s">
        <v>44</v>
      </c>
      <c r="D824" s="2" t="s">
        <v>1991</v>
      </c>
      <c r="E824" s="2" t="s">
        <v>3195</v>
      </c>
      <c r="F824" s="2" t="s">
        <v>26</v>
      </c>
      <c r="G824" s="2" t="s">
        <v>9</v>
      </c>
      <c r="H824" s="2">
        <f t="shared" si="12"/>
        <v>2014</v>
      </c>
      <c r="I824" s="42" t="s">
        <v>5875</v>
      </c>
      <c r="J824" s="2">
        <v>6.7</v>
      </c>
      <c r="K824" s="2">
        <v>4.9800000000000004</v>
      </c>
      <c r="L824" s="2">
        <v>98</v>
      </c>
      <c r="M824" s="2">
        <v>41.9</v>
      </c>
      <c r="N824" s="2">
        <v>89.4</v>
      </c>
      <c r="O824" s="2">
        <v>476.77</v>
      </c>
      <c r="P824" s="2">
        <v>4097</v>
      </c>
      <c r="Q824" s="2" t="s">
        <v>45</v>
      </c>
      <c r="R824" s="2">
        <v>87</v>
      </c>
      <c r="S824" s="2">
        <v>164167</v>
      </c>
      <c r="T824" s="2">
        <v>299.45999999999998</v>
      </c>
      <c r="U824" s="2">
        <v>177.31</v>
      </c>
      <c r="V824" s="2" t="s">
        <v>48</v>
      </c>
      <c r="W824" s="2">
        <v>1.96</v>
      </c>
    </row>
    <row r="825" spans="1:23" x14ac:dyDescent="0.3">
      <c r="A825" s="2" t="s">
        <v>221</v>
      </c>
      <c r="B825" s="2" t="s">
        <v>28</v>
      </c>
      <c r="C825" s="2" t="s">
        <v>54</v>
      </c>
      <c r="D825" s="2" t="s">
        <v>2013</v>
      </c>
      <c r="E825" s="2" t="s">
        <v>3219</v>
      </c>
      <c r="F825" s="2" t="s">
        <v>26</v>
      </c>
      <c r="G825" s="2" t="s">
        <v>9</v>
      </c>
      <c r="H825" s="2">
        <f t="shared" si="12"/>
        <v>1966</v>
      </c>
      <c r="I825" s="42" t="s">
        <v>5876</v>
      </c>
      <c r="J825" s="2">
        <v>6.7</v>
      </c>
      <c r="K825" s="2">
        <v>101.06</v>
      </c>
      <c r="L825" s="2">
        <v>168</v>
      </c>
      <c r="M825" s="2">
        <v>7.15</v>
      </c>
      <c r="N825" s="2">
        <v>21.2</v>
      </c>
      <c r="O825" s="2">
        <v>181.45</v>
      </c>
      <c r="P825" s="2">
        <v>4734</v>
      </c>
      <c r="Q825" s="2" t="s">
        <v>49</v>
      </c>
      <c r="R825" s="2">
        <v>70</v>
      </c>
      <c r="S825" s="2">
        <v>394672</v>
      </c>
      <c r="T825" s="2">
        <v>130.36000000000001</v>
      </c>
      <c r="U825" s="2">
        <v>51.09</v>
      </c>
      <c r="V825" s="2" t="s">
        <v>48</v>
      </c>
      <c r="W825" s="2">
        <v>46.8</v>
      </c>
    </row>
    <row r="826" spans="1:23" x14ac:dyDescent="0.3">
      <c r="A826" s="2" t="s">
        <v>225</v>
      </c>
      <c r="B826" s="2" t="s">
        <v>17</v>
      </c>
      <c r="C826" s="2" t="s">
        <v>52</v>
      </c>
      <c r="D826" s="2" t="s">
        <v>2017</v>
      </c>
      <c r="E826" s="2" t="s">
        <v>3223</v>
      </c>
      <c r="F826" s="2" t="s">
        <v>26</v>
      </c>
      <c r="G826" s="2" t="s">
        <v>27</v>
      </c>
      <c r="H826" s="2">
        <f t="shared" si="12"/>
        <v>1959</v>
      </c>
      <c r="I826" s="42" t="s">
        <v>5877</v>
      </c>
      <c r="J826" s="2">
        <v>6.7</v>
      </c>
      <c r="K826" s="2">
        <v>40.33</v>
      </c>
      <c r="L826" s="2">
        <v>147</v>
      </c>
      <c r="M826" s="2">
        <v>10.08</v>
      </c>
      <c r="N826" s="2">
        <v>16.940000000000001</v>
      </c>
      <c r="O826" s="2">
        <v>79.349999999999994</v>
      </c>
      <c r="P826" s="2">
        <v>2742</v>
      </c>
      <c r="Q826" s="2" t="s">
        <v>45</v>
      </c>
      <c r="R826" s="2">
        <v>86</v>
      </c>
      <c r="S826" s="2">
        <v>290023</v>
      </c>
      <c r="T826" s="2">
        <v>42.27</v>
      </c>
      <c r="U826" s="2">
        <v>37.08</v>
      </c>
      <c r="V826" s="2" t="s">
        <v>50</v>
      </c>
      <c r="W826" s="2">
        <v>11.04</v>
      </c>
    </row>
    <row r="827" spans="1:23" x14ac:dyDescent="0.3">
      <c r="A827" s="2" t="s">
        <v>231</v>
      </c>
      <c r="B827" s="2" t="s">
        <v>17</v>
      </c>
      <c r="C827" s="2" t="s">
        <v>48</v>
      </c>
      <c r="D827" s="2" t="s">
        <v>2024</v>
      </c>
      <c r="E827" s="2" t="s">
        <v>3229</v>
      </c>
      <c r="F827" s="2" t="s">
        <v>26</v>
      </c>
      <c r="G827" s="2" t="s">
        <v>9</v>
      </c>
      <c r="H827" s="2">
        <f t="shared" si="12"/>
        <v>1969</v>
      </c>
      <c r="I827" s="42" t="s">
        <v>5878</v>
      </c>
      <c r="J827" s="2">
        <v>6.7</v>
      </c>
      <c r="K827" s="2">
        <v>29.57</v>
      </c>
      <c r="L827" s="2">
        <v>123</v>
      </c>
      <c r="M827" s="2">
        <v>25.62</v>
      </c>
      <c r="N827" s="2">
        <v>45.97</v>
      </c>
      <c r="O827" s="2">
        <v>147</v>
      </c>
      <c r="P827" s="2">
        <v>507</v>
      </c>
      <c r="Q827" s="2" t="s">
        <v>45</v>
      </c>
      <c r="R827" s="2">
        <v>82</v>
      </c>
      <c r="S827" s="2">
        <v>232214</v>
      </c>
      <c r="T827" s="2">
        <v>80.150000000000006</v>
      </c>
      <c r="U827" s="2">
        <v>66.849999999999994</v>
      </c>
      <c r="V827" s="2" t="s">
        <v>48</v>
      </c>
      <c r="W827" s="2">
        <v>10.96</v>
      </c>
    </row>
    <row r="828" spans="1:23" x14ac:dyDescent="0.3">
      <c r="A828" s="2" t="s">
        <v>241</v>
      </c>
      <c r="B828" s="2" t="s">
        <v>17</v>
      </c>
      <c r="C828" s="2" t="s">
        <v>52</v>
      </c>
      <c r="D828" s="2" t="s">
        <v>2032</v>
      </c>
      <c r="E828" s="2" t="s">
        <v>3240</v>
      </c>
      <c r="F828" s="2" t="s">
        <v>26</v>
      </c>
      <c r="G828" s="2" t="s">
        <v>9</v>
      </c>
      <c r="H828" s="2">
        <f t="shared" si="12"/>
        <v>1953</v>
      </c>
      <c r="I828" s="42" t="s">
        <v>5879</v>
      </c>
      <c r="J828" s="2">
        <v>6.7</v>
      </c>
      <c r="K828" s="2">
        <v>82.29</v>
      </c>
      <c r="L828" s="2">
        <v>102</v>
      </c>
      <c r="M828" s="2">
        <v>36.5</v>
      </c>
      <c r="N828" s="2">
        <v>81.73</v>
      </c>
      <c r="O828" s="2">
        <v>626.53</v>
      </c>
      <c r="P828" s="2">
        <v>2957</v>
      </c>
      <c r="Q828" s="2" t="s">
        <v>45</v>
      </c>
      <c r="R828" s="2">
        <v>71</v>
      </c>
      <c r="S828" s="2">
        <v>16216</v>
      </c>
      <c r="T828" s="2">
        <v>476.92</v>
      </c>
      <c r="U828" s="2">
        <v>149.61000000000001</v>
      </c>
      <c r="V828" s="2" t="s">
        <v>55</v>
      </c>
      <c r="W828" s="2">
        <v>32.950000000000003</v>
      </c>
    </row>
    <row r="829" spans="1:23" x14ac:dyDescent="0.3">
      <c r="A829" s="2" t="s">
        <v>258</v>
      </c>
      <c r="B829" s="2" t="s">
        <v>13</v>
      </c>
      <c r="C829" s="2" t="s">
        <v>50</v>
      </c>
      <c r="D829" s="2" t="s">
        <v>2050</v>
      </c>
      <c r="E829" s="2" t="s">
        <v>3257</v>
      </c>
      <c r="F829" s="2" t="s">
        <v>26</v>
      </c>
      <c r="G829" s="2" t="s">
        <v>9</v>
      </c>
      <c r="H829" s="2">
        <f t="shared" si="12"/>
        <v>1964</v>
      </c>
      <c r="I829" s="42" t="s">
        <v>5773</v>
      </c>
      <c r="J829" s="2">
        <v>6.7</v>
      </c>
      <c r="K829" s="2">
        <v>138.38</v>
      </c>
      <c r="L829" s="2">
        <v>130</v>
      </c>
      <c r="M829" s="2">
        <v>3.66</v>
      </c>
      <c r="N829" s="2">
        <v>10.38</v>
      </c>
      <c r="O829" s="2">
        <v>42.11</v>
      </c>
      <c r="P829" s="2">
        <v>3912</v>
      </c>
      <c r="Q829" s="2" t="s">
        <v>45</v>
      </c>
      <c r="R829" s="2">
        <v>52</v>
      </c>
      <c r="S829" s="2">
        <v>497856</v>
      </c>
      <c r="T829" s="2">
        <v>31.79</v>
      </c>
      <c r="U829" s="2">
        <v>10.32</v>
      </c>
      <c r="V829" s="2" t="s">
        <v>44</v>
      </c>
      <c r="W829" s="2">
        <v>20.64</v>
      </c>
    </row>
    <row r="830" spans="1:23" x14ac:dyDescent="0.3">
      <c r="A830" s="2" t="s">
        <v>324</v>
      </c>
      <c r="B830" s="2" t="s">
        <v>13</v>
      </c>
      <c r="C830" s="2" t="s">
        <v>44</v>
      </c>
      <c r="D830" s="2" t="s">
        <v>2104</v>
      </c>
      <c r="E830" s="2" t="s">
        <v>3324</v>
      </c>
      <c r="F830" s="2" t="s">
        <v>26</v>
      </c>
      <c r="G830" s="2" t="s">
        <v>9</v>
      </c>
      <c r="H830" s="2">
        <f t="shared" si="12"/>
        <v>1956</v>
      </c>
      <c r="I830" s="42" t="s">
        <v>5880</v>
      </c>
      <c r="J830" s="2">
        <v>6.7</v>
      </c>
      <c r="K830" s="2">
        <v>43.14</v>
      </c>
      <c r="L830" s="2">
        <v>88</v>
      </c>
      <c r="M830" s="2">
        <v>5.51</v>
      </c>
      <c r="N830" s="2">
        <v>12.16</v>
      </c>
      <c r="O830" s="2">
        <v>36.369999999999997</v>
      </c>
      <c r="P830" s="2">
        <v>3005</v>
      </c>
      <c r="Q830" s="2" t="s">
        <v>49</v>
      </c>
      <c r="R830" s="2">
        <v>53</v>
      </c>
      <c r="S830" s="2">
        <v>118239</v>
      </c>
      <c r="T830" s="2">
        <v>22.49</v>
      </c>
      <c r="U830" s="2">
        <v>13.88</v>
      </c>
      <c r="V830" s="2" t="s">
        <v>46</v>
      </c>
      <c r="W830" s="2">
        <v>12.68</v>
      </c>
    </row>
    <row r="831" spans="1:23" x14ac:dyDescent="0.3">
      <c r="A831" s="2" t="s">
        <v>333</v>
      </c>
      <c r="B831" s="2" t="s">
        <v>13</v>
      </c>
      <c r="C831" s="2" t="s">
        <v>50</v>
      </c>
      <c r="D831" s="2" t="s">
        <v>2074</v>
      </c>
      <c r="E831" s="2" t="s">
        <v>3333</v>
      </c>
      <c r="F831" s="2" t="s">
        <v>26</v>
      </c>
      <c r="G831" s="2" t="s">
        <v>9</v>
      </c>
      <c r="H831" s="2">
        <f t="shared" si="12"/>
        <v>1983</v>
      </c>
      <c r="I831" s="42" t="s">
        <v>5881</v>
      </c>
      <c r="J831" s="2">
        <v>6.7</v>
      </c>
      <c r="K831" s="2">
        <v>161</v>
      </c>
      <c r="L831" s="2">
        <v>130</v>
      </c>
      <c r="M831" s="2">
        <v>14.41</v>
      </c>
      <c r="N831" s="2">
        <v>24.07</v>
      </c>
      <c r="O831" s="2">
        <v>216.67</v>
      </c>
      <c r="P831" s="2">
        <v>1248</v>
      </c>
      <c r="Q831" s="2" t="s">
        <v>49</v>
      </c>
      <c r="R831" s="2">
        <v>88</v>
      </c>
      <c r="S831" s="2">
        <v>238928</v>
      </c>
      <c r="T831" s="2">
        <v>123.86</v>
      </c>
      <c r="U831" s="2">
        <v>92.81</v>
      </c>
      <c r="V831" s="2" t="s">
        <v>46</v>
      </c>
      <c r="W831" s="2">
        <v>19.399999999999999</v>
      </c>
    </row>
    <row r="832" spans="1:23" x14ac:dyDescent="0.3">
      <c r="A832" s="2" t="s">
        <v>89</v>
      </c>
      <c r="B832" s="2" t="s">
        <v>22</v>
      </c>
      <c r="C832" s="2" t="s">
        <v>54</v>
      </c>
      <c r="D832" s="2" t="s">
        <v>2116</v>
      </c>
      <c r="E832" s="2" t="s">
        <v>3340</v>
      </c>
      <c r="F832" s="2" t="s">
        <v>26</v>
      </c>
      <c r="G832" s="2" t="s">
        <v>9</v>
      </c>
      <c r="H832" s="2">
        <f t="shared" si="12"/>
        <v>1953</v>
      </c>
      <c r="I832" s="42" t="s">
        <v>5882</v>
      </c>
      <c r="J832" s="2">
        <v>6.7</v>
      </c>
      <c r="K832" s="2">
        <v>148.24</v>
      </c>
      <c r="L832" s="2">
        <v>157</v>
      </c>
      <c r="M832" s="2">
        <v>21.74</v>
      </c>
      <c r="N832" s="2">
        <v>55.74</v>
      </c>
      <c r="O832" s="2">
        <v>342.74</v>
      </c>
      <c r="P832" s="2">
        <v>1692</v>
      </c>
      <c r="Q832" s="2" t="s">
        <v>49</v>
      </c>
      <c r="R832" s="2">
        <v>47</v>
      </c>
      <c r="S832" s="2">
        <v>475687</v>
      </c>
      <c r="T832" s="2">
        <v>189.03</v>
      </c>
      <c r="U832" s="2">
        <v>153.71</v>
      </c>
      <c r="V832" s="2" t="s">
        <v>44</v>
      </c>
      <c r="W832" s="2">
        <v>27.18</v>
      </c>
    </row>
    <row r="833" spans="1:23" x14ac:dyDescent="0.3">
      <c r="A833" s="2" t="s">
        <v>346</v>
      </c>
      <c r="B833" s="2" t="s">
        <v>28</v>
      </c>
      <c r="C833" s="2" t="s">
        <v>52</v>
      </c>
      <c r="D833" s="2" t="s">
        <v>2123</v>
      </c>
      <c r="E833" s="2" t="s">
        <v>3347</v>
      </c>
      <c r="F833" s="2" t="s">
        <v>26</v>
      </c>
      <c r="G833" s="2" t="s">
        <v>9</v>
      </c>
      <c r="H833" s="2">
        <f t="shared" si="12"/>
        <v>1983</v>
      </c>
      <c r="I833" s="42" t="s">
        <v>5883</v>
      </c>
      <c r="J833" s="2">
        <v>6.7</v>
      </c>
      <c r="K833" s="2">
        <v>252.21</v>
      </c>
      <c r="L833" s="2">
        <v>83</v>
      </c>
      <c r="M833" s="2">
        <v>17.829999999999998</v>
      </c>
      <c r="N833" s="2">
        <v>29.58</v>
      </c>
      <c r="O833" s="2">
        <v>136.91999999999999</v>
      </c>
      <c r="P833" s="2">
        <v>3700</v>
      </c>
      <c r="Q833" s="2" t="s">
        <v>45</v>
      </c>
      <c r="R833" s="2">
        <v>89</v>
      </c>
      <c r="S833" s="2">
        <v>99433</v>
      </c>
      <c r="T833" s="2">
        <v>68.92</v>
      </c>
      <c r="U833" s="2">
        <v>68</v>
      </c>
      <c r="V833" s="2" t="s">
        <v>48</v>
      </c>
      <c r="W833" s="2">
        <v>106.27</v>
      </c>
    </row>
    <row r="834" spans="1:23" x14ac:dyDescent="0.3">
      <c r="A834" s="2" t="s">
        <v>362</v>
      </c>
      <c r="B834" s="2" t="s">
        <v>28</v>
      </c>
      <c r="C834" s="2" t="s">
        <v>66</v>
      </c>
      <c r="D834" s="2" t="s">
        <v>2136</v>
      </c>
      <c r="E834" s="2" t="s">
        <v>3363</v>
      </c>
      <c r="F834" s="2" t="s">
        <v>26</v>
      </c>
      <c r="G834" s="2" t="s">
        <v>19</v>
      </c>
      <c r="H834" s="2">
        <f t="shared" si="12"/>
        <v>1978</v>
      </c>
      <c r="I834" s="42" t="s">
        <v>5884</v>
      </c>
      <c r="J834" s="2">
        <v>6.7</v>
      </c>
      <c r="K834" s="2">
        <v>85.73</v>
      </c>
      <c r="L834" s="2">
        <v>161</v>
      </c>
      <c r="M834" s="2">
        <v>40.97</v>
      </c>
      <c r="N834" s="2">
        <v>87.27</v>
      </c>
      <c r="O834" s="2">
        <v>534.6</v>
      </c>
      <c r="P834" s="2">
        <v>3249</v>
      </c>
      <c r="Q834" s="2" t="s">
        <v>45</v>
      </c>
      <c r="R834" s="2">
        <v>85</v>
      </c>
      <c r="S834" s="2">
        <v>156614</v>
      </c>
      <c r="T834" s="2">
        <v>418.3</v>
      </c>
      <c r="U834" s="2">
        <v>116.3</v>
      </c>
      <c r="V834" s="2" t="s">
        <v>46</v>
      </c>
      <c r="W834" s="2">
        <v>19.760000000000002</v>
      </c>
    </row>
    <row r="835" spans="1:23" x14ac:dyDescent="0.3">
      <c r="A835" s="2" t="s">
        <v>367</v>
      </c>
      <c r="B835" s="2" t="s">
        <v>25</v>
      </c>
      <c r="C835" s="2" t="s">
        <v>44</v>
      </c>
      <c r="D835" s="2" t="s">
        <v>1848</v>
      </c>
      <c r="E835" s="2" t="s">
        <v>3368</v>
      </c>
      <c r="F835" s="2" t="s">
        <v>26</v>
      </c>
      <c r="G835" s="2" t="s">
        <v>9</v>
      </c>
      <c r="H835" s="2">
        <f t="shared" ref="H835:H898" si="13">YEAR(I835)</f>
        <v>1957</v>
      </c>
      <c r="I835" s="42" t="s">
        <v>5885</v>
      </c>
      <c r="J835" s="2">
        <v>6.7</v>
      </c>
      <c r="K835" s="2">
        <v>144.94999999999999</v>
      </c>
      <c r="L835" s="2">
        <v>169</v>
      </c>
      <c r="M835" s="2">
        <v>6.52</v>
      </c>
      <c r="N835" s="2">
        <v>18.47</v>
      </c>
      <c r="O835" s="2">
        <v>130.12</v>
      </c>
      <c r="P835" s="2">
        <v>4561</v>
      </c>
      <c r="Q835" s="2" t="s">
        <v>45</v>
      </c>
      <c r="R835" s="2">
        <v>46</v>
      </c>
      <c r="S835" s="2">
        <v>267616</v>
      </c>
      <c r="T835" s="2">
        <v>76.540000000000006</v>
      </c>
      <c r="U835" s="2">
        <v>53.58</v>
      </c>
      <c r="V835" s="2" t="s">
        <v>55</v>
      </c>
      <c r="W835" s="2">
        <v>18.14</v>
      </c>
    </row>
    <row r="836" spans="1:23" x14ac:dyDescent="0.3">
      <c r="A836" s="2" t="s">
        <v>388</v>
      </c>
      <c r="B836" s="2" t="s">
        <v>25</v>
      </c>
      <c r="C836" s="2" t="s">
        <v>66</v>
      </c>
      <c r="D836" s="2" t="s">
        <v>2157</v>
      </c>
      <c r="E836" s="2" t="s">
        <v>3389</v>
      </c>
      <c r="F836" s="2" t="s">
        <v>26</v>
      </c>
      <c r="G836" s="2" t="s">
        <v>27</v>
      </c>
      <c r="H836" s="2">
        <f t="shared" si="13"/>
        <v>1969</v>
      </c>
      <c r="I836" s="42" t="s">
        <v>5886</v>
      </c>
      <c r="J836" s="2">
        <v>6.7</v>
      </c>
      <c r="K836" s="2">
        <v>254.87</v>
      </c>
      <c r="L836" s="2">
        <v>106</v>
      </c>
      <c r="M836" s="2">
        <v>28.07</v>
      </c>
      <c r="N836" s="2">
        <v>61.72</v>
      </c>
      <c r="O836" s="2">
        <v>150.83000000000001</v>
      </c>
      <c r="P836" s="2">
        <v>1105</v>
      </c>
      <c r="Q836" s="2" t="s">
        <v>45</v>
      </c>
      <c r="R836" s="2">
        <v>89</v>
      </c>
      <c r="S836" s="2">
        <v>460660</v>
      </c>
      <c r="T836" s="2">
        <v>119.93</v>
      </c>
      <c r="U836" s="2">
        <v>30.9</v>
      </c>
      <c r="V836" s="2" t="s">
        <v>46</v>
      </c>
      <c r="W836" s="2">
        <v>124.35</v>
      </c>
    </row>
    <row r="837" spans="1:23" x14ac:dyDescent="0.3">
      <c r="A837" s="2" t="s">
        <v>390</v>
      </c>
      <c r="B837" s="2" t="s">
        <v>25</v>
      </c>
      <c r="C837" s="2" t="s">
        <v>52</v>
      </c>
      <c r="D837" s="2" t="s">
        <v>2159</v>
      </c>
      <c r="E837" s="2" t="s">
        <v>3391</v>
      </c>
      <c r="F837" s="2" t="s">
        <v>26</v>
      </c>
      <c r="G837" s="2" t="s">
        <v>9</v>
      </c>
      <c r="H837" s="2">
        <f t="shared" si="13"/>
        <v>1958</v>
      </c>
      <c r="I837" s="42" t="s">
        <v>5887</v>
      </c>
      <c r="J837" s="2">
        <v>6.7</v>
      </c>
      <c r="K837" s="2">
        <v>227.83</v>
      </c>
      <c r="L837" s="2">
        <v>170</v>
      </c>
      <c r="M837" s="2">
        <v>3.17</v>
      </c>
      <c r="N837" s="2">
        <v>5.2</v>
      </c>
      <c r="O837" s="2">
        <v>18.93</v>
      </c>
      <c r="P837" s="2">
        <v>4759</v>
      </c>
      <c r="Q837" s="2" t="s">
        <v>45</v>
      </c>
      <c r="R837" s="2">
        <v>96</v>
      </c>
      <c r="S837" s="2">
        <v>137543</v>
      </c>
      <c r="T837" s="2">
        <v>10.29</v>
      </c>
      <c r="U837" s="2">
        <v>8.64</v>
      </c>
      <c r="V837" s="2" t="s">
        <v>46</v>
      </c>
      <c r="W837" s="2">
        <v>66.95</v>
      </c>
    </row>
    <row r="838" spans="1:23" x14ac:dyDescent="0.3">
      <c r="A838" s="2" t="s">
        <v>436</v>
      </c>
      <c r="B838" s="2" t="s">
        <v>10</v>
      </c>
      <c r="C838" s="2" t="s">
        <v>54</v>
      </c>
      <c r="D838" s="2" t="s">
        <v>2197</v>
      </c>
      <c r="E838" s="2" t="s">
        <v>3441</v>
      </c>
      <c r="F838" s="2" t="s">
        <v>26</v>
      </c>
      <c r="G838" s="2" t="s">
        <v>9</v>
      </c>
      <c r="H838" s="2">
        <f t="shared" si="13"/>
        <v>1950</v>
      </c>
      <c r="I838" s="42" t="s">
        <v>5888</v>
      </c>
      <c r="J838" s="2">
        <v>6.7</v>
      </c>
      <c r="K838" s="2">
        <v>31.54</v>
      </c>
      <c r="L838" s="2">
        <v>116</v>
      </c>
      <c r="M838" s="2">
        <v>41.94</v>
      </c>
      <c r="N838" s="2">
        <v>89.69</v>
      </c>
      <c r="O838" s="2">
        <v>487.57</v>
      </c>
      <c r="P838" s="2">
        <v>4981</v>
      </c>
      <c r="Q838" s="2" t="s">
        <v>45</v>
      </c>
      <c r="R838" s="2">
        <v>46</v>
      </c>
      <c r="S838" s="2">
        <v>266590</v>
      </c>
      <c r="T838" s="2">
        <v>326.33</v>
      </c>
      <c r="U838" s="2">
        <v>161.24</v>
      </c>
      <c r="V838" s="2" t="s">
        <v>46</v>
      </c>
      <c r="W838" s="2">
        <v>10.6</v>
      </c>
    </row>
    <row r="839" spans="1:23" x14ac:dyDescent="0.3">
      <c r="A839" s="2" t="s">
        <v>447</v>
      </c>
      <c r="B839" s="2" t="s">
        <v>8</v>
      </c>
      <c r="C839" s="2" t="s">
        <v>54</v>
      </c>
      <c r="D839" s="2" t="s">
        <v>2206</v>
      </c>
      <c r="E839" s="2" t="s">
        <v>3452</v>
      </c>
      <c r="F839" s="2" t="s">
        <v>26</v>
      </c>
      <c r="G839" s="2" t="s">
        <v>9</v>
      </c>
      <c r="H839" s="2">
        <f t="shared" si="13"/>
        <v>1954</v>
      </c>
      <c r="I839" s="42" t="s">
        <v>5889</v>
      </c>
      <c r="J839" s="2">
        <v>6.7</v>
      </c>
      <c r="K839" s="2">
        <v>102.38</v>
      </c>
      <c r="L839" s="2">
        <v>102</v>
      </c>
      <c r="M839" s="2">
        <v>31.76</v>
      </c>
      <c r="N839" s="2">
        <v>87.09</v>
      </c>
      <c r="O839" s="2">
        <v>859.5</v>
      </c>
      <c r="P839" s="2">
        <v>4901</v>
      </c>
      <c r="Q839" s="2" t="s">
        <v>45</v>
      </c>
      <c r="R839" s="2">
        <v>68</v>
      </c>
      <c r="S839" s="2">
        <v>18414</v>
      </c>
      <c r="T839" s="2">
        <v>488.36</v>
      </c>
      <c r="U839" s="2">
        <v>371.14</v>
      </c>
      <c r="V839" s="2" t="s">
        <v>50</v>
      </c>
      <c r="W839" s="2">
        <v>43.71</v>
      </c>
    </row>
    <row r="840" spans="1:23" x14ac:dyDescent="0.3">
      <c r="A840" s="2" t="s">
        <v>504</v>
      </c>
      <c r="B840" s="2" t="s">
        <v>8</v>
      </c>
      <c r="C840" s="2" t="s">
        <v>52</v>
      </c>
      <c r="D840" s="2" t="s">
        <v>1993</v>
      </c>
      <c r="E840" s="2" t="s">
        <v>3510</v>
      </c>
      <c r="F840" s="2" t="s">
        <v>26</v>
      </c>
      <c r="G840" s="2" t="s">
        <v>9</v>
      </c>
      <c r="H840" s="2">
        <f t="shared" si="13"/>
        <v>2011</v>
      </c>
      <c r="I840" s="42" t="s">
        <v>5890</v>
      </c>
      <c r="J840" s="2">
        <v>6.7</v>
      </c>
      <c r="K840" s="2">
        <v>128.66</v>
      </c>
      <c r="L840" s="2">
        <v>170</v>
      </c>
      <c r="M840" s="2">
        <v>40.35</v>
      </c>
      <c r="N840" s="2">
        <v>77.180000000000007</v>
      </c>
      <c r="O840" s="2">
        <v>622.84</v>
      </c>
      <c r="P840" s="2">
        <v>2123</v>
      </c>
      <c r="Q840" s="2" t="s">
        <v>45</v>
      </c>
      <c r="R840" s="2">
        <v>84</v>
      </c>
      <c r="S840" s="2">
        <v>160787</v>
      </c>
      <c r="T840" s="2">
        <v>419.2</v>
      </c>
      <c r="U840" s="2">
        <v>203.64</v>
      </c>
      <c r="V840" s="2" t="s">
        <v>50</v>
      </c>
      <c r="W840" s="2">
        <v>13.47</v>
      </c>
    </row>
    <row r="841" spans="1:23" x14ac:dyDescent="0.3">
      <c r="A841" s="2" t="s">
        <v>579</v>
      </c>
      <c r="B841" s="2" t="s">
        <v>8</v>
      </c>
      <c r="C841" s="2" t="s">
        <v>48</v>
      </c>
      <c r="D841" s="2" t="s">
        <v>1901</v>
      </c>
      <c r="E841" s="2" t="s">
        <v>3584</v>
      </c>
      <c r="F841" s="2" t="s">
        <v>26</v>
      </c>
      <c r="G841" s="2" t="s">
        <v>9</v>
      </c>
      <c r="H841" s="2">
        <f t="shared" si="13"/>
        <v>1969</v>
      </c>
      <c r="I841" s="42" t="s">
        <v>5891</v>
      </c>
      <c r="J841" s="2">
        <v>6.7</v>
      </c>
      <c r="K841" s="2">
        <v>235.06</v>
      </c>
      <c r="L841" s="2">
        <v>144</v>
      </c>
      <c r="M841" s="2">
        <v>17.52</v>
      </c>
      <c r="N841" s="2">
        <v>43.98</v>
      </c>
      <c r="O841" s="2">
        <v>415.73</v>
      </c>
      <c r="P841" s="2">
        <v>4835</v>
      </c>
      <c r="Q841" s="2" t="s">
        <v>49</v>
      </c>
      <c r="R841" s="2">
        <v>43</v>
      </c>
      <c r="S841" s="2">
        <v>481752</v>
      </c>
      <c r="T841" s="2">
        <v>212.31</v>
      </c>
      <c r="U841" s="2">
        <v>203.42</v>
      </c>
      <c r="V841" s="2" t="s">
        <v>55</v>
      </c>
      <c r="W841" s="2">
        <v>98.51</v>
      </c>
    </row>
    <row r="842" spans="1:23" x14ac:dyDescent="0.3">
      <c r="A842" s="2" t="s">
        <v>645</v>
      </c>
      <c r="B842" s="2" t="s">
        <v>13</v>
      </c>
      <c r="C842" s="2" t="s">
        <v>54</v>
      </c>
      <c r="D842" s="2" t="s">
        <v>2350</v>
      </c>
      <c r="E842" s="2" t="s">
        <v>3656</v>
      </c>
      <c r="F842" s="2" t="s">
        <v>26</v>
      </c>
      <c r="G842" s="2" t="s">
        <v>9</v>
      </c>
      <c r="H842" s="2">
        <f t="shared" si="13"/>
        <v>1989</v>
      </c>
      <c r="I842" s="42" t="s">
        <v>5892</v>
      </c>
      <c r="J842" s="2">
        <v>6.7</v>
      </c>
      <c r="K842" s="2">
        <v>289.75</v>
      </c>
      <c r="L842" s="2">
        <v>161</v>
      </c>
      <c r="M842" s="2">
        <v>39.17</v>
      </c>
      <c r="N842" s="2">
        <v>92.47</v>
      </c>
      <c r="O842" s="2">
        <v>918.77</v>
      </c>
      <c r="P842" s="2">
        <v>1796</v>
      </c>
      <c r="Q842" s="2" t="s">
        <v>49</v>
      </c>
      <c r="R842" s="2">
        <v>44</v>
      </c>
      <c r="S842" s="2">
        <v>316438</v>
      </c>
      <c r="T842" s="2">
        <v>652.99</v>
      </c>
      <c r="U842" s="2">
        <v>265.77999999999997</v>
      </c>
      <c r="V842" s="2" t="s">
        <v>54</v>
      </c>
      <c r="W842" s="2">
        <v>128.5</v>
      </c>
    </row>
    <row r="843" spans="1:23" x14ac:dyDescent="0.3">
      <c r="A843" s="2" t="s">
        <v>659</v>
      </c>
      <c r="B843" s="2" t="s">
        <v>25</v>
      </c>
      <c r="C843" s="2" t="s">
        <v>66</v>
      </c>
      <c r="D843" s="2" t="s">
        <v>2361</v>
      </c>
      <c r="E843" s="2" t="s">
        <v>3672</v>
      </c>
      <c r="F843" s="2" t="s">
        <v>26</v>
      </c>
      <c r="G843" s="2" t="s">
        <v>9</v>
      </c>
      <c r="H843" s="2">
        <f t="shared" si="13"/>
        <v>1977</v>
      </c>
      <c r="I843" s="42" t="s">
        <v>5893</v>
      </c>
      <c r="J843" s="2">
        <v>6.7</v>
      </c>
      <c r="K843" s="2">
        <v>142.21</v>
      </c>
      <c r="L843" s="2">
        <v>128</v>
      </c>
      <c r="M843" s="2">
        <v>47.41</v>
      </c>
      <c r="N843" s="2">
        <v>82.93</v>
      </c>
      <c r="O843" s="2">
        <v>177.74</v>
      </c>
      <c r="P843" s="2">
        <v>634</v>
      </c>
      <c r="Q843" s="2" t="s">
        <v>49</v>
      </c>
      <c r="R843" s="2">
        <v>52</v>
      </c>
      <c r="S843" s="2">
        <v>260001</v>
      </c>
      <c r="T843" s="2">
        <v>104.85</v>
      </c>
      <c r="U843" s="2">
        <v>72.89</v>
      </c>
      <c r="V843" s="2" t="s">
        <v>46</v>
      </c>
      <c r="W843" s="2">
        <v>51.66</v>
      </c>
    </row>
    <row r="844" spans="1:23" x14ac:dyDescent="0.3">
      <c r="A844" s="2" t="s">
        <v>679</v>
      </c>
      <c r="B844" s="2" t="s">
        <v>22</v>
      </c>
      <c r="C844" s="2" t="s">
        <v>66</v>
      </c>
      <c r="D844" s="2" t="s">
        <v>2377</v>
      </c>
      <c r="E844" s="2" t="s">
        <v>3693</v>
      </c>
      <c r="F844" s="2" t="s">
        <v>26</v>
      </c>
      <c r="G844" s="2" t="s">
        <v>9</v>
      </c>
      <c r="H844" s="2">
        <f t="shared" si="13"/>
        <v>2005</v>
      </c>
      <c r="I844" s="42" t="s">
        <v>5894</v>
      </c>
      <c r="J844" s="2">
        <v>6.7</v>
      </c>
      <c r="K844" s="2">
        <v>241.83</v>
      </c>
      <c r="L844" s="2">
        <v>168</v>
      </c>
      <c r="M844" s="2">
        <v>49.85</v>
      </c>
      <c r="N844" s="2">
        <v>126.97</v>
      </c>
      <c r="O844" s="2">
        <v>557.07000000000005</v>
      </c>
      <c r="P844" s="2">
        <v>1718</v>
      </c>
      <c r="Q844" s="2" t="s">
        <v>45</v>
      </c>
      <c r="R844" s="2">
        <v>93</v>
      </c>
      <c r="S844" s="2">
        <v>382045</v>
      </c>
      <c r="T844" s="2">
        <v>305.35000000000002</v>
      </c>
      <c r="U844" s="2">
        <v>251.72</v>
      </c>
      <c r="V844" s="2" t="s">
        <v>46</v>
      </c>
      <c r="W844" s="2">
        <v>53</v>
      </c>
    </row>
    <row r="845" spans="1:23" x14ac:dyDescent="0.3">
      <c r="A845" s="2" t="s">
        <v>702</v>
      </c>
      <c r="B845" s="2" t="s">
        <v>28</v>
      </c>
      <c r="C845" s="2" t="s">
        <v>44</v>
      </c>
      <c r="D845" s="2" t="s">
        <v>2391</v>
      </c>
      <c r="E845" s="2" t="s">
        <v>3717</v>
      </c>
      <c r="F845" s="2" t="s">
        <v>26</v>
      </c>
      <c r="G845" s="2" t="s">
        <v>1955</v>
      </c>
      <c r="H845" s="2">
        <f t="shared" si="13"/>
        <v>1980</v>
      </c>
      <c r="I845" s="42" t="s">
        <v>5895</v>
      </c>
      <c r="J845" s="2">
        <v>6.7</v>
      </c>
      <c r="K845" s="2">
        <v>233.41</v>
      </c>
      <c r="L845" s="2">
        <v>127</v>
      </c>
      <c r="M845" s="2">
        <v>10.28</v>
      </c>
      <c r="N845" s="2">
        <v>15.76</v>
      </c>
      <c r="O845" s="2">
        <v>50.08</v>
      </c>
      <c r="P845" s="2">
        <v>1219</v>
      </c>
      <c r="Q845" s="2" t="s">
        <v>45</v>
      </c>
      <c r="R845" s="2">
        <v>98</v>
      </c>
      <c r="S845" s="2">
        <v>275449</v>
      </c>
      <c r="T845" s="2">
        <v>30.13</v>
      </c>
      <c r="U845" s="2">
        <v>19.95</v>
      </c>
      <c r="V845" s="2" t="s">
        <v>50</v>
      </c>
      <c r="W845" s="2">
        <v>99.63</v>
      </c>
    </row>
    <row r="846" spans="1:23" x14ac:dyDescent="0.3">
      <c r="A846" s="2" t="s">
        <v>750</v>
      </c>
      <c r="B846" s="2" t="s">
        <v>28</v>
      </c>
      <c r="C846" s="2" t="s">
        <v>61</v>
      </c>
      <c r="D846" s="2" t="s">
        <v>2038</v>
      </c>
      <c r="E846" s="2" t="s">
        <v>3769</v>
      </c>
      <c r="F846" s="2" t="s">
        <v>26</v>
      </c>
      <c r="G846" s="2" t="s">
        <v>19</v>
      </c>
      <c r="H846" s="2">
        <f t="shared" si="13"/>
        <v>1989</v>
      </c>
      <c r="I846" s="42" t="s">
        <v>5896</v>
      </c>
      <c r="J846" s="2">
        <v>6.7</v>
      </c>
      <c r="K846" s="2">
        <v>139.66</v>
      </c>
      <c r="L846" s="2">
        <v>103</v>
      </c>
      <c r="M846" s="2">
        <v>1.53</v>
      </c>
      <c r="N846" s="2">
        <v>2.63</v>
      </c>
      <c r="O846" s="2">
        <v>13.62</v>
      </c>
      <c r="P846" s="2">
        <v>3810</v>
      </c>
      <c r="Q846" s="2" t="s">
        <v>45</v>
      </c>
      <c r="R846" s="2">
        <v>97</v>
      </c>
      <c r="S846" s="2">
        <v>314687</v>
      </c>
      <c r="T846" s="2">
        <v>9.4600000000000009</v>
      </c>
      <c r="U846" s="2">
        <v>4.16</v>
      </c>
      <c r="V846" s="2" t="s">
        <v>48</v>
      </c>
      <c r="W846" s="2">
        <v>14.66</v>
      </c>
    </row>
    <row r="847" spans="1:23" x14ac:dyDescent="0.3">
      <c r="A847" s="2" t="s">
        <v>202</v>
      </c>
      <c r="B847" s="2" t="s">
        <v>28</v>
      </c>
      <c r="C847" s="2" t="s">
        <v>61</v>
      </c>
      <c r="D847" s="2" t="s">
        <v>1906</v>
      </c>
      <c r="E847" s="2" t="s">
        <v>3793</v>
      </c>
      <c r="F847" s="2" t="s">
        <v>26</v>
      </c>
      <c r="G847" s="2" t="s">
        <v>9</v>
      </c>
      <c r="H847" s="2">
        <f t="shared" si="13"/>
        <v>1958</v>
      </c>
      <c r="I847" s="42" t="s">
        <v>5897</v>
      </c>
      <c r="J847" s="2">
        <v>6.7</v>
      </c>
      <c r="K847" s="2">
        <v>6.38</v>
      </c>
      <c r="L847" s="2">
        <v>176</v>
      </c>
      <c r="M847" s="2">
        <v>20.54</v>
      </c>
      <c r="N847" s="2">
        <v>44.04</v>
      </c>
      <c r="O847" s="2">
        <v>293.04000000000002</v>
      </c>
      <c r="P847" s="2">
        <v>1490</v>
      </c>
      <c r="Q847" s="2" t="s">
        <v>49</v>
      </c>
      <c r="R847" s="2">
        <v>95</v>
      </c>
      <c r="S847" s="2">
        <v>124647</v>
      </c>
      <c r="T847" s="2">
        <v>152.26</v>
      </c>
      <c r="U847" s="2">
        <v>140.78</v>
      </c>
      <c r="V847" s="2" t="s">
        <v>55</v>
      </c>
      <c r="W847" s="2">
        <v>2.81</v>
      </c>
    </row>
    <row r="848" spans="1:23" x14ac:dyDescent="0.3">
      <c r="A848" s="2" t="s">
        <v>86</v>
      </c>
      <c r="B848" s="2" t="s">
        <v>10</v>
      </c>
      <c r="C848" s="2" t="s">
        <v>50</v>
      </c>
      <c r="D848" s="2" t="s">
        <v>2459</v>
      </c>
      <c r="E848" s="2" t="s">
        <v>3819</v>
      </c>
      <c r="F848" s="2" t="s">
        <v>26</v>
      </c>
      <c r="G848" s="2" t="s">
        <v>1843</v>
      </c>
      <c r="H848" s="2">
        <f t="shared" si="13"/>
        <v>1991</v>
      </c>
      <c r="I848" s="42" t="s">
        <v>5898</v>
      </c>
      <c r="J848" s="2">
        <v>6.7</v>
      </c>
      <c r="K848" s="2">
        <v>52.05</v>
      </c>
      <c r="L848" s="2">
        <v>100</v>
      </c>
      <c r="M848" s="2">
        <v>0.94</v>
      </c>
      <c r="N848" s="2">
        <v>1.94</v>
      </c>
      <c r="O848" s="2">
        <v>6.69</v>
      </c>
      <c r="P848" s="2">
        <v>4309</v>
      </c>
      <c r="Q848" s="2" t="s">
        <v>49</v>
      </c>
      <c r="R848" s="2">
        <v>20</v>
      </c>
      <c r="S848" s="2">
        <v>388416</v>
      </c>
      <c r="T848" s="2">
        <v>4.3099999999999996</v>
      </c>
      <c r="U848" s="2">
        <v>2.38</v>
      </c>
      <c r="V848" s="2" t="s">
        <v>55</v>
      </c>
      <c r="W848" s="2">
        <v>24.86</v>
      </c>
    </row>
    <row r="849" spans="1:23" x14ac:dyDescent="0.3">
      <c r="A849" s="2" t="s">
        <v>802</v>
      </c>
      <c r="B849" s="2" t="s">
        <v>20</v>
      </c>
      <c r="C849" s="2" t="s">
        <v>48</v>
      </c>
      <c r="D849" s="2" t="s">
        <v>2467</v>
      </c>
      <c r="E849" s="2" t="s">
        <v>3830</v>
      </c>
      <c r="F849" s="2" t="s">
        <v>26</v>
      </c>
      <c r="G849" s="2" t="s">
        <v>9</v>
      </c>
      <c r="H849" s="2">
        <f t="shared" si="13"/>
        <v>1985</v>
      </c>
      <c r="I849" s="42" t="s">
        <v>5899</v>
      </c>
      <c r="J849" s="2">
        <v>6.7</v>
      </c>
      <c r="K849" s="2">
        <v>282.64999999999998</v>
      </c>
      <c r="L849" s="2">
        <v>113</v>
      </c>
      <c r="M849" s="2">
        <v>40.340000000000003</v>
      </c>
      <c r="N849" s="2">
        <v>93.95</v>
      </c>
      <c r="O849" s="2">
        <v>585.49</v>
      </c>
      <c r="P849" s="2">
        <v>4345</v>
      </c>
      <c r="Q849" s="2" t="s">
        <v>45</v>
      </c>
      <c r="R849" s="2">
        <v>98</v>
      </c>
      <c r="S849" s="2">
        <v>203299</v>
      </c>
      <c r="T849" s="2">
        <v>333.49</v>
      </c>
      <c r="U849" s="2">
        <v>252</v>
      </c>
      <c r="V849" s="2" t="s">
        <v>44</v>
      </c>
      <c r="W849" s="2">
        <v>137.72999999999999</v>
      </c>
    </row>
    <row r="850" spans="1:23" x14ac:dyDescent="0.3">
      <c r="A850" s="2" t="s">
        <v>806</v>
      </c>
      <c r="B850" s="2" t="s">
        <v>17</v>
      </c>
      <c r="C850" s="2" t="s">
        <v>50</v>
      </c>
      <c r="D850" s="2" t="s">
        <v>1925</v>
      </c>
      <c r="E850" s="2" t="s">
        <v>3835</v>
      </c>
      <c r="F850" s="2" t="s">
        <v>26</v>
      </c>
      <c r="G850" s="2" t="s">
        <v>9</v>
      </c>
      <c r="H850" s="2">
        <f t="shared" si="13"/>
        <v>1952</v>
      </c>
      <c r="I850" s="42" t="s">
        <v>5900</v>
      </c>
      <c r="J850" s="2">
        <v>6.7</v>
      </c>
      <c r="K850" s="2">
        <v>215.52</v>
      </c>
      <c r="L850" s="2">
        <v>105</v>
      </c>
      <c r="M850" s="2">
        <v>49.09</v>
      </c>
      <c r="N850" s="2">
        <v>126.84</v>
      </c>
      <c r="O850" s="2">
        <v>662.88</v>
      </c>
      <c r="P850" s="2">
        <v>2291</v>
      </c>
      <c r="Q850" s="2" t="s">
        <v>45</v>
      </c>
      <c r="R850" s="2">
        <v>80</v>
      </c>
      <c r="S850" s="2">
        <v>87452</v>
      </c>
      <c r="T850" s="2">
        <v>421.9</v>
      </c>
      <c r="U850" s="2">
        <v>240.98</v>
      </c>
      <c r="V850" s="2" t="s">
        <v>54</v>
      </c>
      <c r="W850" s="2">
        <v>58.73</v>
      </c>
    </row>
    <row r="851" spans="1:23" x14ac:dyDescent="0.3">
      <c r="A851" s="2" t="s">
        <v>813</v>
      </c>
      <c r="B851" s="2" t="s">
        <v>25</v>
      </c>
      <c r="C851" s="2" t="s">
        <v>48</v>
      </c>
      <c r="D851" s="2" t="s">
        <v>2098</v>
      </c>
      <c r="E851" s="2" t="s">
        <v>3842</v>
      </c>
      <c r="F851" s="2" t="s">
        <v>26</v>
      </c>
      <c r="G851" s="2" t="s">
        <v>9</v>
      </c>
      <c r="H851" s="2">
        <f t="shared" si="13"/>
        <v>2012</v>
      </c>
      <c r="I851" s="42" t="s">
        <v>5901</v>
      </c>
      <c r="J851" s="2">
        <v>6.7</v>
      </c>
      <c r="K851" s="2">
        <v>163.16</v>
      </c>
      <c r="L851" s="2">
        <v>102</v>
      </c>
      <c r="M851" s="2">
        <v>36.39</v>
      </c>
      <c r="N851" s="2">
        <v>71.819999999999993</v>
      </c>
      <c r="O851" s="2">
        <v>220.81</v>
      </c>
      <c r="P851" s="2">
        <v>1000</v>
      </c>
      <c r="Q851" s="2" t="s">
        <v>49</v>
      </c>
      <c r="R851" s="2">
        <v>60</v>
      </c>
      <c r="S851" s="2">
        <v>465755</v>
      </c>
      <c r="T851" s="2">
        <v>150.93</v>
      </c>
      <c r="U851" s="2">
        <v>69.88</v>
      </c>
      <c r="V851" s="2" t="s">
        <v>44</v>
      </c>
      <c r="W851" s="2">
        <v>52.53</v>
      </c>
    </row>
    <row r="852" spans="1:23" x14ac:dyDescent="0.3">
      <c r="A852" s="2" t="s">
        <v>833</v>
      </c>
      <c r="B852" s="2" t="s">
        <v>8</v>
      </c>
      <c r="C852" s="2" t="s">
        <v>52</v>
      </c>
      <c r="D852" s="2" t="s">
        <v>2486</v>
      </c>
      <c r="E852" s="2" t="s">
        <v>3862</v>
      </c>
      <c r="F852" s="2" t="s">
        <v>26</v>
      </c>
      <c r="G852" s="2" t="s">
        <v>9</v>
      </c>
      <c r="H852" s="2">
        <f t="shared" si="13"/>
        <v>2011</v>
      </c>
      <c r="I852" s="42" t="s">
        <v>5902</v>
      </c>
      <c r="J852" s="2">
        <v>6.7</v>
      </c>
      <c r="K852" s="2">
        <v>84.62</v>
      </c>
      <c r="L852" s="2">
        <v>135</v>
      </c>
      <c r="M852" s="2">
        <v>49.5</v>
      </c>
      <c r="N852" s="2">
        <v>134.15</v>
      </c>
      <c r="O852" s="2">
        <v>852.34</v>
      </c>
      <c r="P852" s="2">
        <v>4979</v>
      </c>
      <c r="Q852" s="2" t="s">
        <v>49</v>
      </c>
      <c r="R852" s="2">
        <v>22</v>
      </c>
      <c r="S852" s="2">
        <v>360084</v>
      </c>
      <c r="T852" s="2">
        <v>441.1</v>
      </c>
      <c r="U852" s="2">
        <v>411.24</v>
      </c>
      <c r="V852" s="2" t="s">
        <v>44</v>
      </c>
      <c r="W852" s="2">
        <v>37.94</v>
      </c>
    </row>
    <row r="853" spans="1:23" x14ac:dyDescent="0.3">
      <c r="A853" s="2" t="s">
        <v>837</v>
      </c>
      <c r="B853" s="2" t="s">
        <v>10</v>
      </c>
      <c r="C853" s="2" t="s">
        <v>44</v>
      </c>
      <c r="D853" s="2" t="s">
        <v>1897</v>
      </c>
      <c r="E853" s="2" t="s">
        <v>3866</v>
      </c>
      <c r="F853" s="2" t="s">
        <v>26</v>
      </c>
      <c r="G853" s="2" t="s">
        <v>19</v>
      </c>
      <c r="H853" s="2">
        <f t="shared" si="13"/>
        <v>1957</v>
      </c>
      <c r="I853" s="42" t="s">
        <v>5903</v>
      </c>
      <c r="J853" s="2">
        <v>6.7</v>
      </c>
      <c r="K853" s="2">
        <v>144.66</v>
      </c>
      <c r="L853" s="2">
        <v>173</v>
      </c>
      <c r="M853" s="2">
        <v>42.88</v>
      </c>
      <c r="N853" s="2">
        <v>77.040000000000006</v>
      </c>
      <c r="O853" s="2">
        <v>653.35</v>
      </c>
      <c r="P853" s="2">
        <v>3208</v>
      </c>
      <c r="Q853" s="2" t="s">
        <v>49</v>
      </c>
      <c r="R853" s="2">
        <v>84</v>
      </c>
      <c r="S853" s="2">
        <v>283693</v>
      </c>
      <c r="T853" s="2">
        <v>497.47</v>
      </c>
      <c r="U853" s="2">
        <v>155.88</v>
      </c>
      <c r="V853" s="2" t="s">
        <v>48</v>
      </c>
      <c r="W853" s="2">
        <v>38.43</v>
      </c>
    </row>
    <row r="854" spans="1:23" x14ac:dyDescent="0.3">
      <c r="A854" s="2" t="s">
        <v>890</v>
      </c>
      <c r="B854" s="2" t="s">
        <v>28</v>
      </c>
      <c r="C854" s="2" t="s">
        <v>54</v>
      </c>
      <c r="D854" s="2" t="s">
        <v>2521</v>
      </c>
      <c r="E854" s="2" t="s">
        <v>3922</v>
      </c>
      <c r="F854" s="2" t="s">
        <v>26</v>
      </c>
      <c r="G854" s="2" t="s">
        <v>9</v>
      </c>
      <c r="H854" s="2">
        <f t="shared" si="13"/>
        <v>1975</v>
      </c>
      <c r="I854" s="42" t="s">
        <v>5904</v>
      </c>
      <c r="J854" s="2">
        <v>6.7</v>
      </c>
      <c r="K854" s="2">
        <v>237.25</v>
      </c>
      <c r="L854" s="2">
        <v>176</v>
      </c>
      <c r="M854" s="2">
        <v>39.950000000000003</v>
      </c>
      <c r="N854" s="2">
        <v>70.459999999999994</v>
      </c>
      <c r="O854" s="2">
        <v>247.55</v>
      </c>
      <c r="P854" s="2">
        <v>2035</v>
      </c>
      <c r="Q854" s="2" t="s">
        <v>45</v>
      </c>
      <c r="R854" s="2">
        <v>95</v>
      </c>
      <c r="S854" s="2">
        <v>95909</v>
      </c>
      <c r="T854" s="2">
        <v>181.93</v>
      </c>
      <c r="U854" s="2">
        <v>65.62</v>
      </c>
      <c r="V854" s="2" t="s">
        <v>44</v>
      </c>
      <c r="W854" s="2">
        <v>68.88</v>
      </c>
    </row>
    <row r="855" spans="1:23" x14ac:dyDescent="0.3">
      <c r="A855" s="2" t="s">
        <v>909</v>
      </c>
      <c r="B855" s="2" t="s">
        <v>25</v>
      </c>
      <c r="C855" s="2" t="s">
        <v>54</v>
      </c>
      <c r="D855" s="2" t="s">
        <v>2296</v>
      </c>
      <c r="E855" s="2" t="s">
        <v>3943</v>
      </c>
      <c r="F855" s="2" t="s">
        <v>26</v>
      </c>
      <c r="G855" s="2" t="s">
        <v>9</v>
      </c>
      <c r="H855" s="2">
        <f t="shared" si="13"/>
        <v>1973</v>
      </c>
      <c r="I855" s="42" t="s">
        <v>5905</v>
      </c>
      <c r="J855" s="2">
        <v>6.7</v>
      </c>
      <c r="K855" s="2">
        <v>229.33</v>
      </c>
      <c r="L855" s="2">
        <v>159</v>
      </c>
      <c r="M855" s="2">
        <v>49.28</v>
      </c>
      <c r="N855" s="2">
        <v>139.03</v>
      </c>
      <c r="O855" s="2">
        <v>1204.6099999999999</v>
      </c>
      <c r="P855" s="2">
        <v>2770</v>
      </c>
      <c r="Q855" s="2" t="s">
        <v>49</v>
      </c>
      <c r="R855" s="2">
        <v>43</v>
      </c>
      <c r="S855" s="2">
        <v>378298</v>
      </c>
      <c r="T855" s="2">
        <v>751.27</v>
      </c>
      <c r="U855" s="2">
        <v>453.34</v>
      </c>
      <c r="V855" s="2" t="s">
        <v>54</v>
      </c>
      <c r="W855" s="2">
        <v>104.46</v>
      </c>
    </row>
    <row r="856" spans="1:23" x14ac:dyDescent="0.3">
      <c r="A856" s="2" t="s">
        <v>946</v>
      </c>
      <c r="B856" s="2" t="s">
        <v>28</v>
      </c>
      <c r="C856" s="2" t="s">
        <v>61</v>
      </c>
      <c r="D856" s="2" t="s">
        <v>2099</v>
      </c>
      <c r="E856" s="2" t="s">
        <v>3981</v>
      </c>
      <c r="F856" s="2" t="s">
        <v>26</v>
      </c>
      <c r="G856" s="2" t="s">
        <v>21</v>
      </c>
      <c r="H856" s="2">
        <f t="shared" si="13"/>
        <v>1954</v>
      </c>
      <c r="I856" s="42" t="s">
        <v>5906</v>
      </c>
      <c r="J856" s="2">
        <v>6.7</v>
      </c>
      <c r="K856" s="2">
        <v>34.14</v>
      </c>
      <c r="L856" s="2">
        <v>149</v>
      </c>
      <c r="M856" s="2">
        <v>46.95</v>
      </c>
      <c r="N856" s="2">
        <v>90.79</v>
      </c>
      <c r="O856" s="2">
        <v>673.57</v>
      </c>
      <c r="P856" s="2">
        <v>1253</v>
      </c>
      <c r="Q856" s="2" t="s">
        <v>49</v>
      </c>
      <c r="R856" s="2">
        <v>92</v>
      </c>
      <c r="S856" s="2">
        <v>166456</v>
      </c>
      <c r="T856" s="2">
        <v>469.54</v>
      </c>
      <c r="U856" s="2">
        <v>204.03</v>
      </c>
      <c r="V856" s="2" t="s">
        <v>50</v>
      </c>
      <c r="W856" s="2">
        <v>11.51</v>
      </c>
    </row>
    <row r="857" spans="1:23" x14ac:dyDescent="0.3">
      <c r="A857" s="2" t="s">
        <v>959</v>
      </c>
      <c r="B857" s="2" t="s">
        <v>13</v>
      </c>
      <c r="C857" s="2" t="s">
        <v>66</v>
      </c>
      <c r="D857" s="2" t="s">
        <v>2563</v>
      </c>
      <c r="E857" s="2" t="s">
        <v>3996</v>
      </c>
      <c r="F857" s="2" t="s">
        <v>26</v>
      </c>
      <c r="G857" s="2" t="s">
        <v>9</v>
      </c>
      <c r="H857" s="2">
        <f t="shared" si="13"/>
        <v>1980</v>
      </c>
      <c r="I857" s="42" t="s">
        <v>5907</v>
      </c>
      <c r="J857" s="2">
        <v>6.7</v>
      </c>
      <c r="K857" s="2">
        <v>232.42</v>
      </c>
      <c r="L857" s="2">
        <v>117</v>
      </c>
      <c r="M857" s="2">
        <v>44.66</v>
      </c>
      <c r="N857" s="2">
        <v>103.91</v>
      </c>
      <c r="O857" s="2">
        <v>400.78</v>
      </c>
      <c r="P857" s="2">
        <v>3802</v>
      </c>
      <c r="Q857" s="2" t="s">
        <v>45</v>
      </c>
      <c r="R857" s="2">
        <v>88</v>
      </c>
      <c r="S857" s="2">
        <v>212754</v>
      </c>
      <c r="T857" s="2">
        <v>287.85000000000002</v>
      </c>
      <c r="U857" s="2">
        <v>112.93</v>
      </c>
      <c r="V857" s="2" t="s">
        <v>44</v>
      </c>
      <c r="W857" s="2">
        <v>108.87</v>
      </c>
    </row>
    <row r="858" spans="1:23" x14ac:dyDescent="0.3">
      <c r="A858" s="2" t="s">
        <v>1031</v>
      </c>
      <c r="B858" s="2" t="s">
        <v>25</v>
      </c>
      <c r="C858" s="2" t="s">
        <v>66</v>
      </c>
      <c r="D858" s="2" t="s">
        <v>2230</v>
      </c>
      <c r="E858" s="2" t="s">
        <v>4075</v>
      </c>
      <c r="F858" s="2" t="s">
        <v>26</v>
      </c>
      <c r="G858" s="2" t="s">
        <v>19</v>
      </c>
      <c r="H858" s="2">
        <f t="shared" si="13"/>
        <v>2011</v>
      </c>
      <c r="I858" s="42" t="s">
        <v>5908</v>
      </c>
      <c r="J858" s="2">
        <v>6.7</v>
      </c>
      <c r="K858" s="2">
        <v>167.35</v>
      </c>
      <c r="L858" s="2">
        <v>164</v>
      </c>
      <c r="M858" s="2">
        <v>45.45</v>
      </c>
      <c r="N858" s="2">
        <v>101.67</v>
      </c>
      <c r="O858" s="2">
        <v>451.69</v>
      </c>
      <c r="P858" s="2">
        <v>3033</v>
      </c>
      <c r="Q858" s="2" t="s">
        <v>45</v>
      </c>
      <c r="R858" s="2">
        <v>45</v>
      </c>
      <c r="S858" s="2">
        <v>85145</v>
      </c>
      <c r="T858" s="2">
        <v>271.83999999999997</v>
      </c>
      <c r="U858" s="2">
        <v>179.85</v>
      </c>
      <c r="V858" s="2" t="s">
        <v>55</v>
      </c>
      <c r="W858" s="2">
        <v>29.78</v>
      </c>
    </row>
    <row r="859" spans="1:23" x14ac:dyDescent="0.3">
      <c r="A859" s="2" t="s">
        <v>1052</v>
      </c>
      <c r="B859" s="2" t="s">
        <v>13</v>
      </c>
      <c r="C859" s="2" t="s">
        <v>52</v>
      </c>
      <c r="D859" s="2" t="s">
        <v>1990</v>
      </c>
      <c r="E859" s="2" t="s">
        <v>4100</v>
      </c>
      <c r="F859" s="2" t="s">
        <v>26</v>
      </c>
      <c r="G859" s="2" t="s">
        <v>9</v>
      </c>
      <c r="H859" s="2">
        <f t="shared" si="13"/>
        <v>2003</v>
      </c>
      <c r="I859" s="42" t="s">
        <v>5909</v>
      </c>
      <c r="J859" s="2">
        <v>6.7</v>
      </c>
      <c r="K859" s="2">
        <v>129.08000000000001</v>
      </c>
      <c r="L859" s="2">
        <v>165</v>
      </c>
      <c r="M859" s="2">
        <v>8.65</v>
      </c>
      <c r="N859" s="2">
        <v>14.82</v>
      </c>
      <c r="O859" s="2">
        <v>56.85</v>
      </c>
      <c r="P859" s="2">
        <v>4347</v>
      </c>
      <c r="Q859" s="2" t="s">
        <v>45</v>
      </c>
      <c r="R859" s="2">
        <v>32</v>
      </c>
      <c r="S859" s="2">
        <v>281830</v>
      </c>
      <c r="T859" s="2">
        <v>36.49</v>
      </c>
      <c r="U859" s="2">
        <v>20.36</v>
      </c>
      <c r="V859" s="2" t="s">
        <v>54</v>
      </c>
      <c r="W859" s="2">
        <v>15.63</v>
      </c>
    </row>
    <row r="860" spans="1:23" x14ac:dyDescent="0.3">
      <c r="A860" s="2" t="s">
        <v>1075</v>
      </c>
      <c r="B860" s="2" t="s">
        <v>25</v>
      </c>
      <c r="C860" s="2" t="s">
        <v>50</v>
      </c>
      <c r="D860" s="2" t="s">
        <v>1984</v>
      </c>
      <c r="E860" s="2" t="s">
        <v>4125</v>
      </c>
      <c r="F860" s="2" t="s">
        <v>26</v>
      </c>
      <c r="G860" s="2" t="s">
        <v>9</v>
      </c>
      <c r="H860" s="2">
        <f t="shared" si="13"/>
        <v>1962</v>
      </c>
      <c r="I860" s="42" t="s">
        <v>5910</v>
      </c>
      <c r="J860" s="2">
        <v>6.7</v>
      </c>
      <c r="K860" s="2">
        <v>121.24</v>
      </c>
      <c r="L860" s="2">
        <v>144</v>
      </c>
      <c r="M860" s="2">
        <v>25.16</v>
      </c>
      <c r="N860" s="2">
        <v>66.290000000000006</v>
      </c>
      <c r="O860" s="2">
        <v>447.86</v>
      </c>
      <c r="P860" s="2">
        <v>1195</v>
      </c>
      <c r="Q860" s="2" t="s">
        <v>45</v>
      </c>
      <c r="R860" s="2">
        <v>54</v>
      </c>
      <c r="S860" s="2">
        <v>393172</v>
      </c>
      <c r="T860" s="2">
        <v>275.41000000000003</v>
      </c>
      <c r="U860" s="2">
        <v>172.45</v>
      </c>
      <c r="V860" s="2" t="s">
        <v>44</v>
      </c>
      <c r="W860" s="2">
        <v>25.26</v>
      </c>
    </row>
    <row r="861" spans="1:23" x14ac:dyDescent="0.3">
      <c r="A861" s="2" t="s">
        <v>1108</v>
      </c>
      <c r="B861" s="2" t="s">
        <v>28</v>
      </c>
      <c r="C861" s="2" t="s">
        <v>44</v>
      </c>
      <c r="D861" s="2" t="s">
        <v>1976</v>
      </c>
      <c r="E861" s="2" t="s">
        <v>4164</v>
      </c>
      <c r="F861" s="2" t="s">
        <v>26</v>
      </c>
      <c r="G861" s="2" t="s">
        <v>9</v>
      </c>
      <c r="H861" s="2">
        <f t="shared" si="13"/>
        <v>1961</v>
      </c>
      <c r="I861" s="42" t="s">
        <v>5911</v>
      </c>
      <c r="J861" s="2">
        <v>6.7</v>
      </c>
      <c r="K861" s="2">
        <v>185.18</v>
      </c>
      <c r="L861" s="2">
        <v>129</v>
      </c>
      <c r="M861" s="2">
        <v>27.98</v>
      </c>
      <c r="N861" s="2">
        <v>68.23</v>
      </c>
      <c r="O861" s="2">
        <v>197.02</v>
      </c>
      <c r="P861" s="2">
        <v>2209</v>
      </c>
      <c r="Q861" s="2" t="s">
        <v>45</v>
      </c>
      <c r="R861" s="2">
        <v>98</v>
      </c>
      <c r="S861" s="2">
        <v>275858</v>
      </c>
      <c r="T861" s="2">
        <v>132.56</v>
      </c>
      <c r="U861" s="2">
        <v>64.459999999999994</v>
      </c>
      <c r="V861" s="2" t="s">
        <v>48</v>
      </c>
      <c r="W861" s="2">
        <v>43.61</v>
      </c>
    </row>
    <row r="862" spans="1:23" x14ac:dyDescent="0.3">
      <c r="A862" s="2" t="s">
        <v>1151</v>
      </c>
      <c r="B862" s="2" t="s">
        <v>10</v>
      </c>
      <c r="C862" s="2" t="s">
        <v>44</v>
      </c>
      <c r="D862" s="2" t="s">
        <v>2205</v>
      </c>
      <c r="E862" s="2" t="s">
        <v>4212</v>
      </c>
      <c r="F862" s="2" t="s">
        <v>26</v>
      </c>
      <c r="G862" s="2" t="s">
        <v>9</v>
      </c>
      <c r="H862" s="2">
        <f t="shared" si="13"/>
        <v>2014</v>
      </c>
      <c r="I862" s="42" t="s">
        <v>5912</v>
      </c>
      <c r="J862" s="2">
        <v>6.7</v>
      </c>
      <c r="K862" s="2">
        <v>263.95</v>
      </c>
      <c r="L862" s="2">
        <v>96</v>
      </c>
      <c r="M862" s="2">
        <v>19.27</v>
      </c>
      <c r="N862" s="2">
        <v>40.94</v>
      </c>
      <c r="O862" s="2">
        <v>221.29</v>
      </c>
      <c r="P862" s="2">
        <v>4896</v>
      </c>
      <c r="Q862" s="2" t="s">
        <v>49</v>
      </c>
      <c r="R862" s="2">
        <v>75</v>
      </c>
      <c r="S862" s="2">
        <v>172111</v>
      </c>
      <c r="T862" s="2">
        <v>124.68</v>
      </c>
      <c r="U862" s="2">
        <v>96.61</v>
      </c>
      <c r="V862" s="2" t="s">
        <v>50</v>
      </c>
      <c r="W862" s="2">
        <v>92.34</v>
      </c>
    </row>
    <row r="863" spans="1:23" x14ac:dyDescent="0.3">
      <c r="A863" s="2" t="s">
        <v>455</v>
      </c>
      <c r="B863" s="2" t="s">
        <v>17</v>
      </c>
      <c r="C863" s="2" t="s">
        <v>44</v>
      </c>
      <c r="D863" s="2" t="s">
        <v>2681</v>
      </c>
      <c r="E863" s="2" t="s">
        <v>4217</v>
      </c>
      <c r="F863" s="2" t="s">
        <v>23</v>
      </c>
      <c r="G863" s="2" t="s">
        <v>2343</v>
      </c>
      <c r="H863" s="2">
        <f t="shared" si="13"/>
        <v>1995</v>
      </c>
      <c r="I863" s="42" t="s">
        <v>5913</v>
      </c>
      <c r="J863" s="2">
        <v>6.7</v>
      </c>
      <c r="K863" s="2">
        <v>221.31</v>
      </c>
      <c r="L863" s="2">
        <v>169</v>
      </c>
      <c r="M863" s="2">
        <v>24.86</v>
      </c>
      <c r="N863" s="2">
        <v>67.36</v>
      </c>
      <c r="O863" s="2">
        <v>481.53</v>
      </c>
      <c r="P863" s="2">
        <v>542</v>
      </c>
      <c r="Q863" s="2" t="s">
        <v>49</v>
      </c>
      <c r="R863" s="2">
        <v>72</v>
      </c>
      <c r="S863" s="2">
        <v>326957</v>
      </c>
      <c r="T863" s="2">
        <v>309.58999999999997</v>
      </c>
      <c r="U863" s="2">
        <v>171.94</v>
      </c>
      <c r="V863" s="2" t="s">
        <v>55</v>
      </c>
      <c r="W863" s="2">
        <v>97.12</v>
      </c>
    </row>
    <row r="864" spans="1:23" x14ac:dyDescent="0.3">
      <c r="A864" s="2" t="s">
        <v>1169</v>
      </c>
      <c r="B864" s="2" t="s">
        <v>10</v>
      </c>
      <c r="C864" s="2" t="s">
        <v>52</v>
      </c>
      <c r="D864" s="2" t="s">
        <v>1896</v>
      </c>
      <c r="E864" s="2" t="s">
        <v>4233</v>
      </c>
      <c r="F864" s="2" t="s">
        <v>18</v>
      </c>
      <c r="G864" s="2" t="s">
        <v>27</v>
      </c>
      <c r="H864" s="2">
        <f t="shared" si="13"/>
        <v>2015</v>
      </c>
      <c r="I864" s="42" t="s">
        <v>5914</v>
      </c>
      <c r="J864" s="2">
        <v>6.7</v>
      </c>
      <c r="K864" s="2">
        <v>29.22</v>
      </c>
      <c r="L864" s="2">
        <v>164</v>
      </c>
      <c r="M864" s="2">
        <v>26.27</v>
      </c>
      <c r="N864" s="2">
        <v>75.180000000000007</v>
      </c>
      <c r="O864" s="2">
        <v>516.92999999999995</v>
      </c>
      <c r="P864" s="2">
        <v>3110</v>
      </c>
      <c r="Q864" s="2" t="s">
        <v>45</v>
      </c>
      <c r="R864" s="2">
        <v>60</v>
      </c>
      <c r="S864" s="2">
        <v>389166</v>
      </c>
      <c r="T864" s="2">
        <v>282.29000000000002</v>
      </c>
      <c r="U864" s="2">
        <v>234.64</v>
      </c>
      <c r="V864" s="2" t="s">
        <v>55</v>
      </c>
      <c r="W864" s="2">
        <v>9.19</v>
      </c>
    </row>
    <row r="865" spans="1:23" x14ac:dyDescent="0.3">
      <c r="A865" s="2" t="s">
        <v>1201</v>
      </c>
      <c r="B865" s="2" t="s">
        <v>8</v>
      </c>
      <c r="C865" s="2" t="s">
        <v>54</v>
      </c>
      <c r="D865" s="2" t="s">
        <v>2373</v>
      </c>
      <c r="E865" s="2" t="s">
        <v>4268</v>
      </c>
      <c r="F865" s="2" t="s">
        <v>26</v>
      </c>
      <c r="G865" s="2" t="s">
        <v>9</v>
      </c>
      <c r="H865" s="2">
        <f t="shared" si="13"/>
        <v>1974</v>
      </c>
      <c r="I865" s="42" t="s">
        <v>5915</v>
      </c>
      <c r="J865" s="2">
        <v>6.7</v>
      </c>
      <c r="K865" s="2">
        <v>101.29</v>
      </c>
      <c r="L865" s="2">
        <v>114</v>
      </c>
      <c r="M865" s="2">
        <v>20.82</v>
      </c>
      <c r="N865" s="2">
        <v>33.11</v>
      </c>
      <c r="O865" s="2">
        <v>271.26</v>
      </c>
      <c r="P865" s="2">
        <v>3675</v>
      </c>
      <c r="Q865" s="2" t="s">
        <v>45</v>
      </c>
      <c r="R865" s="2">
        <v>70</v>
      </c>
      <c r="S865" s="2">
        <v>97955</v>
      </c>
      <c r="T865" s="2">
        <v>154.93</v>
      </c>
      <c r="U865" s="2">
        <v>116.33</v>
      </c>
      <c r="V865" s="2" t="s">
        <v>50</v>
      </c>
      <c r="W865" s="2">
        <v>14.58</v>
      </c>
    </row>
    <row r="866" spans="1:23" x14ac:dyDescent="0.3">
      <c r="A866" s="2" t="s">
        <v>1202</v>
      </c>
      <c r="B866" s="2" t="s">
        <v>10</v>
      </c>
      <c r="C866" s="2" t="s">
        <v>48</v>
      </c>
      <c r="D866" s="2" t="s">
        <v>2095</v>
      </c>
      <c r="E866" s="2" t="s">
        <v>4269</v>
      </c>
      <c r="F866" s="2" t="s">
        <v>26</v>
      </c>
      <c r="G866" s="2" t="s">
        <v>9</v>
      </c>
      <c r="H866" s="2">
        <f t="shared" si="13"/>
        <v>1963</v>
      </c>
      <c r="I866" s="42" t="s">
        <v>5916</v>
      </c>
      <c r="J866" s="2">
        <v>6.7</v>
      </c>
      <c r="K866" s="2">
        <v>148.27000000000001</v>
      </c>
      <c r="L866" s="2">
        <v>80</v>
      </c>
      <c r="M866" s="2">
        <v>44.77</v>
      </c>
      <c r="N866" s="2">
        <v>95.17</v>
      </c>
      <c r="O866" s="2">
        <v>666.62</v>
      </c>
      <c r="P866" s="2">
        <v>4804</v>
      </c>
      <c r="Q866" s="2" t="s">
        <v>45</v>
      </c>
      <c r="R866" s="2">
        <v>29</v>
      </c>
      <c r="S866" s="2">
        <v>50257</v>
      </c>
      <c r="T866" s="2">
        <v>405.24</v>
      </c>
      <c r="U866" s="2">
        <v>261.38</v>
      </c>
      <c r="V866" s="2" t="s">
        <v>55</v>
      </c>
      <c r="W866" s="2">
        <v>29.07</v>
      </c>
    </row>
    <row r="867" spans="1:23" x14ac:dyDescent="0.3">
      <c r="A867" s="2" t="s">
        <v>1223</v>
      </c>
      <c r="B867" s="2" t="s">
        <v>20</v>
      </c>
      <c r="C867" s="2" t="s">
        <v>44</v>
      </c>
      <c r="D867" s="2" t="s">
        <v>2731</v>
      </c>
      <c r="E867" s="2" t="s">
        <v>4294</v>
      </c>
      <c r="F867" s="2" t="s">
        <v>26</v>
      </c>
      <c r="G867" s="2" t="s">
        <v>9</v>
      </c>
      <c r="H867" s="2">
        <f t="shared" si="13"/>
        <v>1979</v>
      </c>
      <c r="I867" s="42" t="s">
        <v>5917</v>
      </c>
      <c r="J867" s="2">
        <v>6.7</v>
      </c>
      <c r="K867" s="2">
        <v>275.10000000000002</v>
      </c>
      <c r="L867" s="2">
        <v>134</v>
      </c>
      <c r="M867" s="2">
        <v>33.93</v>
      </c>
      <c r="N867" s="2">
        <v>96.06</v>
      </c>
      <c r="O867" s="2">
        <v>216.82</v>
      </c>
      <c r="P867" s="2">
        <v>1052</v>
      </c>
      <c r="Q867" s="2" t="s">
        <v>45</v>
      </c>
      <c r="R867" s="2">
        <v>32</v>
      </c>
      <c r="S867" s="2">
        <v>209343</v>
      </c>
      <c r="T867" s="2">
        <v>112.47</v>
      </c>
      <c r="U867" s="2">
        <v>104.35</v>
      </c>
      <c r="V867" s="2" t="s">
        <v>55</v>
      </c>
      <c r="W867" s="2">
        <v>82.12</v>
      </c>
    </row>
    <row r="868" spans="1:23" x14ac:dyDescent="0.3">
      <c r="A868" s="2" t="s">
        <v>1279</v>
      </c>
      <c r="B868" s="2" t="s">
        <v>10</v>
      </c>
      <c r="C868" s="2" t="s">
        <v>61</v>
      </c>
      <c r="D868" s="2" t="s">
        <v>2678</v>
      </c>
      <c r="E868" s="2" t="s">
        <v>4357</v>
      </c>
      <c r="F868" s="2" t="s">
        <v>26</v>
      </c>
      <c r="G868" s="2" t="s">
        <v>9</v>
      </c>
      <c r="H868" s="2">
        <f t="shared" si="13"/>
        <v>1992</v>
      </c>
      <c r="I868" s="42" t="s">
        <v>5918</v>
      </c>
      <c r="J868" s="2">
        <v>6.7</v>
      </c>
      <c r="K868" s="2">
        <v>5.2</v>
      </c>
      <c r="L868" s="2">
        <v>107</v>
      </c>
      <c r="M868" s="2">
        <v>30.22</v>
      </c>
      <c r="N868" s="2">
        <v>87.38</v>
      </c>
      <c r="O868" s="2">
        <v>276.33</v>
      </c>
      <c r="P868" s="2">
        <v>1727</v>
      </c>
      <c r="Q868" s="2" t="s">
        <v>49</v>
      </c>
      <c r="R868" s="2">
        <v>89</v>
      </c>
      <c r="S868" s="2">
        <v>120131</v>
      </c>
      <c r="T868" s="2">
        <v>165.05</v>
      </c>
      <c r="U868" s="2">
        <v>111.28</v>
      </c>
      <c r="V868" s="2" t="s">
        <v>55</v>
      </c>
      <c r="W868" s="2">
        <v>0.99</v>
      </c>
    </row>
    <row r="869" spans="1:23" x14ac:dyDescent="0.3">
      <c r="A869" s="2" t="s">
        <v>1283</v>
      </c>
      <c r="B869" s="2" t="s">
        <v>17</v>
      </c>
      <c r="C869" s="2" t="s">
        <v>52</v>
      </c>
      <c r="D869" s="2" t="s">
        <v>2116</v>
      </c>
      <c r="E869" s="2" t="s">
        <v>3340</v>
      </c>
      <c r="F869" s="2" t="s">
        <v>26</v>
      </c>
      <c r="G869" s="2" t="s">
        <v>9</v>
      </c>
      <c r="H869" s="2">
        <f t="shared" si="13"/>
        <v>1969</v>
      </c>
      <c r="I869" s="42" t="s">
        <v>5919</v>
      </c>
      <c r="J869" s="2">
        <v>6.7</v>
      </c>
      <c r="K869" s="2">
        <v>171.82</v>
      </c>
      <c r="L869" s="2">
        <v>150</v>
      </c>
      <c r="M869" s="2">
        <v>22.44</v>
      </c>
      <c r="N869" s="2">
        <v>44.4</v>
      </c>
      <c r="O869" s="2">
        <v>178.4</v>
      </c>
      <c r="P869" s="2">
        <v>1566</v>
      </c>
      <c r="Q869" s="2" t="s">
        <v>49</v>
      </c>
      <c r="R869" s="2">
        <v>26</v>
      </c>
      <c r="S869" s="2">
        <v>98222</v>
      </c>
      <c r="T869" s="2">
        <v>137.94</v>
      </c>
      <c r="U869" s="2">
        <v>40.46</v>
      </c>
      <c r="V869" s="2" t="s">
        <v>48</v>
      </c>
      <c r="W869" s="2">
        <v>42.58</v>
      </c>
    </row>
    <row r="870" spans="1:23" x14ac:dyDescent="0.3">
      <c r="A870" s="2" t="s">
        <v>1292</v>
      </c>
      <c r="B870" s="2" t="s">
        <v>13</v>
      </c>
      <c r="C870" s="2" t="s">
        <v>48</v>
      </c>
      <c r="D870" s="2" t="s">
        <v>2775</v>
      </c>
      <c r="E870" s="2" t="s">
        <v>4375</v>
      </c>
      <c r="F870" s="2" t="s">
        <v>26</v>
      </c>
      <c r="G870" s="2" t="s">
        <v>9</v>
      </c>
      <c r="H870" s="2">
        <f t="shared" si="13"/>
        <v>2006</v>
      </c>
      <c r="I870" s="42" t="s">
        <v>5920</v>
      </c>
      <c r="J870" s="2">
        <v>6.7</v>
      </c>
      <c r="K870" s="2">
        <v>173.99</v>
      </c>
      <c r="L870" s="2">
        <v>168</v>
      </c>
      <c r="M870" s="2">
        <v>39.99</v>
      </c>
      <c r="N870" s="2">
        <v>83.91</v>
      </c>
      <c r="O870" s="2">
        <v>778.75</v>
      </c>
      <c r="P870" s="2">
        <v>2407</v>
      </c>
      <c r="Q870" s="2" t="s">
        <v>49</v>
      </c>
      <c r="R870" s="2">
        <v>74</v>
      </c>
      <c r="S870" s="2">
        <v>480929</v>
      </c>
      <c r="T870" s="2">
        <v>555.76</v>
      </c>
      <c r="U870" s="2">
        <v>222.99</v>
      </c>
      <c r="V870" s="2" t="s">
        <v>50</v>
      </c>
      <c r="W870" s="2">
        <v>76.89</v>
      </c>
    </row>
    <row r="871" spans="1:23" x14ac:dyDescent="0.3">
      <c r="A871" s="2" t="s">
        <v>1301</v>
      </c>
      <c r="B871" s="2" t="s">
        <v>32</v>
      </c>
      <c r="C871" s="2" t="s">
        <v>48</v>
      </c>
      <c r="D871" s="2" t="s">
        <v>2041</v>
      </c>
      <c r="E871" s="2" t="s">
        <v>4385</v>
      </c>
      <c r="F871" s="2" t="s">
        <v>26</v>
      </c>
      <c r="G871" s="2" t="s">
        <v>1875</v>
      </c>
      <c r="H871" s="2">
        <f t="shared" si="13"/>
        <v>1962</v>
      </c>
      <c r="I871" s="42" t="s">
        <v>5921</v>
      </c>
      <c r="J871" s="2">
        <v>6.7</v>
      </c>
      <c r="K871" s="2">
        <v>191.92</v>
      </c>
      <c r="L871" s="2">
        <v>114</v>
      </c>
      <c r="M871" s="2">
        <v>31.29</v>
      </c>
      <c r="N871" s="2">
        <v>49.65</v>
      </c>
      <c r="O871" s="2">
        <v>426.04</v>
      </c>
      <c r="P871" s="2">
        <v>4251</v>
      </c>
      <c r="Q871" s="2" t="s">
        <v>49</v>
      </c>
      <c r="R871" s="2">
        <v>42</v>
      </c>
      <c r="S871" s="2">
        <v>322582</v>
      </c>
      <c r="T871" s="2">
        <v>317.14999999999998</v>
      </c>
      <c r="U871" s="2">
        <v>108.89</v>
      </c>
      <c r="V871" s="2" t="s">
        <v>44</v>
      </c>
      <c r="W871" s="2">
        <v>46.31</v>
      </c>
    </row>
    <row r="872" spans="1:23" x14ac:dyDescent="0.3">
      <c r="A872" s="2" t="s">
        <v>1312</v>
      </c>
      <c r="B872" s="2" t="s">
        <v>8</v>
      </c>
      <c r="C872" s="2" t="s">
        <v>48</v>
      </c>
      <c r="D872" s="2" t="s">
        <v>2101</v>
      </c>
      <c r="E872" s="2" t="s">
        <v>4396</v>
      </c>
      <c r="F872" s="2" t="s">
        <v>26</v>
      </c>
      <c r="G872" s="2" t="s">
        <v>9</v>
      </c>
      <c r="H872" s="2">
        <f t="shared" si="13"/>
        <v>2007</v>
      </c>
      <c r="I872" s="42" t="s">
        <v>5922</v>
      </c>
      <c r="J872" s="2">
        <v>6.7</v>
      </c>
      <c r="K872" s="2">
        <v>42.46</v>
      </c>
      <c r="L872" s="2">
        <v>101</v>
      </c>
      <c r="M872" s="2">
        <v>18.010000000000002</v>
      </c>
      <c r="N872" s="2">
        <v>48.79</v>
      </c>
      <c r="O872" s="2">
        <v>243.84</v>
      </c>
      <c r="P872" s="2">
        <v>3619</v>
      </c>
      <c r="Q872" s="2" t="s">
        <v>45</v>
      </c>
      <c r="R872" s="2">
        <v>79</v>
      </c>
      <c r="S872" s="2">
        <v>269332</v>
      </c>
      <c r="T872" s="2">
        <v>143.29</v>
      </c>
      <c r="U872" s="2">
        <v>100.55</v>
      </c>
      <c r="V872" s="2" t="s">
        <v>44</v>
      </c>
      <c r="W872" s="2">
        <v>18.809999999999999</v>
      </c>
    </row>
    <row r="873" spans="1:23" x14ac:dyDescent="0.3">
      <c r="A873" s="2" t="s">
        <v>1295</v>
      </c>
      <c r="B873" s="2" t="s">
        <v>17</v>
      </c>
      <c r="C873" s="2" t="s">
        <v>52</v>
      </c>
      <c r="D873" s="2" t="s">
        <v>1885</v>
      </c>
      <c r="E873" s="2" t="s">
        <v>4443</v>
      </c>
      <c r="F873" s="2" t="s">
        <v>26</v>
      </c>
      <c r="G873" s="2" t="s">
        <v>9</v>
      </c>
      <c r="H873" s="2">
        <f t="shared" si="13"/>
        <v>1974</v>
      </c>
      <c r="I873" s="42" t="s">
        <v>5923</v>
      </c>
      <c r="J873" s="2">
        <v>6.7</v>
      </c>
      <c r="K873" s="2">
        <v>202.62</v>
      </c>
      <c r="L873" s="2">
        <v>143</v>
      </c>
      <c r="M873" s="2">
        <v>39.450000000000003</v>
      </c>
      <c r="N873" s="2">
        <v>73.349999999999994</v>
      </c>
      <c r="O873" s="2">
        <v>170.41</v>
      </c>
      <c r="P873" s="2">
        <v>2080</v>
      </c>
      <c r="Q873" s="2" t="s">
        <v>45</v>
      </c>
      <c r="R873" s="2">
        <v>64</v>
      </c>
      <c r="S873" s="2">
        <v>162087</v>
      </c>
      <c r="T873" s="2">
        <v>113.47</v>
      </c>
      <c r="U873" s="2">
        <v>56.94</v>
      </c>
      <c r="V873" s="2" t="s">
        <v>50</v>
      </c>
      <c r="W873" s="2">
        <v>25.74</v>
      </c>
    </row>
    <row r="874" spans="1:23" x14ac:dyDescent="0.3">
      <c r="A874" s="2" t="s">
        <v>1377</v>
      </c>
      <c r="B874" s="2" t="s">
        <v>10</v>
      </c>
      <c r="C874" s="2" t="s">
        <v>66</v>
      </c>
      <c r="D874" s="2" t="s">
        <v>2113</v>
      </c>
      <c r="E874" s="2" t="s">
        <v>4464</v>
      </c>
      <c r="F874" s="2" t="s">
        <v>26</v>
      </c>
      <c r="G874" s="2" t="s">
        <v>9</v>
      </c>
      <c r="H874" s="2">
        <f t="shared" si="13"/>
        <v>2013</v>
      </c>
      <c r="I874" s="42" t="s">
        <v>5924</v>
      </c>
      <c r="J874" s="2">
        <v>6.7</v>
      </c>
      <c r="K874" s="2">
        <v>93.59</v>
      </c>
      <c r="L874" s="2">
        <v>100</v>
      </c>
      <c r="M874" s="2">
        <v>16.829999999999998</v>
      </c>
      <c r="N874" s="2">
        <v>45.95</v>
      </c>
      <c r="O874" s="2">
        <v>204.3</v>
      </c>
      <c r="P874" s="2">
        <v>4507</v>
      </c>
      <c r="Q874" s="2" t="s">
        <v>49</v>
      </c>
      <c r="R874" s="2">
        <v>99</v>
      </c>
      <c r="S874" s="2">
        <v>182466</v>
      </c>
      <c r="T874" s="2">
        <v>142.53</v>
      </c>
      <c r="U874" s="2">
        <v>61.77</v>
      </c>
      <c r="V874" s="2" t="s">
        <v>46</v>
      </c>
      <c r="W874" s="2">
        <v>28.99</v>
      </c>
    </row>
    <row r="875" spans="1:23" x14ac:dyDescent="0.3">
      <c r="A875" s="2" t="s">
        <v>1395</v>
      </c>
      <c r="B875" s="2" t="s">
        <v>25</v>
      </c>
      <c r="C875" s="2" t="s">
        <v>48</v>
      </c>
      <c r="D875" s="2" t="s">
        <v>2235</v>
      </c>
      <c r="E875" s="2" t="s">
        <v>4486</v>
      </c>
      <c r="F875" s="2" t="s">
        <v>26</v>
      </c>
      <c r="G875" s="2" t="s">
        <v>9</v>
      </c>
      <c r="H875" s="2">
        <f t="shared" si="13"/>
        <v>2004</v>
      </c>
      <c r="I875" s="42" t="s">
        <v>5925</v>
      </c>
      <c r="J875" s="2">
        <v>6.7</v>
      </c>
      <c r="K875" s="2">
        <v>50.03</v>
      </c>
      <c r="L875" s="2">
        <v>127</v>
      </c>
      <c r="M875" s="2">
        <v>48.68</v>
      </c>
      <c r="N875" s="2">
        <v>139.96</v>
      </c>
      <c r="O875" s="2">
        <v>1140.18</v>
      </c>
      <c r="P875" s="2">
        <v>3021</v>
      </c>
      <c r="Q875" s="2" t="s">
        <v>49</v>
      </c>
      <c r="R875" s="2">
        <v>54</v>
      </c>
      <c r="S875" s="2">
        <v>19574</v>
      </c>
      <c r="T875" s="2">
        <v>615.51</v>
      </c>
      <c r="U875" s="2">
        <v>524.66999999999996</v>
      </c>
      <c r="V875" s="2" t="s">
        <v>54</v>
      </c>
      <c r="W875" s="2">
        <v>10.34</v>
      </c>
    </row>
    <row r="876" spans="1:23" x14ac:dyDescent="0.3">
      <c r="A876" s="2" t="s">
        <v>1397</v>
      </c>
      <c r="B876" s="2" t="s">
        <v>17</v>
      </c>
      <c r="C876" s="2" t="s">
        <v>50</v>
      </c>
      <c r="D876" s="2" t="s">
        <v>2282</v>
      </c>
      <c r="E876" s="2" t="s">
        <v>4488</v>
      </c>
      <c r="F876" s="2" t="s">
        <v>26</v>
      </c>
      <c r="G876" s="2" t="s">
        <v>9</v>
      </c>
      <c r="H876" s="2">
        <f t="shared" si="13"/>
        <v>2003</v>
      </c>
      <c r="I876" s="42" t="s">
        <v>5926</v>
      </c>
      <c r="J876" s="2">
        <v>6.7</v>
      </c>
      <c r="K876" s="2">
        <v>191.77</v>
      </c>
      <c r="L876" s="2">
        <v>120</v>
      </c>
      <c r="M876" s="2">
        <v>32.46</v>
      </c>
      <c r="N876" s="2">
        <v>92.82</v>
      </c>
      <c r="O876" s="2">
        <v>612.71</v>
      </c>
      <c r="P876" s="2">
        <v>1715</v>
      </c>
      <c r="Q876" s="2" t="s">
        <v>49</v>
      </c>
      <c r="R876" s="2">
        <v>80</v>
      </c>
      <c r="S876" s="2">
        <v>58633</v>
      </c>
      <c r="T876" s="2">
        <v>384.4</v>
      </c>
      <c r="U876" s="2">
        <v>228.31</v>
      </c>
      <c r="V876" s="2" t="s">
        <v>55</v>
      </c>
      <c r="W876" s="2">
        <v>66.75</v>
      </c>
    </row>
    <row r="877" spans="1:23" x14ac:dyDescent="0.3">
      <c r="A877" s="2" t="s">
        <v>1436</v>
      </c>
      <c r="B877" s="2" t="s">
        <v>22</v>
      </c>
      <c r="C877" s="2" t="s">
        <v>52</v>
      </c>
      <c r="D877" s="2" t="s">
        <v>2214</v>
      </c>
      <c r="E877" s="2" t="s">
        <v>4537</v>
      </c>
      <c r="F877" s="2" t="s">
        <v>26</v>
      </c>
      <c r="G877" s="2" t="s">
        <v>9</v>
      </c>
      <c r="H877" s="2">
        <f t="shared" si="13"/>
        <v>1976</v>
      </c>
      <c r="I877" s="42" t="s">
        <v>5927</v>
      </c>
      <c r="J877" s="2">
        <v>6.7</v>
      </c>
      <c r="K877" s="2">
        <v>68.86</v>
      </c>
      <c r="L877" s="2">
        <v>175</v>
      </c>
      <c r="M877" s="2">
        <v>12.99</v>
      </c>
      <c r="N877" s="2">
        <v>26.93</v>
      </c>
      <c r="O877" s="2">
        <v>201.75</v>
      </c>
      <c r="P877" s="2">
        <v>3263</v>
      </c>
      <c r="Q877" s="2" t="s">
        <v>49</v>
      </c>
      <c r="R877" s="2">
        <v>88</v>
      </c>
      <c r="S877" s="2">
        <v>416792</v>
      </c>
      <c r="T877" s="2">
        <v>159.49</v>
      </c>
      <c r="U877" s="2">
        <v>42.26</v>
      </c>
      <c r="V877" s="2" t="s">
        <v>55</v>
      </c>
      <c r="W877" s="2">
        <v>30.65</v>
      </c>
    </row>
    <row r="878" spans="1:23" x14ac:dyDescent="0.3">
      <c r="A878" s="2" t="s">
        <v>379</v>
      </c>
      <c r="B878" s="2" t="s">
        <v>25</v>
      </c>
      <c r="C878" s="2" t="s">
        <v>50</v>
      </c>
      <c r="D878" s="2" t="s">
        <v>2663</v>
      </c>
      <c r="E878" s="2" t="s">
        <v>4542</v>
      </c>
      <c r="F878" s="2" t="s">
        <v>26</v>
      </c>
      <c r="G878" s="2" t="s">
        <v>2852</v>
      </c>
      <c r="H878" s="2">
        <f t="shared" si="13"/>
        <v>1990</v>
      </c>
      <c r="I878" s="42" t="s">
        <v>5928</v>
      </c>
      <c r="J878" s="2">
        <v>6.7</v>
      </c>
      <c r="K878" s="2">
        <v>161.5</v>
      </c>
      <c r="L878" s="2">
        <v>169</v>
      </c>
      <c r="M878" s="2">
        <v>36.81</v>
      </c>
      <c r="N878" s="2">
        <v>86.2</v>
      </c>
      <c r="O878" s="2">
        <v>569.27</v>
      </c>
      <c r="P878" s="2">
        <v>2904</v>
      </c>
      <c r="Q878" s="2" t="s">
        <v>49</v>
      </c>
      <c r="R878" s="2">
        <v>92</v>
      </c>
      <c r="S878" s="2">
        <v>163185</v>
      </c>
      <c r="T878" s="2">
        <v>399.11</v>
      </c>
      <c r="U878" s="2">
        <v>170.16</v>
      </c>
      <c r="V878" s="2" t="s">
        <v>54</v>
      </c>
      <c r="W878" s="2">
        <v>56.41</v>
      </c>
    </row>
    <row r="879" spans="1:23" x14ac:dyDescent="0.3">
      <c r="A879" s="2" t="s">
        <v>334</v>
      </c>
      <c r="B879" s="2" t="s">
        <v>22</v>
      </c>
      <c r="C879" s="2" t="s">
        <v>66</v>
      </c>
      <c r="D879" s="2" t="s">
        <v>2856</v>
      </c>
      <c r="E879" s="2" t="s">
        <v>4550</v>
      </c>
      <c r="F879" s="2" t="s">
        <v>26</v>
      </c>
      <c r="G879" s="2" t="s">
        <v>9</v>
      </c>
      <c r="H879" s="2">
        <f t="shared" si="13"/>
        <v>1952</v>
      </c>
      <c r="I879" s="42" t="s">
        <v>5929</v>
      </c>
      <c r="J879" s="2">
        <v>6.7</v>
      </c>
      <c r="K879" s="2">
        <v>29.23</v>
      </c>
      <c r="L879" s="2">
        <v>110</v>
      </c>
      <c r="M879" s="2">
        <v>43.18</v>
      </c>
      <c r="N879" s="2">
        <v>75.17</v>
      </c>
      <c r="O879" s="2">
        <v>507.95</v>
      </c>
      <c r="P879" s="2">
        <v>4125</v>
      </c>
      <c r="Q879" s="2" t="s">
        <v>49</v>
      </c>
      <c r="R879" s="2">
        <v>25</v>
      </c>
      <c r="S879" s="2">
        <v>427175</v>
      </c>
      <c r="T879" s="2">
        <v>406.29</v>
      </c>
      <c r="U879" s="2">
        <v>101.66</v>
      </c>
      <c r="V879" s="2" t="s">
        <v>55</v>
      </c>
      <c r="W879" s="2">
        <v>12.9</v>
      </c>
    </row>
    <row r="880" spans="1:23" x14ac:dyDescent="0.3">
      <c r="A880" s="2" t="s">
        <v>1452</v>
      </c>
      <c r="B880" s="2" t="s">
        <v>32</v>
      </c>
      <c r="C880" s="2" t="s">
        <v>54</v>
      </c>
      <c r="D880" s="2" t="s">
        <v>1956</v>
      </c>
      <c r="E880" s="2" t="s">
        <v>4557</v>
      </c>
      <c r="F880" s="2" t="s">
        <v>26</v>
      </c>
      <c r="G880" s="2" t="s">
        <v>9</v>
      </c>
      <c r="H880" s="2">
        <f t="shared" si="13"/>
        <v>2014</v>
      </c>
      <c r="I880" s="42" t="s">
        <v>5930</v>
      </c>
      <c r="J880" s="2">
        <v>6.7</v>
      </c>
      <c r="K880" s="2">
        <v>109.97</v>
      </c>
      <c r="L880" s="2">
        <v>177</v>
      </c>
      <c r="M880" s="2">
        <v>41.16</v>
      </c>
      <c r="N880" s="2">
        <v>80.930000000000007</v>
      </c>
      <c r="O880" s="2">
        <v>572.6</v>
      </c>
      <c r="P880" s="2">
        <v>1783</v>
      </c>
      <c r="Q880" s="2" t="s">
        <v>49</v>
      </c>
      <c r="R880" s="2">
        <v>75</v>
      </c>
      <c r="S880" s="2">
        <v>216501</v>
      </c>
      <c r="T880" s="2">
        <v>288.77999999999997</v>
      </c>
      <c r="U880" s="2">
        <v>283.82</v>
      </c>
      <c r="V880" s="2" t="s">
        <v>55</v>
      </c>
      <c r="W880" s="2">
        <v>39.86</v>
      </c>
    </row>
    <row r="881" spans="1:23" x14ac:dyDescent="0.3">
      <c r="A881" s="2" t="s">
        <v>1475</v>
      </c>
      <c r="B881" s="2" t="s">
        <v>28</v>
      </c>
      <c r="C881" s="2" t="s">
        <v>44</v>
      </c>
      <c r="D881" s="2" t="s">
        <v>2049</v>
      </c>
      <c r="E881" s="2" t="s">
        <v>4583</v>
      </c>
      <c r="F881" s="2" t="s">
        <v>26</v>
      </c>
      <c r="G881" s="2" t="s">
        <v>9</v>
      </c>
      <c r="H881" s="2">
        <f t="shared" si="13"/>
        <v>1979</v>
      </c>
      <c r="I881" s="42" t="s">
        <v>5931</v>
      </c>
      <c r="J881" s="2">
        <v>6.7</v>
      </c>
      <c r="K881" s="2">
        <v>128.85</v>
      </c>
      <c r="L881" s="2">
        <v>93</v>
      </c>
      <c r="M881" s="2">
        <v>37.69</v>
      </c>
      <c r="N881" s="2">
        <v>111.34</v>
      </c>
      <c r="O881" s="2">
        <v>457.83</v>
      </c>
      <c r="P881" s="2">
        <v>4381</v>
      </c>
      <c r="Q881" s="2" t="s">
        <v>49</v>
      </c>
      <c r="R881" s="2">
        <v>59</v>
      </c>
      <c r="S881" s="2">
        <v>447402</v>
      </c>
      <c r="T881" s="2">
        <v>362.51</v>
      </c>
      <c r="U881" s="2">
        <v>95.32</v>
      </c>
      <c r="V881" s="2" t="s">
        <v>44</v>
      </c>
      <c r="W881" s="2">
        <v>33.93</v>
      </c>
    </row>
    <row r="882" spans="1:23" x14ac:dyDescent="0.3">
      <c r="A882" s="2" t="s">
        <v>1495</v>
      </c>
      <c r="B882" s="2" t="s">
        <v>20</v>
      </c>
      <c r="C882" s="2" t="s">
        <v>54</v>
      </c>
      <c r="D882" s="2" t="s">
        <v>2455</v>
      </c>
      <c r="E882" s="2" t="s">
        <v>4607</v>
      </c>
      <c r="F882" s="2" t="s">
        <v>26</v>
      </c>
      <c r="G882" s="2" t="s">
        <v>9</v>
      </c>
      <c r="H882" s="2">
        <f t="shared" si="13"/>
        <v>1987</v>
      </c>
      <c r="I882" s="42" t="s">
        <v>5932</v>
      </c>
      <c r="J882" s="2">
        <v>6.7</v>
      </c>
      <c r="K882" s="2">
        <v>20.94</v>
      </c>
      <c r="L882" s="2">
        <v>177</v>
      </c>
      <c r="M882" s="2">
        <v>17.98</v>
      </c>
      <c r="N882" s="2">
        <v>29.66</v>
      </c>
      <c r="O882" s="2">
        <v>274.52999999999997</v>
      </c>
      <c r="P882" s="2">
        <v>3865</v>
      </c>
      <c r="Q882" s="2" t="s">
        <v>45</v>
      </c>
      <c r="R882" s="2">
        <v>57</v>
      </c>
      <c r="S882" s="2">
        <v>130882</v>
      </c>
      <c r="T882" s="2">
        <v>137.91999999999999</v>
      </c>
      <c r="U882" s="2">
        <v>136.61000000000001</v>
      </c>
      <c r="V882" s="2" t="s">
        <v>44</v>
      </c>
      <c r="W882" s="2">
        <v>2.4500000000000002</v>
      </c>
    </row>
    <row r="883" spans="1:23" x14ac:dyDescent="0.3">
      <c r="A883" s="2" t="s">
        <v>1499</v>
      </c>
      <c r="B883" s="2" t="s">
        <v>25</v>
      </c>
      <c r="C883" s="2" t="s">
        <v>44</v>
      </c>
      <c r="D883" s="2" t="s">
        <v>2880</v>
      </c>
      <c r="E883" s="2" t="s">
        <v>4611</v>
      </c>
      <c r="F883" s="2" t="s">
        <v>26</v>
      </c>
      <c r="G883" s="2" t="s">
        <v>9</v>
      </c>
      <c r="H883" s="2">
        <f t="shared" si="13"/>
        <v>2014</v>
      </c>
      <c r="I883" s="42" t="s">
        <v>5933</v>
      </c>
      <c r="J883" s="2">
        <v>6.7</v>
      </c>
      <c r="K883" s="2">
        <v>173.33</v>
      </c>
      <c r="L883" s="2">
        <v>149</v>
      </c>
      <c r="M883" s="2">
        <v>4.71</v>
      </c>
      <c r="N883" s="2">
        <v>10</v>
      </c>
      <c r="O883" s="2">
        <v>57.87</v>
      </c>
      <c r="P883" s="2">
        <v>4865</v>
      </c>
      <c r="Q883" s="2" t="s">
        <v>45</v>
      </c>
      <c r="R883" s="2">
        <v>75</v>
      </c>
      <c r="S883" s="2">
        <v>365840</v>
      </c>
      <c r="T883" s="2">
        <v>40.450000000000003</v>
      </c>
      <c r="U883" s="2">
        <v>17.420000000000002</v>
      </c>
      <c r="V883" s="2" t="s">
        <v>46</v>
      </c>
      <c r="W883" s="2">
        <v>19.71</v>
      </c>
    </row>
    <row r="884" spans="1:23" x14ac:dyDescent="0.3">
      <c r="A884" s="2" t="s">
        <v>1512</v>
      </c>
      <c r="B884" s="2" t="s">
        <v>28</v>
      </c>
      <c r="C884" s="2" t="s">
        <v>66</v>
      </c>
      <c r="D884" s="2" t="s">
        <v>2889</v>
      </c>
      <c r="E884" s="2" t="s">
        <v>4629</v>
      </c>
      <c r="F884" s="2" t="s">
        <v>26</v>
      </c>
      <c r="G884" s="2" t="s">
        <v>9</v>
      </c>
      <c r="H884" s="2">
        <f t="shared" si="13"/>
        <v>1974</v>
      </c>
      <c r="I884" s="42" t="s">
        <v>5934</v>
      </c>
      <c r="J884" s="2">
        <v>6.7</v>
      </c>
      <c r="K884" s="2">
        <v>113.48</v>
      </c>
      <c r="L884" s="2">
        <v>99</v>
      </c>
      <c r="M884" s="2">
        <v>21.66</v>
      </c>
      <c r="N884" s="2">
        <v>37.159999999999997</v>
      </c>
      <c r="O884" s="2">
        <v>174.05</v>
      </c>
      <c r="P884" s="2">
        <v>4841</v>
      </c>
      <c r="Q884" s="2" t="s">
        <v>49</v>
      </c>
      <c r="R884" s="2">
        <v>81</v>
      </c>
      <c r="S884" s="2">
        <v>294153</v>
      </c>
      <c r="T884" s="2">
        <v>100.87</v>
      </c>
      <c r="U884" s="2">
        <v>73.180000000000007</v>
      </c>
      <c r="V884" s="2" t="s">
        <v>55</v>
      </c>
      <c r="W884" s="2">
        <v>23.13</v>
      </c>
    </row>
    <row r="885" spans="1:23" x14ac:dyDescent="0.3">
      <c r="A885" s="2" t="s">
        <v>1513</v>
      </c>
      <c r="B885" s="2" t="s">
        <v>10</v>
      </c>
      <c r="C885" s="2" t="s">
        <v>48</v>
      </c>
      <c r="D885" s="2" t="s">
        <v>2890</v>
      </c>
      <c r="E885" s="2" t="s">
        <v>4630</v>
      </c>
      <c r="F885" s="2" t="s">
        <v>26</v>
      </c>
      <c r="G885" s="2" t="s">
        <v>9</v>
      </c>
      <c r="H885" s="2">
        <f t="shared" si="13"/>
        <v>1970</v>
      </c>
      <c r="I885" s="42" t="s">
        <v>5935</v>
      </c>
      <c r="J885" s="2">
        <v>6.7</v>
      </c>
      <c r="K885" s="2">
        <v>38.85</v>
      </c>
      <c r="L885" s="2">
        <v>149</v>
      </c>
      <c r="M885" s="2">
        <v>12.61</v>
      </c>
      <c r="N885" s="2">
        <v>37.07</v>
      </c>
      <c r="O885" s="2">
        <v>90.66</v>
      </c>
      <c r="P885" s="2">
        <v>2930</v>
      </c>
      <c r="Q885" s="2" t="s">
        <v>49</v>
      </c>
      <c r="R885" s="2">
        <v>22</v>
      </c>
      <c r="S885" s="2">
        <v>134845</v>
      </c>
      <c r="T885" s="2">
        <v>61.5</v>
      </c>
      <c r="U885" s="2">
        <v>29.16</v>
      </c>
      <c r="V885" s="2" t="s">
        <v>54</v>
      </c>
      <c r="W885" s="2">
        <v>5.53</v>
      </c>
    </row>
    <row r="886" spans="1:23" x14ac:dyDescent="0.3">
      <c r="A886" s="2" t="s">
        <v>1522</v>
      </c>
      <c r="B886" s="2" t="s">
        <v>22</v>
      </c>
      <c r="C886" s="2" t="s">
        <v>50</v>
      </c>
      <c r="D886" s="2" t="s">
        <v>2230</v>
      </c>
      <c r="E886" s="2" t="s">
        <v>4640</v>
      </c>
      <c r="F886" s="2" t="s">
        <v>26</v>
      </c>
      <c r="G886" s="2" t="s">
        <v>19</v>
      </c>
      <c r="H886" s="2">
        <f t="shared" si="13"/>
        <v>1990</v>
      </c>
      <c r="I886" s="42" t="s">
        <v>5936</v>
      </c>
      <c r="J886" s="2">
        <v>6.7</v>
      </c>
      <c r="K886" s="2">
        <v>198.86</v>
      </c>
      <c r="L886" s="2">
        <v>131</v>
      </c>
      <c r="M886" s="2">
        <v>39.369999999999997</v>
      </c>
      <c r="N886" s="2">
        <v>105.33</v>
      </c>
      <c r="O886" s="2">
        <v>838.4</v>
      </c>
      <c r="P886" s="2">
        <v>4578</v>
      </c>
      <c r="Q886" s="2" t="s">
        <v>49</v>
      </c>
      <c r="R886" s="2">
        <v>60</v>
      </c>
      <c r="S886" s="2">
        <v>119699</v>
      </c>
      <c r="T886" s="2">
        <v>432.34</v>
      </c>
      <c r="U886" s="2">
        <v>406.06</v>
      </c>
      <c r="V886" s="2" t="s">
        <v>54</v>
      </c>
      <c r="W886" s="2">
        <v>93.81</v>
      </c>
    </row>
    <row r="887" spans="1:23" x14ac:dyDescent="0.3">
      <c r="A887" s="2" t="s">
        <v>1529</v>
      </c>
      <c r="B887" s="2" t="s">
        <v>13</v>
      </c>
      <c r="C887" s="2" t="s">
        <v>52</v>
      </c>
      <c r="D887" s="2" t="s">
        <v>2593</v>
      </c>
      <c r="E887" s="2" t="s">
        <v>4647</v>
      </c>
      <c r="F887" s="2" t="s">
        <v>26</v>
      </c>
      <c r="G887" s="2" t="s">
        <v>9</v>
      </c>
      <c r="H887" s="2">
        <f t="shared" si="13"/>
        <v>1973</v>
      </c>
      <c r="I887" s="42" t="s">
        <v>5937</v>
      </c>
      <c r="J887" s="2">
        <v>6.7</v>
      </c>
      <c r="K887" s="2">
        <v>243.02</v>
      </c>
      <c r="L887" s="2">
        <v>158</v>
      </c>
      <c r="M887" s="2">
        <v>40.81</v>
      </c>
      <c r="N887" s="2">
        <v>72.39</v>
      </c>
      <c r="O887" s="2">
        <v>215.99</v>
      </c>
      <c r="P887" s="2">
        <v>918</v>
      </c>
      <c r="Q887" s="2" t="s">
        <v>45</v>
      </c>
      <c r="R887" s="2">
        <v>82</v>
      </c>
      <c r="S887" s="2">
        <v>66988</v>
      </c>
      <c r="T887" s="2">
        <v>139.96</v>
      </c>
      <c r="U887" s="2">
        <v>76.03</v>
      </c>
      <c r="V887" s="2" t="s">
        <v>48</v>
      </c>
      <c r="W887" s="2">
        <v>115.85</v>
      </c>
    </row>
    <row r="888" spans="1:23" x14ac:dyDescent="0.3">
      <c r="A888" s="2" t="s">
        <v>1532</v>
      </c>
      <c r="B888" s="2" t="s">
        <v>20</v>
      </c>
      <c r="C888" s="2" t="s">
        <v>48</v>
      </c>
      <c r="D888" s="2" t="s">
        <v>2599</v>
      </c>
      <c r="E888" s="2" t="s">
        <v>4652</v>
      </c>
      <c r="F888" s="2" t="s">
        <v>26</v>
      </c>
      <c r="G888" s="2" t="s">
        <v>9</v>
      </c>
      <c r="H888" s="2">
        <f t="shared" si="13"/>
        <v>1978</v>
      </c>
      <c r="I888" s="42" t="s">
        <v>5938</v>
      </c>
      <c r="J888" s="2">
        <v>6.7</v>
      </c>
      <c r="K888" s="2">
        <v>75.709999999999994</v>
      </c>
      <c r="L888" s="2">
        <v>174</v>
      </c>
      <c r="M888" s="2">
        <v>43.56</v>
      </c>
      <c r="N888" s="2">
        <v>82.8</v>
      </c>
      <c r="O888" s="2">
        <v>529.08000000000004</v>
      </c>
      <c r="P888" s="2">
        <v>2689</v>
      </c>
      <c r="Q888" s="2" t="s">
        <v>49</v>
      </c>
      <c r="R888" s="2">
        <v>92</v>
      </c>
      <c r="S888" s="2">
        <v>442955</v>
      </c>
      <c r="T888" s="2">
        <v>399.77</v>
      </c>
      <c r="U888" s="2">
        <v>129.31</v>
      </c>
      <c r="V888" s="2" t="s">
        <v>55</v>
      </c>
      <c r="W888" s="2">
        <v>30.52</v>
      </c>
    </row>
    <row r="889" spans="1:23" x14ac:dyDescent="0.3">
      <c r="A889" s="2" t="s">
        <v>1555</v>
      </c>
      <c r="B889" s="2" t="s">
        <v>28</v>
      </c>
      <c r="C889" s="2" t="s">
        <v>61</v>
      </c>
      <c r="D889" s="2" t="s">
        <v>2461</v>
      </c>
      <c r="E889" s="2" t="s">
        <v>4680</v>
      </c>
      <c r="F889" s="2" t="s">
        <v>26</v>
      </c>
      <c r="G889" s="2" t="s">
        <v>9</v>
      </c>
      <c r="H889" s="2">
        <f t="shared" si="13"/>
        <v>1983</v>
      </c>
      <c r="I889" s="42" t="s">
        <v>5939</v>
      </c>
      <c r="J889" s="2">
        <v>6.7</v>
      </c>
      <c r="K889" s="2">
        <v>31.86</v>
      </c>
      <c r="L889" s="2">
        <v>149</v>
      </c>
      <c r="M889" s="2">
        <v>31.8</v>
      </c>
      <c r="N889" s="2">
        <v>93.45</v>
      </c>
      <c r="O889" s="2">
        <v>719.02</v>
      </c>
      <c r="P889" s="2">
        <v>3577</v>
      </c>
      <c r="Q889" s="2" t="s">
        <v>49</v>
      </c>
      <c r="R889" s="2">
        <v>75</v>
      </c>
      <c r="S889" s="2">
        <v>47587</v>
      </c>
      <c r="T889" s="2">
        <v>519.04</v>
      </c>
      <c r="U889" s="2">
        <v>199.98</v>
      </c>
      <c r="V889" s="2" t="s">
        <v>50</v>
      </c>
      <c r="W889" s="2">
        <v>14.49</v>
      </c>
    </row>
    <row r="890" spans="1:23" x14ac:dyDescent="0.3">
      <c r="A890" s="2" t="s">
        <v>688</v>
      </c>
      <c r="B890" s="2" t="s">
        <v>20</v>
      </c>
      <c r="C890" s="2" t="s">
        <v>66</v>
      </c>
      <c r="D890" s="2" t="s">
        <v>2401</v>
      </c>
      <c r="E890" s="2" t="s">
        <v>4683</v>
      </c>
      <c r="F890" s="2" t="s">
        <v>26</v>
      </c>
      <c r="G890" s="2" t="s">
        <v>19</v>
      </c>
      <c r="H890" s="2">
        <f t="shared" si="13"/>
        <v>1995</v>
      </c>
      <c r="I890" s="42" t="s">
        <v>5940</v>
      </c>
      <c r="J890" s="2">
        <v>6.7</v>
      </c>
      <c r="K890" s="2">
        <v>125.66</v>
      </c>
      <c r="L890" s="2">
        <v>129</v>
      </c>
      <c r="M890" s="2">
        <v>21.29</v>
      </c>
      <c r="N890" s="2">
        <v>47.8</v>
      </c>
      <c r="O890" s="2">
        <v>386.09</v>
      </c>
      <c r="P890" s="2">
        <v>4750</v>
      </c>
      <c r="Q890" s="2" t="s">
        <v>49</v>
      </c>
      <c r="R890" s="2">
        <v>77</v>
      </c>
      <c r="S890" s="2">
        <v>290391</v>
      </c>
      <c r="T890" s="2">
        <v>199.4</v>
      </c>
      <c r="U890" s="2">
        <v>186.69</v>
      </c>
      <c r="V890" s="2" t="s">
        <v>54</v>
      </c>
      <c r="W890" s="2">
        <v>40.72</v>
      </c>
    </row>
    <row r="891" spans="1:23" x14ac:dyDescent="0.3">
      <c r="A891" s="2" t="s">
        <v>1564</v>
      </c>
      <c r="B891" s="2" t="s">
        <v>25</v>
      </c>
      <c r="C891" s="2" t="s">
        <v>66</v>
      </c>
      <c r="D891" s="2" t="s">
        <v>1991</v>
      </c>
      <c r="E891" s="2" t="s">
        <v>4690</v>
      </c>
      <c r="F891" s="2" t="s">
        <v>26</v>
      </c>
      <c r="G891" s="2" t="s">
        <v>9</v>
      </c>
      <c r="H891" s="2">
        <f t="shared" si="13"/>
        <v>1951</v>
      </c>
      <c r="I891" s="42" t="s">
        <v>5941</v>
      </c>
      <c r="J891" s="2">
        <v>6.7</v>
      </c>
      <c r="K891" s="2">
        <v>89.69</v>
      </c>
      <c r="L891" s="2">
        <v>87</v>
      </c>
      <c r="M891" s="2">
        <v>45.09</v>
      </c>
      <c r="N891" s="2">
        <v>69.569999999999993</v>
      </c>
      <c r="O891" s="2">
        <v>389.19</v>
      </c>
      <c r="P891" s="2">
        <v>3717</v>
      </c>
      <c r="Q891" s="2" t="s">
        <v>49</v>
      </c>
      <c r="R891" s="2">
        <v>24</v>
      </c>
      <c r="S891" s="2">
        <v>276863</v>
      </c>
      <c r="T891" s="2">
        <v>309.13</v>
      </c>
      <c r="U891" s="2">
        <v>80.06</v>
      </c>
      <c r="V891" s="2" t="s">
        <v>50</v>
      </c>
      <c r="W891" s="2">
        <v>10.99</v>
      </c>
    </row>
    <row r="892" spans="1:23" x14ac:dyDescent="0.3">
      <c r="A892" s="2" t="s">
        <v>1593</v>
      </c>
      <c r="B892" s="2" t="s">
        <v>10</v>
      </c>
      <c r="C892" s="2" t="s">
        <v>52</v>
      </c>
      <c r="D892" s="2" t="s">
        <v>2935</v>
      </c>
      <c r="E892" s="2" t="s">
        <v>4730</v>
      </c>
      <c r="F892" s="2" t="s">
        <v>26</v>
      </c>
      <c r="G892" s="2" t="s">
        <v>9</v>
      </c>
      <c r="H892" s="2">
        <f t="shared" si="13"/>
        <v>1962</v>
      </c>
      <c r="I892" s="42" t="s">
        <v>5921</v>
      </c>
      <c r="J892" s="2">
        <v>6.7</v>
      </c>
      <c r="K892" s="2">
        <v>128.99</v>
      </c>
      <c r="L892" s="2">
        <v>166</v>
      </c>
      <c r="M892" s="2">
        <v>36.340000000000003</v>
      </c>
      <c r="N892" s="2">
        <v>76.09</v>
      </c>
      <c r="O892" s="2">
        <v>230.59</v>
      </c>
      <c r="P892" s="2">
        <v>3341</v>
      </c>
      <c r="Q892" s="2" t="s">
        <v>49</v>
      </c>
      <c r="R892" s="2">
        <v>32</v>
      </c>
      <c r="S892" s="2">
        <v>395960</v>
      </c>
      <c r="T892" s="2">
        <v>159.27000000000001</v>
      </c>
      <c r="U892" s="2">
        <v>71.319999999999993</v>
      </c>
      <c r="V892" s="2" t="s">
        <v>48</v>
      </c>
      <c r="W892" s="2">
        <v>57.24</v>
      </c>
    </row>
    <row r="893" spans="1:23" x14ac:dyDescent="0.3">
      <c r="A893" s="2" t="s">
        <v>1603</v>
      </c>
      <c r="B893" s="2" t="s">
        <v>32</v>
      </c>
      <c r="C893" s="2" t="s">
        <v>48</v>
      </c>
      <c r="D893" s="2" t="s">
        <v>1913</v>
      </c>
      <c r="E893" s="2" t="s">
        <v>4741</v>
      </c>
      <c r="F893" s="2" t="s">
        <v>26</v>
      </c>
      <c r="G893" s="2" t="s">
        <v>9</v>
      </c>
      <c r="H893" s="2">
        <f t="shared" si="13"/>
        <v>1960</v>
      </c>
      <c r="I893" s="42" t="s">
        <v>5942</v>
      </c>
      <c r="J893" s="2">
        <v>6.7</v>
      </c>
      <c r="K893" s="2">
        <v>228.77</v>
      </c>
      <c r="L893" s="2">
        <v>133</v>
      </c>
      <c r="M893" s="2">
        <v>21</v>
      </c>
      <c r="N893" s="2">
        <v>53.28</v>
      </c>
      <c r="O893" s="2">
        <v>445.99</v>
      </c>
      <c r="P893" s="2">
        <v>4693</v>
      </c>
      <c r="Q893" s="2" t="s">
        <v>49</v>
      </c>
      <c r="R893" s="2">
        <v>65</v>
      </c>
      <c r="S893" s="2">
        <v>433314</v>
      </c>
      <c r="T893" s="2">
        <v>273.89999999999998</v>
      </c>
      <c r="U893" s="2">
        <v>172.09</v>
      </c>
      <c r="V893" s="2" t="s">
        <v>55</v>
      </c>
      <c r="W893" s="2">
        <v>77.290000000000006</v>
      </c>
    </row>
    <row r="894" spans="1:23" x14ac:dyDescent="0.3">
      <c r="A894" s="2" t="s">
        <v>1610</v>
      </c>
      <c r="B894" s="2" t="s">
        <v>22</v>
      </c>
      <c r="C894" s="2" t="s">
        <v>52</v>
      </c>
      <c r="D894" s="2" t="s">
        <v>1992</v>
      </c>
      <c r="E894" s="2" t="s">
        <v>4748</v>
      </c>
      <c r="F894" s="2" t="s">
        <v>26</v>
      </c>
      <c r="G894" s="2" t="s">
        <v>9</v>
      </c>
      <c r="H894" s="2">
        <f t="shared" si="13"/>
        <v>1994</v>
      </c>
      <c r="I894" s="42" t="s">
        <v>5943</v>
      </c>
      <c r="J894" s="2">
        <v>6.7</v>
      </c>
      <c r="K894" s="2">
        <v>207.73</v>
      </c>
      <c r="L894" s="2">
        <v>127</v>
      </c>
      <c r="M894" s="2">
        <v>38.479999999999997</v>
      </c>
      <c r="N894" s="2">
        <v>73.69</v>
      </c>
      <c r="O894" s="2">
        <v>347.54</v>
      </c>
      <c r="P894" s="2">
        <v>4885</v>
      </c>
      <c r="Q894" s="2" t="s">
        <v>45</v>
      </c>
      <c r="R894" s="2">
        <v>83</v>
      </c>
      <c r="S894" s="2">
        <v>309669</v>
      </c>
      <c r="T894" s="2">
        <v>210.34</v>
      </c>
      <c r="U894" s="2">
        <v>137.19999999999999</v>
      </c>
      <c r="V894" s="2" t="s">
        <v>46</v>
      </c>
      <c r="W894" s="2">
        <v>79.349999999999994</v>
      </c>
    </row>
    <row r="895" spans="1:23" x14ac:dyDescent="0.3">
      <c r="A895" s="2" t="s">
        <v>1619</v>
      </c>
      <c r="B895" s="2" t="s">
        <v>28</v>
      </c>
      <c r="C895" s="2" t="s">
        <v>48</v>
      </c>
      <c r="D895" s="2" t="s">
        <v>2737</v>
      </c>
      <c r="E895" s="2" t="s">
        <v>4760</v>
      </c>
      <c r="F895" s="2" t="s">
        <v>26</v>
      </c>
      <c r="G895" s="2" t="s">
        <v>19</v>
      </c>
      <c r="H895" s="2">
        <f t="shared" si="13"/>
        <v>1990</v>
      </c>
      <c r="I895" s="42" t="s">
        <v>5944</v>
      </c>
      <c r="J895" s="2">
        <v>6.7</v>
      </c>
      <c r="K895" s="2">
        <v>21.74</v>
      </c>
      <c r="L895" s="2">
        <v>101</v>
      </c>
      <c r="M895" s="2">
        <v>13.16</v>
      </c>
      <c r="N895" s="2">
        <v>32.520000000000003</v>
      </c>
      <c r="O895" s="2">
        <v>136.32</v>
      </c>
      <c r="P895" s="2">
        <v>1622</v>
      </c>
      <c r="Q895" s="2" t="s">
        <v>49</v>
      </c>
      <c r="R895" s="2">
        <v>24</v>
      </c>
      <c r="S895" s="2">
        <v>286087</v>
      </c>
      <c r="T895" s="2">
        <v>84.28</v>
      </c>
      <c r="U895" s="2">
        <v>52.04</v>
      </c>
      <c r="V895" s="2" t="s">
        <v>48</v>
      </c>
      <c r="W895" s="2">
        <v>6.49</v>
      </c>
    </row>
    <row r="896" spans="1:23" x14ac:dyDescent="0.3">
      <c r="A896" s="2" t="s">
        <v>1620</v>
      </c>
      <c r="B896" s="2" t="s">
        <v>10</v>
      </c>
      <c r="C896" s="2" t="s">
        <v>61</v>
      </c>
      <c r="D896" s="2" t="s">
        <v>2944</v>
      </c>
      <c r="E896" s="2" t="s">
        <v>4761</v>
      </c>
      <c r="F896" s="2" t="s">
        <v>26</v>
      </c>
      <c r="G896" s="2" t="s">
        <v>19</v>
      </c>
      <c r="H896" s="2">
        <f t="shared" si="13"/>
        <v>1989</v>
      </c>
      <c r="I896" s="42" t="s">
        <v>5945</v>
      </c>
      <c r="J896" s="2">
        <v>6.7</v>
      </c>
      <c r="K896" s="2">
        <v>281.81</v>
      </c>
      <c r="L896" s="2">
        <v>122</v>
      </c>
      <c r="M896" s="2">
        <v>25.62</v>
      </c>
      <c r="N896" s="2">
        <v>63.56</v>
      </c>
      <c r="O896" s="2">
        <v>215.31</v>
      </c>
      <c r="P896" s="2">
        <v>1183</v>
      </c>
      <c r="Q896" s="2" t="s">
        <v>49</v>
      </c>
      <c r="R896" s="2">
        <v>82</v>
      </c>
      <c r="S896" s="2">
        <v>100376</v>
      </c>
      <c r="T896" s="2">
        <v>136.26</v>
      </c>
      <c r="U896" s="2">
        <v>79.05</v>
      </c>
      <c r="V896" s="2" t="s">
        <v>46</v>
      </c>
      <c r="W896" s="2">
        <v>127.1</v>
      </c>
    </row>
    <row r="897" spans="1:23" x14ac:dyDescent="0.3">
      <c r="A897" s="2" t="s">
        <v>1628</v>
      </c>
      <c r="B897" s="2" t="s">
        <v>17</v>
      </c>
      <c r="C897" s="2" t="s">
        <v>66</v>
      </c>
      <c r="D897" s="2" t="s">
        <v>2235</v>
      </c>
      <c r="E897" s="2" t="s">
        <v>4773</v>
      </c>
      <c r="F897" s="2" t="s">
        <v>26</v>
      </c>
      <c r="G897" s="2" t="s">
        <v>9</v>
      </c>
      <c r="H897" s="2">
        <f t="shared" si="13"/>
        <v>1975</v>
      </c>
      <c r="I897" s="42" t="s">
        <v>5946</v>
      </c>
      <c r="J897" s="2">
        <v>6.7</v>
      </c>
      <c r="K897" s="2">
        <v>271.27999999999997</v>
      </c>
      <c r="L897" s="2">
        <v>105</v>
      </c>
      <c r="M897" s="2">
        <v>12.53</v>
      </c>
      <c r="N897" s="2">
        <v>20.85</v>
      </c>
      <c r="O897" s="2">
        <v>88.15</v>
      </c>
      <c r="P897" s="2">
        <v>4877</v>
      </c>
      <c r="Q897" s="2" t="s">
        <v>45</v>
      </c>
      <c r="R897" s="2">
        <v>83</v>
      </c>
      <c r="S897" s="2">
        <v>183278</v>
      </c>
      <c r="T897" s="2">
        <v>55.58</v>
      </c>
      <c r="U897" s="2">
        <v>32.57</v>
      </c>
      <c r="V897" s="2" t="s">
        <v>54</v>
      </c>
      <c r="W897" s="2">
        <v>90.91</v>
      </c>
    </row>
    <row r="898" spans="1:23" x14ac:dyDescent="0.3">
      <c r="A898" s="2" t="s">
        <v>1632</v>
      </c>
      <c r="B898" s="2" t="s">
        <v>20</v>
      </c>
      <c r="C898" s="2" t="s">
        <v>61</v>
      </c>
      <c r="D898" s="2" t="s">
        <v>2949</v>
      </c>
      <c r="E898" s="2" t="s">
        <v>4779</v>
      </c>
      <c r="F898" s="2" t="s">
        <v>26</v>
      </c>
      <c r="G898" s="2" t="s">
        <v>9</v>
      </c>
      <c r="H898" s="2">
        <f t="shared" si="13"/>
        <v>1958</v>
      </c>
      <c r="I898" s="42" t="s">
        <v>5947</v>
      </c>
      <c r="J898" s="2">
        <v>6.7</v>
      </c>
      <c r="K898" s="2">
        <v>102.75</v>
      </c>
      <c r="L898" s="2">
        <v>134</v>
      </c>
      <c r="M898" s="2">
        <v>0.69</v>
      </c>
      <c r="N898" s="2">
        <v>1.95</v>
      </c>
      <c r="O898" s="2">
        <v>8.75</v>
      </c>
      <c r="P898" s="2">
        <v>4919</v>
      </c>
      <c r="Q898" s="2" t="s">
        <v>45</v>
      </c>
      <c r="R898" s="2">
        <v>82</v>
      </c>
      <c r="S898" s="2">
        <v>26943</v>
      </c>
      <c r="T898" s="2">
        <v>6.78</v>
      </c>
      <c r="U898" s="2">
        <v>1.97</v>
      </c>
      <c r="V898" s="2" t="s">
        <v>50</v>
      </c>
      <c r="W898" s="2">
        <v>17.02</v>
      </c>
    </row>
    <row r="899" spans="1:23" x14ac:dyDescent="0.3">
      <c r="A899" s="2" t="s">
        <v>1310</v>
      </c>
      <c r="B899" s="2" t="s">
        <v>8</v>
      </c>
      <c r="C899" s="2" t="s">
        <v>66</v>
      </c>
      <c r="D899" s="2" t="s">
        <v>2331</v>
      </c>
      <c r="E899" s="2" t="s">
        <v>4780</v>
      </c>
      <c r="F899" s="2" t="s">
        <v>26</v>
      </c>
      <c r="G899" s="2" t="s">
        <v>19</v>
      </c>
      <c r="H899" s="2">
        <f t="shared" ref="H899:H962" si="14">YEAR(I899)</f>
        <v>2002</v>
      </c>
      <c r="I899" s="42" t="s">
        <v>5948</v>
      </c>
      <c r="J899" s="2">
        <v>6.7</v>
      </c>
      <c r="K899" s="2">
        <v>195.65</v>
      </c>
      <c r="L899" s="2">
        <v>105</v>
      </c>
      <c r="M899" s="2">
        <v>24.82</v>
      </c>
      <c r="N899" s="2">
        <v>72.680000000000007</v>
      </c>
      <c r="O899" s="2">
        <v>170.26</v>
      </c>
      <c r="P899" s="2">
        <v>3054</v>
      </c>
      <c r="Q899" s="2" t="s">
        <v>45</v>
      </c>
      <c r="R899" s="2">
        <v>51</v>
      </c>
      <c r="S899" s="2">
        <v>285661</v>
      </c>
      <c r="T899" s="2">
        <v>96.7</v>
      </c>
      <c r="U899" s="2">
        <v>73.56</v>
      </c>
      <c r="V899" s="2" t="s">
        <v>46</v>
      </c>
      <c r="W899" s="2">
        <v>38.92</v>
      </c>
    </row>
    <row r="900" spans="1:23" x14ac:dyDescent="0.3">
      <c r="A900" s="2" t="s">
        <v>1637</v>
      </c>
      <c r="B900" s="2" t="s">
        <v>13</v>
      </c>
      <c r="C900" s="2" t="s">
        <v>50</v>
      </c>
      <c r="D900" s="2" t="s">
        <v>1994</v>
      </c>
      <c r="E900" s="2" t="s">
        <v>4786</v>
      </c>
      <c r="F900" s="2" t="s">
        <v>26</v>
      </c>
      <c r="G900" s="2" t="s">
        <v>9</v>
      </c>
      <c r="H900" s="2">
        <f t="shared" si="14"/>
        <v>1954</v>
      </c>
      <c r="I900" s="42" t="s">
        <v>5949</v>
      </c>
      <c r="J900" s="2">
        <v>6.7</v>
      </c>
      <c r="K900" s="2">
        <v>182.04</v>
      </c>
      <c r="L900" s="2">
        <v>110</v>
      </c>
      <c r="M900" s="2">
        <v>16.7</v>
      </c>
      <c r="N900" s="2">
        <v>49.23</v>
      </c>
      <c r="O900" s="2">
        <v>389.65</v>
      </c>
      <c r="P900" s="2">
        <v>1120</v>
      </c>
      <c r="Q900" s="2" t="s">
        <v>45</v>
      </c>
      <c r="R900" s="2">
        <v>33</v>
      </c>
      <c r="S900" s="2">
        <v>104810</v>
      </c>
      <c r="T900" s="2">
        <v>281.76</v>
      </c>
      <c r="U900" s="2">
        <v>107.89</v>
      </c>
      <c r="V900" s="2" t="s">
        <v>55</v>
      </c>
      <c r="W900" s="2">
        <v>23.23</v>
      </c>
    </row>
    <row r="901" spans="1:23" x14ac:dyDescent="0.3">
      <c r="A901" s="2" t="s">
        <v>1656</v>
      </c>
      <c r="B901" s="2" t="s">
        <v>25</v>
      </c>
      <c r="C901" s="2" t="s">
        <v>61</v>
      </c>
      <c r="D901" s="2" t="s">
        <v>2964</v>
      </c>
      <c r="E901" s="2" t="s">
        <v>4810</v>
      </c>
      <c r="F901" s="2" t="s">
        <v>26</v>
      </c>
      <c r="G901" s="2" t="s">
        <v>9</v>
      </c>
      <c r="H901" s="2">
        <f t="shared" si="14"/>
        <v>1998</v>
      </c>
      <c r="I901" s="42" t="s">
        <v>5950</v>
      </c>
      <c r="J901" s="2">
        <v>6.7</v>
      </c>
      <c r="K901" s="2">
        <v>57.48</v>
      </c>
      <c r="L901" s="2">
        <v>92</v>
      </c>
      <c r="M901" s="2">
        <v>4.8099999999999996</v>
      </c>
      <c r="N901" s="2">
        <v>7.94</v>
      </c>
      <c r="O901" s="2">
        <v>38.61</v>
      </c>
      <c r="P901" s="2">
        <v>1556</v>
      </c>
      <c r="Q901" s="2" t="s">
        <v>49</v>
      </c>
      <c r="R901" s="2">
        <v>98</v>
      </c>
      <c r="S901" s="2">
        <v>41519</v>
      </c>
      <c r="T901" s="2">
        <v>22.05</v>
      </c>
      <c r="U901" s="2">
        <v>16.559999999999999</v>
      </c>
      <c r="V901" s="2" t="s">
        <v>46</v>
      </c>
      <c r="W901" s="2">
        <v>20.72</v>
      </c>
    </row>
    <row r="902" spans="1:23" x14ac:dyDescent="0.3">
      <c r="A902" s="2" t="s">
        <v>1717</v>
      </c>
      <c r="B902" s="2" t="s">
        <v>22</v>
      </c>
      <c r="C902" s="2" t="s">
        <v>66</v>
      </c>
      <c r="D902" s="2" t="s">
        <v>1857</v>
      </c>
      <c r="E902" s="2" t="s">
        <v>4885</v>
      </c>
      <c r="F902" s="2" t="s">
        <v>26</v>
      </c>
      <c r="G902" s="2" t="s">
        <v>9</v>
      </c>
      <c r="H902" s="2">
        <f t="shared" si="14"/>
        <v>2012</v>
      </c>
      <c r="I902" s="42" t="s">
        <v>5951</v>
      </c>
      <c r="J902" s="2">
        <v>6.7</v>
      </c>
      <c r="K902" s="2">
        <v>166.23</v>
      </c>
      <c r="L902" s="2">
        <v>120</v>
      </c>
      <c r="M902" s="2">
        <v>0.54</v>
      </c>
      <c r="N902" s="2">
        <v>0.89</v>
      </c>
      <c r="O902" s="2">
        <v>2.17</v>
      </c>
      <c r="P902" s="2">
        <v>3517</v>
      </c>
      <c r="Q902" s="2" t="s">
        <v>45</v>
      </c>
      <c r="R902" s="2">
        <v>65</v>
      </c>
      <c r="S902" s="2">
        <v>171933</v>
      </c>
      <c r="T902" s="2">
        <v>1.48</v>
      </c>
      <c r="U902" s="2">
        <v>0.69</v>
      </c>
      <c r="V902" s="2" t="s">
        <v>55</v>
      </c>
      <c r="W902" s="2">
        <v>17.18</v>
      </c>
    </row>
    <row r="903" spans="1:23" x14ac:dyDescent="0.3">
      <c r="A903" s="2" t="s">
        <v>77</v>
      </c>
      <c r="B903" s="2" t="s">
        <v>28</v>
      </c>
      <c r="C903" s="2" t="s">
        <v>52</v>
      </c>
      <c r="D903" s="2" t="s">
        <v>1965</v>
      </c>
      <c r="E903" s="2" t="s">
        <v>4904</v>
      </c>
      <c r="F903" s="2" t="s">
        <v>26</v>
      </c>
      <c r="G903" s="2" t="s">
        <v>9</v>
      </c>
      <c r="H903" s="2">
        <f t="shared" si="14"/>
        <v>1956</v>
      </c>
      <c r="I903" s="42" t="s">
        <v>5952</v>
      </c>
      <c r="J903" s="2">
        <v>6.7</v>
      </c>
      <c r="K903" s="2">
        <v>285.13</v>
      </c>
      <c r="L903" s="2">
        <v>122</v>
      </c>
      <c r="M903" s="2">
        <v>24.56</v>
      </c>
      <c r="N903" s="2">
        <v>53.55</v>
      </c>
      <c r="O903" s="2">
        <v>285.49</v>
      </c>
      <c r="P903" s="2">
        <v>4704</v>
      </c>
      <c r="Q903" s="2" t="s">
        <v>49</v>
      </c>
      <c r="R903" s="2">
        <v>39</v>
      </c>
      <c r="S903" s="2">
        <v>254989</v>
      </c>
      <c r="T903" s="2">
        <v>162</v>
      </c>
      <c r="U903" s="2">
        <v>123.49</v>
      </c>
      <c r="V903" s="2" t="s">
        <v>54</v>
      </c>
      <c r="W903" s="2">
        <v>119.49</v>
      </c>
    </row>
    <row r="904" spans="1:23" x14ac:dyDescent="0.3">
      <c r="A904" s="2" t="s">
        <v>1737</v>
      </c>
      <c r="B904" s="2" t="s">
        <v>32</v>
      </c>
      <c r="C904" s="2" t="s">
        <v>54</v>
      </c>
      <c r="D904" s="2" t="s">
        <v>1846</v>
      </c>
      <c r="E904" s="2" t="s">
        <v>4907</v>
      </c>
      <c r="F904" s="2" t="s">
        <v>26</v>
      </c>
      <c r="G904" s="2" t="s">
        <v>9</v>
      </c>
      <c r="H904" s="2">
        <f t="shared" si="14"/>
        <v>2003</v>
      </c>
      <c r="I904" s="42" t="s">
        <v>5953</v>
      </c>
      <c r="J904" s="2">
        <v>6.7</v>
      </c>
      <c r="K904" s="2">
        <v>67.87</v>
      </c>
      <c r="L904" s="2">
        <v>92</v>
      </c>
      <c r="M904" s="2">
        <v>43.61</v>
      </c>
      <c r="N904" s="2">
        <v>111.81</v>
      </c>
      <c r="O904" s="2">
        <v>276.51</v>
      </c>
      <c r="P904" s="2">
        <v>3662</v>
      </c>
      <c r="Q904" s="2" t="s">
        <v>45</v>
      </c>
      <c r="R904" s="2">
        <v>85</v>
      </c>
      <c r="S904" s="2">
        <v>368965</v>
      </c>
      <c r="T904" s="2">
        <v>156.76</v>
      </c>
      <c r="U904" s="2">
        <v>119.75</v>
      </c>
      <c r="V904" s="2" t="s">
        <v>55</v>
      </c>
      <c r="W904" s="2">
        <v>7.43</v>
      </c>
    </row>
    <row r="905" spans="1:23" x14ac:dyDescent="0.3">
      <c r="A905" s="2" t="s">
        <v>1780</v>
      </c>
      <c r="B905" s="2" t="s">
        <v>28</v>
      </c>
      <c r="C905" s="2" t="s">
        <v>50</v>
      </c>
      <c r="D905" s="2" t="s">
        <v>1946</v>
      </c>
      <c r="E905" s="2" t="s">
        <v>4961</v>
      </c>
      <c r="F905" s="2" t="s">
        <v>26</v>
      </c>
      <c r="G905" s="2" t="s">
        <v>9</v>
      </c>
      <c r="H905" s="2">
        <f t="shared" si="14"/>
        <v>2011</v>
      </c>
      <c r="I905" s="42" t="s">
        <v>5954</v>
      </c>
      <c r="J905" s="2">
        <v>6.7</v>
      </c>
      <c r="K905" s="2">
        <v>169.46</v>
      </c>
      <c r="L905" s="2">
        <v>161</v>
      </c>
      <c r="M905" s="2">
        <v>11.8</v>
      </c>
      <c r="N905" s="2">
        <v>34.270000000000003</v>
      </c>
      <c r="O905" s="2">
        <v>71.510000000000005</v>
      </c>
      <c r="P905" s="2">
        <v>1033</v>
      </c>
      <c r="Q905" s="2" t="s">
        <v>45</v>
      </c>
      <c r="R905" s="2">
        <v>86</v>
      </c>
      <c r="S905" s="2">
        <v>280710</v>
      </c>
      <c r="T905" s="2">
        <v>50.12</v>
      </c>
      <c r="U905" s="2">
        <v>21.39</v>
      </c>
      <c r="V905" s="2" t="s">
        <v>50</v>
      </c>
      <c r="W905" s="2">
        <v>27.92</v>
      </c>
    </row>
    <row r="906" spans="1:23" x14ac:dyDescent="0.3">
      <c r="A906" s="2" t="s">
        <v>1433</v>
      </c>
      <c r="B906" s="2" t="s">
        <v>20</v>
      </c>
      <c r="C906" s="2" t="s">
        <v>48</v>
      </c>
      <c r="D906" s="2" t="s">
        <v>3007</v>
      </c>
      <c r="E906" s="2" t="s">
        <v>4966</v>
      </c>
      <c r="F906" s="2" t="s">
        <v>26</v>
      </c>
      <c r="G906" s="2" t="s">
        <v>9</v>
      </c>
      <c r="H906" s="2">
        <f t="shared" si="14"/>
        <v>2007</v>
      </c>
      <c r="I906" s="42" t="s">
        <v>5955</v>
      </c>
      <c r="J906" s="2">
        <v>6.7</v>
      </c>
      <c r="K906" s="2">
        <v>98.77</v>
      </c>
      <c r="L906" s="2">
        <v>138</v>
      </c>
      <c r="M906" s="2">
        <v>8.99</v>
      </c>
      <c r="N906" s="2">
        <v>22.41</v>
      </c>
      <c r="O906" s="2">
        <v>77.64</v>
      </c>
      <c r="P906" s="2">
        <v>2053</v>
      </c>
      <c r="Q906" s="2" t="s">
        <v>49</v>
      </c>
      <c r="R906" s="2">
        <v>54</v>
      </c>
      <c r="S906" s="2">
        <v>414426</v>
      </c>
      <c r="T906" s="2">
        <v>55.12</v>
      </c>
      <c r="U906" s="2">
        <v>22.52</v>
      </c>
      <c r="V906" s="2" t="s">
        <v>55</v>
      </c>
      <c r="W906" s="2">
        <v>34.78</v>
      </c>
    </row>
    <row r="907" spans="1:23" x14ac:dyDescent="0.3">
      <c r="A907" s="2" t="s">
        <v>1788</v>
      </c>
      <c r="B907" s="2" t="s">
        <v>28</v>
      </c>
      <c r="C907" s="2" t="s">
        <v>54</v>
      </c>
      <c r="D907" s="2" t="s">
        <v>2391</v>
      </c>
      <c r="E907" s="2" t="s">
        <v>4969</v>
      </c>
      <c r="F907" s="2" t="s">
        <v>26</v>
      </c>
      <c r="G907" s="2" t="s">
        <v>9</v>
      </c>
      <c r="H907" s="2">
        <f t="shared" si="14"/>
        <v>2010</v>
      </c>
      <c r="I907" s="42" t="s">
        <v>5956</v>
      </c>
      <c r="J907" s="2">
        <v>6.7</v>
      </c>
      <c r="K907" s="2">
        <v>219.33</v>
      </c>
      <c r="L907" s="2">
        <v>169</v>
      </c>
      <c r="M907" s="2">
        <v>5.42</v>
      </c>
      <c r="N907" s="2">
        <v>9.67</v>
      </c>
      <c r="O907" s="2">
        <v>20.12</v>
      </c>
      <c r="P907" s="2">
        <v>4673</v>
      </c>
      <c r="Q907" s="2" t="s">
        <v>45</v>
      </c>
      <c r="R907" s="2">
        <v>59</v>
      </c>
      <c r="S907" s="2">
        <v>7785</v>
      </c>
      <c r="T907" s="2">
        <v>11.85</v>
      </c>
      <c r="U907" s="2">
        <v>8.27</v>
      </c>
      <c r="V907" s="2" t="s">
        <v>44</v>
      </c>
      <c r="W907" s="2">
        <v>71.47</v>
      </c>
    </row>
    <row r="908" spans="1:23" x14ac:dyDescent="0.3">
      <c r="A908" s="2" t="s">
        <v>1071</v>
      </c>
      <c r="B908" s="2" t="s">
        <v>20</v>
      </c>
      <c r="C908" s="2" t="s">
        <v>66</v>
      </c>
      <c r="D908" s="2" t="s">
        <v>3049</v>
      </c>
      <c r="E908" s="2" t="s">
        <v>5011</v>
      </c>
      <c r="F908" s="2" t="s">
        <v>26</v>
      </c>
      <c r="G908" s="2" t="s">
        <v>9</v>
      </c>
      <c r="H908" s="2">
        <f t="shared" si="14"/>
        <v>2011</v>
      </c>
      <c r="I908" s="42" t="s">
        <v>5957</v>
      </c>
      <c r="J908" s="2">
        <v>6.7</v>
      </c>
      <c r="K908" s="2">
        <v>299.52999999999997</v>
      </c>
      <c r="L908" s="2">
        <v>114</v>
      </c>
      <c r="M908" s="2">
        <v>41.37</v>
      </c>
      <c r="N908" s="2">
        <v>73.88</v>
      </c>
      <c r="O908" s="2">
        <v>721.62</v>
      </c>
      <c r="P908" s="2">
        <v>1284</v>
      </c>
      <c r="Q908" s="2" t="s">
        <v>49</v>
      </c>
      <c r="R908" s="2">
        <v>100</v>
      </c>
      <c r="S908" s="2">
        <v>177062</v>
      </c>
      <c r="T908" s="2">
        <v>556.55999999999995</v>
      </c>
      <c r="U908" s="2">
        <v>165.06</v>
      </c>
      <c r="V908" s="2" t="s">
        <v>46</v>
      </c>
      <c r="W908" s="2">
        <v>103.53</v>
      </c>
    </row>
    <row r="909" spans="1:23" x14ac:dyDescent="0.3">
      <c r="A909" s="2" t="s">
        <v>1833</v>
      </c>
      <c r="B909" s="2" t="s">
        <v>20</v>
      </c>
      <c r="C909" s="2" t="s">
        <v>66</v>
      </c>
      <c r="D909" s="2" t="s">
        <v>2708</v>
      </c>
      <c r="E909" s="2" t="s">
        <v>5029</v>
      </c>
      <c r="F909" s="2" t="s">
        <v>26</v>
      </c>
      <c r="G909" s="2" t="s">
        <v>9</v>
      </c>
      <c r="H909" s="2">
        <f t="shared" si="14"/>
        <v>1991</v>
      </c>
      <c r="I909" s="42" t="s">
        <v>5958</v>
      </c>
      <c r="J909" s="2">
        <v>6.7</v>
      </c>
      <c r="K909" s="2">
        <v>147.79</v>
      </c>
      <c r="L909" s="2">
        <v>159</v>
      </c>
      <c r="M909" s="2">
        <v>34.1</v>
      </c>
      <c r="N909" s="2">
        <v>66.349999999999994</v>
      </c>
      <c r="O909" s="2">
        <v>225.24</v>
      </c>
      <c r="P909" s="2">
        <v>2075</v>
      </c>
      <c r="Q909" s="2" t="s">
        <v>45</v>
      </c>
      <c r="R909" s="2">
        <v>33</v>
      </c>
      <c r="S909" s="2">
        <v>158183</v>
      </c>
      <c r="T909" s="2">
        <v>174.4</v>
      </c>
      <c r="U909" s="2">
        <v>50.84</v>
      </c>
      <c r="V909" s="2" t="s">
        <v>46</v>
      </c>
      <c r="W909" s="2">
        <v>17.170000000000002</v>
      </c>
    </row>
    <row r="910" spans="1:23" x14ac:dyDescent="0.3">
      <c r="A910" s="2" t="s">
        <v>72</v>
      </c>
      <c r="B910" s="2" t="s">
        <v>8</v>
      </c>
      <c r="C910" s="2" t="s">
        <v>44</v>
      </c>
      <c r="D910" s="2" t="s">
        <v>1864</v>
      </c>
      <c r="E910" s="2" t="s">
        <v>3070</v>
      </c>
      <c r="F910" s="2" t="s">
        <v>26</v>
      </c>
      <c r="G910" s="2" t="s">
        <v>9</v>
      </c>
      <c r="H910" s="2">
        <f t="shared" si="14"/>
        <v>1983</v>
      </c>
      <c r="I910" s="42" t="s">
        <v>5959</v>
      </c>
      <c r="J910" s="2">
        <v>6.6</v>
      </c>
      <c r="K910" s="2">
        <v>186.96</v>
      </c>
      <c r="L910" s="2">
        <v>143</v>
      </c>
      <c r="M910" s="2">
        <v>29.61</v>
      </c>
      <c r="N910" s="2">
        <v>63.24</v>
      </c>
      <c r="O910" s="2">
        <v>576.89</v>
      </c>
      <c r="P910" s="2">
        <v>4147</v>
      </c>
      <c r="Q910" s="2" t="s">
        <v>49</v>
      </c>
      <c r="R910" s="2">
        <v>89</v>
      </c>
      <c r="S910" s="2">
        <v>101687</v>
      </c>
      <c r="T910" s="2">
        <v>441.97</v>
      </c>
      <c r="U910" s="2">
        <v>134.91999999999999</v>
      </c>
      <c r="V910" s="2" t="s">
        <v>44</v>
      </c>
      <c r="W910" s="2">
        <v>46.6</v>
      </c>
    </row>
    <row r="911" spans="1:23" x14ac:dyDescent="0.3">
      <c r="A911" s="2" t="s">
        <v>114</v>
      </c>
      <c r="B911" s="2" t="s">
        <v>25</v>
      </c>
      <c r="C911" s="2" t="s">
        <v>52</v>
      </c>
      <c r="D911" s="2" t="s">
        <v>1910</v>
      </c>
      <c r="E911" s="2" t="s">
        <v>3112</v>
      </c>
      <c r="F911" s="2" t="s">
        <v>26</v>
      </c>
      <c r="G911" s="2" t="s">
        <v>9</v>
      </c>
      <c r="H911" s="2">
        <f t="shared" si="14"/>
        <v>1961</v>
      </c>
      <c r="I911" s="42" t="s">
        <v>5960</v>
      </c>
      <c r="J911" s="2">
        <v>6.6</v>
      </c>
      <c r="K911" s="2">
        <v>26.75</v>
      </c>
      <c r="L911" s="2">
        <v>130</v>
      </c>
      <c r="M911" s="2">
        <v>7.19</v>
      </c>
      <c r="N911" s="2">
        <v>18.29</v>
      </c>
      <c r="O911" s="2">
        <v>180.13</v>
      </c>
      <c r="P911" s="2">
        <v>3450</v>
      </c>
      <c r="Q911" s="2" t="s">
        <v>49</v>
      </c>
      <c r="R911" s="2">
        <v>85</v>
      </c>
      <c r="S911" s="2">
        <v>30297</v>
      </c>
      <c r="T911" s="2">
        <v>103.64</v>
      </c>
      <c r="U911" s="2">
        <v>76.489999999999995</v>
      </c>
      <c r="V911" s="2" t="s">
        <v>48</v>
      </c>
      <c r="W911" s="2">
        <v>6.06</v>
      </c>
    </row>
    <row r="912" spans="1:23" x14ac:dyDescent="0.3">
      <c r="A912" s="2" t="s">
        <v>125</v>
      </c>
      <c r="B912" s="2" t="s">
        <v>25</v>
      </c>
      <c r="C912" s="2" t="s">
        <v>50</v>
      </c>
      <c r="D912" s="2" t="s">
        <v>1921</v>
      </c>
      <c r="E912" s="2" t="s">
        <v>3123</v>
      </c>
      <c r="F912" s="2" t="s">
        <v>26</v>
      </c>
      <c r="G912" s="2" t="s">
        <v>9</v>
      </c>
      <c r="H912" s="2">
        <f t="shared" si="14"/>
        <v>1965</v>
      </c>
      <c r="I912" s="42" t="s">
        <v>5961</v>
      </c>
      <c r="J912" s="2">
        <v>6.6</v>
      </c>
      <c r="K912" s="2">
        <v>132.75</v>
      </c>
      <c r="L912" s="2">
        <v>123</v>
      </c>
      <c r="M912" s="2">
        <v>36.24</v>
      </c>
      <c r="N912" s="2">
        <v>106.8</v>
      </c>
      <c r="O912" s="2">
        <v>275.67</v>
      </c>
      <c r="P912" s="2">
        <v>3296</v>
      </c>
      <c r="Q912" s="2" t="s">
        <v>45</v>
      </c>
      <c r="R912" s="2">
        <v>67</v>
      </c>
      <c r="S912" s="2">
        <v>149425</v>
      </c>
      <c r="T912" s="2">
        <v>145.47</v>
      </c>
      <c r="U912" s="2">
        <v>130.19999999999999</v>
      </c>
      <c r="V912" s="2" t="s">
        <v>54</v>
      </c>
      <c r="W912" s="2">
        <v>22.38</v>
      </c>
    </row>
    <row r="913" spans="1:23" x14ac:dyDescent="0.3">
      <c r="A913" s="2" t="s">
        <v>127</v>
      </c>
      <c r="B913" s="2" t="s">
        <v>13</v>
      </c>
      <c r="C913" s="2" t="s">
        <v>61</v>
      </c>
      <c r="D913" s="2" t="s">
        <v>1923</v>
      </c>
      <c r="E913" s="2" t="s">
        <v>3125</v>
      </c>
      <c r="F913" s="2" t="s">
        <v>26</v>
      </c>
      <c r="G913" s="2" t="s">
        <v>9</v>
      </c>
      <c r="H913" s="2">
        <f t="shared" si="14"/>
        <v>1996</v>
      </c>
      <c r="I913" s="42" t="s">
        <v>5962</v>
      </c>
      <c r="J913" s="2">
        <v>6.6</v>
      </c>
      <c r="K913" s="2">
        <v>273.68</v>
      </c>
      <c r="L913" s="2">
        <v>178</v>
      </c>
      <c r="M913" s="2">
        <v>16.23</v>
      </c>
      <c r="N913" s="2">
        <v>27.04</v>
      </c>
      <c r="O913" s="2">
        <v>73.14</v>
      </c>
      <c r="P913" s="2">
        <v>667</v>
      </c>
      <c r="Q913" s="2" t="s">
        <v>49</v>
      </c>
      <c r="R913" s="2">
        <v>23</v>
      </c>
      <c r="S913" s="2">
        <v>289240</v>
      </c>
      <c r="T913" s="2">
        <v>50.68</v>
      </c>
      <c r="U913" s="2">
        <v>22.46</v>
      </c>
      <c r="V913" s="2" t="s">
        <v>55</v>
      </c>
      <c r="W913" s="2">
        <v>131.63</v>
      </c>
    </row>
    <row r="914" spans="1:23" x14ac:dyDescent="0.3">
      <c r="A914" s="2" t="s">
        <v>161</v>
      </c>
      <c r="B914" s="2" t="s">
        <v>8</v>
      </c>
      <c r="C914" s="2" t="s">
        <v>44</v>
      </c>
      <c r="D914" s="2" t="s">
        <v>1957</v>
      </c>
      <c r="E914" s="2" t="s">
        <v>3159</v>
      </c>
      <c r="F914" s="2" t="s">
        <v>26</v>
      </c>
      <c r="G914" s="2" t="s">
        <v>9</v>
      </c>
      <c r="H914" s="2">
        <f t="shared" si="14"/>
        <v>1998</v>
      </c>
      <c r="I914" s="42" t="s">
        <v>5963</v>
      </c>
      <c r="J914" s="2">
        <v>6.6</v>
      </c>
      <c r="K914" s="2">
        <v>210.65</v>
      </c>
      <c r="L914" s="2">
        <v>138</v>
      </c>
      <c r="M914" s="2">
        <v>17.41</v>
      </c>
      <c r="N914" s="2">
        <v>39.72</v>
      </c>
      <c r="O914" s="2">
        <v>231.13</v>
      </c>
      <c r="P914" s="2">
        <v>2773</v>
      </c>
      <c r="Q914" s="2" t="s">
        <v>45</v>
      </c>
      <c r="R914" s="2">
        <v>93</v>
      </c>
      <c r="S914" s="2">
        <v>261762</v>
      </c>
      <c r="T914" s="2">
        <v>156.12</v>
      </c>
      <c r="U914" s="2">
        <v>75.010000000000005</v>
      </c>
      <c r="V914" s="2" t="s">
        <v>55</v>
      </c>
      <c r="W914" s="2">
        <v>77.489999999999995</v>
      </c>
    </row>
    <row r="915" spans="1:23" x14ac:dyDescent="0.3">
      <c r="A915" s="2" t="s">
        <v>218</v>
      </c>
      <c r="B915" s="2" t="s">
        <v>20</v>
      </c>
      <c r="C915" s="2" t="s">
        <v>52</v>
      </c>
      <c r="D915" s="2" t="s">
        <v>2010</v>
      </c>
      <c r="E915" s="2" t="s">
        <v>3216</v>
      </c>
      <c r="F915" s="2" t="s">
        <v>26</v>
      </c>
      <c r="G915" s="2" t="s">
        <v>9</v>
      </c>
      <c r="H915" s="2">
        <f t="shared" si="14"/>
        <v>1988</v>
      </c>
      <c r="I915" s="42" t="s">
        <v>5964</v>
      </c>
      <c r="J915" s="2">
        <v>6.6</v>
      </c>
      <c r="K915" s="2">
        <v>263.42</v>
      </c>
      <c r="L915" s="2">
        <v>105</v>
      </c>
      <c r="M915" s="2">
        <v>4.13</v>
      </c>
      <c r="N915" s="2">
        <v>12.02</v>
      </c>
      <c r="O915" s="2">
        <v>35.32</v>
      </c>
      <c r="P915" s="2">
        <v>3797</v>
      </c>
      <c r="Q915" s="2" t="s">
        <v>49</v>
      </c>
      <c r="R915" s="2">
        <v>57</v>
      </c>
      <c r="S915" s="2">
        <v>449830</v>
      </c>
      <c r="T915" s="2">
        <v>27.51</v>
      </c>
      <c r="U915" s="2">
        <v>7.81</v>
      </c>
      <c r="V915" s="2" t="s">
        <v>55</v>
      </c>
      <c r="W915" s="2">
        <v>34.659999999999997</v>
      </c>
    </row>
    <row r="916" spans="1:23" x14ac:dyDescent="0.3">
      <c r="A916" s="2" t="s">
        <v>239</v>
      </c>
      <c r="B916" s="2" t="s">
        <v>13</v>
      </c>
      <c r="C916" s="2" t="s">
        <v>54</v>
      </c>
      <c r="D916" s="2" t="s">
        <v>2030</v>
      </c>
      <c r="E916" s="2" t="s">
        <v>3238</v>
      </c>
      <c r="F916" s="2" t="s">
        <v>26</v>
      </c>
      <c r="G916" s="2" t="s">
        <v>27</v>
      </c>
      <c r="H916" s="2">
        <f t="shared" si="14"/>
        <v>2011</v>
      </c>
      <c r="I916" s="42" t="s">
        <v>5338</v>
      </c>
      <c r="J916" s="2">
        <v>6.6</v>
      </c>
      <c r="K916" s="2">
        <v>195.3</v>
      </c>
      <c r="L916" s="2">
        <v>136</v>
      </c>
      <c r="M916" s="2">
        <v>11.62</v>
      </c>
      <c r="N916" s="2">
        <v>31.25</v>
      </c>
      <c r="O916" s="2">
        <v>185.67</v>
      </c>
      <c r="P916" s="2">
        <v>2738</v>
      </c>
      <c r="Q916" s="2" t="s">
        <v>49</v>
      </c>
      <c r="R916" s="2">
        <v>65</v>
      </c>
      <c r="S916" s="2">
        <v>262990</v>
      </c>
      <c r="T916" s="2">
        <v>120.8</v>
      </c>
      <c r="U916" s="2">
        <v>64.87</v>
      </c>
      <c r="V916" s="2" t="s">
        <v>55</v>
      </c>
      <c r="W916" s="2">
        <v>78.680000000000007</v>
      </c>
    </row>
    <row r="917" spans="1:23" x14ac:dyDescent="0.3">
      <c r="A917" s="2" t="s">
        <v>246</v>
      </c>
      <c r="B917" s="2" t="s">
        <v>32</v>
      </c>
      <c r="C917" s="2" t="s">
        <v>52</v>
      </c>
      <c r="D917" s="2" t="s">
        <v>2038</v>
      </c>
      <c r="E917" s="2" t="s">
        <v>3245</v>
      </c>
      <c r="F917" s="2" t="s">
        <v>26</v>
      </c>
      <c r="G917" s="2" t="s">
        <v>19</v>
      </c>
      <c r="H917" s="2">
        <f t="shared" si="14"/>
        <v>1980</v>
      </c>
      <c r="I917" s="42" t="s">
        <v>5965</v>
      </c>
      <c r="J917" s="2">
        <v>6.6</v>
      </c>
      <c r="K917" s="2">
        <v>130.37</v>
      </c>
      <c r="L917" s="2">
        <v>176</v>
      </c>
      <c r="M917" s="2">
        <v>11.92</v>
      </c>
      <c r="N917" s="2">
        <v>34.64</v>
      </c>
      <c r="O917" s="2">
        <v>241.04</v>
      </c>
      <c r="P917" s="2">
        <v>1941</v>
      </c>
      <c r="Q917" s="2" t="s">
        <v>45</v>
      </c>
      <c r="R917" s="2">
        <v>53</v>
      </c>
      <c r="S917" s="2">
        <v>49200</v>
      </c>
      <c r="T917" s="2">
        <v>125.84</v>
      </c>
      <c r="U917" s="2">
        <v>115.2</v>
      </c>
      <c r="V917" s="2" t="s">
        <v>48</v>
      </c>
      <c r="W917" s="2">
        <v>22.78</v>
      </c>
    </row>
    <row r="918" spans="1:23" x14ac:dyDescent="0.3">
      <c r="A918" s="2" t="s">
        <v>252</v>
      </c>
      <c r="B918" s="2" t="s">
        <v>17</v>
      </c>
      <c r="C918" s="2" t="s">
        <v>48</v>
      </c>
      <c r="D918" s="2" t="s">
        <v>1970</v>
      </c>
      <c r="E918" s="2" t="s">
        <v>3251</v>
      </c>
      <c r="F918" s="2" t="s">
        <v>26</v>
      </c>
      <c r="G918" s="2" t="s">
        <v>9</v>
      </c>
      <c r="H918" s="2">
        <f t="shared" si="14"/>
        <v>1970</v>
      </c>
      <c r="I918" s="42" t="s">
        <v>5966</v>
      </c>
      <c r="J918" s="2">
        <v>6.6</v>
      </c>
      <c r="K918" s="2">
        <v>206.14</v>
      </c>
      <c r="L918" s="2">
        <v>85</v>
      </c>
      <c r="M918" s="2">
        <v>27.86</v>
      </c>
      <c r="N918" s="2">
        <v>56.21</v>
      </c>
      <c r="O918" s="2">
        <v>463.09</v>
      </c>
      <c r="P918" s="2">
        <v>1533</v>
      </c>
      <c r="Q918" s="2" t="s">
        <v>45</v>
      </c>
      <c r="R918" s="2">
        <v>59</v>
      </c>
      <c r="S918" s="2">
        <v>128238</v>
      </c>
      <c r="T918" s="2">
        <v>289.31</v>
      </c>
      <c r="U918" s="2">
        <v>173.78</v>
      </c>
      <c r="V918" s="2" t="s">
        <v>46</v>
      </c>
      <c r="W918" s="2">
        <v>28.93</v>
      </c>
    </row>
    <row r="919" spans="1:23" x14ac:dyDescent="0.3">
      <c r="A919" s="2" t="s">
        <v>271</v>
      </c>
      <c r="B919" s="2" t="s">
        <v>10</v>
      </c>
      <c r="C919" s="2" t="s">
        <v>61</v>
      </c>
      <c r="D919" s="2" t="s">
        <v>2062</v>
      </c>
      <c r="E919" s="2" t="s">
        <v>3270</v>
      </c>
      <c r="F919" s="2" t="s">
        <v>26</v>
      </c>
      <c r="G919" s="2" t="s">
        <v>9</v>
      </c>
      <c r="H919" s="2">
        <f t="shared" si="14"/>
        <v>1954</v>
      </c>
      <c r="I919" s="42" t="s">
        <v>5967</v>
      </c>
      <c r="J919" s="2">
        <v>6.6</v>
      </c>
      <c r="K919" s="2">
        <v>138</v>
      </c>
      <c r="L919" s="2">
        <v>169</v>
      </c>
      <c r="M919" s="2">
        <v>39.42</v>
      </c>
      <c r="N919" s="2">
        <v>70.3</v>
      </c>
      <c r="O919" s="2">
        <v>478.48</v>
      </c>
      <c r="P919" s="2">
        <v>4724</v>
      </c>
      <c r="Q919" s="2" t="s">
        <v>45</v>
      </c>
      <c r="R919" s="2">
        <v>25</v>
      </c>
      <c r="S919" s="2">
        <v>396645</v>
      </c>
      <c r="T919" s="2">
        <v>269.20999999999998</v>
      </c>
      <c r="U919" s="2">
        <v>209.27</v>
      </c>
      <c r="V919" s="2" t="s">
        <v>54</v>
      </c>
      <c r="W919" s="2">
        <v>57.98</v>
      </c>
    </row>
    <row r="920" spans="1:23" x14ac:dyDescent="0.3">
      <c r="A920" s="2" t="s">
        <v>300</v>
      </c>
      <c r="B920" s="2" t="s">
        <v>32</v>
      </c>
      <c r="C920" s="2" t="s">
        <v>50</v>
      </c>
      <c r="D920" s="2" t="s">
        <v>2085</v>
      </c>
      <c r="E920" s="2" t="s">
        <v>3300</v>
      </c>
      <c r="F920" s="2" t="s">
        <v>26</v>
      </c>
      <c r="G920" s="2" t="s">
        <v>9</v>
      </c>
      <c r="H920" s="2">
        <f t="shared" si="14"/>
        <v>1975</v>
      </c>
      <c r="I920" s="42" t="s">
        <v>5968</v>
      </c>
      <c r="J920" s="2">
        <v>6.6</v>
      </c>
      <c r="K920" s="2">
        <v>259.39</v>
      </c>
      <c r="L920" s="2">
        <v>163</v>
      </c>
      <c r="M920" s="2">
        <v>13.18</v>
      </c>
      <c r="N920" s="2">
        <v>27.1</v>
      </c>
      <c r="O920" s="2">
        <v>144.46</v>
      </c>
      <c r="P920" s="2">
        <v>1924</v>
      </c>
      <c r="Q920" s="2" t="s">
        <v>49</v>
      </c>
      <c r="R920" s="2">
        <v>62</v>
      </c>
      <c r="S920" s="2">
        <v>162417</v>
      </c>
      <c r="T920" s="2">
        <v>79.150000000000006</v>
      </c>
      <c r="U920" s="2">
        <v>65.31</v>
      </c>
      <c r="V920" s="2" t="s">
        <v>44</v>
      </c>
      <c r="W920" s="2">
        <v>126.15</v>
      </c>
    </row>
    <row r="921" spans="1:23" x14ac:dyDescent="0.3">
      <c r="A921" s="2" t="s">
        <v>396</v>
      </c>
      <c r="B921" s="2" t="s">
        <v>22</v>
      </c>
      <c r="C921" s="2" t="s">
        <v>54</v>
      </c>
      <c r="D921" s="2" t="s">
        <v>1857</v>
      </c>
      <c r="E921" s="2" t="s">
        <v>3398</v>
      </c>
      <c r="F921" s="2" t="s">
        <v>26</v>
      </c>
      <c r="G921" s="2" t="s">
        <v>9</v>
      </c>
      <c r="H921" s="2">
        <f t="shared" si="14"/>
        <v>1956</v>
      </c>
      <c r="I921" s="42" t="s">
        <v>5969</v>
      </c>
      <c r="J921" s="2">
        <v>6.6</v>
      </c>
      <c r="K921" s="2">
        <v>66.12</v>
      </c>
      <c r="L921" s="2">
        <v>165</v>
      </c>
      <c r="M921" s="2">
        <v>36.82</v>
      </c>
      <c r="N921" s="2">
        <v>110.4</v>
      </c>
      <c r="O921" s="2">
        <v>408.3</v>
      </c>
      <c r="P921" s="2">
        <v>897</v>
      </c>
      <c r="Q921" s="2" t="s">
        <v>49</v>
      </c>
      <c r="R921" s="2">
        <v>28</v>
      </c>
      <c r="S921" s="2">
        <v>218065</v>
      </c>
      <c r="T921" s="2">
        <v>296.8</v>
      </c>
      <c r="U921" s="2">
        <v>111.5</v>
      </c>
      <c r="V921" s="2" t="s">
        <v>46</v>
      </c>
      <c r="W921" s="2">
        <v>9.4600000000000009</v>
      </c>
    </row>
    <row r="922" spans="1:23" x14ac:dyDescent="0.3">
      <c r="A922" s="2" t="s">
        <v>514</v>
      </c>
      <c r="B922" s="2" t="s">
        <v>22</v>
      </c>
      <c r="C922" s="2" t="s">
        <v>54</v>
      </c>
      <c r="D922" s="2" t="s">
        <v>2258</v>
      </c>
      <c r="E922" s="2" t="s">
        <v>3520</v>
      </c>
      <c r="F922" s="2" t="s">
        <v>26</v>
      </c>
      <c r="G922" s="2" t="s">
        <v>9</v>
      </c>
      <c r="H922" s="2">
        <f t="shared" si="14"/>
        <v>1989</v>
      </c>
      <c r="I922" s="42" t="s">
        <v>5970</v>
      </c>
      <c r="J922" s="2">
        <v>6.6</v>
      </c>
      <c r="K922" s="2">
        <v>175.42</v>
      </c>
      <c r="L922" s="2">
        <v>176</v>
      </c>
      <c r="M922" s="2">
        <v>27.4</v>
      </c>
      <c r="N922" s="2">
        <v>73.989999999999995</v>
      </c>
      <c r="O922" s="2">
        <v>169.66</v>
      </c>
      <c r="P922" s="2">
        <v>4126</v>
      </c>
      <c r="Q922" s="2" t="s">
        <v>49</v>
      </c>
      <c r="R922" s="2">
        <v>45</v>
      </c>
      <c r="S922" s="2">
        <v>419763</v>
      </c>
      <c r="T922" s="2">
        <v>89.36</v>
      </c>
      <c r="U922" s="2">
        <v>80.3</v>
      </c>
      <c r="V922" s="2" t="s">
        <v>55</v>
      </c>
      <c r="W922" s="2">
        <v>58.09</v>
      </c>
    </row>
    <row r="923" spans="1:23" x14ac:dyDescent="0.3">
      <c r="A923" s="2" t="s">
        <v>529</v>
      </c>
      <c r="B923" s="2" t="s">
        <v>20</v>
      </c>
      <c r="C923" s="2" t="s">
        <v>54</v>
      </c>
      <c r="D923" s="2" t="s">
        <v>2270</v>
      </c>
      <c r="E923" s="2" t="s">
        <v>3535</v>
      </c>
      <c r="F923" s="2" t="s">
        <v>26</v>
      </c>
      <c r="G923" s="2" t="s">
        <v>9</v>
      </c>
      <c r="H923" s="2">
        <f t="shared" si="14"/>
        <v>1980</v>
      </c>
      <c r="I923" s="42" t="s">
        <v>5971</v>
      </c>
      <c r="J923" s="2">
        <v>6.6</v>
      </c>
      <c r="K923" s="2">
        <v>180.77</v>
      </c>
      <c r="L923" s="2">
        <v>111</v>
      </c>
      <c r="M923" s="2">
        <v>46.11</v>
      </c>
      <c r="N923" s="2">
        <v>133.71</v>
      </c>
      <c r="O923" s="2">
        <v>1224.31</v>
      </c>
      <c r="P923" s="2">
        <v>2999</v>
      </c>
      <c r="Q923" s="2" t="s">
        <v>45</v>
      </c>
      <c r="R923" s="2">
        <v>47</v>
      </c>
      <c r="S923" s="2">
        <v>300749</v>
      </c>
      <c r="T923" s="2">
        <v>936.19</v>
      </c>
      <c r="U923" s="2">
        <v>288.12</v>
      </c>
      <c r="V923" s="2" t="s">
        <v>54</v>
      </c>
      <c r="W923" s="2">
        <v>48.97</v>
      </c>
    </row>
    <row r="924" spans="1:23" x14ac:dyDescent="0.3">
      <c r="A924" s="2" t="s">
        <v>564</v>
      </c>
      <c r="B924" s="2" t="s">
        <v>20</v>
      </c>
      <c r="C924" s="2" t="s">
        <v>66</v>
      </c>
      <c r="D924" s="2" t="s">
        <v>2289</v>
      </c>
      <c r="E924" s="2" t="s">
        <v>3570</v>
      </c>
      <c r="F924" s="2" t="s">
        <v>26</v>
      </c>
      <c r="G924" s="2" t="s">
        <v>9</v>
      </c>
      <c r="H924" s="2">
        <f t="shared" si="14"/>
        <v>1988</v>
      </c>
      <c r="I924" s="42" t="s">
        <v>5972</v>
      </c>
      <c r="J924" s="2">
        <v>6.6</v>
      </c>
      <c r="K924" s="2">
        <v>250.01</v>
      </c>
      <c r="L924" s="2">
        <v>99</v>
      </c>
      <c r="M924" s="2">
        <v>15.5</v>
      </c>
      <c r="N924" s="2">
        <v>44.93</v>
      </c>
      <c r="O924" s="2">
        <v>439.44</v>
      </c>
      <c r="P924" s="2">
        <v>3775</v>
      </c>
      <c r="Q924" s="2" t="s">
        <v>49</v>
      </c>
      <c r="R924" s="2">
        <v>52</v>
      </c>
      <c r="S924" s="2">
        <v>213730</v>
      </c>
      <c r="T924" s="2">
        <v>236.89</v>
      </c>
      <c r="U924" s="2">
        <v>202.55</v>
      </c>
      <c r="V924" s="2" t="s">
        <v>44</v>
      </c>
      <c r="W924" s="2">
        <v>51.79</v>
      </c>
    </row>
    <row r="925" spans="1:23" x14ac:dyDescent="0.3">
      <c r="A925" s="2" t="s">
        <v>575</v>
      </c>
      <c r="B925" s="2" t="s">
        <v>20</v>
      </c>
      <c r="C925" s="2" t="s">
        <v>50</v>
      </c>
      <c r="D925" s="2" t="s">
        <v>2298</v>
      </c>
      <c r="E925" s="2" t="s">
        <v>3580</v>
      </c>
      <c r="F925" s="2" t="s">
        <v>26</v>
      </c>
      <c r="G925" s="2" t="s">
        <v>9</v>
      </c>
      <c r="H925" s="2">
        <f t="shared" si="14"/>
        <v>1962</v>
      </c>
      <c r="I925" s="42" t="s">
        <v>5973</v>
      </c>
      <c r="J925" s="2">
        <v>6.6</v>
      </c>
      <c r="K925" s="2">
        <v>274.12</v>
      </c>
      <c r="L925" s="2">
        <v>160</v>
      </c>
      <c r="M925" s="2">
        <v>7.41</v>
      </c>
      <c r="N925" s="2">
        <v>12.7</v>
      </c>
      <c r="O925" s="2">
        <v>52.89</v>
      </c>
      <c r="P925" s="2">
        <v>2498</v>
      </c>
      <c r="Q925" s="2" t="s">
        <v>49</v>
      </c>
      <c r="R925" s="2">
        <v>66</v>
      </c>
      <c r="S925" s="2">
        <v>290409</v>
      </c>
      <c r="T925" s="2">
        <v>28.19</v>
      </c>
      <c r="U925" s="2">
        <v>24.7</v>
      </c>
      <c r="V925" s="2" t="s">
        <v>48</v>
      </c>
      <c r="W925" s="2">
        <v>77.55</v>
      </c>
    </row>
    <row r="926" spans="1:23" x14ac:dyDescent="0.3">
      <c r="A926" s="2" t="s">
        <v>580</v>
      </c>
      <c r="B926" s="2" t="s">
        <v>32</v>
      </c>
      <c r="C926" s="2" t="s">
        <v>66</v>
      </c>
      <c r="D926" s="2" t="s">
        <v>2301</v>
      </c>
      <c r="E926" s="2" t="s">
        <v>3585</v>
      </c>
      <c r="F926" s="2" t="s">
        <v>26</v>
      </c>
      <c r="G926" s="2" t="s">
        <v>9</v>
      </c>
      <c r="H926" s="2">
        <f t="shared" si="14"/>
        <v>1974</v>
      </c>
      <c r="I926" s="42" t="s">
        <v>5974</v>
      </c>
      <c r="J926" s="2">
        <v>6.6</v>
      </c>
      <c r="K926" s="2">
        <v>161.59</v>
      </c>
      <c r="L926" s="2">
        <v>106</v>
      </c>
      <c r="M926" s="2">
        <v>38.22</v>
      </c>
      <c r="N926" s="2">
        <v>91.37</v>
      </c>
      <c r="O926" s="2">
        <v>504.82</v>
      </c>
      <c r="P926" s="2">
        <v>1188</v>
      </c>
      <c r="Q926" s="2" t="s">
        <v>49</v>
      </c>
      <c r="R926" s="2">
        <v>74</v>
      </c>
      <c r="S926" s="2">
        <v>269359</v>
      </c>
      <c r="T926" s="2">
        <v>263.05</v>
      </c>
      <c r="U926" s="2">
        <v>241.77</v>
      </c>
      <c r="V926" s="2" t="s">
        <v>44</v>
      </c>
      <c r="W926" s="2">
        <v>24.92</v>
      </c>
    </row>
    <row r="927" spans="1:23" x14ac:dyDescent="0.3">
      <c r="A927" s="2" t="s">
        <v>596</v>
      </c>
      <c r="B927" s="2" t="s">
        <v>13</v>
      </c>
      <c r="C927" s="2" t="s">
        <v>50</v>
      </c>
      <c r="D927" s="2" t="s">
        <v>2318</v>
      </c>
      <c r="E927" s="2" t="s">
        <v>3603</v>
      </c>
      <c r="F927" s="2" t="s">
        <v>26</v>
      </c>
      <c r="G927" s="2" t="s">
        <v>9</v>
      </c>
      <c r="H927" s="2">
        <f t="shared" si="14"/>
        <v>1997</v>
      </c>
      <c r="I927" s="42" t="s">
        <v>5975</v>
      </c>
      <c r="J927" s="2">
        <v>6.6</v>
      </c>
      <c r="K927" s="2">
        <v>90.44</v>
      </c>
      <c r="L927" s="2">
        <v>151</v>
      </c>
      <c r="M927" s="2">
        <v>45.73</v>
      </c>
      <c r="N927" s="2">
        <v>116.14</v>
      </c>
      <c r="O927" s="2">
        <v>374.16</v>
      </c>
      <c r="P927" s="2">
        <v>4007</v>
      </c>
      <c r="Q927" s="2" t="s">
        <v>49</v>
      </c>
      <c r="R927" s="2">
        <v>52</v>
      </c>
      <c r="S927" s="2">
        <v>165970</v>
      </c>
      <c r="T927" s="2">
        <v>293.04000000000002</v>
      </c>
      <c r="U927" s="2">
        <v>81.12</v>
      </c>
      <c r="V927" s="2" t="s">
        <v>50</v>
      </c>
      <c r="W927" s="2">
        <v>10.01</v>
      </c>
    </row>
    <row r="928" spans="1:23" x14ac:dyDescent="0.3">
      <c r="A928" s="2" t="s">
        <v>610</v>
      </c>
      <c r="B928" s="2" t="s">
        <v>13</v>
      </c>
      <c r="C928" s="2" t="s">
        <v>44</v>
      </c>
      <c r="D928" s="2" t="s">
        <v>2326</v>
      </c>
      <c r="E928" s="2" t="s">
        <v>3618</v>
      </c>
      <c r="F928" s="2" t="s">
        <v>26</v>
      </c>
      <c r="G928" s="2" t="s">
        <v>9</v>
      </c>
      <c r="H928" s="2">
        <f t="shared" si="14"/>
        <v>1986</v>
      </c>
      <c r="I928" s="42" t="s">
        <v>5976</v>
      </c>
      <c r="J928" s="2">
        <v>6.6</v>
      </c>
      <c r="K928" s="2">
        <v>66.5</v>
      </c>
      <c r="L928" s="2">
        <v>137</v>
      </c>
      <c r="M928" s="2">
        <v>18.850000000000001</v>
      </c>
      <c r="N928" s="2">
        <v>40.049999999999997</v>
      </c>
      <c r="O928" s="2">
        <v>232.51</v>
      </c>
      <c r="P928" s="2">
        <v>3755</v>
      </c>
      <c r="Q928" s="2" t="s">
        <v>49</v>
      </c>
      <c r="R928" s="2">
        <v>96</v>
      </c>
      <c r="S928" s="2">
        <v>281126</v>
      </c>
      <c r="T928" s="2">
        <v>163.74</v>
      </c>
      <c r="U928" s="2">
        <v>68.77</v>
      </c>
      <c r="V928" s="2" t="s">
        <v>48</v>
      </c>
      <c r="W928" s="2">
        <v>30.24</v>
      </c>
    </row>
    <row r="929" spans="1:23" x14ac:dyDescent="0.3">
      <c r="A929" s="2" t="s">
        <v>620</v>
      </c>
      <c r="B929" s="2" t="s">
        <v>32</v>
      </c>
      <c r="C929" s="2" t="s">
        <v>61</v>
      </c>
      <c r="D929" s="2" t="s">
        <v>2211</v>
      </c>
      <c r="E929" s="2" t="s">
        <v>3630</v>
      </c>
      <c r="F929" s="2" t="s">
        <v>26</v>
      </c>
      <c r="G929" s="2" t="s">
        <v>1875</v>
      </c>
      <c r="H929" s="2">
        <f t="shared" si="14"/>
        <v>1986</v>
      </c>
      <c r="I929" s="42" t="s">
        <v>5977</v>
      </c>
      <c r="J929" s="2">
        <v>6.6</v>
      </c>
      <c r="K929" s="2">
        <v>187.07</v>
      </c>
      <c r="L929" s="2">
        <v>81</v>
      </c>
      <c r="M929" s="2">
        <v>6.38</v>
      </c>
      <c r="N929" s="2">
        <v>16.03</v>
      </c>
      <c r="O929" s="2">
        <v>84.15</v>
      </c>
      <c r="P929" s="2">
        <v>907</v>
      </c>
      <c r="Q929" s="2" t="s">
        <v>49</v>
      </c>
      <c r="R929" s="2">
        <v>24</v>
      </c>
      <c r="S929" s="2">
        <v>235329</v>
      </c>
      <c r="T929" s="2">
        <v>49.4</v>
      </c>
      <c r="U929" s="2">
        <v>34.75</v>
      </c>
      <c r="V929" s="2" t="s">
        <v>44</v>
      </c>
      <c r="W929" s="2">
        <v>78.11</v>
      </c>
    </row>
    <row r="930" spans="1:23" x14ac:dyDescent="0.3">
      <c r="A930" s="2" t="s">
        <v>634</v>
      </c>
      <c r="B930" s="2" t="s">
        <v>32</v>
      </c>
      <c r="C930" s="2" t="s">
        <v>52</v>
      </c>
      <c r="D930" s="2" t="s">
        <v>2341</v>
      </c>
      <c r="E930" s="2" t="s">
        <v>3645</v>
      </c>
      <c r="F930" s="2" t="s">
        <v>26</v>
      </c>
      <c r="G930" s="2" t="s">
        <v>9</v>
      </c>
      <c r="H930" s="2">
        <f t="shared" si="14"/>
        <v>1976</v>
      </c>
      <c r="I930" s="42" t="s">
        <v>5978</v>
      </c>
      <c r="J930" s="2">
        <v>6.6</v>
      </c>
      <c r="K930" s="2">
        <v>254.02</v>
      </c>
      <c r="L930" s="2">
        <v>100</v>
      </c>
      <c r="M930" s="2">
        <v>41.35</v>
      </c>
      <c r="N930" s="2">
        <v>101.27</v>
      </c>
      <c r="O930" s="2">
        <v>956.14</v>
      </c>
      <c r="P930" s="2">
        <v>3808</v>
      </c>
      <c r="Q930" s="2" t="s">
        <v>45</v>
      </c>
      <c r="R930" s="2">
        <v>60</v>
      </c>
      <c r="S930" s="2">
        <v>20118</v>
      </c>
      <c r="T930" s="2">
        <v>504.03</v>
      </c>
      <c r="U930" s="2">
        <v>452.11</v>
      </c>
      <c r="V930" s="2" t="s">
        <v>55</v>
      </c>
      <c r="W930" s="2">
        <v>79.08</v>
      </c>
    </row>
    <row r="931" spans="1:23" x14ac:dyDescent="0.3">
      <c r="A931" s="2" t="s">
        <v>649</v>
      </c>
      <c r="B931" s="2" t="s">
        <v>17</v>
      </c>
      <c r="C931" s="2" t="s">
        <v>44</v>
      </c>
      <c r="D931" s="2" t="s">
        <v>1991</v>
      </c>
      <c r="E931" s="2" t="s">
        <v>3660</v>
      </c>
      <c r="F931" s="2" t="s">
        <v>26</v>
      </c>
      <c r="G931" s="2" t="s">
        <v>9</v>
      </c>
      <c r="H931" s="2">
        <f t="shared" si="14"/>
        <v>1972</v>
      </c>
      <c r="I931" s="42" t="s">
        <v>5979</v>
      </c>
      <c r="J931" s="2">
        <v>6.6</v>
      </c>
      <c r="K931" s="2">
        <v>76.790000000000006</v>
      </c>
      <c r="L931" s="2">
        <v>175</v>
      </c>
      <c r="M931" s="2">
        <v>22.47</v>
      </c>
      <c r="N931" s="2">
        <v>53.29</v>
      </c>
      <c r="O931" s="2">
        <v>116.14</v>
      </c>
      <c r="P931" s="2">
        <v>4409</v>
      </c>
      <c r="Q931" s="2" t="s">
        <v>49</v>
      </c>
      <c r="R931" s="2">
        <v>32</v>
      </c>
      <c r="S931" s="2">
        <v>294882</v>
      </c>
      <c r="T931" s="2">
        <v>84.6</v>
      </c>
      <c r="U931" s="2">
        <v>31.54</v>
      </c>
      <c r="V931" s="2" t="s">
        <v>48</v>
      </c>
      <c r="W931" s="2">
        <v>32.58</v>
      </c>
    </row>
    <row r="932" spans="1:23" x14ac:dyDescent="0.3">
      <c r="A932" s="2" t="s">
        <v>652</v>
      </c>
      <c r="B932" s="2" t="s">
        <v>28</v>
      </c>
      <c r="C932" s="2" t="s">
        <v>50</v>
      </c>
      <c r="D932" s="2" t="s">
        <v>2353</v>
      </c>
      <c r="E932" s="2" t="s">
        <v>3663</v>
      </c>
      <c r="F932" s="2" t="s">
        <v>26</v>
      </c>
      <c r="G932" s="2" t="s">
        <v>9</v>
      </c>
      <c r="H932" s="2">
        <f t="shared" si="14"/>
        <v>1975</v>
      </c>
      <c r="I932" s="42" t="s">
        <v>5980</v>
      </c>
      <c r="J932" s="2">
        <v>6.6</v>
      </c>
      <c r="K932" s="2">
        <v>64.11</v>
      </c>
      <c r="L932" s="2">
        <v>128</v>
      </c>
      <c r="M932" s="2">
        <v>36.909999999999997</v>
      </c>
      <c r="N932" s="2">
        <v>68.5</v>
      </c>
      <c r="O932" s="2">
        <v>439.76</v>
      </c>
      <c r="P932" s="2">
        <v>2809</v>
      </c>
      <c r="Q932" s="2" t="s">
        <v>45</v>
      </c>
      <c r="R932" s="2">
        <v>44</v>
      </c>
      <c r="S932" s="2">
        <v>319239</v>
      </c>
      <c r="T932" s="2">
        <v>260.49</v>
      </c>
      <c r="U932" s="2">
        <v>179.27</v>
      </c>
      <c r="V932" s="2" t="s">
        <v>54</v>
      </c>
      <c r="W932" s="2">
        <v>27.04</v>
      </c>
    </row>
    <row r="933" spans="1:23" x14ac:dyDescent="0.3">
      <c r="A933" s="2" t="s">
        <v>67</v>
      </c>
      <c r="B933" s="2" t="s">
        <v>32</v>
      </c>
      <c r="C933" s="2" t="s">
        <v>66</v>
      </c>
      <c r="D933" s="2" t="s">
        <v>2363</v>
      </c>
      <c r="E933" s="2" t="s">
        <v>3676</v>
      </c>
      <c r="F933" s="2" t="s">
        <v>26</v>
      </c>
      <c r="G933" s="2" t="s">
        <v>9</v>
      </c>
      <c r="H933" s="2">
        <f t="shared" si="14"/>
        <v>1976</v>
      </c>
      <c r="I933" s="42" t="s">
        <v>5981</v>
      </c>
      <c r="J933" s="2">
        <v>6.6</v>
      </c>
      <c r="K933" s="2">
        <v>152.66</v>
      </c>
      <c r="L933" s="2">
        <v>96</v>
      </c>
      <c r="M933" s="2">
        <v>30.83</v>
      </c>
      <c r="N933" s="2">
        <v>67.89</v>
      </c>
      <c r="O933" s="2">
        <v>273.67</v>
      </c>
      <c r="P933" s="2">
        <v>4679</v>
      </c>
      <c r="Q933" s="2" t="s">
        <v>45</v>
      </c>
      <c r="R933" s="2">
        <v>75</v>
      </c>
      <c r="S933" s="2">
        <v>58718</v>
      </c>
      <c r="T933" s="2">
        <v>175.77</v>
      </c>
      <c r="U933" s="2">
        <v>97.9</v>
      </c>
      <c r="V933" s="2" t="s">
        <v>48</v>
      </c>
      <c r="W933" s="2">
        <v>48.01</v>
      </c>
    </row>
    <row r="934" spans="1:23" x14ac:dyDescent="0.3">
      <c r="A934" s="2" t="s">
        <v>699</v>
      </c>
      <c r="B934" s="2" t="s">
        <v>10</v>
      </c>
      <c r="C934" s="2" t="s">
        <v>50</v>
      </c>
      <c r="D934" s="2" t="s">
        <v>2089</v>
      </c>
      <c r="E934" s="2" t="s">
        <v>3713</v>
      </c>
      <c r="F934" s="2" t="s">
        <v>26</v>
      </c>
      <c r="G934" s="2" t="s">
        <v>9</v>
      </c>
      <c r="H934" s="2">
        <f t="shared" si="14"/>
        <v>1967</v>
      </c>
      <c r="I934" s="42" t="s">
        <v>5982</v>
      </c>
      <c r="J934" s="2">
        <v>6.6</v>
      </c>
      <c r="K934" s="2">
        <v>154.07</v>
      </c>
      <c r="L934" s="2">
        <v>123</v>
      </c>
      <c r="M934" s="2">
        <v>45.57</v>
      </c>
      <c r="N934" s="2">
        <v>77.64</v>
      </c>
      <c r="O934" s="2">
        <v>277.85000000000002</v>
      </c>
      <c r="P934" s="2">
        <v>1565</v>
      </c>
      <c r="Q934" s="2" t="s">
        <v>49</v>
      </c>
      <c r="R934" s="2">
        <v>50</v>
      </c>
      <c r="S934" s="2">
        <v>393491</v>
      </c>
      <c r="T934" s="2">
        <v>179.95</v>
      </c>
      <c r="U934" s="2">
        <v>97.9</v>
      </c>
      <c r="V934" s="2" t="s">
        <v>46</v>
      </c>
      <c r="W934" s="2">
        <v>48.21</v>
      </c>
    </row>
    <row r="935" spans="1:23" x14ac:dyDescent="0.3">
      <c r="A935" s="2" t="s">
        <v>720</v>
      </c>
      <c r="B935" s="2" t="s">
        <v>10</v>
      </c>
      <c r="C935" s="2" t="s">
        <v>44</v>
      </c>
      <c r="D935" s="2" t="s">
        <v>2404</v>
      </c>
      <c r="E935" s="2" t="s">
        <v>3738</v>
      </c>
      <c r="F935" s="2" t="s">
        <v>26</v>
      </c>
      <c r="G935" s="2" t="s">
        <v>9</v>
      </c>
      <c r="H935" s="2">
        <f t="shared" si="14"/>
        <v>1975</v>
      </c>
      <c r="I935" s="42" t="s">
        <v>5983</v>
      </c>
      <c r="J935" s="2">
        <v>6.6</v>
      </c>
      <c r="K935" s="2">
        <v>216.27</v>
      </c>
      <c r="L935" s="2">
        <v>103</v>
      </c>
      <c r="M935" s="2">
        <v>45.86</v>
      </c>
      <c r="N935" s="2">
        <v>95.49</v>
      </c>
      <c r="O935" s="2">
        <v>370.26</v>
      </c>
      <c r="P935" s="2">
        <v>2777</v>
      </c>
      <c r="Q935" s="2" t="s">
        <v>45</v>
      </c>
      <c r="R935" s="2">
        <v>72</v>
      </c>
      <c r="S935" s="2">
        <v>91870</v>
      </c>
      <c r="T935" s="2">
        <v>188.49</v>
      </c>
      <c r="U935" s="2">
        <v>181.77</v>
      </c>
      <c r="V935" s="2" t="s">
        <v>44</v>
      </c>
      <c r="W935" s="2">
        <v>95.31</v>
      </c>
    </row>
    <row r="936" spans="1:23" x14ac:dyDescent="0.3">
      <c r="A936" s="2" t="s">
        <v>737</v>
      </c>
      <c r="B936" s="2" t="s">
        <v>17</v>
      </c>
      <c r="C936" s="2" t="s">
        <v>54</v>
      </c>
      <c r="D936" s="2" t="s">
        <v>2418</v>
      </c>
      <c r="E936" s="2" t="s">
        <v>3756</v>
      </c>
      <c r="F936" s="2" t="s">
        <v>26</v>
      </c>
      <c r="G936" s="2" t="s">
        <v>21</v>
      </c>
      <c r="H936" s="2">
        <f t="shared" si="14"/>
        <v>1969</v>
      </c>
      <c r="I936" s="42" t="s">
        <v>5984</v>
      </c>
      <c r="J936" s="2">
        <v>6.6</v>
      </c>
      <c r="K936" s="2">
        <v>203.97</v>
      </c>
      <c r="L936" s="2">
        <v>102</v>
      </c>
      <c r="M936" s="2">
        <v>13.6</v>
      </c>
      <c r="N936" s="2">
        <v>24.13</v>
      </c>
      <c r="O936" s="2">
        <v>175.7</v>
      </c>
      <c r="P936" s="2">
        <v>3388</v>
      </c>
      <c r="Q936" s="2" t="s">
        <v>45</v>
      </c>
      <c r="R936" s="2">
        <v>80</v>
      </c>
      <c r="S936" s="2">
        <v>54296</v>
      </c>
      <c r="T936" s="2">
        <v>118.68</v>
      </c>
      <c r="U936" s="2">
        <v>57.02</v>
      </c>
      <c r="V936" s="2" t="s">
        <v>44</v>
      </c>
      <c r="W936" s="2">
        <v>24.69</v>
      </c>
    </row>
    <row r="937" spans="1:23" x14ac:dyDescent="0.3">
      <c r="A937" s="2" t="s">
        <v>749</v>
      </c>
      <c r="B937" s="2" t="s">
        <v>28</v>
      </c>
      <c r="C937" s="2" t="s">
        <v>61</v>
      </c>
      <c r="D937" s="2" t="s">
        <v>2427</v>
      </c>
      <c r="E937" s="2" t="s">
        <v>3768</v>
      </c>
      <c r="F937" s="2" t="s">
        <v>26</v>
      </c>
      <c r="G937" s="2" t="s">
        <v>9</v>
      </c>
      <c r="H937" s="2">
        <f t="shared" si="14"/>
        <v>1957</v>
      </c>
      <c r="I937" s="42" t="s">
        <v>5985</v>
      </c>
      <c r="J937" s="2">
        <v>6.6</v>
      </c>
      <c r="K937" s="2">
        <v>212.18</v>
      </c>
      <c r="L937" s="2">
        <v>163</v>
      </c>
      <c r="M937" s="2">
        <v>25.45</v>
      </c>
      <c r="N937" s="2">
        <v>72.459999999999994</v>
      </c>
      <c r="O937" s="2">
        <v>583.30999999999995</v>
      </c>
      <c r="P937" s="2">
        <v>528</v>
      </c>
      <c r="Q937" s="2" t="s">
        <v>45</v>
      </c>
      <c r="R937" s="2">
        <v>94</v>
      </c>
      <c r="S937" s="2">
        <v>308923</v>
      </c>
      <c r="T937" s="2">
        <v>333.68</v>
      </c>
      <c r="U937" s="2">
        <v>249.63</v>
      </c>
      <c r="V937" s="2" t="s">
        <v>54</v>
      </c>
      <c r="W937" s="2">
        <v>33.729999999999997</v>
      </c>
    </row>
    <row r="938" spans="1:23" x14ac:dyDescent="0.3">
      <c r="A938" s="2" t="s">
        <v>792</v>
      </c>
      <c r="B938" s="2" t="s">
        <v>25</v>
      </c>
      <c r="C938" s="2" t="s">
        <v>44</v>
      </c>
      <c r="D938" s="2" t="s">
        <v>2458</v>
      </c>
      <c r="E938" s="2" t="s">
        <v>3818</v>
      </c>
      <c r="F938" s="2" t="s">
        <v>26</v>
      </c>
      <c r="G938" s="2" t="s">
        <v>9</v>
      </c>
      <c r="H938" s="2">
        <f t="shared" si="14"/>
        <v>1980</v>
      </c>
      <c r="I938" s="42" t="s">
        <v>5986</v>
      </c>
      <c r="J938" s="2">
        <v>6.6</v>
      </c>
      <c r="K938" s="2">
        <v>129.74</v>
      </c>
      <c r="L938" s="2">
        <v>81</v>
      </c>
      <c r="M938" s="2">
        <v>9.9</v>
      </c>
      <c r="N938" s="2">
        <v>18.739999999999998</v>
      </c>
      <c r="O938" s="2">
        <v>83.67</v>
      </c>
      <c r="P938" s="2">
        <v>4782</v>
      </c>
      <c r="Q938" s="2" t="s">
        <v>49</v>
      </c>
      <c r="R938" s="2">
        <v>24</v>
      </c>
      <c r="S938" s="2">
        <v>100338</v>
      </c>
      <c r="T938" s="2">
        <v>64.97</v>
      </c>
      <c r="U938" s="2">
        <v>18.7</v>
      </c>
      <c r="V938" s="2" t="s">
        <v>48</v>
      </c>
      <c r="W938" s="2">
        <v>58.97</v>
      </c>
    </row>
    <row r="939" spans="1:23" x14ac:dyDescent="0.3">
      <c r="A939" s="2" t="s">
        <v>838</v>
      </c>
      <c r="B939" s="2" t="s">
        <v>28</v>
      </c>
      <c r="C939" s="2" t="s">
        <v>61</v>
      </c>
      <c r="D939" s="2" t="s">
        <v>2489</v>
      </c>
      <c r="E939" s="2" t="s">
        <v>3867</v>
      </c>
      <c r="F939" s="2" t="s">
        <v>26</v>
      </c>
      <c r="G939" s="2" t="s">
        <v>9</v>
      </c>
      <c r="H939" s="2">
        <f t="shared" si="14"/>
        <v>1990</v>
      </c>
      <c r="I939" s="42" t="s">
        <v>5987</v>
      </c>
      <c r="J939" s="2">
        <v>6.6</v>
      </c>
      <c r="K939" s="2">
        <v>292.82</v>
      </c>
      <c r="L939" s="2">
        <v>157</v>
      </c>
      <c r="M939" s="2">
        <v>2.68</v>
      </c>
      <c r="N939" s="2">
        <v>7.89</v>
      </c>
      <c r="O939" s="2">
        <v>78.650000000000006</v>
      </c>
      <c r="P939" s="2">
        <v>519</v>
      </c>
      <c r="Q939" s="2" t="s">
        <v>49</v>
      </c>
      <c r="R939" s="2">
        <v>29</v>
      </c>
      <c r="S939" s="2">
        <v>187554</v>
      </c>
      <c r="T939" s="2">
        <v>42.03</v>
      </c>
      <c r="U939" s="2">
        <v>36.619999999999997</v>
      </c>
      <c r="V939" s="2" t="s">
        <v>54</v>
      </c>
      <c r="W939" s="2">
        <v>65.260000000000005</v>
      </c>
    </row>
    <row r="940" spans="1:23" x14ac:dyDescent="0.3">
      <c r="A940" s="2" t="s">
        <v>847</v>
      </c>
      <c r="B940" s="2" t="s">
        <v>8</v>
      </c>
      <c r="C940" s="2" t="s">
        <v>50</v>
      </c>
      <c r="D940" s="2" t="s">
        <v>2495</v>
      </c>
      <c r="E940" s="2" t="s">
        <v>3877</v>
      </c>
      <c r="F940" s="2" t="s">
        <v>26</v>
      </c>
      <c r="G940" s="2" t="s">
        <v>19</v>
      </c>
      <c r="H940" s="2">
        <f t="shared" si="14"/>
        <v>2009</v>
      </c>
      <c r="I940" s="42" t="s">
        <v>5988</v>
      </c>
      <c r="J940" s="2">
        <v>6.6</v>
      </c>
      <c r="K940" s="2">
        <v>34.35</v>
      </c>
      <c r="L940" s="2">
        <v>132</v>
      </c>
      <c r="M940" s="2">
        <v>36.79</v>
      </c>
      <c r="N940" s="2">
        <v>93.4</v>
      </c>
      <c r="O940" s="2">
        <v>209.5</v>
      </c>
      <c r="P940" s="2">
        <v>2655</v>
      </c>
      <c r="Q940" s="2" t="s">
        <v>45</v>
      </c>
      <c r="R940" s="2">
        <v>66</v>
      </c>
      <c r="S940" s="2">
        <v>407183</v>
      </c>
      <c r="T940" s="2">
        <v>152.18</v>
      </c>
      <c r="U940" s="2">
        <v>57.32</v>
      </c>
      <c r="V940" s="2" t="s">
        <v>50</v>
      </c>
      <c r="W940" s="2">
        <v>12.57</v>
      </c>
    </row>
    <row r="941" spans="1:23" x14ac:dyDescent="0.3">
      <c r="A941" s="2" t="s">
        <v>867</v>
      </c>
      <c r="B941" s="2" t="s">
        <v>17</v>
      </c>
      <c r="C941" s="2" t="s">
        <v>52</v>
      </c>
      <c r="D941" s="2" t="s">
        <v>2510</v>
      </c>
      <c r="E941" s="2" t="s">
        <v>3898</v>
      </c>
      <c r="F941" s="2" t="s">
        <v>26</v>
      </c>
      <c r="G941" s="2" t="s">
        <v>9</v>
      </c>
      <c r="H941" s="2">
        <f t="shared" si="14"/>
        <v>1978</v>
      </c>
      <c r="I941" s="42" t="s">
        <v>5989</v>
      </c>
      <c r="J941" s="2">
        <v>6.6</v>
      </c>
      <c r="K941" s="2">
        <v>151.56</v>
      </c>
      <c r="L941" s="2">
        <v>94</v>
      </c>
      <c r="M941" s="2">
        <v>9.0500000000000007</v>
      </c>
      <c r="N941" s="2">
        <v>19.309999999999999</v>
      </c>
      <c r="O941" s="2">
        <v>67.959999999999994</v>
      </c>
      <c r="P941" s="2">
        <v>896</v>
      </c>
      <c r="Q941" s="2" t="s">
        <v>45</v>
      </c>
      <c r="R941" s="2">
        <v>63</v>
      </c>
      <c r="S941" s="2">
        <v>372813</v>
      </c>
      <c r="T941" s="2">
        <v>39.26</v>
      </c>
      <c r="U941" s="2">
        <v>28.7</v>
      </c>
      <c r="V941" s="2" t="s">
        <v>46</v>
      </c>
      <c r="W941" s="2">
        <v>21.08</v>
      </c>
    </row>
    <row r="942" spans="1:23" x14ac:dyDescent="0.3">
      <c r="A942" s="2" t="s">
        <v>913</v>
      </c>
      <c r="B942" s="2" t="s">
        <v>28</v>
      </c>
      <c r="C942" s="2" t="s">
        <v>66</v>
      </c>
      <c r="D942" s="2" t="s">
        <v>2067</v>
      </c>
      <c r="E942" s="2" t="s">
        <v>3947</v>
      </c>
      <c r="F942" s="2" t="s">
        <v>26</v>
      </c>
      <c r="G942" s="2" t="s">
        <v>27</v>
      </c>
      <c r="H942" s="2">
        <f t="shared" si="14"/>
        <v>1991</v>
      </c>
      <c r="I942" s="42" t="s">
        <v>5990</v>
      </c>
      <c r="J942" s="2">
        <v>6.6</v>
      </c>
      <c r="K942" s="2">
        <v>91.92</v>
      </c>
      <c r="L942" s="2">
        <v>132</v>
      </c>
      <c r="M942" s="2">
        <v>4.5599999999999996</v>
      </c>
      <c r="N942" s="2">
        <v>11.94</v>
      </c>
      <c r="O942" s="2">
        <v>89.36</v>
      </c>
      <c r="P942" s="2">
        <v>3355</v>
      </c>
      <c r="Q942" s="2" t="s">
        <v>49</v>
      </c>
      <c r="R942" s="2">
        <v>89</v>
      </c>
      <c r="S942" s="2">
        <v>93882</v>
      </c>
      <c r="T942" s="2">
        <v>52.6</v>
      </c>
      <c r="U942" s="2">
        <v>36.76</v>
      </c>
      <c r="V942" s="2" t="s">
        <v>55</v>
      </c>
      <c r="W942" s="2">
        <v>37.57</v>
      </c>
    </row>
    <row r="943" spans="1:23" x14ac:dyDescent="0.3">
      <c r="A943" s="2" t="s">
        <v>951</v>
      </c>
      <c r="B943" s="2" t="s">
        <v>28</v>
      </c>
      <c r="C943" s="2" t="s">
        <v>61</v>
      </c>
      <c r="D943" s="2" t="s">
        <v>1952</v>
      </c>
      <c r="E943" s="2" t="s">
        <v>3986</v>
      </c>
      <c r="F943" s="2" t="s">
        <v>26</v>
      </c>
      <c r="G943" s="2" t="s">
        <v>9</v>
      </c>
      <c r="H943" s="2">
        <f t="shared" si="14"/>
        <v>1966</v>
      </c>
      <c r="I943" s="42" t="s">
        <v>5991</v>
      </c>
      <c r="J943" s="2">
        <v>6.6</v>
      </c>
      <c r="K943" s="2">
        <v>289.56</v>
      </c>
      <c r="L943" s="2">
        <v>121</v>
      </c>
      <c r="M943" s="2">
        <v>47.23</v>
      </c>
      <c r="N943" s="2">
        <v>114.62</v>
      </c>
      <c r="O943" s="2">
        <v>303.43</v>
      </c>
      <c r="P943" s="2">
        <v>3425</v>
      </c>
      <c r="Q943" s="2" t="s">
        <v>45</v>
      </c>
      <c r="R943" s="2">
        <v>51</v>
      </c>
      <c r="S943" s="2">
        <v>81379</v>
      </c>
      <c r="T943" s="2">
        <v>152.63</v>
      </c>
      <c r="U943" s="2">
        <v>150.80000000000001</v>
      </c>
      <c r="V943" s="2" t="s">
        <v>48</v>
      </c>
      <c r="W943" s="2">
        <v>63.96</v>
      </c>
    </row>
    <row r="944" spans="1:23" x14ac:dyDescent="0.3">
      <c r="A944" s="2" t="s">
        <v>964</v>
      </c>
      <c r="B944" s="2" t="s">
        <v>32</v>
      </c>
      <c r="C944" s="2" t="s">
        <v>52</v>
      </c>
      <c r="D944" s="2" t="s">
        <v>2473</v>
      </c>
      <c r="E944" s="2" t="s">
        <v>4001</v>
      </c>
      <c r="F944" s="2" t="s">
        <v>26</v>
      </c>
      <c r="G944" s="2" t="s">
        <v>9</v>
      </c>
      <c r="H944" s="2">
        <f t="shared" si="14"/>
        <v>1981</v>
      </c>
      <c r="I944" s="42" t="s">
        <v>5992</v>
      </c>
      <c r="J944" s="2">
        <v>6.6</v>
      </c>
      <c r="K944" s="2">
        <v>277.3</v>
      </c>
      <c r="L944" s="2">
        <v>169</v>
      </c>
      <c r="M944" s="2">
        <v>22.71</v>
      </c>
      <c r="N944" s="2">
        <v>43.52</v>
      </c>
      <c r="O944" s="2">
        <v>356.92</v>
      </c>
      <c r="P944" s="2">
        <v>3281</v>
      </c>
      <c r="Q944" s="2" t="s">
        <v>45</v>
      </c>
      <c r="R944" s="2">
        <v>93</v>
      </c>
      <c r="S944" s="2">
        <v>401817</v>
      </c>
      <c r="T944" s="2">
        <v>251.63</v>
      </c>
      <c r="U944" s="2">
        <v>105.29</v>
      </c>
      <c r="V944" s="2" t="s">
        <v>44</v>
      </c>
      <c r="W944" s="2">
        <v>129.55000000000001</v>
      </c>
    </row>
    <row r="945" spans="1:23" x14ac:dyDescent="0.3">
      <c r="A945" s="2" t="s">
        <v>967</v>
      </c>
      <c r="B945" s="2" t="s">
        <v>28</v>
      </c>
      <c r="C945" s="2" t="s">
        <v>44</v>
      </c>
      <c r="D945" s="2" t="s">
        <v>2024</v>
      </c>
      <c r="E945" s="2" t="s">
        <v>4005</v>
      </c>
      <c r="F945" s="2" t="s">
        <v>26</v>
      </c>
      <c r="G945" s="2" t="s">
        <v>9</v>
      </c>
      <c r="H945" s="2">
        <f t="shared" si="14"/>
        <v>1983</v>
      </c>
      <c r="I945" s="42" t="s">
        <v>5993</v>
      </c>
      <c r="J945" s="2">
        <v>6.6</v>
      </c>
      <c r="K945" s="2">
        <v>77.8</v>
      </c>
      <c r="L945" s="2">
        <v>147</v>
      </c>
      <c r="M945" s="2">
        <v>22.9</v>
      </c>
      <c r="N945" s="2">
        <v>39.380000000000003</v>
      </c>
      <c r="O945" s="2">
        <v>276.48</v>
      </c>
      <c r="P945" s="2">
        <v>2716</v>
      </c>
      <c r="Q945" s="2" t="s">
        <v>45</v>
      </c>
      <c r="R945" s="2">
        <v>86</v>
      </c>
      <c r="S945" s="2">
        <v>80797</v>
      </c>
      <c r="T945" s="2">
        <v>181.45</v>
      </c>
      <c r="U945" s="2">
        <v>95.03</v>
      </c>
      <c r="V945" s="2" t="s">
        <v>54</v>
      </c>
      <c r="W945" s="2">
        <v>36.04</v>
      </c>
    </row>
    <row r="946" spans="1:23" x14ac:dyDescent="0.3">
      <c r="A946" s="2" t="s">
        <v>970</v>
      </c>
      <c r="B946" s="2" t="s">
        <v>28</v>
      </c>
      <c r="C946" s="2" t="s">
        <v>52</v>
      </c>
      <c r="D946" s="2" t="s">
        <v>2057</v>
      </c>
      <c r="E946" s="2" t="s">
        <v>4008</v>
      </c>
      <c r="F946" s="2" t="s">
        <v>26</v>
      </c>
      <c r="G946" s="2" t="s">
        <v>9</v>
      </c>
      <c r="H946" s="2">
        <f t="shared" si="14"/>
        <v>1997</v>
      </c>
      <c r="I946" s="42" t="s">
        <v>5994</v>
      </c>
      <c r="J946" s="2">
        <v>6.6</v>
      </c>
      <c r="K946" s="2">
        <v>127.61</v>
      </c>
      <c r="L946" s="2">
        <v>94</v>
      </c>
      <c r="M946" s="2">
        <v>39.9</v>
      </c>
      <c r="N946" s="2">
        <v>92.22</v>
      </c>
      <c r="O946" s="2">
        <v>840.62</v>
      </c>
      <c r="P946" s="2">
        <v>3824</v>
      </c>
      <c r="Q946" s="2" t="s">
        <v>49</v>
      </c>
      <c r="R946" s="2">
        <v>41</v>
      </c>
      <c r="S946" s="2">
        <v>383343</v>
      </c>
      <c r="T946" s="2">
        <v>541.02</v>
      </c>
      <c r="U946" s="2">
        <v>299.60000000000002</v>
      </c>
      <c r="V946" s="2" t="s">
        <v>44</v>
      </c>
      <c r="W946" s="2">
        <v>18.510000000000002</v>
      </c>
    </row>
    <row r="947" spans="1:23" x14ac:dyDescent="0.3">
      <c r="A947" s="2" t="s">
        <v>666</v>
      </c>
      <c r="B947" s="2" t="s">
        <v>22</v>
      </c>
      <c r="C947" s="2" t="s">
        <v>54</v>
      </c>
      <c r="D947" s="2" t="s">
        <v>2578</v>
      </c>
      <c r="E947" s="2" t="s">
        <v>4026</v>
      </c>
      <c r="F947" s="2" t="s">
        <v>26</v>
      </c>
      <c r="G947" s="2" t="s">
        <v>9</v>
      </c>
      <c r="H947" s="2">
        <f t="shared" si="14"/>
        <v>1961</v>
      </c>
      <c r="I947" s="42" t="s">
        <v>5995</v>
      </c>
      <c r="J947" s="2">
        <v>6.6</v>
      </c>
      <c r="K947" s="2">
        <v>280.94</v>
      </c>
      <c r="L947" s="2">
        <v>125</v>
      </c>
      <c r="M947" s="2">
        <v>1.69</v>
      </c>
      <c r="N947" s="2">
        <v>4.63</v>
      </c>
      <c r="O947" s="2">
        <v>20.62</v>
      </c>
      <c r="P947" s="2">
        <v>3160</v>
      </c>
      <c r="Q947" s="2" t="s">
        <v>45</v>
      </c>
      <c r="R947" s="2">
        <v>41</v>
      </c>
      <c r="S947" s="2">
        <v>69758</v>
      </c>
      <c r="T947" s="2">
        <v>12.3</v>
      </c>
      <c r="U947" s="2">
        <v>8.32</v>
      </c>
      <c r="V947" s="2" t="s">
        <v>48</v>
      </c>
      <c r="W947" s="2">
        <v>91.2</v>
      </c>
    </row>
    <row r="948" spans="1:23" x14ac:dyDescent="0.3">
      <c r="A948" s="2" t="s">
        <v>1015</v>
      </c>
      <c r="B948" s="2" t="s">
        <v>10</v>
      </c>
      <c r="C948" s="2" t="s">
        <v>50</v>
      </c>
      <c r="D948" s="2" t="s">
        <v>2594</v>
      </c>
      <c r="E948" s="2" t="s">
        <v>4056</v>
      </c>
      <c r="F948" s="2" t="s">
        <v>26</v>
      </c>
      <c r="G948" s="2" t="s">
        <v>9</v>
      </c>
      <c r="H948" s="2">
        <f t="shared" si="14"/>
        <v>1958</v>
      </c>
      <c r="I948" s="42" t="s">
        <v>5996</v>
      </c>
      <c r="J948" s="2">
        <v>6.6</v>
      </c>
      <c r="K948" s="2">
        <v>142.16</v>
      </c>
      <c r="L948" s="2">
        <v>170</v>
      </c>
      <c r="M948" s="2">
        <v>41.11</v>
      </c>
      <c r="N948" s="2">
        <v>77.319999999999993</v>
      </c>
      <c r="O948" s="2">
        <v>224.12</v>
      </c>
      <c r="P948" s="2">
        <v>2402</v>
      </c>
      <c r="Q948" s="2" t="s">
        <v>49</v>
      </c>
      <c r="R948" s="2">
        <v>74</v>
      </c>
      <c r="S948" s="2">
        <v>356821</v>
      </c>
      <c r="T948" s="2">
        <v>134.02000000000001</v>
      </c>
      <c r="U948" s="2">
        <v>90.1</v>
      </c>
      <c r="V948" s="2" t="s">
        <v>48</v>
      </c>
      <c r="W948" s="2">
        <v>16.18</v>
      </c>
    </row>
    <row r="949" spans="1:23" x14ac:dyDescent="0.3">
      <c r="A949" s="2" t="s">
        <v>1038</v>
      </c>
      <c r="B949" s="2" t="s">
        <v>32</v>
      </c>
      <c r="C949" s="2" t="s">
        <v>66</v>
      </c>
      <c r="D949" s="2" t="s">
        <v>1958</v>
      </c>
      <c r="E949" s="2" t="s">
        <v>4083</v>
      </c>
      <c r="F949" s="2" t="s">
        <v>26</v>
      </c>
      <c r="G949" s="2" t="s">
        <v>9</v>
      </c>
      <c r="H949" s="2">
        <f t="shared" si="14"/>
        <v>1981</v>
      </c>
      <c r="I949" s="42" t="s">
        <v>5997</v>
      </c>
      <c r="J949" s="2">
        <v>6.6</v>
      </c>
      <c r="K949" s="2">
        <v>292</v>
      </c>
      <c r="L949" s="2">
        <v>109</v>
      </c>
      <c r="M949" s="2">
        <v>22.85</v>
      </c>
      <c r="N949" s="2">
        <v>39.03</v>
      </c>
      <c r="O949" s="2">
        <v>204.45</v>
      </c>
      <c r="P949" s="2">
        <v>2264</v>
      </c>
      <c r="Q949" s="2" t="s">
        <v>45</v>
      </c>
      <c r="R949" s="2">
        <v>59</v>
      </c>
      <c r="S949" s="2">
        <v>288723</v>
      </c>
      <c r="T949" s="2">
        <v>129.88</v>
      </c>
      <c r="U949" s="2">
        <v>74.569999999999993</v>
      </c>
      <c r="V949" s="2" t="s">
        <v>55</v>
      </c>
      <c r="W949" s="2">
        <v>118.94</v>
      </c>
    </row>
    <row r="950" spans="1:23" x14ac:dyDescent="0.3">
      <c r="A950" s="2" t="s">
        <v>1042</v>
      </c>
      <c r="B950" s="2" t="s">
        <v>25</v>
      </c>
      <c r="C950" s="2" t="s">
        <v>48</v>
      </c>
      <c r="D950" s="2" t="s">
        <v>2612</v>
      </c>
      <c r="E950" s="2" t="s">
        <v>4088</v>
      </c>
      <c r="F950" s="2" t="s">
        <v>26</v>
      </c>
      <c r="G950" s="2" t="s">
        <v>9</v>
      </c>
      <c r="H950" s="2">
        <f t="shared" si="14"/>
        <v>1994</v>
      </c>
      <c r="I950" s="42" t="s">
        <v>5998</v>
      </c>
      <c r="J950" s="2">
        <v>6.6</v>
      </c>
      <c r="K950" s="2">
        <v>5.23</v>
      </c>
      <c r="L950" s="2">
        <v>107</v>
      </c>
      <c r="M950" s="2">
        <v>49.59</v>
      </c>
      <c r="N950" s="2">
        <v>88.08</v>
      </c>
      <c r="O950" s="2">
        <v>635.65</v>
      </c>
      <c r="P950" s="2">
        <v>3124</v>
      </c>
      <c r="Q950" s="2" t="s">
        <v>45</v>
      </c>
      <c r="R950" s="2">
        <v>39</v>
      </c>
      <c r="S950" s="2">
        <v>44916</v>
      </c>
      <c r="T950" s="2">
        <v>479.79</v>
      </c>
      <c r="U950" s="2">
        <v>155.86000000000001</v>
      </c>
      <c r="V950" s="2" t="s">
        <v>48</v>
      </c>
      <c r="W950" s="2">
        <v>0.66</v>
      </c>
    </row>
    <row r="951" spans="1:23" x14ac:dyDescent="0.3">
      <c r="A951" s="2" t="s">
        <v>1047</v>
      </c>
      <c r="B951" s="2" t="s">
        <v>28</v>
      </c>
      <c r="C951" s="2" t="s">
        <v>52</v>
      </c>
      <c r="D951" s="2" t="s">
        <v>2428</v>
      </c>
      <c r="E951" s="2" t="s">
        <v>4093</v>
      </c>
      <c r="F951" s="2" t="s">
        <v>26</v>
      </c>
      <c r="G951" s="2" t="s">
        <v>9</v>
      </c>
      <c r="H951" s="2">
        <f t="shared" si="14"/>
        <v>1973</v>
      </c>
      <c r="I951" s="42" t="s">
        <v>5999</v>
      </c>
      <c r="J951" s="2">
        <v>6.6</v>
      </c>
      <c r="K951" s="2">
        <v>116.32</v>
      </c>
      <c r="L951" s="2">
        <v>141</v>
      </c>
      <c r="M951" s="2">
        <v>21.22</v>
      </c>
      <c r="N951" s="2">
        <v>55.67</v>
      </c>
      <c r="O951" s="2">
        <v>149.09</v>
      </c>
      <c r="P951" s="2">
        <v>1095</v>
      </c>
      <c r="Q951" s="2" t="s">
        <v>49</v>
      </c>
      <c r="R951" s="2">
        <v>86</v>
      </c>
      <c r="S951" s="2">
        <v>383400</v>
      </c>
      <c r="T951" s="2">
        <v>89.98</v>
      </c>
      <c r="U951" s="2">
        <v>59.11</v>
      </c>
      <c r="V951" s="2" t="s">
        <v>48</v>
      </c>
      <c r="W951" s="2">
        <v>54.81</v>
      </c>
    </row>
    <row r="952" spans="1:23" x14ac:dyDescent="0.3">
      <c r="A952" s="2" t="s">
        <v>1049</v>
      </c>
      <c r="B952" s="2" t="s">
        <v>13</v>
      </c>
      <c r="C952" s="2" t="s">
        <v>61</v>
      </c>
      <c r="D952" s="2" t="s">
        <v>1928</v>
      </c>
      <c r="E952" s="2" t="s">
        <v>4097</v>
      </c>
      <c r="F952" s="2" t="s">
        <v>26</v>
      </c>
      <c r="G952" s="2" t="s">
        <v>9</v>
      </c>
      <c r="H952" s="2">
        <f t="shared" si="14"/>
        <v>1981</v>
      </c>
      <c r="I952" s="42" t="s">
        <v>6000</v>
      </c>
      <c r="J952" s="2">
        <v>6.6</v>
      </c>
      <c r="K952" s="2">
        <v>278.02</v>
      </c>
      <c r="L952" s="2">
        <v>136</v>
      </c>
      <c r="M952" s="2">
        <v>42.76</v>
      </c>
      <c r="N952" s="2">
        <v>109.44</v>
      </c>
      <c r="O952" s="2">
        <v>488.99</v>
      </c>
      <c r="P952" s="2">
        <v>995</v>
      </c>
      <c r="Q952" s="2" t="s">
        <v>45</v>
      </c>
      <c r="R952" s="2">
        <v>94</v>
      </c>
      <c r="S952" s="2">
        <v>285765</v>
      </c>
      <c r="T952" s="2">
        <v>245.74</v>
      </c>
      <c r="U952" s="2">
        <v>243.25</v>
      </c>
      <c r="V952" s="2" t="s">
        <v>44</v>
      </c>
      <c r="W952" s="2">
        <v>44.69</v>
      </c>
    </row>
    <row r="953" spans="1:23" x14ac:dyDescent="0.3">
      <c r="A953" s="2" t="s">
        <v>205</v>
      </c>
      <c r="B953" s="2" t="s">
        <v>13</v>
      </c>
      <c r="C953" s="2" t="s">
        <v>44</v>
      </c>
      <c r="D953" s="2" t="s">
        <v>2477</v>
      </c>
      <c r="E953" s="2" t="s">
        <v>4105</v>
      </c>
      <c r="F953" s="2" t="s">
        <v>26</v>
      </c>
      <c r="G953" s="2" t="s">
        <v>9</v>
      </c>
      <c r="H953" s="2">
        <f t="shared" si="14"/>
        <v>1994</v>
      </c>
      <c r="I953" s="42" t="s">
        <v>6001</v>
      </c>
      <c r="J953" s="2">
        <v>6.6</v>
      </c>
      <c r="K953" s="2">
        <v>24.3</v>
      </c>
      <c r="L953" s="2">
        <v>113</v>
      </c>
      <c r="M953" s="2">
        <v>35.020000000000003</v>
      </c>
      <c r="N953" s="2">
        <v>101.23</v>
      </c>
      <c r="O953" s="2">
        <v>948.49</v>
      </c>
      <c r="P953" s="2">
        <v>2219</v>
      </c>
      <c r="Q953" s="2" t="s">
        <v>45</v>
      </c>
      <c r="R953" s="2">
        <v>28</v>
      </c>
      <c r="S953" s="2">
        <v>107295</v>
      </c>
      <c r="T953" s="2">
        <v>693.51</v>
      </c>
      <c r="U953" s="2">
        <v>254.98</v>
      </c>
      <c r="V953" s="2" t="s">
        <v>46</v>
      </c>
      <c r="W953" s="2">
        <v>7.08</v>
      </c>
    </row>
    <row r="954" spans="1:23" x14ac:dyDescent="0.3">
      <c r="A954" s="2" t="s">
        <v>953</v>
      </c>
      <c r="B954" s="2" t="s">
        <v>25</v>
      </c>
      <c r="C954" s="2" t="s">
        <v>44</v>
      </c>
      <c r="D954" s="2" t="s">
        <v>1963</v>
      </c>
      <c r="E954" s="2" t="s">
        <v>4108</v>
      </c>
      <c r="F954" s="2" t="s">
        <v>26</v>
      </c>
      <c r="G954" s="2" t="s">
        <v>9</v>
      </c>
      <c r="H954" s="2">
        <f t="shared" si="14"/>
        <v>2011</v>
      </c>
      <c r="I954" s="42" t="s">
        <v>6002</v>
      </c>
      <c r="J954" s="2">
        <v>6.6</v>
      </c>
      <c r="K954" s="2">
        <v>71.22</v>
      </c>
      <c r="L954" s="2">
        <v>99</v>
      </c>
      <c r="M954" s="2">
        <v>19.170000000000002</v>
      </c>
      <c r="N954" s="2">
        <v>43.61</v>
      </c>
      <c r="O954" s="2">
        <v>250.47</v>
      </c>
      <c r="P954" s="2">
        <v>977</v>
      </c>
      <c r="Q954" s="2" t="s">
        <v>49</v>
      </c>
      <c r="R954" s="2">
        <v>78</v>
      </c>
      <c r="S954" s="2">
        <v>54965</v>
      </c>
      <c r="T954" s="2">
        <v>195.05</v>
      </c>
      <c r="U954" s="2">
        <v>55.42</v>
      </c>
      <c r="V954" s="2" t="s">
        <v>55</v>
      </c>
      <c r="W954" s="2">
        <v>29.72</v>
      </c>
    </row>
    <row r="955" spans="1:23" x14ac:dyDescent="0.3">
      <c r="A955" s="2" t="s">
        <v>1074</v>
      </c>
      <c r="B955" s="2" t="s">
        <v>8</v>
      </c>
      <c r="C955" s="2" t="s">
        <v>66</v>
      </c>
      <c r="D955" s="2" t="s">
        <v>2630</v>
      </c>
      <c r="E955" s="2" t="s">
        <v>4124</v>
      </c>
      <c r="F955" s="2" t="s">
        <v>26</v>
      </c>
      <c r="G955" s="2" t="s">
        <v>1843</v>
      </c>
      <c r="H955" s="2">
        <f t="shared" si="14"/>
        <v>1976</v>
      </c>
      <c r="I955" s="42" t="s">
        <v>6003</v>
      </c>
      <c r="J955" s="2">
        <v>6.6</v>
      </c>
      <c r="K955" s="2">
        <v>268.13</v>
      </c>
      <c r="L955" s="2">
        <v>143</v>
      </c>
      <c r="M955" s="2">
        <v>19.899999999999999</v>
      </c>
      <c r="N955" s="2">
        <v>38.58</v>
      </c>
      <c r="O955" s="2">
        <v>140.13999999999999</v>
      </c>
      <c r="P955" s="2">
        <v>4583</v>
      </c>
      <c r="Q955" s="2" t="s">
        <v>45</v>
      </c>
      <c r="R955" s="2">
        <v>62</v>
      </c>
      <c r="S955" s="2">
        <v>217558</v>
      </c>
      <c r="T955" s="2">
        <v>106.95</v>
      </c>
      <c r="U955" s="2">
        <v>33.19</v>
      </c>
      <c r="V955" s="2" t="s">
        <v>55</v>
      </c>
      <c r="W955" s="2">
        <v>129.22</v>
      </c>
    </row>
    <row r="956" spans="1:23" x14ac:dyDescent="0.3">
      <c r="A956" s="2" t="s">
        <v>1106</v>
      </c>
      <c r="B956" s="2" t="s">
        <v>17</v>
      </c>
      <c r="C956" s="2" t="s">
        <v>54</v>
      </c>
      <c r="D956" s="2" t="s">
        <v>2027</v>
      </c>
      <c r="E956" s="2" t="s">
        <v>4162</v>
      </c>
      <c r="F956" s="2" t="s">
        <v>26</v>
      </c>
      <c r="G956" s="2" t="s">
        <v>9</v>
      </c>
      <c r="H956" s="2">
        <f t="shared" si="14"/>
        <v>1959</v>
      </c>
      <c r="I956" s="42" t="s">
        <v>6004</v>
      </c>
      <c r="J956" s="2">
        <v>6.6</v>
      </c>
      <c r="K956" s="2">
        <v>216.46</v>
      </c>
      <c r="L956" s="2">
        <v>99</v>
      </c>
      <c r="M956" s="2">
        <v>43.45</v>
      </c>
      <c r="N956" s="2">
        <v>77.900000000000006</v>
      </c>
      <c r="O956" s="2">
        <v>641.33000000000004</v>
      </c>
      <c r="P956" s="2">
        <v>4629</v>
      </c>
      <c r="Q956" s="2" t="s">
        <v>45</v>
      </c>
      <c r="R956" s="2">
        <v>96</v>
      </c>
      <c r="S956" s="2">
        <v>163079</v>
      </c>
      <c r="T956" s="2">
        <v>481.65</v>
      </c>
      <c r="U956" s="2">
        <v>159.68</v>
      </c>
      <c r="V956" s="2" t="s">
        <v>50</v>
      </c>
      <c r="W956" s="2">
        <v>101.75</v>
      </c>
    </row>
    <row r="957" spans="1:23" x14ac:dyDescent="0.3">
      <c r="A957" s="2" t="s">
        <v>1107</v>
      </c>
      <c r="B957" s="2" t="s">
        <v>8</v>
      </c>
      <c r="C957" s="2" t="s">
        <v>50</v>
      </c>
      <c r="D957" s="2" t="s">
        <v>2487</v>
      </c>
      <c r="E957" s="2" t="s">
        <v>4163</v>
      </c>
      <c r="F957" s="2" t="s">
        <v>26</v>
      </c>
      <c r="G957" s="2" t="s">
        <v>9</v>
      </c>
      <c r="H957" s="2">
        <f t="shared" si="14"/>
        <v>1958</v>
      </c>
      <c r="I957" s="42" t="s">
        <v>6005</v>
      </c>
      <c r="J957" s="2">
        <v>6.6</v>
      </c>
      <c r="K957" s="2">
        <v>196.31</v>
      </c>
      <c r="L957" s="2">
        <v>171</v>
      </c>
      <c r="M957" s="2">
        <v>36.200000000000003</v>
      </c>
      <c r="N957" s="2">
        <v>80.040000000000006</v>
      </c>
      <c r="O957" s="2">
        <v>337.9</v>
      </c>
      <c r="P957" s="2">
        <v>796</v>
      </c>
      <c r="Q957" s="2" t="s">
        <v>45</v>
      </c>
      <c r="R957" s="2">
        <v>31</v>
      </c>
      <c r="S957" s="2">
        <v>48248</v>
      </c>
      <c r="T957" s="2">
        <v>193.34</v>
      </c>
      <c r="U957" s="2">
        <v>144.56</v>
      </c>
      <c r="V957" s="2" t="s">
        <v>55</v>
      </c>
      <c r="W957" s="2">
        <v>33.56</v>
      </c>
    </row>
    <row r="958" spans="1:23" x14ac:dyDescent="0.3">
      <c r="A958" s="2" t="s">
        <v>738</v>
      </c>
      <c r="B958" s="2" t="s">
        <v>8</v>
      </c>
      <c r="C958" s="2" t="s">
        <v>54</v>
      </c>
      <c r="D958" s="2" t="s">
        <v>2193</v>
      </c>
      <c r="E958" s="2" t="s">
        <v>4165</v>
      </c>
      <c r="F958" s="2" t="s">
        <v>26</v>
      </c>
      <c r="G958" s="2" t="s">
        <v>9</v>
      </c>
      <c r="H958" s="2">
        <f t="shared" si="14"/>
        <v>2004</v>
      </c>
      <c r="I958" s="42" t="s">
        <v>6006</v>
      </c>
      <c r="J958" s="2">
        <v>6.6</v>
      </c>
      <c r="K958" s="2">
        <v>8.91</v>
      </c>
      <c r="L958" s="2">
        <v>161</v>
      </c>
      <c r="M958" s="2">
        <v>15.5</v>
      </c>
      <c r="N958" s="2">
        <v>40.29</v>
      </c>
      <c r="O958" s="2">
        <v>264.52</v>
      </c>
      <c r="P958" s="2">
        <v>2602</v>
      </c>
      <c r="Q958" s="2" t="s">
        <v>49</v>
      </c>
      <c r="R958" s="2">
        <v>64</v>
      </c>
      <c r="S958" s="2">
        <v>273627</v>
      </c>
      <c r="T958" s="2">
        <v>186.21</v>
      </c>
      <c r="U958" s="2">
        <v>78.31</v>
      </c>
      <c r="V958" s="2" t="s">
        <v>46</v>
      </c>
      <c r="W958" s="2">
        <v>3.68</v>
      </c>
    </row>
    <row r="959" spans="1:23" x14ac:dyDescent="0.3">
      <c r="A959" s="2" t="s">
        <v>1109</v>
      </c>
      <c r="B959" s="2" t="s">
        <v>17</v>
      </c>
      <c r="C959" s="2" t="s">
        <v>44</v>
      </c>
      <c r="D959" s="2" t="s">
        <v>2656</v>
      </c>
      <c r="E959" s="2" t="s">
        <v>4166</v>
      </c>
      <c r="F959" s="2" t="s">
        <v>26</v>
      </c>
      <c r="G959" s="2" t="s">
        <v>9</v>
      </c>
      <c r="H959" s="2">
        <f t="shared" si="14"/>
        <v>2003</v>
      </c>
      <c r="I959" s="42" t="s">
        <v>6007</v>
      </c>
      <c r="J959" s="2">
        <v>6.6</v>
      </c>
      <c r="K959" s="2">
        <v>189.37</v>
      </c>
      <c r="L959" s="2">
        <v>125</v>
      </c>
      <c r="M959" s="2">
        <v>20.8</v>
      </c>
      <c r="N959" s="2">
        <v>35.729999999999997</v>
      </c>
      <c r="O959" s="2">
        <v>85.36</v>
      </c>
      <c r="P959" s="2">
        <v>4996</v>
      </c>
      <c r="Q959" s="2" t="s">
        <v>49</v>
      </c>
      <c r="R959" s="2">
        <v>47</v>
      </c>
      <c r="S959" s="2">
        <v>232499</v>
      </c>
      <c r="T959" s="2">
        <v>43.37</v>
      </c>
      <c r="U959" s="2">
        <v>41.99</v>
      </c>
      <c r="V959" s="2" t="s">
        <v>48</v>
      </c>
      <c r="W959" s="2">
        <v>62.13</v>
      </c>
    </row>
    <row r="960" spans="1:23" x14ac:dyDescent="0.3">
      <c r="A960" s="2" t="s">
        <v>1136</v>
      </c>
      <c r="B960" s="2" t="s">
        <v>32</v>
      </c>
      <c r="C960" s="2" t="s">
        <v>52</v>
      </c>
      <c r="D960" s="2" t="s">
        <v>2671</v>
      </c>
      <c r="E960" s="2" t="s">
        <v>4195</v>
      </c>
      <c r="F960" s="2" t="s">
        <v>26</v>
      </c>
      <c r="G960" s="2" t="s">
        <v>9</v>
      </c>
      <c r="H960" s="2">
        <f t="shared" si="14"/>
        <v>2009</v>
      </c>
      <c r="I960" s="42" t="s">
        <v>6008</v>
      </c>
      <c r="J960" s="2">
        <v>6.6</v>
      </c>
      <c r="K960" s="2">
        <v>253.95</v>
      </c>
      <c r="L960" s="2">
        <v>169</v>
      </c>
      <c r="M960" s="2">
        <v>39.33</v>
      </c>
      <c r="N960" s="2">
        <v>78.260000000000005</v>
      </c>
      <c r="O960" s="2">
        <v>329.88</v>
      </c>
      <c r="P960" s="2">
        <v>4833</v>
      </c>
      <c r="Q960" s="2" t="s">
        <v>49</v>
      </c>
      <c r="R960" s="2">
        <v>43</v>
      </c>
      <c r="S960" s="2">
        <v>490773</v>
      </c>
      <c r="T960" s="2">
        <v>244.03</v>
      </c>
      <c r="U960" s="2">
        <v>85.85</v>
      </c>
      <c r="V960" s="2" t="s">
        <v>55</v>
      </c>
      <c r="W960" s="2">
        <v>78.319999999999993</v>
      </c>
    </row>
    <row r="961" spans="1:23" x14ac:dyDescent="0.3">
      <c r="A961" s="2" t="s">
        <v>1158</v>
      </c>
      <c r="B961" s="2" t="s">
        <v>17</v>
      </c>
      <c r="C961" s="2" t="s">
        <v>61</v>
      </c>
      <c r="D961" s="2" t="s">
        <v>2208</v>
      </c>
      <c r="E961" s="2" t="s">
        <v>4220</v>
      </c>
      <c r="F961" s="2" t="s">
        <v>26</v>
      </c>
      <c r="G961" s="2" t="s">
        <v>9</v>
      </c>
      <c r="H961" s="2">
        <f t="shared" si="14"/>
        <v>1987</v>
      </c>
      <c r="I961" s="42" t="s">
        <v>6009</v>
      </c>
      <c r="J961" s="2">
        <v>6.6</v>
      </c>
      <c r="K961" s="2">
        <v>80.56</v>
      </c>
      <c r="L961" s="2">
        <v>171</v>
      </c>
      <c r="M961" s="2">
        <v>29.81</v>
      </c>
      <c r="N961" s="2">
        <v>68.47</v>
      </c>
      <c r="O961" s="2">
        <v>641.03</v>
      </c>
      <c r="P961" s="2">
        <v>4057</v>
      </c>
      <c r="Q961" s="2" t="s">
        <v>49</v>
      </c>
      <c r="R961" s="2">
        <v>29</v>
      </c>
      <c r="S961" s="2">
        <v>469382</v>
      </c>
      <c r="T961" s="2">
        <v>493.86</v>
      </c>
      <c r="U961" s="2">
        <v>147.16999999999999</v>
      </c>
      <c r="V961" s="2" t="s">
        <v>48</v>
      </c>
      <c r="W961" s="2">
        <v>16.670000000000002</v>
      </c>
    </row>
    <row r="962" spans="1:23" x14ac:dyDescent="0.3">
      <c r="A962" s="2" t="s">
        <v>1266</v>
      </c>
      <c r="B962" s="2" t="s">
        <v>8</v>
      </c>
      <c r="C962" s="2" t="s">
        <v>44</v>
      </c>
      <c r="D962" s="2" t="s">
        <v>2022</v>
      </c>
      <c r="E962" s="2" t="s">
        <v>4342</v>
      </c>
      <c r="F962" s="2" t="s">
        <v>26</v>
      </c>
      <c r="G962" s="2" t="s">
        <v>9</v>
      </c>
      <c r="H962" s="2">
        <f t="shared" si="14"/>
        <v>1972</v>
      </c>
      <c r="I962" s="42" t="s">
        <v>6010</v>
      </c>
      <c r="J962" s="2">
        <v>6.6</v>
      </c>
      <c r="K962" s="2">
        <v>222.48</v>
      </c>
      <c r="L962" s="2">
        <v>129</v>
      </c>
      <c r="M962" s="2">
        <v>26.88</v>
      </c>
      <c r="N962" s="2">
        <v>60.31</v>
      </c>
      <c r="O962" s="2">
        <v>163.66</v>
      </c>
      <c r="P962" s="2">
        <v>3876</v>
      </c>
      <c r="Q962" s="2" t="s">
        <v>49</v>
      </c>
      <c r="R962" s="2">
        <v>36</v>
      </c>
      <c r="S962" s="2">
        <v>391867</v>
      </c>
      <c r="T962" s="2">
        <v>94.06</v>
      </c>
      <c r="U962" s="2">
        <v>69.599999999999994</v>
      </c>
      <c r="V962" s="2" t="s">
        <v>55</v>
      </c>
      <c r="W962" s="2">
        <v>109.33</v>
      </c>
    </row>
    <row r="963" spans="1:23" x14ac:dyDescent="0.3">
      <c r="A963" s="2" t="s">
        <v>1052</v>
      </c>
      <c r="B963" s="2" t="s">
        <v>20</v>
      </c>
      <c r="C963" s="2" t="s">
        <v>44</v>
      </c>
      <c r="D963" s="2" t="s">
        <v>2664</v>
      </c>
      <c r="E963" s="2" t="s">
        <v>4359</v>
      </c>
      <c r="F963" s="2" t="s">
        <v>26</v>
      </c>
      <c r="G963" s="2" t="s">
        <v>1875</v>
      </c>
      <c r="H963" s="2">
        <f t="shared" ref="H963:H1026" si="15">YEAR(I963)</f>
        <v>2004</v>
      </c>
      <c r="I963" s="42" t="s">
        <v>6011</v>
      </c>
      <c r="J963" s="2">
        <v>6.6</v>
      </c>
      <c r="K963" s="2">
        <v>256.10000000000002</v>
      </c>
      <c r="L963" s="2">
        <v>179</v>
      </c>
      <c r="M963" s="2">
        <v>17.510000000000002</v>
      </c>
      <c r="N963" s="2">
        <v>35.159999999999997</v>
      </c>
      <c r="O963" s="2">
        <v>296.75</v>
      </c>
      <c r="P963" s="2">
        <v>2084</v>
      </c>
      <c r="Q963" s="2" t="s">
        <v>49</v>
      </c>
      <c r="R963" s="2">
        <v>91</v>
      </c>
      <c r="S963" s="2">
        <v>442390</v>
      </c>
      <c r="T963" s="2">
        <v>174.81</v>
      </c>
      <c r="U963" s="2">
        <v>121.94</v>
      </c>
      <c r="V963" s="2" t="s">
        <v>48</v>
      </c>
      <c r="W963" s="2">
        <v>42.87</v>
      </c>
    </row>
    <row r="964" spans="1:23" x14ac:dyDescent="0.3">
      <c r="A964" s="2" t="s">
        <v>884</v>
      </c>
      <c r="B964" s="2" t="s">
        <v>13</v>
      </c>
      <c r="C964" s="2" t="s">
        <v>54</v>
      </c>
      <c r="D964" s="2" t="s">
        <v>1842</v>
      </c>
      <c r="E964" s="2" t="s">
        <v>4366</v>
      </c>
      <c r="F964" s="2" t="s">
        <v>26</v>
      </c>
      <c r="G964" s="2" t="s">
        <v>9</v>
      </c>
      <c r="H964" s="2">
        <f t="shared" si="15"/>
        <v>2002</v>
      </c>
      <c r="I964" s="42" t="s">
        <v>6012</v>
      </c>
      <c r="J964" s="2">
        <v>6.6</v>
      </c>
      <c r="K964" s="2">
        <v>135.43</v>
      </c>
      <c r="L964" s="2">
        <v>114</v>
      </c>
      <c r="M964" s="2">
        <v>24.88</v>
      </c>
      <c r="N964" s="2">
        <v>61.89</v>
      </c>
      <c r="O964" s="2">
        <v>580.71</v>
      </c>
      <c r="P964" s="2">
        <v>4678</v>
      </c>
      <c r="Q964" s="2" t="s">
        <v>49</v>
      </c>
      <c r="R964" s="2">
        <v>32</v>
      </c>
      <c r="S964" s="2">
        <v>458824</v>
      </c>
      <c r="T964" s="2">
        <v>349.59</v>
      </c>
      <c r="U964" s="2">
        <v>231.12</v>
      </c>
      <c r="V964" s="2" t="s">
        <v>55</v>
      </c>
      <c r="W964" s="2">
        <v>58.48</v>
      </c>
    </row>
    <row r="965" spans="1:23" x14ac:dyDescent="0.3">
      <c r="A965" s="2" t="s">
        <v>1295</v>
      </c>
      <c r="B965" s="2" t="s">
        <v>13</v>
      </c>
      <c r="C965" s="2" t="s">
        <v>52</v>
      </c>
      <c r="D965" s="2" t="s">
        <v>1915</v>
      </c>
      <c r="E965" s="2" t="s">
        <v>4378</v>
      </c>
      <c r="F965" s="2" t="s">
        <v>26</v>
      </c>
      <c r="G965" s="2" t="s">
        <v>9</v>
      </c>
      <c r="H965" s="2">
        <f t="shared" si="15"/>
        <v>1992</v>
      </c>
      <c r="I965" s="42" t="s">
        <v>6013</v>
      </c>
      <c r="J965" s="2">
        <v>6.6</v>
      </c>
      <c r="K965" s="2">
        <v>3.89</v>
      </c>
      <c r="L965" s="2">
        <v>135</v>
      </c>
      <c r="M965" s="2">
        <v>49.09</v>
      </c>
      <c r="N965" s="2">
        <v>139.94</v>
      </c>
      <c r="O965" s="2">
        <v>427.55</v>
      </c>
      <c r="P965" s="2">
        <v>2790</v>
      </c>
      <c r="Q965" s="2" t="s">
        <v>45</v>
      </c>
      <c r="R965" s="2">
        <v>39</v>
      </c>
      <c r="S965" s="2">
        <v>27626</v>
      </c>
      <c r="T965" s="2">
        <v>314.14</v>
      </c>
      <c r="U965" s="2">
        <v>113.41</v>
      </c>
      <c r="V965" s="2" t="s">
        <v>55</v>
      </c>
      <c r="W965" s="2">
        <v>1.86</v>
      </c>
    </row>
    <row r="966" spans="1:23" x14ac:dyDescent="0.3">
      <c r="A966" s="2" t="s">
        <v>1320</v>
      </c>
      <c r="B966" s="2" t="s">
        <v>20</v>
      </c>
      <c r="C966" s="2" t="s">
        <v>54</v>
      </c>
      <c r="D966" s="2" t="s">
        <v>2788</v>
      </c>
      <c r="E966" s="2" t="s">
        <v>4404</v>
      </c>
      <c r="F966" s="2" t="s">
        <v>18</v>
      </c>
      <c r="G966" s="2" t="s">
        <v>27</v>
      </c>
      <c r="H966" s="2">
        <f t="shared" si="15"/>
        <v>1955</v>
      </c>
      <c r="I966" s="42" t="s">
        <v>6014</v>
      </c>
      <c r="J966" s="2">
        <v>6.6</v>
      </c>
      <c r="K966" s="2">
        <v>28.85</v>
      </c>
      <c r="L966" s="2">
        <v>149</v>
      </c>
      <c r="M966" s="2">
        <v>41.14</v>
      </c>
      <c r="N966" s="2">
        <v>97.47</v>
      </c>
      <c r="O966" s="2">
        <v>444.25</v>
      </c>
      <c r="P966" s="2">
        <v>3727</v>
      </c>
      <c r="Q966" s="2" t="s">
        <v>45</v>
      </c>
      <c r="R966" s="2">
        <v>85</v>
      </c>
      <c r="S966" s="2">
        <v>107757</v>
      </c>
      <c r="T966" s="2">
        <v>325.81</v>
      </c>
      <c r="U966" s="2">
        <v>118.44</v>
      </c>
      <c r="V966" s="2" t="s">
        <v>55</v>
      </c>
      <c r="W966" s="2">
        <v>14.09</v>
      </c>
    </row>
    <row r="967" spans="1:23" x14ac:dyDescent="0.3">
      <c r="A967" s="2" t="s">
        <v>1339</v>
      </c>
      <c r="B967" s="2" t="s">
        <v>10</v>
      </c>
      <c r="C967" s="2" t="s">
        <v>54</v>
      </c>
      <c r="D967" s="2" t="s">
        <v>1925</v>
      </c>
      <c r="E967" s="2" t="s">
        <v>4424</v>
      </c>
      <c r="F967" s="2" t="s">
        <v>26</v>
      </c>
      <c r="G967" s="2" t="s">
        <v>9</v>
      </c>
      <c r="H967" s="2">
        <f t="shared" si="15"/>
        <v>2004</v>
      </c>
      <c r="I967" s="42" t="s">
        <v>6015</v>
      </c>
      <c r="J967" s="2">
        <v>6.6</v>
      </c>
      <c r="K967" s="2">
        <v>200.4</v>
      </c>
      <c r="L967" s="2">
        <v>138</v>
      </c>
      <c r="M967" s="2">
        <v>38.479999999999997</v>
      </c>
      <c r="N967" s="2">
        <v>67.75</v>
      </c>
      <c r="O967" s="2">
        <v>420.25</v>
      </c>
      <c r="P967" s="2">
        <v>524</v>
      </c>
      <c r="Q967" s="2" t="s">
        <v>49</v>
      </c>
      <c r="R967" s="2">
        <v>98</v>
      </c>
      <c r="S967" s="2">
        <v>157575</v>
      </c>
      <c r="T967" s="2">
        <v>301.86</v>
      </c>
      <c r="U967" s="2">
        <v>118.39</v>
      </c>
      <c r="V967" s="2" t="s">
        <v>50</v>
      </c>
      <c r="W967" s="2">
        <v>34.49</v>
      </c>
    </row>
    <row r="968" spans="1:23" x14ac:dyDescent="0.3">
      <c r="A968" s="2" t="s">
        <v>982</v>
      </c>
      <c r="B968" s="2" t="s">
        <v>32</v>
      </c>
      <c r="C968" s="2" t="s">
        <v>52</v>
      </c>
      <c r="D968" s="2" t="s">
        <v>2800</v>
      </c>
      <c r="E968" s="2" t="s">
        <v>4430</v>
      </c>
      <c r="F968" s="2" t="s">
        <v>26</v>
      </c>
      <c r="G968" s="2" t="s">
        <v>27</v>
      </c>
      <c r="H968" s="2">
        <f t="shared" si="15"/>
        <v>1950</v>
      </c>
      <c r="I968" s="42" t="s">
        <v>6016</v>
      </c>
      <c r="J968" s="2">
        <v>6.6</v>
      </c>
      <c r="K968" s="2">
        <v>15.33</v>
      </c>
      <c r="L968" s="2">
        <v>152</v>
      </c>
      <c r="M968" s="2">
        <v>26.08</v>
      </c>
      <c r="N968" s="2">
        <v>74.430000000000007</v>
      </c>
      <c r="O968" s="2">
        <v>400.57</v>
      </c>
      <c r="P968" s="2">
        <v>2554</v>
      </c>
      <c r="Q968" s="2" t="s">
        <v>45</v>
      </c>
      <c r="R968" s="2">
        <v>85</v>
      </c>
      <c r="S968" s="2">
        <v>245845</v>
      </c>
      <c r="T968" s="2">
        <v>299.32</v>
      </c>
      <c r="U968" s="2">
        <v>101.25</v>
      </c>
      <c r="V968" s="2" t="s">
        <v>46</v>
      </c>
      <c r="W968" s="2">
        <v>4.87</v>
      </c>
    </row>
    <row r="969" spans="1:23" x14ac:dyDescent="0.3">
      <c r="A969" s="2" t="s">
        <v>1022</v>
      </c>
      <c r="B969" s="2" t="s">
        <v>25</v>
      </c>
      <c r="C969" s="2" t="s">
        <v>54</v>
      </c>
      <c r="D969" s="2" t="s">
        <v>2819</v>
      </c>
      <c r="E969" s="2" t="s">
        <v>4478</v>
      </c>
      <c r="F969" s="2" t="s">
        <v>26</v>
      </c>
      <c r="G969" s="2" t="s">
        <v>9</v>
      </c>
      <c r="H969" s="2">
        <f t="shared" si="15"/>
        <v>1970</v>
      </c>
      <c r="I969" s="42" t="s">
        <v>6017</v>
      </c>
      <c r="J969" s="2">
        <v>6.6</v>
      </c>
      <c r="K969" s="2">
        <v>266.89999999999998</v>
      </c>
      <c r="L969" s="2">
        <v>99</v>
      </c>
      <c r="M969" s="2">
        <v>23.24</v>
      </c>
      <c r="N969" s="2">
        <v>65.989999999999995</v>
      </c>
      <c r="O969" s="2">
        <v>282.85000000000002</v>
      </c>
      <c r="P969" s="2">
        <v>1689</v>
      </c>
      <c r="Q969" s="2" t="s">
        <v>49</v>
      </c>
      <c r="R969" s="2">
        <v>62</v>
      </c>
      <c r="S969" s="2">
        <v>288346</v>
      </c>
      <c r="T969" s="2">
        <v>215.64</v>
      </c>
      <c r="U969" s="2">
        <v>67.209999999999994</v>
      </c>
      <c r="V969" s="2" t="s">
        <v>44</v>
      </c>
      <c r="W969" s="2">
        <v>62.91</v>
      </c>
    </row>
    <row r="970" spans="1:23" x14ac:dyDescent="0.3">
      <c r="A970" s="2" t="s">
        <v>1426</v>
      </c>
      <c r="B970" s="2" t="s">
        <v>17</v>
      </c>
      <c r="C970" s="2" t="s">
        <v>61</v>
      </c>
      <c r="D970" s="2" t="s">
        <v>2236</v>
      </c>
      <c r="E970" s="2" t="s">
        <v>4522</v>
      </c>
      <c r="F970" s="2" t="s">
        <v>26</v>
      </c>
      <c r="G970" s="2" t="s">
        <v>9</v>
      </c>
      <c r="H970" s="2">
        <f t="shared" si="15"/>
        <v>1967</v>
      </c>
      <c r="I970" s="42" t="s">
        <v>6018</v>
      </c>
      <c r="J970" s="2">
        <v>6.6</v>
      </c>
      <c r="K970" s="2">
        <v>17.3</v>
      </c>
      <c r="L970" s="2">
        <v>141</v>
      </c>
      <c r="M970" s="2">
        <v>48.57</v>
      </c>
      <c r="N970" s="2">
        <v>126.48</v>
      </c>
      <c r="O970" s="2">
        <v>599.59</v>
      </c>
      <c r="P970" s="2">
        <v>4602</v>
      </c>
      <c r="Q970" s="2" t="s">
        <v>45</v>
      </c>
      <c r="R970" s="2">
        <v>64</v>
      </c>
      <c r="S970" s="2">
        <v>310988</v>
      </c>
      <c r="T970" s="2">
        <v>312.98</v>
      </c>
      <c r="U970" s="2">
        <v>286.61</v>
      </c>
      <c r="V970" s="2" t="s">
        <v>44</v>
      </c>
      <c r="W970" s="2">
        <v>4.4800000000000004</v>
      </c>
    </row>
    <row r="971" spans="1:23" x14ac:dyDescent="0.3">
      <c r="A971" s="2" t="s">
        <v>1448</v>
      </c>
      <c r="B971" s="2" t="s">
        <v>32</v>
      </c>
      <c r="C971" s="2" t="s">
        <v>50</v>
      </c>
      <c r="D971" s="2" t="s">
        <v>2148</v>
      </c>
      <c r="E971" s="2" t="s">
        <v>4553</v>
      </c>
      <c r="F971" s="2" t="s">
        <v>26</v>
      </c>
      <c r="G971" s="2" t="s">
        <v>9</v>
      </c>
      <c r="H971" s="2">
        <f t="shared" si="15"/>
        <v>2008</v>
      </c>
      <c r="I971" s="42" t="s">
        <v>6019</v>
      </c>
      <c r="J971" s="2">
        <v>6.6</v>
      </c>
      <c r="K971" s="2">
        <v>230.73</v>
      </c>
      <c r="L971" s="2">
        <v>108</v>
      </c>
      <c r="M971" s="2">
        <v>46.12</v>
      </c>
      <c r="N971" s="2">
        <v>113.69</v>
      </c>
      <c r="O971" s="2">
        <v>851.56</v>
      </c>
      <c r="P971" s="2">
        <v>4472</v>
      </c>
      <c r="Q971" s="2" t="s">
        <v>49</v>
      </c>
      <c r="R971" s="2">
        <v>27</v>
      </c>
      <c r="S971" s="2">
        <v>348456</v>
      </c>
      <c r="T971" s="2">
        <v>514.6</v>
      </c>
      <c r="U971" s="2">
        <v>336.96</v>
      </c>
      <c r="V971" s="2" t="s">
        <v>55</v>
      </c>
      <c r="W971" s="2">
        <v>72.540000000000006</v>
      </c>
    </row>
    <row r="972" spans="1:23" x14ac:dyDescent="0.3">
      <c r="A972" s="2" t="s">
        <v>1472</v>
      </c>
      <c r="B972" s="2" t="s">
        <v>32</v>
      </c>
      <c r="C972" s="2" t="s">
        <v>54</v>
      </c>
      <c r="D972" s="2" t="s">
        <v>2866</v>
      </c>
      <c r="E972" s="2" t="s">
        <v>4579</v>
      </c>
      <c r="F972" s="2" t="s">
        <v>26</v>
      </c>
      <c r="G972" s="2" t="s">
        <v>9</v>
      </c>
      <c r="H972" s="2">
        <f t="shared" si="15"/>
        <v>2013</v>
      </c>
      <c r="I972" s="42" t="s">
        <v>6020</v>
      </c>
      <c r="J972" s="2">
        <v>6.6</v>
      </c>
      <c r="K972" s="2">
        <v>245.74</v>
      </c>
      <c r="L972" s="2">
        <v>120</v>
      </c>
      <c r="M972" s="2">
        <v>24.09</v>
      </c>
      <c r="N972" s="2">
        <v>40.840000000000003</v>
      </c>
      <c r="O972" s="2">
        <v>353.46</v>
      </c>
      <c r="P972" s="2">
        <v>719</v>
      </c>
      <c r="Q972" s="2" t="s">
        <v>45</v>
      </c>
      <c r="R972" s="2">
        <v>37</v>
      </c>
      <c r="S972" s="2">
        <v>63799</v>
      </c>
      <c r="T972" s="2">
        <v>189.6</v>
      </c>
      <c r="U972" s="2">
        <v>163.86</v>
      </c>
      <c r="V972" s="2" t="s">
        <v>46</v>
      </c>
      <c r="W972" s="2">
        <v>118.41</v>
      </c>
    </row>
    <row r="973" spans="1:23" x14ac:dyDescent="0.3">
      <c r="A973" s="2" t="s">
        <v>1480</v>
      </c>
      <c r="B973" s="2" t="s">
        <v>17</v>
      </c>
      <c r="C973" s="2" t="s">
        <v>44</v>
      </c>
      <c r="D973" s="2" t="s">
        <v>1873</v>
      </c>
      <c r="E973" s="2" t="s">
        <v>4588</v>
      </c>
      <c r="F973" s="2" t="s">
        <v>26</v>
      </c>
      <c r="G973" s="2" t="s">
        <v>9</v>
      </c>
      <c r="H973" s="2">
        <f t="shared" si="15"/>
        <v>1951</v>
      </c>
      <c r="I973" s="42" t="s">
        <v>6021</v>
      </c>
      <c r="J973" s="2">
        <v>6.6</v>
      </c>
      <c r="K973" s="2">
        <v>39.729999999999997</v>
      </c>
      <c r="L973" s="2">
        <v>150</v>
      </c>
      <c r="M973" s="2">
        <v>43.84</v>
      </c>
      <c r="N973" s="2">
        <v>116.05</v>
      </c>
      <c r="O973" s="2">
        <v>565.42999999999995</v>
      </c>
      <c r="P973" s="2">
        <v>4426</v>
      </c>
      <c r="Q973" s="2" t="s">
        <v>45</v>
      </c>
      <c r="R973" s="2">
        <v>99</v>
      </c>
      <c r="S973" s="2">
        <v>135530</v>
      </c>
      <c r="T973" s="2">
        <v>341.46</v>
      </c>
      <c r="U973" s="2">
        <v>223.97</v>
      </c>
      <c r="V973" s="2" t="s">
        <v>48</v>
      </c>
      <c r="W973" s="2">
        <v>16.829999999999998</v>
      </c>
    </row>
    <row r="974" spans="1:23" x14ac:dyDescent="0.3">
      <c r="A974" s="2" t="s">
        <v>613</v>
      </c>
      <c r="B974" s="2" t="s">
        <v>25</v>
      </c>
      <c r="C974" s="2" t="s">
        <v>50</v>
      </c>
      <c r="D974" s="2" t="s">
        <v>2021</v>
      </c>
      <c r="E974" s="2" t="s">
        <v>4678</v>
      </c>
      <c r="F974" s="2" t="s">
        <v>26</v>
      </c>
      <c r="G974" s="2" t="s">
        <v>9</v>
      </c>
      <c r="H974" s="2">
        <f t="shared" si="15"/>
        <v>1997</v>
      </c>
      <c r="I974" s="42" t="s">
        <v>6022</v>
      </c>
      <c r="J974" s="2">
        <v>6.6</v>
      </c>
      <c r="K974" s="2">
        <v>111.09</v>
      </c>
      <c r="L974" s="2">
        <v>95</v>
      </c>
      <c r="M974" s="2">
        <v>43.29</v>
      </c>
      <c r="N974" s="2">
        <v>74.73</v>
      </c>
      <c r="O974" s="2">
        <v>537.14</v>
      </c>
      <c r="P974" s="2">
        <v>1374</v>
      </c>
      <c r="Q974" s="2" t="s">
        <v>45</v>
      </c>
      <c r="R974" s="2">
        <v>20</v>
      </c>
      <c r="S974" s="2">
        <v>148749</v>
      </c>
      <c r="T974" s="2">
        <v>388.8</v>
      </c>
      <c r="U974" s="2">
        <v>148.34</v>
      </c>
      <c r="V974" s="2" t="s">
        <v>44</v>
      </c>
      <c r="W974" s="2">
        <v>22.93</v>
      </c>
    </row>
    <row r="975" spans="1:23" x14ac:dyDescent="0.3">
      <c r="A975" s="2" t="s">
        <v>1554</v>
      </c>
      <c r="B975" s="2" t="s">
        <v>20</v>
      </c>
      <c r="C975" s="2" t="s">
        <v>50</v>
      </c>
      <c r="D975" s="2" t="s">
        <v>2911</v>
      </c>
      <c r="E975" s="2" t="s">
        <v>4679</v>
      </c>
      <c r="F975" s="2" t="s">
        <v>2912</v>
      </c>
      <c r="G975" s="2" t="s">
        <v>2913</v>
      </c>
      <c r="H975" s="2">
        <f t="shared" si="15"/>
        <v>1992</v>
      </c>
      <c r="I975" s="42" t="s">
        <v>5553</v>
      </c>
      <c r="J975" s="2">
        <v>6.6</v>
      </c>
      <c r="K975" s="2">
        <v>99.15</v>
      </c>
      <c r="L975" s="2">
        <v>114</v>
      </c>
      <c r="M975" s="2">
        <v>29.5</v>
      </c>
      <c r="N975" s="2">
        <v>68.64</v>
      </c>
      <c r="O975" s="2">
        <v>311.8</v>
      </c>
      <c r="P975" s="2">
        <v>2082</v>
      </c>
      <c r="Q975" s="2" t="s">
        <v>49</v>
      </c>
      <c r="R975" s="2">
        <v>62</v>
      </c>
      <c r="S975" s="2">
        <v>356583</v>
      </c>
      <c r="T975" s="2">
        <v>227.99</v>
      </c>
      <c r="U975" s="2">
        <v>83.81</v>
      </c>
      <c r="V975" s="2" t="s">
        <v>44</v>
      </c>
      <c r="W975" s="2">
        <v>12.06</v>
      </c>
    </row>
    <row r="976" spans="1:23" x14ac:dyDescent="0.3">
      <c r="A976" s="2" t="s">
        <v>1597</v>
      </c>
      <c r="B976" s="2" t="s">
        <v>17</v>
      </c>
      <c r="C976" s="2" t="s">
        <v>54</v>
      </c>
      <c r="D976" s="2" t="s">
        <v>1947</v>
      </c>
      <c r="E976" s="2" t="s">
        <v>4734</v>
      </c>
      <c r="F976" s="2" t="s">
        <v>26</v>
      </c>
      <c r="G976" s="2" t="s">
        <v>9</v>
      </c>
      <c r="H976" s="2">
        <f t="shared" si="15"/>
        <v>2010</v>
      </c>
      <c r="I976" s="42" t="s">
        <v>6023</v>
      </c>
      <c r="J976" s="2">
        <v>6.6</v>
      </c>
      <c r="K976" s="2">
        <v>31.27</v>
      </c>
      <c r="L976" s="2">
        <v>156</v>
      </c>
      <c r="M976" s="2">
        <v>15.99</v>
      </c>
      <c r="N976" s="2">
        <v>30.34</v>
      </c>
      <c r="O976" s="2">
        <v>207.6</v>
      </c>
      <c r="P976" s="2">
        <v>1575</v>
      </c>
      <c r="Q976" s="2" t="s">
        <v>49</v>
      </c>
      <c r="R976" s="2">
        <v>70</v>
      </c>
      <c r="S976" s="2">
        <v>387914</v>
      </c>
      <c r="T976" s="2">
        <v>148.37</v>
      </c>
      <c r="U976" s="2">
        <v>59.23</v>
      </c>
      <c r="V976" s="2" t="s">
        <v>55</v>
      </c>
      <c r="W976" s="2">
        <v>13.74</v>
      </c>
    </row>
    <row r="977" spans="1:23" x14ac:dyDescent="0.3">
      <c r="A977" s="2" t="s">
        <v>584</v>
      </c>
      <c r="B977" s="2" t="s">
        <v>8</v>
      </c>
      <c r="C977" s="2" t="s">
        <v>61</v>
      </c>
      <c r="D977" s="2" t="s">
        <v>1980</v>
      </c>
      <c r="E977" s="2" t="s">
        <v>4755</v>
      </c>
      <c r="F977" s="2" t="s">
        <v>26</v>
      </c>
      <c r="G977" s="2" t="s">
        <v>9</v>
      </c>
      <c r="H977" s="2">
        <f t="shared" si="15"/>
        <v>1964</v>
      </c>
      <c r="I977" s="42" t="s">
        <v>6024</v>
      </c>
      <c r="J977" s="2">
        <v>6.6</v>
      </c>
      <c r="K977" s="2">
        <v>206.18</v>
      </c>
      <c r="L977" s="2">
        <v>131</v>
      </c>
      <c r="M977" s="2">
        <v>23.94</v>
      </c>
      <c r="N977" s="2">
        <v>60.41</v>
      </c>
      <c r="O977" s="2">
        <v>256.7</v>
      </c>
      <c r="P977" s="2">
        <v>4830</v>
      </c>
      <c r="Q977" s="2" t="s">
        <v>49</v>
      </c>
      <c r="R977" s="2">
        <v>74</v>
      </c>
      <c r="S977" s="2">
        <v>227335</v>
      </c>
      <c r="T977" s="2">
        <v>157.58000000000001</v>
      </c>
      <c r="U977" s="2">
        <v>99.12</v>
      </c>
      <c r="V977" s="2" t="s">
        <v>44</v>
      </c>
      <c r="W977" s="2">
        <v>73.05</v>
      </c>
    </row>
    <row r="978" spans="1:23" x14ac:dyDescent="0.3">
      <c r="A978" s="2" t="s">
        <v>1650</v>
      </c>
      <c r="B978" s="2" t="s">
        <v>28</v>
      </c>
      <c r="C978" s="2" t="s">
        <v>50</v>
      </c>
      <c r="D978" s="2" t="s">
        <v>2961</v>
      </c>
      <c r="E978" s="2" t="s">
        <v>4804</v>
      </c>
      <c r="F978" s="2" t="s">
        <v>26</v>
      </c>
      <c r="G978" s="2" t="s">
        <v>9</v>
      </c>
      <c r="H978" s="2">
        <f t="shared" si="15"/>
        <v>1963</v>
      </c>
      <c r="I978" s="42" t="s">
        <v>6025</v>
      </c>
      <c r="J978" s="2">
        <v>6.6</v>
      </c>
      <c r="K978" s="2">
        <v>159.91999999999999</v>
      </c>
      <c r="L978" s="2">
        <v>179</v>
      </c>
      <c r="M978" s="2">
        <v>0.76</v>
      </c>
      <c r="N978" s="2">
        <v>1.54</v>
      </c>
      <c r="O978" s="2">
        <v>10.74</v>
      </c>
      <c r="P978" s="2">
        <v>2036</v>
      </c>
      <c r="Q978" s="2" t="s">
        <v>45</v>
      </c>
      <c r="R978" s="2">
        <v>28</v>
      </c>
      <c r="S978" s="2">
        <v>442703</v>
      </c>
      <c r="T978" s="2">
        <v>5.96</v>
      </c>
      <c r="U978" s="2">
        <v>4.78</v>
      </c>
      <c r="V978" s="2" t="s">
        <v>50</v>
      </c>
      <c r="W978" s="2">
        <v>34.619999999999997</v>
      </c>
    </row>
    <row r="979" spans="1:23" x14ac:dyDescent="0.3">
      <c r="A979" s="2" t="s">
        <v>1657</v>
      </c>
      <c r="B979" s="2" t="s">
        <v>32</v>
      </c>
      <c r="C979" s="2" t="s">
        <v>54</v>
      </c>
      <c r="D979" s="2" t="s">
        <v>2965</v>
      </c>
      <c r="E979" s="2" t="s">
        <v>4811</v>
      </c>
      <c r="F979" s="2" t="s">
        <v>26</v>
      </c>
      <c r="G979" s="2" t="s">
        <v>19</v>
      </c>
      <c r="H979" s="2">
        <f t="shared" si="15"/>
        <v>1982</v>
      </c>
      <c r="I979" s="42" t="s">
        <v>6026</v>
      </c>
      <c r="J979" s="2">
        <v>6.6</v>
      </c>
      <c r="K979" s="2">
        <v>125.58</v>
      </c>
      <c r="L979" s="2">
        <v>157</v>
      </c>
      <c r="M979" s="2">
        <v>39.18</v>
      </c>
      <c r="N979" s="2">
        <v>75.31</v>
      </c>
      <c r="O979" s="2">
        <v>228.45</v>
      </c>
      <c r="P979" s="2">
        <v>2870</v>
      </c>
      <c r="Q979" s="2" t="s">
        <v>49</v>
      </c>
      <c r="R979" s="2">
        <v>73</v>
      </c>
      <c r="S979" s="2">
        <v>255552</v>
      </c>
      <c r="T979" s="2">
        <v>115.72</v>
      </c>
      <c r="U979" s="2">
        <v>112.73</v>
      </c>
      <c r="V979" s="2" t="s">
        <v>46</v>
      </c>
      <c r="W979" s="2">
        <v>57.28</v>
      </c>
    </row>
    <row r="980" spans="1:23" x14ac:dyDescent="0.3">
      <c r="A980" s="2" t="s">
        <v>1659</v>
      </c>
      <c r="B980" s="2" t="s">
        <v>13</v>
      </c>
      <c r="C980" s="2" t="s">
        <v>61</v>
      </c>
      <c r="D980" s="2" t="s">
        <v>2579</v>
      </c>
      <c r="E980" s="2" t="s">
        <v>4813</v>
      </c>
      <c r="F980" s="2" t="s">
        <v>26</v>
      </c>
      <c r="G980" s="2" t="s">
        <v>27</v>
      </c>
      <c r="H980" s="2">
        <f t="shared" si="15"/>
        <v>2001</v>
      </c>
      <c r="I980" s="42" t="s">
        <v>6027</v>
      </c>
      <c r="J980" s="2">
        <v>6.6</v>
      </c>
      <c r="K980" s="2">
        <v>153.46</v>
      </c>
      <c r="L980" s="2">
        <v>125</v>
      </c>
      <c r="M980" s="2">
        <v>45.66</v>
      </c>
      <c r="N980" s="2">
        <v>79.02</v>
      </c>
      <c r="O980" s="2">
        <v>587.22</v>
      </c>
      <c r="P980" s="2">
        <v>3093</v>
      </c>
      <c r="Q980" s="2" t="s">
        <v>45</v>
      </c>
      <c r="R980" s="2">
        <v>96</v>
      </c>
      <c r="S980" s="2">
        <v>224229</v>
      </c>
      <c r="T980" s="2">
        <v>322.01</v>
      </c>
      <c r="U980" s="2">
        <v>265.20999999999998</v>
      </c>
      <c r="V980" s="2" t="s">
        <v>46</v>
      </c>
      <c r="W980" s="2">
        <v>26.47</v>
      </c>
    </row>
    <row r="981" spans="1:23" x14ac:dyDescent="0.3">
      <c r="A981" s="2" t="s">
        <v>1660</v>
      </c>
      <c r="B981" s="2" t="s">
        <v>28</v>
      </c>
      <c r="C981" s="2" t="s">
        <v>44</v>
      </c>
      <c r="D981" s="2" t="s">
        <v>2660</v>
      </c>
      <c r="E981" s="2" t="s">
        <v>4815</v>
      </c>
      <c r="F981" s="2" t="s">
        <v>26</v>
      </c>
      <c r="G981" s="2" t="s">
        <v>9</v>
      </c>
      <c r="H981" s="2">
        <f t="shared" si="15"/>
        <v>1994</v>
      </c>
      <c r="I981" s="42" t="s">
        <v>6028</v>
      </c>
      <c r="J981" s="2">
        <v>6.6</v>
      </c>
      <c r="K981" s="2">
        <v>230.96</v>
      </c>
      <c r="L981" s="2">
        <v>137</v>
      </c>
      <c r="M981" s="2">
        <v>36.39</v>
      </c>
      <c r="N981" s="2">
        <v>56.45</v>
      </c>
      <c r="O981" s="2">
        <v>468.9</v>
      </c>
      <c r="P981" s="2">
        <v>4178</v>
      </c>
      <c r="Q981" s="2" t="s">
        <v>45</v>
      </c>
      <c r="R981" s="2">
        <v>29</v>
      </c>
      <c r="S981" s="2">
        <v>320134</v>
      </c>
      <c r="T981" s="2">
        <v>326.43</v>
      </c>
      <c r="U981" s="2">
        <v>142.47</v>
      </c>
      <c r="V981" s="2" t="s">
        <v>48</v>
      </c>
      <c r="W981" s="2">
        <v>67.12</v>
      </c>
    </row>
    <row r="982" spans="1:23" x14ac:dyDescent="0.3">
      <c r="A982" s="2" t="s">
        <v>1678</v>
      </c>
      <c r="B982" s="2" t="s">
        <v>20</v>
      </c>
      <c r="C982" s="2" t="s">
        <v>66</v>
      </c>
      <c r="D982" s="2" t="s">
        <v>2417</v>
      </c>
      <c r="E982" s="2" t="s">
        <v>4835</v>
      </c>
      <c r="F982" s="2" t="s">
        <v>26</v>
      </c>
      <c r="G982" s="2" t="s">
        <v>9</v>
      </c>
      <c r="H982" s="2">
        <f t="shared" si="15"/>
        <v>1982</v>
      </c>
      <c r="I982" s="42" t="s">
        <v>6029</v>
      </c>
      <c r="J982" s="2">
        <v>6.6</v>
      </c>
      <c r="K982" s="2">
        <v>278.95999999999998</v>
      </c>
      <c r="L982" s="2">
        <v>165</v>
      </c>
      <c r="M982" s="2">
        <v>17.579999999999998</v>
      </c>
      <c r="N982" s="2">
        <v>27.53</v>
      </c>
      <c r="O982" s="2">
        <v>250.26</v>
      </c>
      <c r="P982" s="2">
        <v>2573</v>
      </c>
      <c r="Q982" s="2" t="s">
        <v>49</v>
      </c>
      <c r="R982" s="2">
        <v>67</v>
      </c>
      <c r="S982" s="2">
        <v>54396</v>
      </c>
      <c r="T982" s="2">
        <v>137.94999999999999</v>
      </c>
      <c r="U982" s="2">
        <v>112.31</v>
      </c>
      <c r="V982" s="2" t="s">
        <v>50</v>
      </c>
      <c r="W982" s="2">
        <v>104.65</v>
      </c>
    </row>
    <row r="983" spans="1:23" x14ac:dyDescent="0.3">
      <c r="A983" s="2" t="s">
        <v>1684</v>
      </c>
      <c r="B983" s="2" t="s">
        <v>28</v>
      </c>
      <c r="C983" s="2" t="s">
        <v>52</v>
      </c>
      <c r="D983" s="2" t="s">
        <v>1987</v>
      </c>
      <c r="E983" s="2" t="s">
        <v>4844</v>
      </c>
      <c r="F983" s="2" t="s">
        <v>26</v>
      </c>
      <c r="G983" s="2" t="s">
        <v>27</v>
      </c>
      <c r="H983" s="2">
        <f t="shared" si="15"/>
        <v>1952</v>
      </c>
      <c r="I983" s="42" t="s">
        <v>6030</v>
      </c>
      <c r="J983" s="2">
        <v>6.6</v>
      </c>
      <c r="K983" s="2">
        <v>281.93</v>
      </c>
      <c r="L983" s="2">
        <v>147</v>
      </c>
      <c r="M983" s="2">
        <v>49.22</v>
      </c>
      <c r="N983" s="2">
        <v>100.11</v>
      </c>
      <c r="O983" s="2">
        <v>523.82000000000005</v>
      </c>
      <c r="P983" s="2">
        <v>3149</v>
      </c>
      <c r="Q983" s="2" t="s">
        <v>49</v>
      </c>
      <c r="R983" s="2">
        <v>51</v>
      </c>
      <c r="S983" s="2">
        <v>32711</v>
      </c>
      <c r="T983" s="2">
        <v>358.57</v>
      </c>
      <c r="U983" s="2">
        <v>165.25</v>
      </c>
      <c r="V983" s="2" t="s">
        <v>50</v>
      </c>
      <c r="W983" s="2">
        <v>73.11</v>
      </c>
    </row>
    <row r="984" spans="1:23" x14ac:dyDescent="0.3">
      <c r="A984" s="2" t="s">
        <v>1750</v>
      </c>
      <c r="B984" s="2" t="s">
        <v>8</v>
      </c>
      <c r="C984" s="2" t="s">
        <v>44</v>
      </c>
      <c r="D984" s="2" t="s">
        <v>2711</v>
      </c>
      <c r="E984" s="2" t="s">
        <v>4927</v>
      </c>
      <c r="F984" s="2" t="s">
        <v>26</v>
      </c>
      <c r="G984" s="2" t="s">
        <v>9</v>
      </c>
      <c r="H984" s="2">
        <f t="shared" si="15"/>
        <v>1978</v>
      </c>
      <c r="I984" s="42" t="s">
        <v>6031</v>
      </c>
      <c r="J984" s="2">
        <v>6.6</v>
      </c>
      <c r="K984" s="2">
        <v>122.57</v>
      </c>
      <c r="L984" s="2">
        <v>155</v>
      </c>
      <c r="M984" s="2">
        <v>14.16</v>
      </c>
      <c r="N984" s="2">
        <v>30.93</v>
      </c>
      <c r="O984" s="2">
        <v>171.26</v>
      </c>
      <c r="P984" s="2">
        <v>525</v>
      </c>
      <c r="Q984" s="2" t="s">
        <v>45</v>
      </c>
      <c r="R984" s="2">
        <v>20</v>
      </c>
      <c r="S984" s="2">
        <v>35524</v>
      </c>
      <c r="T984" s="2">
        <v>122.18</v>
      </c>
      <c r="U984" s="2">
        <v>49.08</v>
      </c>
      <c r="V984" s="2" t="s">
        <v>55</v>
      </c>
      <c r="W984" s="2">
        <v>50.95</v>
      </c>
    </row>
    <row r="985" spans="1:23" x14ac:dyDescent="0.3">
      <c r="A985" s="2" t="s">
        <v>1779</v>
      </c>
      <c r="B985" s="2" t="s">
        <v>17</v>
      </c>
      <c r="C985" s="2" t="s">
        <v>44</v>
      </c>
      <c r="D985" s="2" t="s">
        <v>2275</v>
      </c>
      <c r="E985" s="2" t="s">
        <v>4960</v>
      </c>
      <c r="F985" s="2" t="s">
        <v>26</v>
      </c>
      <c r="G985" s="2" t="s">
        <v>9</v>
      </c>
      <c r="H985" s="2">
        <f t="shared" si="15"/>
        <v>1960</v>
      </c>
      <c r="I985" s="42" t="s">
        <v>6032</v>
      </c>
      <c r="J985" s="2">
        <v>6.6</v>
      </c>
      <c r="K985" s="2">
        <v>100.39</v>
      </c>
      <c r="L985" s="2">
        <v>124</v>
      </c>
      <c r="M985" s="2">
        <v>3.61</v>
      </c>
      <c r="N985" s="2">
        <v>6.77</v>
      </c>
      <c r="O985" s="2">
        <v>28.94</v>
      </c>
      <c r="P985" s="2">
        <v>4559</v>
      </c>
      <c r="Q985" s="2" t="s">
        <v>49</v>
      </c>
      <c r="R985" s="2">
        <v>37</v>
      </c>
      <c r="S985" s="2">
        <v>83130</v>
      </c>
      <c r="T985" s="2">
        <v>20.69</v>
      </c>
      <c r="U985" s="2">
        <v>8.25</v>
      </c>
      <c r="V985" s="2" t="s">
        <v>46</v>
      </c>
      <c r="W985" s="2">
        <v>43.45</v>
      </c>
    </row>
    <row r="986" spans="1:23" x14ac:dyDescent="0.3">
      <c r="A986" s="2" t="s">
        <v>1553</v>
      </c>
      <c r="B986" s="2" t="s">
        <v>13</v>
      </c>
      <c r="C986" s="2" t="s">
        <v>52</v>
      </c>
      <c r="D986" s="2" t="s">
        <v>3036</v>
      </c>
      <c r="E986" s="2" t="s">
        <v>4972</v>
      </c>
      <c r="F986" s="2" t="s">
        <v>26</v>
      </c>
      <c r="G986" s="2" t="s">
        <v>9</v>
      </c>
      <c r="H986" s="2">
        <f t="shared" si="15"/>
        <v>1953</v>
      </c>
      <c r="I986" s="42" t="s">
        <v>6033</v>
      </c>
      <c r="J986" s="2">
        <v>6.6</v>
      </c>
      <c r="K986" s="2">
        <v>277.13</v>
      </c>
      <c r="L986" s="2">
        <v>179</v>
      </c>
      <c r="M986" s="2">
        <v>29.78</v>
      </c>
      <c r="N986" s="2">
        <v>78.95</v>
      </c>
      <c r="O986" s="2">
        <v>401.4</v>
      </c>
      <c r="P986" s="2">
        <v>2493</v>
      </c>
      <c r="Q986" s="2" t="s">
        <v>45</v>
      </c>
      <c r="R986" s="2">
        <v>64</v>
      </c>
      <c r="S986" s="2">
        <v>119328</v>
      </c>
      <c r="T986" s="2">
        <v>259.52</v>
      </c>
      <c r="U986" s="2">
        <v>141.88</v>
      </c>
      <c r="V986" s="2" t="s">
        <v>55</v>
      </c>
      <c r="W986" s="2">
        <v>59.09</v>
      </c>
    </row>
    <row r="987" spans="1:23" x14ac:dyDescent="0.3">
      <c r="A987" s="2" t="s">
        <v>79</v>
      </c>
      <c r="B987" s="2" t="s">
        <v>10</v>
      </c>
      <c r="C987" s="2" t="s">
        <v>66</v>
      </c>
      <c r="D987" s="2" t="s">
        <v>1872</v>
      </c>
      <c r="E987" s="2" t="s">
        <v>3077</v>
      </c>
      <c r="F987" s="2" t="s">
        <v>26</v>
      </c>
      <c r="G987" s="2" t="s">
        <v>9</v>
      </c>
      <c r="H987" s="2">
        <f t="shared" si="15"/>
        <v>2007</v>
      </c>
      <c r="I987" s="42" t="s">
        <v>6034</v>
      </c>
      <c r="J987" s="2">
        <v>6.5</v>
      </c>
      <c r="K987" s="2">
        <v>40.26</v>
      </c>
      <c r="L987" s="2">
        <v>112</v>
      </c>
      <c r="M987" s="2">
        <v>38.450000000000003</v>
      </c>
      <c r="N987" s="2">
        <v>72.930000000000007</v>
      </c>
      <c r="O987" s="2">
        <v>482.17</v>
      </c>
      <c r="P987" s="2">
        <v>4711</v>
      </c>
      <c r="Q987" s="2" t="s">
        <v>49</v>
      </c>
      <c r="R987" s="2">
        <v>48</v>
      </c>
      <c r="S987" s="2">
        <v>433651</v>
      </c>
      <c r="T987" s="2">
        <v>296</v>
      </c>
      <c r="U987" s="2">
        <v>186.17</v>
      </c>
      <c r="V987" s="2" t="s">
        <v>48</v>
      </c>
      <c r="W987" s="2">
        <v>8.44</v>
      </c>
    </row>
    <row r="988" spans="1:23" x14ac:dyDescent="0.3">
      <c r="A988" s="2" t="s">
        <v>94</v>
      </c>
      <c r="B988" s="2" t="s">
        <v>25</v>
      </c>
      <c r="C988" s="2" t="s">
        <v>44</v>
      </c>
      <c r="D988" s="2" t="s">
        <v>1890</v>
      </c>
      <c r="E988" s="2" t="s">
        <v>3092</v>
      </c>
      <c r="F988" s="2" t="s">
        <v>26</v>
      </c>
      <c r="G988" s="2" t="s">
        <v>19</v>
      </c>
      <c r="H988" s="2">
        <f t="shared" si="15"/>
        <v>2007</v>
      </c>
      <c r="I988" s="42" t="s">
        <v>6035</v>
      </c>
      <c r="J988" s="2">
        <v>6.5</v>
      </c>
      <c r="K988" s="2">
        <v>29.87</v>
      </c>
      <c r="L988" s="2">
        <v>174</v>
      </c>
      <c r="M988" s="2">
        <v>3.26</v>
      </c>
      <c r="N988" s="2">
        <v>6.57</v>
      </c>
      <c r="O988" s="2">
        <v>29.19</v>
      </c>
      <c r="P988" s="2">
        <v>1792</v>
      </c>
      <c r="Q988" s="2" t="s">
        <v>45</v>
      </c>
      <c r="R988" s="2">
        <v>49</v>
      </c>
      <c r="S988" s="2">
        <v>159979</v>
      </c>
      <c r="T988" s="2">
        <v>16.100000000000001</v>
      </c>
      <c r="U988" s="2">
        <v>13.09</v>
      </c>
      <c r="V988" s="2" t="s">
        <v>54</v>
      </c>
      <c r="W988" s="2">
        <v>3.41</v>
      </c>
    </row>
    <row r="989" spans="1:23" x14ac:dyDescent="0.3">
      <c r="A989" s="2" t="s">
        <v>132</v>
      </c>
      <c r="B989" s="2" t="s">
        <v>10</v>
      </c>
      <c r="C989" s="2" t="s">
        <v>66</v>
      </c>
      <c r="D989" s="2" t="s">
        <v>1928</v>
      </c>
      <c r="E989" s="2" t="s">
        <v>3130</v>
      </c>
      <c r="F989" s="2" t="s">
        <v>26</v>
      </c>
      <c r="G989" s="2" t="s">
        <v>9</v>
      </c>
      <c r="H989" s="2">
        <f t="shared" si="15"/>
        <v>1992</v>
      </c>
      <c r="I989" s="42" t="s">
        <v>6036</v>
      </c>
      <c r="J989" s="2">
        <v>6.5</v>
      </c>
      <c r="K989" s="2">
        <v>124.06</v>
      </c>
      <c r="L989" s="2">
        <v>168</v>
      </c>
      <c r="M989" s="2">
        <v>32.19</v>
      </c>
      <c r="N989" s="2">
        <v>94.42</v>
      </c>
      <c r="O989" s="2">
        <v>505.76</v>
      </c>
      <c r="P989" s="2">
        <v>576</v>
      </c>
      <c r="Q989" s="2" t="s">
        <v>45</v>
      </c>
      <c r="R989" s="2">
        <v>62</v>
      </c>
      <c r="S989" s="2">
        <v>379582</v>
      </c>
      <c r="T989" s="2">
        <v>331.84</v>
      </c>
      <c r="U989" s="2">
        <v>173.92</v>
      </c>
      <c r="V989" s="2" t="s">
        <v>48</v>
      </c>
      <c r="W989" s="2">
        <v>21.14</v>
      </c>
    </row>
    <row r="990" spans="1:23" x14ac:dyDescent="0.3">
      <c r="A990" s="2" t="s">
        <v>147</v>
      </c>
      <c r="B990" s="2" t="s">
        <v>13</v>
      </c>
      <c r="C990" s="2" t="s">
        <v>54</v>
      </c>
      <c r="D990" s="2" t="s">
        <v>1944</v>
      </c>
      <c r="E990" s="2" t="s">
        <v>3145</v>
      </c>
      <c r="F990" s="2" t="s">
        <v>26</v>
      </c>
      <c r="G990" s="2" t="s">
        <v>19</v>
      </c>
      <c r="H990" s="2">
        <f t="shared" si="15"/>
        <v>1993</v>
      </c>
      <c r="I990" s="42" t="s">
        <v>6037</v>
      </c>
      <c r="J990" s="2">
        <v>6.5</v>
      </c>
      <c r="K990" s="2">
        <v>279.33999999999997</v>
      </c>
      <c r="L990" s="2">
        <v>145</v>
      </c>
      <c r="M990" s="2">
        <v>5.69</v>
      </c>
      <c r="N990" s="2">
        <v>11.44</v>
      </c>
      <c r="O990" s="2">
        <v>75.36</v>
      </c>
      <c r="P990" s="2">
        <v>1545</v>
      </c>
      <c r="Q990" s="2" t="s">
        <v>45</v>
      </c>
      <c r="R990" s="2">
        <v>88</v>
      </c>
      <c r="S990" s="2">
        <v>197424</v>
      </c>
      <c r="T990" s="2">
        <v>41.17</v>
      </c>
      <c r="U990" s="2">
        <v>34.19</v>
      </c>
      <c r="V990" s="2" t="s">
        <v>54</v>
      </c>
      <c r="W990" s="2">
        <v>51.84</v>
      </c>
    </row>
    <row r="991" spans="1:23" x14ac:dyDescent="0.3">
      <c r="A991" s="2" t="s">
        <v>150</v>
      </c>
      <c r="B991" s="2" t="s">
        <v>28</v>
      </c>
      <c r="C991" s="2" t="s">
        <v>66</v>
      </c>
      <c r="D991" s="2" t="s">
        <v>1945</v>
      </c>
      <c r="E991" s="2" t="s">
        <v>3148</v>
      </c>
      <c r="F991" s="2" t="s">
        <v>26</v>
      </c>
      <c r="G991" s="2" t="s">
        <v>19</v>
      </c>
      <c r="H991" s="2">
        <f t="shared" si="15"/>
        <v>1996</v>
      </c>
      <c r="I991" s="42" t="s">
        <v>6038</v>
      </c>
      <c r="J991" s="2">
        <v>6.5</v>
      </c>
      <c r="K991" s="2">
        <v>143.46</v>
      </c>
      <c r="L991" s="2">
        <v>136</v>
      </c>
      <c r="M991" s="2">
        <v>25.75</v>
      </c>
      <c r="N991" s="2">
        <v>59.52</v>
      </c>
      <c r="O991" s="2">
        <v>489.25</v>
      </c>
      <c r="P991" s="2">
        <v>2189</v>
      </c>
      <c r="Q991" s="2" t="s">
        <v>49</v>
      </c>
      <c r="R991" s="2">
        <v>79</v>
      </c>
      <c r="S991" s="2">
        <v>142021</v>
      </c>
      <c r="T991" s="2">
        <v>283.77</v>
      </c>
      <c r="U991" s="2">
        <v>205.48</v>
      </c>
      <c r="V991" s="2" t="s">
        <v>54</v>
      </c>
      <c r="W991" s="2">
        <v>51.33</v>
      </c>
    </row>
    <row r="992" spans="1:23" x14ac:dyDescent="0.3">
      <c r="A992" s="2" t="s">
        <v>204</v>
      </c>
      <c r="B992" s="2" t="s">
        <v>13</v>
      </c>
      <c r="C992" s="2" t="s">
        <v>66</v>
      </c>
      <c r="D992" s="2" t="s">
        <v>1999</v>
      </c>
      <c r="E992" s="2" t="s">
        <v>3202</v>
      </c>
      <c r="F992" s="2" t="s">
        <v>26</v>
      </c>
      <c r="G992" s="2" t="s">
        <v>9</v>
      </c>
      <c r="H992" s="2">
        <f t="shared" si="15"/>
        <v>1989</v>
      </c>
      <c r="I992" s="42" t="s">
        <v>6039</v>
      </c>
      <c r="J992" s="2">
        <v>6.5</v>
      </c>
      <c r="K992" s="2">
        <v>10.56</v>
      </c>
      <c r="L992" s="2">
        <v>167</v>
      </c>
      <c r="M992" s="2">
        <v>13.1</v>
      </c>
      <c r="N992" s="2">
        <v>30.89</v>
      </c>
      <c r="O992" s="2">
        <v>221.76</v>
      </c>
      <c r="P992" s="2">
        <v>2460</v>
      </c>
      <c r="Q992" s="2" t="s">
        <v>49</v>
      </c>
      <c r="R992" s="2">
        <v>76</v>
      </c>
      <c r="S992" s="2">
        <v>407875</v>
      </c>
      <c r="T992" s="2">
        <v>152.78</v>
      </c>
      <c r="U992" s="2">
        <v>68.98</v>
      </c>
      <c r="V992" s="2" t="s">
        <v>48</v>
      </c>
      <c r="W992" s="2">
        <v>4.63</v>
      </c>
    </row>
    <row r="993" spans="1:23" x14ac:dyDescent="0.3">
      <c r="A993" s="2" t="s">
        <v>211</v>
      </c>
      <c r="B993" s="2" t="s">
        <v>25</v>
      </c>
      <c r="C993" s="2" t="s">
        <v>44</v>
      </c>
      <c r="D993" s="2" t="s">
        <v>2004</v>
      </c>
      <c r="E993" s="2" t="s">
        <v>3209</v>
      </c>
      <c r="F993" s="2" t="s">
        <v>26</v>
      </c>
      <c r="G993" s="2" t="s">
        <v>9</v>
      </c>
      <c r="H993" s="2">
        <f t="shared" si="15"/>
        <v>1976</v>
      </c>
      <c r="I993" s="42" t="s">
        <v>6040</v>
      </c>
      <c r="J993" s="2">
        <v>6.5</v>
      </c>
      <c r="K993" s="2">
        <v>17.41</v>
      </c>
      <c r="L993" s="2">
        <v>95</v>
      </c>
      <c r="M993" s="2">
        <v>9.81</v>
      </c>
      <c r="N993" s="2">
        <v>26.24</v>
      </c>
      <c r="O993" s="2">
        <v>151.87</v>
      </c>
      <c r="P993" s="2">
        <v>3819</v>
      </c>
      <c r="Q993" s="2" t="s">
        <v>45</v>
      </c>
      <c r="R993" s="2">
        <v>42</v>
      </c>
      <c r="S993" s="2">
        <v>48473</v>
      </c>
      <c r="T993" s="2">
        <v>94.17</v>
      </c>
      <c r="U993" s="2">
        <v>57.7</v>
      </c>
      <c r="V993" s="2" t="s">
        <v>44</v>
      </c>
      <c r="W993" s="2">
        <v>8.66</v>
      </c>
    </row>
    <row r="994" spans="1:23" x14ac:dyDescent="0.3">
      <c r="A994" s="2" t="s">
        <v>228</v>
      </c>
      <c r="B994" s="2" t="s">
        <v>25</v>
      </c>
      <c r="C994" s="2" t="s">
        <v>52</v>
      </c>
      <c r="D994" s="2" t="s">
        <v>2020</v>
      </c>
      <c r="E994" s="2" t="s">
        <v>3226</v>
      </c>
      <c r="F994" s="2" t="s">
        <v>26</v>
      </c>
      <c r="G994" s="2" t="s">
        <v>9</v>
      </c>
      <c r="H994" s="2">
        <f t="shared" si="15"/>
        <v>1990</v>
      </c>
      <c r="I994" s="42" t="s">
        <v>6041</v>
      </c>
      <c r="J994" s="2">
        <v>6.5</v>
      </c>
      <c r="K994" s="2">
        <v>183.93</v>
      </c>
      <c r="L994" s="2">
        <v>136</v>
      </c>
      <c r="M994" s="2">
        <v>24.02</v>
      </c>
      <c r="N994" s="2">
        <v>58.24</v>
      </c>
      <c r="O994" s="2">
        <v>298.79000000000002</v>
      </c>
      <c r="P994" s="2">
        <v>4501</v>
      </c>
      <c r="Q994" s="2" t="s">
        <v>45</v>
      </c>
      <c r="R994" s="2">
        <v>94</v>
      </c>
      <c r="S994" s="2">
        <v>429603</v>
      </c>
      <c r="T994" s="2">
        <v>213</v>
      </c>
      <c r="U994" s="2">
        <v>85.79</v>
      </c>
      <c r="V994" s="2" t="s">
        <v>54</v>
      </c>
      <c r="W994" s="2">
        <v>34.43</v>
      </c>
    </row>
    <row r="995" spans="1:23" x14ac:dyDescent="0.3">
      <c r="A995" s="2" t="s">
        <v>249</v>
      </c>
      <c r="B995" s="2" t="s">
        <v>10</v>
      </c>
      <c r="C995" s="2" t="s">
        <v>48</v>
      </c>
      <c r="D995" s="2" t="s">
        <v>2042</v>
      </c>
      <c r="E995" s="2" t="s">
        <v>3248</v>
      </c>
      <c r="F995" s="2" t="s">
        <v>26</v>
      </c>
      <c r="G995" s="2" t="s">
        <v>9</v>
      </c>
      <c r="H995" s="2">
        <f t="shared" si="15"/>
        <v>1965</v>
      </c>
      <c r="I995" s="42" t="s">
        <v>6042</v>
      </c>
      <c r="J995" s="2">
        <v>6.5</v>
      </c>
      <c r="K995" s="2">
        <v>43.98</v>
      </c>
      <c r="L995" s="2">
        <v>97</v>
      </c>
      <c r="M995" s="2">
        <v>30.96</v>
      </c>
      <c r="N995" s="2">
        <v>74.33</v>
      </c>
      <c r="O995" s="2">
        <v>641.75</v>
      </c>
      <c r="P995" s="2">
        <v>4434</v>
      </c>
      <c r="Q995" s="2" t="s">
        <v>45</v>
      </c>
      <c r="R995" s="2">
        <v>37</v>
      </c>
      <c r="S995" s="2">
        <v>164133</v>
      </c>
      <c r="T995" s="2">
        <v>364.84</v>
      </c>
      <c r="U995" s="2">
        <v>276.91000000000003</v>
      </c>
      <c r="V995" s="2" t="s">
        <v>48</v>
      </c>
      <c r="W995" s="2">
        <v>4.84</v>
      </c>
    </row>
    <row r="996" spans="1:23" x14ac:dyDescent="0.3">
      <c r="A996" s="2" t="s">
        <v>254</v>
      </c>
      <c r="B996" s="2" t="s">
        <v>10</v>
      </c>
      <c r="C996" s="2" t="s">
        <v>61</v>
      </c>
      <c r="D996" s="2" t="s">
        <v>2046</v>
      </c>
      <c r="E996" s="2" t="s">
        <v>3253</v>
      </c>
      <c r="F996" s="2" t="s">
        <v>26</v>
      </c>
      <c r="G996" s="2" t="s">
        <v>9</v>
      </c>
      <c r="H996" s="2">
        <f t="shared" si="15"/>
        <v>1963</v>
      </c>
      <c r="I996" s="42" t="s">
        <v>6043</v>
      </c>
      <c r="J996" s="2">
        <v>6.5</v>
      </c>
      <c r="K996" s="2">
        <v>116.38</v>
      </c>
      <c r="L996" s="2">
        <v>148</v>
      </c>
      <c r="M996" s="2">
        <v>19.920000000000002</v>
      </c>
      <c r="N996" s="2">
        <v>41.88</v>
      </c>
      <c r="O996" s="2">
        <v>353.02</v>
      </c>
      <c r="P996" s="2">
        <v>2094</v>
      </c>
      <c r="Q996" s="2" t="s">
        <v>49</v>
      </c>
      <c r="R996" s="2">
        <v>45</v>
      </c>
      <c r="S996" s="2">
        <v>164423</v>
      </c>
      <c r="T996" s="2">
        <v>267.23</v>
      </c>
      <c r="U996" s="2">
        <v>85.79</v>
      </c>
      <c r="V996" s="2" t="s">
        <v>46</v>
      </c>
      <c r="W996" s="2">
        <v>56.27</v>
      </c>
    </row>
    <row r="997" spans="1:23" x14ac:dyDescent="0.3">
      <c r="A997" s="2" t="s">
        <v>276</v>
      </c>
      <c r="B997" s="2" t="s">
        <v>25</v>
      </c>
      <c r="C997" s="2" t="s">
        <v>44</v>
      </c>
      <c r="D997" s="2" t="s">
        <v>1999</v>
      </c>
      <c r="E997" s="2" t="s">
        <v>3202</v>
      </c>
      <c r="F997" s="2" t="s">
        <v>26</v>
      </c>
      <c r="G997" s="2" t="s">
        <v>9</v>
      </c>
      <c r="H997" s="2">
        <f t="shared" si="15"/>
        <v>2014</v>
      </c>
      <c r="I997" s="42" t="s">
        <v>6044</v>
      </c>
      <c r="J997" s="2">
        <v>6.5</v>
      </c>
      <c r="K997" s="2">
        <v>9.18</v>
      </c>
      <c r="L997" s="2">
        <v>91</v>
      </c>
      <c r="M997" s="2">
        <v>8.1300000000000008</v>
      </c>
      <c r="N997" s="2">
        <v>16.489999999999998</v>
      </c>
      <c r="O997" s="2">
        <v>116.52</v>
      </c>
      <c r="P997" s="2">
        <v>4289</v>
      </c>
      <c r="Q997" s="2" t="s">
        <v>49</v>
      </c>
      <c r="R997" s="2">
        <v>40</v>
      </c>
      <c r="S997" s="2">
        <v>193984</v>
      </c>
      <c r="T997" s="2">
        <v>62.67</v>
      </c>
      <c r="U997" s="2">
        <v>53.85</v>
      </c>
      <c r="V997" s="2" t="s">
        <v>44</v>
      </c>
      <c r="W997" s="2">
        <v>1.84</v>
      </c>
    </row>
    <row r="998" spans="1:23" x14ac:dyDescent="0.3">
      <c r="A998" s="2" t="s">
        <v>285</v>
      </c>
      <c r="B998" s="2" t="s">
        <v>32</v>
      </c>
      <c r="C998" s="2" t="s">
        <v>52</v>
      </c>
      <c r="D998" s="2" t="s">
        <v>2073</v>
      </c>
      <c r="E998" s="2" t="s">
        <v>3284</v>
      </c>
      <c r="F998" s="2" t="s">
        <v>26</v>
      </c>
      <c r="G998" s="2" t="s">
        <v>9</v>
      </c>
      <c r="H998" s="2">
        <f t="shared" si="15"/>
        <v>1994</v>
      </c>
      <c r="I998" s="42" t="s">
        <v>6045</v>
      </c>
      <c r="J998" s="2">
        <v>6.5</v>
      </c>
      <c r="K998" s="2">
        <v>107.02</v>
      </c>
      <c r="L998" s="2">
        <v>129</v>
      </c>
      <c r="M998" s="2">
        <v>38.6</v>
      </c>
      <c r="N998" s="2">
        <v>102.03</v>
      </c>
      <c r="O998" s="2">
        <v>259.87</v>
      </c>
      <c r="P998" s="2">
        <v>1272</v>
      </c>
      <c r="Q998" s="2" t="s">
        <v>45</v>
      </c>
      <c r="R998" s="2">
        <v>27</v>
      </c>
      <c r="S998" s="2">
        <v>332405</v>
      </c>
      <c r="T998" s="2">
        <v>190.56</v>
      </c>
      <c r="U998" s="2">
        <v>69.31</v>
      </c>
      <c r="V998" s="2" t="s">
        <v>46</v>
      </c>
      <c r="W998" s="2">
        <v>33.72</v>
      </c>
    </row>
    <row r="999" spans="1:23" x14ac:dyDescent="0.3">
      <c r="A999" s="2" t="s">
        <v>291</v>
      </c>
      <c r="B999" s="2" t="s">
        <v>13</v>
      </c>
      <c r="C999" s="2" t="s">
        <v>52</v>
      </c>
      <c r="D999" s="2" t="s">
        <v>1914</v>
      </c>
      <c r="E999" s="2" t="s">
        <v>3291</v>
      </c>
      <c r="F999" s="2" t="s">
        <v>26</v>
      </c>
      <c r="G999" s="2" t="s">
        <v>9</v>
      </c>
      <c r="H999" s="2">
        <f t="shared" si="15"/>
        <v>1955</v>
      </c>
      <c r="I999" s="42" t="s">
        <v>6046</v>
      </c>
      <c r="J999" s="2">
        <v>6.5</v>
      </c>
      <c r="K999" s="2">
        <v>231.93</v>
      </c>
      <c r="L999" s="2">
        <v>96</v>
      </c>
      <c r="M999" s="2">
        <v>6.04</v>
      </c>
      <c r="N999" s="2">
        <v>15.99</v>
      </c>
      <c r="O999" s="2">
        <v>115.62</v>
      </c>
      <c r="P999" s="2">
        <v>3228</v>
      </c>
      <c r="Q999" s="2" t="s">
        <v>45</v>
      </c>
      <c r="R999" s="2">
        <v>28</v>
      </c>
      <c r="S999" s="2">
        <v>335186</v>
      </c>
      <c r="T999" s="2">
        <v>86.93</v>
      </c>
      <c r="U999" s="2">
        <v>28.69</v>
      </c>
      <c r="V999" s="2" t="s">
        <v>48</v>
      </c>
      <c r="W999" s="2">
        <v>75.38</v>
      </c>
    </row>
    <row r="1000" spans="1:23" x14ac:dyDescent="0.3">
      <c r="A1000" s="2" t="s">
        <v>305</v>
      </c>
      <c r="B1000" s="2" t="s">
        <v>17</v>
      </c>
      <c r="C1000" s="2" t="s">
        <v>48</v>
      </c>
      <c r="D1000" s="2" t="s">
        <v>2090</v>
      </c>
      <c r="E1000" s="2" t="s">
        <v>3305</v>
      </c>
      <c r="F1000" s="2" t="s">
        <v>26</v>
      </c>
      <c r="G1000" s="2" t="s">
        <v>9</v>
      </c>
      <c r="H1000" s="2">
        <f t="shared" si="15"/>
        <v>1988</v>
      </c>
      <c r="I1000" s="42" t="s">
        <v>6047</v>
      </c>
      <c r="J1000" s="2">
        <v>6.5</v>
      </c>
      <c r="K1000" s="2">
        <v>66.459999999999994</v>
      </c>
      <c r="L1000" s="2">
        <v>84</v>
      </c>
      <c r="M1000" s="2">
        <v>7.71</v>
      </c>
      <c r="N1000" s="2">
        <v>20.73</v>
      </c>
      <c r="O1000" s="2">
        <v>196.68</v>
      </c>
      <c r="P1000" s="2">
        <v>2296</v>
      </c>
      <c r="Q1000" s="2" t="s">
        <v>49</v>
      </c>
      <c r="R1000" s="2">
        <v>26</v>
      </c>
      <c r="S1000" s="2">
        <v>321320</v>
      </c>
      <c r="T1000" s="2">
        <v>98.51</v>
      </c>
      <c r="U1000" s="2">
        <v>98.17</v>
      </c>
      <c r="V1000" s="2" t="s">
        <v>48</v>
      </c>
      <c r="W1000" s="2">
        <v>6.93</v>
      </c>
    </row>
    <row r="1001" spans="1:23" x14ac:dyDescent="0.3">
      <c r="A1001" s="2" t="s">
        <v>350</v>
      </c>
      <c r="B1001" s="2" t="s">
        <v>28</v>
      </c>
      <c r="C1001" s="2" t="s">
        <v>48</v>
      </c>
      <c r="D1001" s="2" t="s">
        <v>2126</v>
      </c>
      <c r="E1001" s="2" t="s">
        <v>3351</v>
      </c>
      <c r="F1001" s="2" t="s">
        <v>26</v>
      </c>
      <c r="G1001" s="2" t="s">
        <v>9</v>
      </c>
      <c r="H1001" s="2">
        <f t="shared" si="15"/>
        <v>1983</v>
      </c>
      <c r="I1001" s="42" t="s">
        <v>6048</v>
      </c>
      <c r="J1001" s="2">
        <v>6.5</v>
      </c>
      <c r="K1001" s="2">
        <v>253.85</v>
      </c>
      <c r="L1001" s="2">
        <v>132</v>
      </c>
      <c r="M1001" s="2">
        <v>3.52</v>
      </c>
      <c r="N1001" s="2">
        <v>5.71</v>
      </c>
      <c r="O1001" s="2">
        <v>24.2</v>
      </c>
      <c r="P1001" s="2">
        <v>2055</v>
      </c>
      <c r="Q1001" s="2" t="s">
        <v>49</v>
      </c>
      <c r="R1001" s="2">
        <v>23</v>
      </c>
      <c r="S1001" s="2">
        <v>326619</v>
      </c>
      <c r="T1001" s="2">
        <v>14.29</v>
      </c>
      <c r="U1001" s="2">
        <v>9.91</v>
      </c>
      <c r="V1001" s="2" t="s">
        <v>44</v>
      </c>
      <c r="W1001" s="2">
        <v>52.6</v>
      </c>
    </row>
    <row r="1002" spans="1:23" x14ac:dyDescent="0.3">
      <c r="A1002" s="2" t="s">
        <v>354</v>
      </c>
      <c r="B1002" s="2" t="s">
        <v>10</v>
      </c>
      <c r="C1002" s="2" t="s">
        <v>52</v>
      </c>
      <c r="D1002" s="2" t="s">
        <v>2128</v>
      </c>
      <c r="E1002" s="2" t="s">
        <v>3355</v>
      </c>
      <c r="F1002" s="2" t="s">
        <v>26</v>
      </c>
      <c r="G1002" s="2" t="s">
        <v>9</v>
      </c>
      <c r="H1002" s="2">
        <f t="shared" si="15"/>
        <v>2000</v>
      </c>
      <c r="I1002" s="42" t="s">
        <v>6049</v>
      </c>
      <c r="J1002" s="2">
        <v>6.5</v>
      </c>
      <c r="K1002" s="2">
        <v>97.57</v>
      </c>
      <c r="L1002" s="2">
        <v>83</v>
      </c>
      <c r="M1002" s="2">
        <v>1.18</v>
      </c>
      <c r="N1002" s="2">
        <v>1.93</v>
      </c>
      <c r="O1002" s="2">
        <v>17.8</v>
      </c>
      <c r="P1002" s="2">
        <v>2370</v>
      </c>
      <c r="Q1002" s="2" t="s">
        <v>45</v>
      </c>
      <c r="R1002" s="2">
        <v>86</v>
      </c>
      <c r="S1002" s="2">
        <v>110081</v>
      </c>
      <c r="T1002" s="2">
        <v>10.1</v>
      </c>
      <c r="U1002" s="2">
        <v>7.7</v>
      </c>
      <c r="V1002" s="2" t="s">
        <v>48</v>
      </c>
      <c r="W1002" s="2">
        <v>13.99</v>
      </c>
    </row>
    <row r="1003" spans="1:23" x14ac:dyDescent="0.3">
      <c r="A1003" s="2" t="s">
        <v>356</v>
      </c>
      <c r="B1003" s="2" t="s">
        <v>28</v>
      </c>
      <c r="C1003" s="2" t="s">
        <v>48</v>
      </c>
      <c r="D1003" s="2" t="s">
        <v>2130</v>
      </c>
      <c r="E1003" s="2" t="s">
        <v>3357</v>
      </c>
      <c r="F1003" s="2" t="s">
        <v>26</v>
      </c>
      <c r="G1003" s="2" t="s">
        <v>9</v>
      </c>
      <c r="H1003" s="2">
        <f t="shared" si="15"/>
        <v>1952</v>
      </c>
      <c r="I1003" s="42" t="s">
        <v>6050</v>
      </c>
      <c r="J1003" s="2">
        <v>6.5</v>
      </c>
      <c r="K1003" s="2">
        <v>282.36</v>
      </c>
      <c r="L1003" s="2">
        <v>163</v>
      </c>
      <c r="M1003" s="2">
        <v>47.19</v>
      </c>
      <c r="N1003" s="2">
        <v>97.06</v>
      </c>
      <c r="O1003" s="2">
        <v>803.7</v>
      </c>
      <c r="P1003" s="2">
        <v>4650</v>
      </c>
      <c r="Q1003" s="2" t="s">
        <v>49</v>
      </c>
      <c r="R1003" s="2">
        <v>66</v>
      </c>
      <c r="S1003" s="2">
        <v>77978</v>
      </c>
      <c r="T1003" s="2">
        <v>620.30999999999995</v>
      </c>
      <c r="U1003" s="2">
        <v>183.39</v>
      </c>
      <c r="V1003" s="2" t="s">
        <v>55</v>
      </c>
      <c r="W1003" s="2">
        <v>77.739999999999995</v>
      </c>
    </row>
    <row r="1004" spans="1:23" x14ac:dyDescent="0.3">
      <c r="A1004" s="2" t="s">
        <v>361</v>
      </c>
      <c r="B1004" s="2" t="s">
        <v>13</v>
      </c>
      <c r="C1004" s="2" t="s">
        <v>61</v>
      </c>
      <c r="D1004" s="2" t="s">
        <v>2135</v>
      </c>
      <c r="E1004" s="2" t="s">
        <v>3362</v>
      </c>
      <c r="F1004" s="2" t="s">
        <v>26</v>
      </c>
      <c r="G1004" s="2" t="s">
        <v>9</v>
      </c>
      <c r="H1004" s="2">
        <f t="shared" si="15"/>
        <v>2011</v>
      </c>
      <c r="I1004" s="42" t="s">
        <v>6051</v>
      </c>
      <c r="J1004" s="2">
        <v>6.5</v>
      </c>
      <c r="K1004" s="2">
        <v>239.79</v>
      </c>
      <c r="L1004" s="2">
        <v>176</v>
      </c>
      <c r="M1004" s="2">
        <v>17.54</v>
      </c>
      <c r="N1004" s="2">
        <v>33.479999999999997</v>
      </c>
      <c r="O1004" s="2">
        <v>298.67</v>
      </c>
      <c r="P1004" s="2">
        <v>1665</v>
      </c>
      <c r="Q1004" s="2" t="s">
        <v>45</v>
      </c>
      <c r="R1004" s="2">
        <v>72</v>
      </c>
      <c r="S1004" s="2">
        <v>265992</v>
      </c>
      <c r="T1004" s="2">
        <v>222.37</v>
      </c>
      <c r="U1004" s="2">
        <v>76.3</v>
      </c>
      <c r="V1004" s="2" t="s">
        <v>48</v>
      </c>
      <c r="W1004" s="2">
        <v>119.39</v>
      </c>
    </row>
    <row r="1005" spans="1:23" x14ac:dyDescent="0.3">
      <c r="A1005" s="2" t="s">
        <v>373</v>
      </c>
      <c r="B1005" s="2" t="s">
        <v>28</v>
      </c>
      <c r="C1005" s="2" t="s">
        <v>48</v>
      </c>
      <c r="D1005" s="2" t="s">
        <v>1992</v>
      </c>
      <c r="E1005" s="2" t="s">
        <v>3374</v>
      </c>
      <c r="F1005" s="2" t="s">
        <v>26</v>
      </c>
      <c r="G1005" s="2" t="s">
        <v>9</v>
      </c>
      <c r="H1005" s="2">
        <f t="shared" si="15"/>
        <v>1995</v>
      </c>
      <c r="I1005" s="42" t="s">
        <v>6052</v>
      </c>
      <c r="J1005" s="2">
        <v>6.5</v>
      </c>
      <c r="K1005" s="2">
        <v>24.54</v>
      </c>
      <c r="L1005" s="2">
        <v>139</v>
      </c>
      <c r="M1005" s="2">
        <v>4.78</v>
      </c>
      <c r="N1005" s="2">
        <v>7.53</v>
      </c>
      <c r="O1005" s="2">
        <v>69.16</v>
      </c>
      <c r="P1005" s="2">
        <v>3506</v>
      </c>
      <c r="Q1005" s="2" t="s">
        <v>45</v>
      </c>
      <c r="R1005" s="2">
        <v>36</v>
      </c>
      <c r="S1005" s="2">
        <v>23192</v>
      </c>
      <c r="T1005" s="2">
        <v>35.020000000000003</v>
      </c>
      <c r="U1005" s="2">
        <v>34.14</v>
      </c>
      <c r="V1005" s="2" t="s">
        <v>48</v>
      </c>
      <c r="W1005" s="2">
        <v>3.29</v>
      </c>
    </row>
    <row r="1006" spans="1:23" x14ac:dyDescent="0.3">
      <c r="A1006" s="2" t="s">
        <v>458</v>
      </c>
      <c r="B1006" s="2" t="s">
        <v>25</v>
      </c>
      <c r="C1006" s="2" t="s">
        <v>44</v>
      </c>
      <c r="D1006" s="2" t="s">
        <v>2029</v>
      </c>
      <c r="E1006" s="2" t="s">
        <v>3464</v>
      </c>
      <c r="F1006" s="2" t="s">
        <v>26</v>
      </c>
      <c r="G1006" s="2" t="s">
        <v>27</v>
      </c>
      <c r="H1006" s="2">
        <f t="shared" si="15"/>
        <v>1984</v>
      </c>
      <c r="I1006" s="42" t="s">
        <v>6053</v>
      </c>
      <c r="J1006" s="2">
        <v>6.5</v>
      </c>
      <c r="K1006" s="2">
        <v>205.39</v>
      </c>
      <c r="L1006" s="2">
        <v>86</v>
      </c>
      <c r="M1006" s="2">
        <v>23.71</v>
      </c>
      <c r="N1006" s="2">
        <v>36.24</v>
      </c>
      <c r="O1006" s="2">
        <v>106.9</v>
      </c>
      <c r="P1006" s="2">
        <v>2927</v>
      </c>
      <c r="Q1006" s="2" t="s">
        <v>49</v>
      </c>
      <c r="R1006" s="2">
        <v>90</v>
      </c>
      <c r="S1006" s="2">
        <v>494739</v>
      </c>
      <c r="T1006" s="2">
        <v>65.73</v>
      </c>
      <c r="U1006" s="2">
        <v>41.17</v>
      </c>
      <c r="V1006" s="2" t="s">
        <v>50</v>
      </c>
      <c r="W1006" s="2">
        <v>89.64</v>
      </c>
    </row>
    <row r="1007" spans="1:23" x14ac:dyDescent="0.3">
      <c r="A1007" s="2" t="s">
        <v>486</v>
      </c>
      <c r="B1007" s="2" t="s">
        <v>22</v>
      </c>
      <c r="C1007" s="2" t="s">
        <v>48</v>
      </c>
      <c r="D1007" s="2" t="s">
        <v>2238</v>
      </c>
      <c r="E1007" s="2" t="s">
        <v>3492</v>
      </c>
      <c r="F1007" s="2" t="s">
        <v>26</v>
      </c>
      <c r="G1007" s="2" t="s">
        <v>9</v>
      </c>
      <c r="H1007" s="2">
        <f t="shared" si="15"/>
        <v>1981</v>
      </c>
      <c r="I1007" s="42" t="s">
        <v>6054</v>
      </c>
      <c r="J1007" s="2">
        <v>6.5</v>
      </c>
      <c r="K1007" s="2">
        <v>251.48</v>
      </c>
      <c r="L1007" s="2">
        <v>177</v>
      </c>
      <c r="M1007" s="2">
        <v>32.159999999999997</v>
      </c>
      <c r="N1007" s="2">
        <v>58.68</v>
      </c>
      <c r="O1007" s="2">
        <v>273.02</v>
      </c>
      <c r="P1007" s="2">
        <v>1562</v>
      </c>
      <c r="Q1007" s="2" t="s">
        <v>45</v>
      </c>
      <c r="R1007" s="2">
        <v>32</v>
      </c>
      <c r="S1007" s="2">
        <v>289569</v>
      </c>
      <c r="T1007" s="2">
        <v>184.09</v>
      </c>
      <c r="U1007" s="2">
        <v>88.93</v>
      </c>
      <c r="V1007" s="2" t="s">
        <v>44</v>
      </c>
      <c r="W1007" s="2">
        <v>117.13</v>
      </c>
    </row>
    <row r="1008" spans="1:23" x14ac:dyDescent="0.3">
      <c r="A1008" s="2" t="s">
        <v>507</v>
      </c>
      <c r="B1008" s="2" t="s">
        <v>22</v>
      </c>
      <c r="C1008" s="2" t="s">
        <v>52</v>
      </c>
      <c r="D1008" s="2" t="s">
        <v>2253</v>
      </c>
      <c r="E1008" s="2" t="s">
        <v>3513</v>
      </c>
      <c r="F1008" s="2" t="s">
        <v>26</v>
      </c>
      <c r="G1008" s="2" t="s">
        <v>9</v>
      </c>
      <c r="H1008" s="2">
        <f t="shared" si="15"/>
        <v>1965</v>
      </c>
      <c r="I1008" s="42" t="s">
        <v>6055</v>
      </c>
      <c r="J1008" s="2">
        <v>6.5</v>
      </c>
      <c r="K1008" s="2">
        <v>268.24</v>
      </c>
      <c r="L1008" s="2">
        <v>155</v>
      </c>
      <c r="M1008" s="2">
        <v>22.21</v>
      </c>
      <c r="N1008" s="2">
        <v>59.24</v>
      </c>
      <c r="O1008" s="2">
        <v>539.54999999999995</v>
      </c>
      <c r="P1008" s="2">
        <v>3496</v>
      </c>
      <c r="Q1008" s="2" t="s">
        <v>49</v>
      </c>
      <c r="R1008" s="2">
        <v>22</v>
      </c>
      <c r="S1008" s="2">
        <v>196973</v>
      </c>
      <c r="T1008" s="2">
        <v>370.96</v>
      </c>
      <c r="U1008" s="2">
        <v>168.59</v>
      </c>
      <c r="V1008" s="2" t="s">
        <v>48</v>
      </c>
      <c r="W1008" s="2">
        <v>59.83</v>
      </c>
    </row>
    <row r="1009" spans="1:23" x14ac:dyDescent="0.3">
      <c r="A1009" s="2" t="s">
        <v>515</v>
      </c>
      <c r="B1009" s="2" t="s">
        <v>25</v>
      </c>
      <c r="C1009" s="2" t="s">
        <v>44</v>
      </c>
      <c r="D1009" s="2" t="s">
        <v>2259</v>
      </c>
      <c r="E1009" s="2" t="s">
        <v>3521</v>
      </c>
      <c r="F1009" s="2" t="s">
        <v>26</v>
      </c>
      <c r="G1009" s="2" t="s">
        <v>9</v>
      </c>
      <c r="H1009" s="2">
        <f t="shared" si="15"/>
        <v>1950</v>
      </c>
      <c r="I1009" s="42" t="s">
        <v>6056</v>
      </c>
      <c r="J1009" s="2">
        <v>6.5</v>
      </c>
      <c r="K1009" s="2">
        <v>290.25</v>
      </c>
      <c r="L1009" s="2">
        <v>144</v>
      </c>
      <c r="M1009" s="2">
        <v>16.510000000000002</v>
      </c>
      <c r="N1009" s="2">
        <v>35.75</v>
      </c>
      <c r="O1009" s="2">
        <v>174.78</v>
      </c>
      <c r="P1009" s="2">
        <v>2211</v>
      </c>
      <c r="Q1009" s="2" t="s">
        <v>45</v>
      </c>
      <c r="R1009" s="2">
        <v>92</v>
      </c>
      <c r="S1009" s="2">
        <v>360376</v>
      </c>
      <c r="T1009" s="2">
        <v>103.36</v>
      </c>
      <c r="U1009" s="2">
        <v>71.42</v>
      </c>
      <c r="V1009" s="2" t="s">
        <v>55</v>
      </c>
      <c r="W1009" s="2">
        <v>47.5</v>
      </c>
    </row>
    <row r="1010" spans="1:23" x14ac:dyDescent="0.3">
      <c r="A1010" s="2" t="s">
        <v>525</v>
      </c>
      <c r="B1010" s="2" t="s">
        <v>22</v>
      </c>
      <c r="C1010" s="2" t="s">
        <v>52</v>
      </c>
      <c r="D1010" s="2" t="s">
        <v>2266</v>
      </c>
      <c r="E1010" s="2" t="s">
        <v>3531</v>
      </c>
      <c r="F1010" s="2" t="s">
        <v>26</v>
      </c>
      <c r="G1010" s="2" t="s">
        <v>9</v>
      </c>
      <c r="H1010" s="2">
        <f t="shared" si="15"/>
        <v>1984</v>
      </c>
      <c r="I1010" s="42" t="s">
        <v>6057</v>
      </c>
      <c r="J1010" s="2">
        <v>6.5</v>
      </c>
      <c r="K1010" s="2">
        <v>169.58</v>
      </c>
      <c r="L1010" s="2">
        <v>111</v>
      </c>
      <c r="M1010" s="2">
        <v>30.42</v>
      </c>
      <c r="N1010" s="2">
        <v>50.18</v>
      </c>
      <c r="O1010" s="2">
        <v>449.14</v>
      </c>
      <c r="P1010" s="2">
        <v>3924</v>
      </c>
      <c r="Q1010" s="2" t="s">
        <v>45</v>
      </c>
      <c r="R1010" s="2">
        <v>89</v>
      </c>
      <c r="S1010" s="2">
        <v>167638</v>
      </c>
      <c r="T1010" s="2">
        <v>317</v>
      </c>
      <c r="U1010" s="2">
        <v>132.13999999999999</v>
      </c>
      <c r="V1010" s="2" t="s">
        <v>54</v>
      </c>
      <c r="W1010" s="2">
        <v>69.510000000000005</v>
      </c>
    </row>
    <row r="1011" spans="1:23" x14ac:dyDescent="0.3">
      <c r="A1011" s="2" t="s">
        <v>641</v>
      </c>
      <c r="B1011" s="2" t="s">
        <v>22</v>
      </c>
      <c r="C1011" s="2" t="s">
        <v>52</v>
      </c>
      <c r="D1011" s="2" t="s">
        <v>2347</v>
      </c>
      <c r="E1011" s="2" t="s">
        <v>3652</v>
      </c>
      <c r="F1011" s="2" t="s">
        <v>26</v>
      </c>
      <c r="G1011" s="2" t="s">
        <v>9</v>
      </c>
      <c r="H1011" s="2">
        <f t="shared" si="15"/>
        <v>2007</v>
      </c>
      <c r="I1011" s="42" t="s">
        <v>5581</v>
      </c>
      <c r="J1011" s="2">
        <v>6.5</v>
      </c>
      <c r="K1011" s="2">
        <v>182.69</v>
      </c>
      <c r="L1011" s="2">
        <v>113</v>
      </c>
      <c r="M1011" s="2">
        <v>47.65</v>
      </c>
      <c r="N1011" s="2">
        <v>128.65</v>
      </c>
      <c r="O1011" s="2">
        <v>295.97000000000003</v>
      </c>
      <c r="P1011" s="2">
        <v>958</v>
      </c>
      <c r="Q1011" s="2" t="s">
        <v>45</v>
      </c>
      <c r="R1011" s="2">
        <v>51</v>
      </c>
      <c r="S1011" s="2">
        <v>230395</v>
      </c>
      <c r="T1011" s="2">
        <v>224.77</v>
      </c>
      <c r="U1011" s="2">
        <v>71.2</v>
      </c>
      <c r="V1011" s="2" t="s">
        <v>55</v>
      </c>
      <c r="W1011" s="2">
        <v>23.21</v>
      </c>
    </row>
    <row r="1012" spans="1:23" x14ac:dyDescent="0.3">
      <c r="A1012" s="2" t="s">
        <v>650</v>
      </c>
      <c r="B1012" s="2" t="s">
        <v>10</v>
      </c>
      <c r="C1012" s="2" t="s">
        <v>44</v>
      </c>
      <c r="D1012" s="2" t="s">
        <v>2352</v>
      </c>
      <c r="E1012" s="2" t="s">
        <v>3661</v>
      </c>
      <c r="F1012" s="2" t="s">
        <v>26</v>
      </c>
      <c r="G1012" s="2" t="s">
        <v>9</v>
      </c>
      <c r="H1012" s="2">
        <f t="shared" si="15"/>
        <v>1972</v>
      </c>
      <c r="I1012" s="42" t="s">
        <v>6058</v>
      </c>
      <c r="J1012" s="2">
        <v>6.5</v>
      </c>
      <c r="K1012" s="2">
        <v>215.69</v>
      </c>
      <c r="L1012" s="2">
        <v>180</v>
      </c>
      <c r="M1012" s="2">
        <v>5.79</v>
      </c>
      <c r="N1012" s="2">
        <v>9.8699999999999992</v>
      </c>
      <c r="O1012" s="2">
        <v>54.04</v>
      </c>
      <c r="P1012" s="2">
        <v>3248</v>
      </c>
      <c r="Q1012" s="2" t="s">
        <v>49</v>
      </c>
      <c r="R1012" s="2">
        <v>75</v>
      </c>
      <c r="S1012" s="2">
        <v>392364</v>
      </c>
      <c r="T1012" s="2">
        <v>37.549999999999997</v>
      </c>
      <c r="U1012" s="2">
        <v>16.489999999999998</v>
      </c>
      <c r="V1012" s="2" t="s">
        <v>50</v>
      </c>
      <c r="W1012" s="2">
        <v>72.08</v>
      </c>
    </row>
    <row r="1013" spans="1:23" x14ac:dyDescent="0.3">
      <c r="A1013" s="2" t="s">
        <v>660</v>
      </c>
      <c r="B1013" s="2" t="s">
        <v>22</v>
      </c>
      <c r="C1013" s="2" t="s">
        <v>52</v>
      </c>
      <c r="D1013" s="2" t="s">
        <v>2362</v>
      </c>
      <c r="E1013" s="2" t="s">
        <v>3673</v>
      </c>
      <c r="F1013" s="2" t="s">
        <v>26</v>
      </c>
      <c r="G1013" s="2" t="s">
        <v>9</v>
      </c>
      <c r="H1013" s="2">
        <f t="shared" si="15"/>
        <v>1961</v>
      </c>
      <c r="I1013" s="42" t="s">
        <v>6059</v>
      </c>
      <c r="J1013" s="2">
        <v>6.5</v>
      </c>
      <c r="K1013" s="2">
        <v>185.57</v>
      </c>
      <c r="L1013" s="2">
        <v>87</v>
      </c>
      <c r="M1013" s="2">
        <v>1.9</v>
      </c>
      <c r="N1013" s="2">
        <v>4.68</v>
      </c>
      <c r="O1013" s="2">
        <v>10.99</v>
      </c>
      <c r="P1013" s="2">
        <v>3749</v>
      </c>
      <c r="Q1013" s="2" t="s">
        <v>45</v>
      </c>
      <c r="R1013" s="2">
        <v>48</v>
      </c>
      <c r="S1013" s="2">
        <v>36949</v>
      </c>
      <c r="T1013" s="2">
        <v>6.8</v>
      </c>
      <c r="U1013" s="2">
        <v>4.1900000000000004</v>
      </c>
      <c r="V1013" s="2" t="s">
        <v>55</v>
      </c>
      <c r="W1013" s="2">
        <v>80.84</v>
      </c>
    </row>
    <row r="1014" spans="1:23" x14ac:dyDescent="0.3">
      <c r="A1014" s="2" t="s">
        <v>669</v>
      </c>
      <c r="B1014" s="2" t="s">
        <v>32</v>
      </c>
      <c r="C1014" s="2" t="s">
        <v>52</v>
      </c>
      <c r="D1014" s="2" t="s">
        <v>2174</v>
      </c>
      <c r="E1014" s="2" t="s">
        <v>3683</v>
      </c>
      <c r="F1014" s="2" t="s">
        <v>26</v>
      </c>
      <c r="G1014" s="2" t="s">
        <v>9</v>
      </c>
      <c r="H1014" s="2">
        <f t="shared" si="15"/>
        <v>1995</v>
      </c>
      <c r="I1014" s="42" t="s">
        <v>6060</v>
      </c>
      <c r="J1014" s="2">
        <v>6.5</v>
      </c>
      <c r="K1014" s="2">
        <v>16.95</v>
      </c>
      <c r="L1014" s="2">
        <v>160</v>
      </c>
      <c r="M1014" s="2">
        <v>1.2</v>
      </c>
      <c r="N1014" s="2">
        <v>3.13</v>
      </c>
      <c r="O1014" s="2">
        <v>13.82</v>
      </c>
      <c r="P1014" s="2">
        <v>4097</v>
      </c>
      <c r="Q1014" s="2" t="s">
        <v>49</v>
      </c>
      <c r="R1014" s="2">
        <v>22</v>
      </c>
      <c r="S1014" s="2">
        <v>59047</v>
      </c>
      <c r="T1014" s="2">
        <v>10.79</v>
      </c>
      <c r="U1014" s="2">
        <v>3.03</v>
      </c>
      <c r="V1014" s="2" t="s">
        <v>44</v>
      </c>
      <c r="W1014" s="2">
        <v>2.93</v>
      </c>
    </row>
    <row r="1015" spans="1:23" x14ac:dyDescent="0.3">
      <c r="A1015" s="2" t="s">
        <v>674</v>
      </c>
      <c r="B1015" s="2" t="s">
        <v>17</v>
      </c>
      <c r="C1015" s="2" t="s">
        <v>54</v>
      </c>
      <c r="D1015" s="2" t="s">
        <v>2373</v>
      </c>
      <c r="E1015" s="2" t="s">
        <v>3688</v>
      </c>
      <c r="F1015" s="2" t="s">
        <v>26</v>
      </c>
      <c r="G1015" s="2" t="s">
        <v>27</v>
      </c>
      <c r="H1015" s="2">
        <f t="shared" si="15"/>
        <v>1993</v>
      </c>
      <c r="I1015" s="42" t="s">
        <v>6061</v>
      </c>
      <c r="J1015" s="2">
        <v>6.5</v>
      </c>
      <c r="K1015" s="2">
        <v>58.24</v>
      </c>
      <c r="L1015" s="2">
        <v>169</v>
      </c>
      <c r="M1015" s="2">
        <v>25.8</v>
      </c>
      <c r="N1015" s="2">
        <v>63.38</v>
      </c>
      <c r="O1015" s="2">
        <v>448.63</v>
      </c>
      <c r="P1015" s="2">
        <v>745</v>
      </c>
      <c r="Q1015" s="2" t="s">
        <v>49</v>
      </c>
      <c r="R1015" s="2">
        <v>74</v>
      </c>
      <c r="S1015" s="2">
        <v>242673</v>
      </c>
      <c r="T1015" s="2">
        <v>233.22</v>
      </c>
      <c r="U1015" s="2">
        <v>215.41</v>
      </c>
      <c r="V1015" s="2" t="s">
        <v>54</v>
      </c>
      <c r="W1015" s="2">
        <v>27.29</v>
      </c>
    </row>
    <row r="1016" spans="1:23" x14ac:dyDescent="0.3">
      <c r="A1016" s="2" t="s">
        <v>677</v>
      </c>
      <c r="B1016" s="2" t="s">
        <v>13</v>
      </c>
      <c r="C1016" s="2" t="s">
        <v>54</v>
      </c>
      <c r="D1016" s="2" t="s">
        <v>2260</v>
      </c>
      <c r="E1016" s="2" t="s">
        <v>3691</v>
      </c>
      <c r="F1016" s="2" t="s">
        <v>26</v>
      </c>
      <c r="G1016" s="2" t="s">
        <v>1843</v>
      </c>
      <c r="H1016" s="2">
        <f t="shared" si="15"/>
        <v>1953</v>
      </c>
      <c r="I1016" s="42" t="s">
        <v>6062</v>
      </c>
      <c r="J1016" s="2">
        <v>6.5</v>
      </c>
      <c r="K1016" s="2">
        <v>154.31</v>
      </c>
      <c r="L1016" s="2">
        <v>103</v>
      </c>
      <c r="M1016" s="2">
        <v>23.83</v>
      </c>
      <c r="N1016" s="2">
        <v>44.08</v>
      </c>
      <c r="O1016" s="2">
        <v>322.17</v>
      </c>
      <c r="P1016" s="2">
        <v>4027</v>
      </c>
      <c r="Q1016" s="2" t="s">
        <v>45</v>
      </c>
      <c r="R1016" s="2">
        <v>93</v>
      </c>
      <c r="S1016" s="2">
        <v>445401</v>
      </c>
      <c r="T1016" s="2">
        <v>244.01</v>
      </c>
      <c r="U1016" s="2">
        <v>78.16</v>
      </c>
      <c r="V1016" s="2" t="s">
        <v>48</v>
      </c>
      <c r="W1016" s="2">
        <v>50.57</v>
      </c>
    </row>
    <row r="1017" spans="1:23" x14ac:dyDescent="0.3">
      <c r="A1017" s="2" t="s">
        <v>606</v>
      </c>
      <c r="B1017" s="2" t="s">
        <v>10</v>
      </c>
      <c r="C1017" s="2" t="s">
        <v>54</v>
      </c>
      <c r="D1017" s="2" t="s">
        <v>2390</v>
      </c>
      <c r="E1017" s="2" t="s">
        <v>3715</v>
      </c>
      <c r="F1017" s="2" t="s">
        <v>26</v>
      </c>
      <c r="G1017" s="2" t="s">
        <v>9</v>
      </c>
      <c r="H1017" s="2">
        <f t="shared" si="15"/>
        <v>1989</v>
      </c>
      <c r="I1017" s="42" t="s">
        <v>6063</v>
      </c>
      <c r="J1017" s="2">
        <v>6.5</v>
      </c>
      <c r="K1017" s="2">
        <v>125.56</v>
      </c>
      <c r="L1017" s="2">
        <v>122</v>
      </c>
      <c r="M1017" s="2">
        <v>47.14</v>
      </c>
      <c r="N1017" s="2">
        <v>139.75</v>
      </c>
      <c r="O1017" s="2">
        <v>1298.27</v>
      </c>
      <c r="P1017" s="2">
        <v>1855</v>
      </c>
      <c r="Q1017" s="2" t="s">
        <v>45</v>
      </c>
      <c r="R1017" s="2">
        <v>37</v>
      </c>
      <c r="S1017" s="2">
        <v>216712</v>
      </c>
      <c r="T1017" s="2">
        <v>741.38</v>
      </c>
      <c r="U1017" s="2">
        <v>556.89</v>
      </c>
      <c r="V1017" s="2" t="s">
        <v>50</v>
      </c>
      <c r="W1017" s="2">
        <v>48.53</v>
      </c>
    </row>
    <row r="1018" spans="1:23" x14ac:dyDescent="0.3">
      <c r="A1018" s="2" t="s">
        <v>718</v>
      </c>
      <c r="B1018" s="2" t="s">
        <v>13</v>
      </c>
      <c r="C1018" s="2" t="s">
        <v>54</v>
      </c>
      <c r="D1018" s="2" t="s">
        <v>2066</v>
      </c>
      <c r="E1018" s="2" t="s">
        <v>3736</v>
      </c>
      <c r="F1018" s="2" t="s">
        <v>26</v>
      </c>
      <c r="G1018" s="2" t="s">
        <v>9</v>
      </c>
      <c r="H1018" s="2">
        <f t="shared" si="15"/>
        <v>1951</v>
      </c>
      <c r="I1018" s="42" t="s">
        <v>6064</v>
      </c>
      <c r="J1018" s="2">
        <v>6.5</v>
      </c>
      <c r="K1018" s="2">
        <v>98.31</v>
      </c>
      <c r="L1018" s="2">
        <v>127</v>
      </c>
      <c r="M1018" s="2">
        <v>48.36</v>
      </c>
      <c r="N1018" s="2">
        <v>124.23</v>
      </c>
      <c r="O1018" s="2">
        <v>1169.99</v>
      </c>
      <c r="P1018" s="2">
        <v>3163</v>
      </c>
      <c r="Q1018" s="2" t="s">
        <v>49</v>
      </c>
      <c r="R1018" s="2">
        <v>24</v>
      </c>
      <c r="S1018" s="2">
        <v>235661</v>
      </c>
      <c r="T1018" s="2">
        <v>708.24</v>
      </c>
      <c r="U1018" s="2">
        <v>461.75</v>
      </c>
      <c r="V1018" s="2" t="s">
        <v>46</v>
      </c>
      <c r="W1018" s="2">
        <v>40.39</v>
      </c>
    </row>
    <row r="1019" spans="1:23" x14ac:dyDescent="0.3">
      <c r="A1019" s="2" t="s">
        <v>727</v>
      </c>
      <c r="B1019" s="2" t="s">
        <v>17</v>
      </c>
      <c r="C1019" s="2" t="s">
        <v>48</v>
      </c>
      <c r="D1019" s="2" t="s">
        <v>2411</v>
      </c>
      <c r="E1019" s="2" t="s">
        <v>3746</v>
      </c>
      <c r="F1019" s="2" t="s">
        <v>26</v>
      </c>
      <c r="G1019" s="2" t="s">
        <v>9</v>
      </c>
      <c r="H1019" s="2">
        <f t="shared" si="15"/>
        <v>1984</v>
      </c>
      <c r="I1019" s="42" t="s">
        <v>6065</v>
      </c>
      <c r="J1019" s="2">
        <v>6.5</v>
      </c>
      <c r="K1019" s="2">
        <v>187.9</v>
      </c>
      <c r="L1019" s="2">
        <v>83</v>
      </c>
      <c r="M1019" s="2">
        <v>31.19</v>
      </c>
      <c r="N1019" s="2">
        <v>61.52</v>
      </c>
      <c r="O1019" s="2">
        <v>325.25</v>
      </c>
      <c r="P1019" s="2">
        <v>4346</v>
      </c>
      <c r="Q1019" s="2" t="s">
        <v>45</v>
      </c>
      <c r="R1019" s="2">
        <v>83</v>
      </c>
      <c r="S1019" s="2">
        <v>357884</v>
      </c>
      <c r="T1019" s="2">
        <v>169.71</v>
      </c>
      <c r="U1019" s="2">
        <v>155.54</v>
      </c>
      <c r="V1019" s="2" t="s">
        <v>55</v>
      </c>
      <c r="W1019" s="2">
        <v>49.5</v>
      </c>
    </row>
    <row r="1020" spans="1:23" x14ac:dyDescent="0.3">
      <c r="A1020" s="2" t="s">
        <v>734</v>
      </c>
      <c r="B1020" s="2" t="s">
        <v>20</v>
      </c>
      <c r="C1020" s="2" t="s">
        <v>52</v>
      </c>
      <c r="D1020" s="2" t="s">
        <v>2416</v>
      </c>
      <c r="E1020" s="2" t="s">
        <v>3753</v>
      </c>
      <c r="F1020" s="2" t="s">
        <v>26</v>
      </c>
      <c r="G1020" s="2" t="s">
        <v>9</v>
      </c>
      <c r="H1020" s="2">
        <f t="shared" si="15"/>
        <v>1961</v>
      </c>
      <c r="I1020" s="42" t="s">
        <v>6066</v>
      </c>
      <c r="J1020" s="2">
        <v>6.5</v>
      </c>
      <c r="K1020" s="2">
        <v>143.47999999999999</v>
      </c>
      <c r="L1020" s="2">
        <v>84</v>
      </c>
      <c r="M1020" s="2">
        <v>16.89</v>
      </c>
      <c r="N1020" s="2">
        <v>39.31</v>
      </c>
      <c r="O1020" s="2">
        <v>275.37</v>
      </c>
      <c r="P1020" s="2">
        <v>697</v>
      </c>
      <c r="Q1020" s="2" t="s">
        <v>49</v>
      </c>
      <c r="R1020" s="2">
        <v>65</v>
      </c>
      <c r="S1020" s="2">
        <v>437885</v>
      </c>
      <c r="T1020" s="2">
        <v>148.34</v>
      </c>
      <c r="U1020" s="2">
        <v>127.03</v>
      </c>
      <c r="V1020" s="2" t="s">
        <v>48</v>
      </c>
      <c r="W1020" s="2">
        <v>41.27</v>
      </c>
    </row>
    <row r="1021" spans="1:23" x14ac:dyDescent="0.3">
      <c r="A1021" s="2" t="s">
        <v>771</v>
      </c>
      <c r="B1021" s="2" t="s">
        <v>8</v>
      </c>
      <c r="C1021" s="2" t="s">
        <v>44</v>
      </c>
      <c r="D1021" s="2" t="s">
        <v>1881</v>
      </c>
      <c r="E1021" s="2" t="s">
        <v>3792</v>
      </c>
      <c r="F1021" s="2" t="s">
        <v>26</v>
      </c>
      <c r="G1021" s="2" t="s">
        <v>9</v>
      </c>
      <c r="H1021" s="2">
        <f t="shared" si="15"/>
        <v>1960</v>
      </c>
      <c r="I1021" s="42" t="s">
        <v>6067</v>
      </c>
      <c r="J1021" s="2">
        <v>6.5</v>
      </c>
      <c r="K1021" s="2">
        <v>125.27</v>
      </c>
      <c r="L1021" s="2">
        <v>162</v>
      </c>
      <c r="M1021" s="2">
        <v>39.61</v>
      </c>
      <c r="N1021" s="2">
        <v>61.14</v>
      </c>
      <c r="O1021" s="2">
        <v>400.86</v>
      </c>
      <c r="P1021" s="2">
        <v>4190</v>
      </c>
      <c r="Q1021" s="2" t="s">
        <v>49</v>
      </c>
      <c r="R1021" s="2">
        <v>77</v>
      </c>
      <c r="S1021" s="2">
        <v>333918</v>
      </c>
      <c r="T1021" s="2">
        <v>230.7</v>
      </c>
      <c r="U1021" s="2">
        <v>170.16</v>
      </c>
      <c r="V1021" s="2" t="s">
        <v>50</v>
      </c>
      <c r="W1021" s="2">
        <v>29.03</v>
      </c>
    </row>
    <row r="1022" spans="1:23" x14ac:dyDescent="0.3">
      <c r="A1022" s="2" t="s">
        <v>775</v>
      </c>
      <c r="B1022" s="2" t="s">
        <v>22</v>
      </c>
      <c r="C1022" s="2" t="s">
        <v>52</v>
      </c>
      <c r="D1022" s="2" t="s">
        <v>2035</v>
      </c>
      <c r="E1022" s="2" t="s">
        <v>3797</v>
      </c>
      <c r="F1022" s="2" t="s">
        <v>1849</v>
      </c>
      <c r="G1022" s="2" t="s">
        <v>1850</v>
      </c>
      <c r="H1022" s="2">
        <f t="shared" si="15"/>
        <v>1954</v>
      </c>
      <c r="I1022" s="42" t="s">
        <v>6068</v>
      </c>
      <c r="J1022" s="2">
        <v>6.5</v>
      </c>
      <c r="K1022" s="2">
        <v>50.12</v>
      </c>
      <c r="L1022" s="2">
        <v>107</v>
      </c>
      <c r="M1022" s="2">
        <v>46.45</v>
      </c>
      <c r="N1022" s="2">
        <v>126.12</v>
      </c>
      <c r="O1022" s="2">
        <v>1198.05</v>
      </c>
      <c r="P1022" s="2">
        <v>4298</v>
      </c>
      <c r="Q1022" s="2" t="s">
        <v>45</v>
      </c>
      <c r="R1022" s="2">
        <v>65</v>
      </c>
      <c r="S1022" s="2">
        <v>471218</v>
      </c>
      <c r="T1022" s="2">
        <v>802.35</v>
      </c>
      <c r="U1022" s="2">
        <v>395.7</v>
      </c>
      <c r="V1022" s="2" t="s">
        <v>55</v>
      </c>
      <c r="W1022" s="2">
        <v>15.92</v>
      </c>
    </row>
    <row r="1023" spans="1:23" x14ac:dyDescent="0.3">
      <c r="A1023" s="2" t="s">
        <v>793</v>
      </c>
      <c r="B1023" s="2" t="s">
        <v>20</v>
      </c>
      <c r="C1023" s="2" t="s">
        <v>48</v>
      </c>
      <c r="D1023" s="2" t="s">
        <v>2460</v>
      </c>
      <c r="E1023" s="2" t="s">
        <v>3820</v>
      </c>
      <c r="F1023" s="2" t="s">
        <v>26</v>
      </c>
      <c r="G1023" s="2" t="s">
        <v>27</v>
      </c>
      <c r="H1023" s="2">
        <f t="shared" si="15"/>
        <v>2014</v>
      </c>
      <c r="I1023" s="42" t="s">
        <v>6069</v>
      </c>
      <c r="J1023" s="2">
        <v>6.5</v>
      </c>
      <c r="K1023" s="2">
        <v>173</v>
      </c>
      <c r="L1023" s="2">
        <v>120</v>
      </c>
      <c r="M1023" s="2">
        <v>36.06</v>
      </c>
      <c r="N1023" s="2">
        <v>55.74</v>
      </c>
      <c r="O1023" s="2">
        <v>272.13</v>
      </c>
      <c r="P1023" s="2">
        <v>3527</v>
      </c>
      <c r="Q1023" s="2" t="s">
        <v>49</v>
      </c>
      <c r="R1023" s="2">
        <v>36</v>
      </c>
      <c r="S1023" s="2">
        <v>146606</v>
      </c>
      <c r="T1023" s="2">
        <v>190.98</v>
      </c>
      <c r="U1023" s="2">
        <v>81.150000000000006</v>
      </c>
      <c r="V1023" s="2" t="s">
        <v>55</v>
      </c>
      <c r="W1023" s="2">
        <v>80.510000000000005</v>
      </c>
    </row>
    <row r="1024" spans="1:23" x14ac:dyDescent="0.3">
      <c r="A1024" s="2" t="s">
        <v>794</v>
      </c>
      <c r="B1024" s="2" t="s">
        <v>28</v>
      </c>
      <c r="C1024" s="2" t="s">
        <v>61</v>
      </c>
      <c r="D1024" s="2" t="s">
        <v>2461</v>
      </c>
      <c r="E1024" s="2" t="s">
        <v>3821</v>
      </c>
      <c r="F1024" s="2" t="s">
        <v>26</v>
      </c>
      <c r="G1024" s="2" t="s">
        <v>9</v>
      </c>
      <c r="H1024" s="2">
        <f t="shared" si="15"/>
        <v>2003</v>
      </c>
      <c r="I1024" s="42" t="s">
        <v>6070</v>
      </c>
      <c r="J1024" s="2">
        <v>6.5</v>
      </c>
      <c r="K1024" s="2">
        <v>110.5</v>
      </c>
      <c r="L1024" s="2">
        <v>138</v>
      </c>
      <c r="M1024" s="2">
        <v>3.87</v>
      </c>
      <c r="N1024" s="2">
        <v>8.86</v>
      </c>
      <c r="O1024" s="2">
        <v>85.81</v>
      </c>
      <c r="P1024" s="2">
        <v>3663</v>
      </c>
      <c r="Q1024" s="2" t="s">
        <v>49</v>
      </c>
      <c r="R1024" s="2">
        <v>65</v>
      </c>
      <c r="S1024" s="2">
        <v>85532</v>
      </c>
      <c r="T1024" s="2">
        <v>43.94</v>
      </c>
      <c r="U1024" s="2">
        <v>41.87</v>
      </c>
      <c r="V1024" s="2" t="s">
        <v>54</v>
      </c>
      <c r="W1024" s="2">
        <v>23.94</v>
      </c>
    </row>
    <row r="1025" spans="1:23" x14ac:dyDescent="0.3">
      <c r="A1025" s="2" t="s">
        <v>807</v>
      </c>
      <c r="B1025" s="2" t="s">
        <v>13</v>
      </c>
      <c r="C1025" s="2" t="s">
        <v>52</v>
      </c>
      <c r="D1025" s="2" t="s">
        <v>2469</v>
      </c>
      <c r="E1025" s="2" t="s">
        <v>3836</v>
      </c>
      <c r="F1025" s="2" t="s">
        <v>26</v>
      </c>
      <c r="G1025" s="2" t="s">
        <v>9</v>
      </c>
      <c r="H1025" s="2">
        <f t="shared" si="15"/>
        <v>1987</v>
      </c>
      <c r="I1025" s="42" t="s">
        <v>6071</v>
      </c>
      <c r="J1025" s="2">
        <v>6.5</v>
      </c>
      <c r="K1025" s="2">
        <v>61.31</v>
      </c>
      <c r="L1025" s="2">
        <v>119</v>
      </c>
      <c r="M1025" s="2">
        <v>6.87</v>
      </c>
      <c r="N1025" s="2">
        <v>17.61</v>
      </c>
      <c r="O1025" s="2">
        <v>64.91</v>
      </c>
      <c r="P1025" s="2">
        <v>4987</v>
      </c>
      <c r="Q1025" s="2" t="s">
        <v>49</v>
      </c>
      <c r="R1025" s="2">
        <v>74</v>
      </c>
      <c r="S1025" s="2">
        <v>226780</v>
      </c>
      <c r="T1025" s="2">
        <v>45.15</v>
      </c>
      <c r="U1025" s="2">
        <v>19.760000000000002</v>
      </c>
      <c r="V1025" s="2" t="s">
        <v>54</v>
      </c>
      <c r="W1025" s="2">
        <v>9.02</v>
      </c>
    </row>
    <row r="1026" spans="1:23" x14ac:dyDescent="0.3">
      <c r="A1026" s="2" t="s">
        <v>821</v>
      </c>
      <c r="B1026" s="2" t="s">
        <v>10</v>
      </c>
      <c r="C1026" s="2" t="s">
        <v>44</v>
      </c>
      <c r="D1026" s="2" t="s">
        <v>2478</v>
      </c>
      <c r="E1026" s="2" t="s">
        <v>3850</v>
      </c>
      <c r="F1026" s="2" t="s">
        <v>26</v>
      </c>
      <c r="G1026" s="2" t="s">
        <v>9</v>
      </c>
      <c r="H1026" s="2">
        <f t="shared" si="15"/>
        <v>1984</v>
      </c>
      <c r="I1026" s="42" t="s">
        <v>6072</v>
      </c>
      <c r="J1026" s="2">
        <v>6.5</v>
      </c>
      <c r="K1026" s="2">
        <v>58.74</v>
      </c>
      <c r="L1026" s="2">
        <v>127</v>
      </c>
      <c r="M1026" s="2">
        <v>31.39</v>
      </c>
      <c r="N1026" s="2">
        <v>58.66</v>
      </c>
      <c r="O1026" s="2">
        <v>340.55</v>
      </c>
      <c r="P1026" s="2">
        <v>1197</v>
      </c>
      <c r="Q1026" s="2" t="s">
        <v>45</v>
      </c>
      <c r="R1026" s="2">
        <v>65</v>
      </c>
      <c r="S1026" s="2">
        <v>132773</v>
      </c>
      <c r="T1026" s="2">
        <v>235.81</v>
      </c>
      <c r="U1026" s="2">
        <v>104.74</v>
      </c>
      <c r="V1026" s="2" t="s">
        <v>46</v>
      </c>
      <c r="W1026" s="2">
        <v>9.57</v>
      </c>
    </row>
    <row r="1027" spans="1:23" x14ac:dyDescent="0.3">
      <c r="A1027" s="2" t="s">
        <v>840</v>
      </c>
      <c r="B1027" s="2" t="s">
        <v>10</v>
      </c>
      <c r="C1027" s="2" t="s">
        <v>61</v>
      </c>
      <c r="D1027" s="2" t="s">
        <v>1885</v>
      </c>
      <c r="E1027" s="2" t="s">
        <v>3869</v>
      </c>
      <c r="F1027" s="2" t="s">
        <v>26</v>
      </c>
      <c r="G1027" s="2" t="s">
        <v>9</v>
      </c>
      <c r="H1027" s="2">
        <f t="shared" ref="H1027:H1090" si="16">YEAR(I1027)</f>
        <v>1968</v>
      </c>
      <c r="I1027" s="42" t="s">
        <v>6073</v>
      </c>
      <c r="J1027" s="2">
        <v>6.5</v>
      </c>
      <c r="K1027" s="2">
        <v>47.68</v>
      </c>
      <c r="L1027" s="2">
        <v>109</v>
      </c>
      <c r="M1027" s="2">
        <v>3.49</v>
      </c>
      <c r="N1027" s="2">
        <v>7.63</v>
      </c>
      <c r="O1027" s="2">
        <v>65.069999999999993</v>
      </c>
      <c r="P1027" s="2">
        <v>2537</v>
      </c>
      <c r="Q1027" s="2" t="s">
        <v>45</v>
      </c>
      <c r="R1027" s="2">
        <v>31</v>
      </c>
      <c r="S1027" s="2">
        <v>287640</v>
      </c>
      <c r="T1027" s="2">
        <v>33.340000000000003</v>
      </c>
      <c r="U1027" s="2">
        <v>31.73</v>
      </c>
      <c r="V1027" s="2" t="s">
        <v>46</v>
      </c>
      <c r="W1027" s="2">
        <v>23.62</v>
      </c>
    </row>
    <row r="1028" spans="1:23" x14ac:dyDescent="0.3">
      <c r="A1028" s="2" t="s">
        <v>878</v>
      </c>
      <c r="B1028" s="2" t="s">
        <v>32</v>
      </c>
      <c r="C1028" s="2" t="s">
        <v>44</v>
      </c>
      <c r="D1028" s="2" t="s">
        <v>2446</v>
      </c>
      <c r="E1028" s="2" t="s">
        <v>3909</v>
      </c>
      <c r="F1028" s="2" t="s">
        <v>26</v>
      </c>
      <c r="G1028" s="2" t="s">
        <v>9</v>
      </c>
      <c r="H1028" s="2">
        <f t="shared" si="16"/>
        <v>1974</v>
      </c>
      <c r="I1028" s="42" t="s">
        <v>6074</v>
      </c>
      <c r="J1028" s="2">
        <v>6.5</v>
      </c>
      <c r="K1028" s="2">
        <v>116.47</v>
      </c>
      <c r="L1028" s="2">
        <v>102</v>
      </c>
      <c r="M1028" s="2">
        <v>46.99</v>
      </c>
      <c r="N1028" s="2">
        <v>91.3</v>
      </c>
      <c r="O1028" s="2">
        <v>500.83</v>
      </c>
      <c r="P1028" s="2">
        <v>3323</v>
      </c>
      <c r="Q1028" s="2" t="s">
        <v>45</v>
      </c>
      <c r="R1028" s="2">
        <v>96</v>
      </c>
      <c r="S1028" s="2">
        <v>16335</v>
      </c>
      <c r="T1028" s="2">
        <v>395.6</v>
      </c>
      <c r="U1028" s="2">
        <v>105.23</v>
      </c>
      <c r="V1028" s="2" t="s">
        <v>44</v>
      </c>
      <c r="W1028" s="2">
        <v>15.47</v>
      </c>
    </row>
    <row r="1029" spans="1:23" x14ac:dyDescent="0.3">
      <c r="A1029" s="2" t="s">
        <v>928</v>
      </c>
      <c r="B1029" s="2" t="s">
        <v>8</v>
      </c>
      <c r="C1029" s="2" t="s">
        <v>52</v>
      </c>
      <c r="D1029" s="2" t="s">
        <v>1856</v>
      </c>
      <c r="E1029" s="2" t="s">
        <v>3963</v>
      </c>
      <c r="F1029" s="2" t="s">
        <v>26</v>
      </c>
      <c r="G1029" s="2" t="s">
        <v>9</v>
      </c>
      <c r="H1029" s="2">
        <f t="shared" si="16"/>
        <v>1978</v>
      </c>
      <c r="I1029" s="42" t="s">
        <v>6075</v>
      </c>
      <c r="J1029" s="2">
        <v>6.5</v>
      </c>
      <c r="K1029" s="2">
        <v>177.81</v>
      </c>
      <c r="L1029" s="2">
        <v>99</v>
      </c>
      <c r="M1029" s="2">
        <v>34.659999999999997</v>
      </c>
      <c r="N1029" s="2">
        <v>54.02</v>
      </c>
      <c r="O1029" s="2">
        <v>420.18</v>
      </c>
      <c r="P1029" s="2">
        <v>2032</v>
      </c>
      <c r="Q1029" s="2" t="s">
        <v>49</v>
      </c>
      <c r="R1029" s="2">
        <v>67</v>
      </c>
      <c r="S1029" s="2">
        <v>304099</v>
      </c>
      <c r="T1029" s="2">
        <v>314.45</v>
      </c>
      <c r="U1029" s="2">
        <v>105.73</v>
      </c>
      <c r="V1029" s="2" t="s">
        <v>48</v>
      </c>
      <c r="W1029" s="2">
        <v>71.739999999999995</v>
      </c>
    </row>
    <row r="1030" spans="1:23" x14ac:dyDescent="0.3">
      <c r="A1030" s="2" t="s">
        <v>939</v>
      </c>
      <c r="B1030" s="2" t="s">
        <v>28</v>
      </c>
      <c r="C1030" s="2" t="s">
        <v>54</v>
      </c>
      <c r="D1030" s="2" t="s">
        <v>2547</v>
      </c>
      <c r="E1030" s="2" t="s">
        <v>3974</v>
      </c>
      <c r="F1030" s="2" t="s">
        <v>26</v>
      </c>
      <c r="G1030" s="2" t="s">
        <v>9</v>
      </c>
      <c r="H1030" s="2">
        <f t="shared" si="16"/>
        <v>1984</v>
      </c>
      <c r="I1030" s="42" t="s">
        <v>6076</v>
      </c>
      <c r="J1030" s="2">
        <v>6.5</v>
      </c>
      <c r="K1030" s="2">
        <v>178.03</v>
      </c>
      <c r="L1030" s="2">
        <v>173</v>
      </c>
      <c r="M1030" s="2">
        <v>3.53</v>
      </c>
      <c r="N1030" s="2">
        <v>6.21</v>
      </c>
      <c r="O1030" s="2">
        <v>49.13</v>
      </c>
      <c r="P1030" s="2">
        <v>2978</v>
      </c>
      <c r="Q1030" s="2" t="s">
        <v>45</v>
      </c>
      <c r="R1030" s="2">
        <v>99</v>
      </c>
      <c r="S1030" s="2">
        <v>274874</v>
      </c>
      <c r="T1030" s="2">
        <v>28.39</v>
      </c>
      <c r="U1030" s="2">
        <v>20.74</v>
      </c>
      <c r="V1030" s="2" t="s">
        <v>50</v>
      </c>
      <c r="W1030" s="2">
        <v>74.099999999999994</v>
      </c>
    </row>
    <row r="1031" spans="1:23" x14ac:dyDescent="0.3">
      <c r="A1031" s="2" t="s">
        <v>962</v>
      </c>
      <c r="B1031" s="2" t="s">
        <v>8</v>
      </c>
      <c r="C1031" s="2" t="s">
        <v>52</v>
      </c>
      <c r="D1031" s="2" t="s">
        <v>2318</v>
      </c>
      <c r="E1031" s="2" t="s">
        <v>3999</v>
      </c>
      <c r="F1031" s="2" t="s">
        <v>26</v>
      </c>
      <c r="G1031" s="2" t="s">
        <v>9</v>
      </c>
      <c r="H1031" s="2">
        <f t="shared" si="16"/>
        <v>1962</v>
      </c>
      <c r="I1031" s="42" t="s">
        <v>6077</v>
      </c>
      <c r="J1031" s="2">
        <v>6.5</v>
      </c>
      <c r="K1031" s="2">
        <v>195.6</v>
      </c>
      <c r="L1031" s="2">
        <v>159</v>
      </c>
      <c r="M1031" s="2">
        <v>18.37</v>
      </c>
      <c r="N1031" s="2">
        <v>48.04</v>
      </c>
      <c r="O1031" s="2">
        <v>379.94</v>
      </c>
      <c r="P1031" s="2">
        <v>1459</v>
      </c>
      <c r="Q1031" s="2" t="s">
        <v>45</v>
      </c>
      <c r="R1031" s="2">
        <v>49</v>
      </c>
      <c r="S1031" s="2">
        <v>109391</v>
      </c>
      <c r="T1031" s="2">
        <v>194.81</v>
      </c>
      <c r="U1031" s="2">
        <v>185.13</v>
      </c>
      <c r="V1031" s="2" t="s">
        <v>54</v>
      </c>
      <c r="W1031" s="2">
        <v>77.73</v>
      </c>
    </row>
    <row r="1032" spans="1:23" x14ac:dyDescent="0.3">
      <c r="A1032" s="2" t="s">
        <v>60</v>
      </c>
      <c r="B1032" s="2" t="s">
        <v>32</v>
      </c>
      <c r="C1032" s="2" t="s">
        <v>61</v>
      </c>
      <c r="D1032" s="2" t="s">
        <v>2605</v>
      </c>
      <c r="E1032" s="2" t="s">
        <v>4074</v>
      </c>
      <c r="F1032" s="2" t="s">
        <v>26</v>
      </c>
      <c r="G1032" s="2" t="s">
        <v>9</v>
      </c>
      <c r="H1032" s="2">
        <f t="shared" si="16"/>
        <v>1962</v>
      </c>
      <c r="I1032" s="42" t="s">
        <v>6078</v>
      </c>
      <c r="J1032" s="2">
        <v>6.5</v>
      </c>
      <c r="K1032" s="2">
        <v>75.42</v>
      </c>
      <c r="L1032" s="2">
        <v>86</v>
      </c>
      <c r="M1032" s="2">
        <v>25.38</v>
      </c>
      <c r="N1032" s="2">
        <v>42.4</v>
      </c>
      <c r="O1032" s="2">
        <v>265.2</v>
      </c>
      <c r="P1032" s="2">
        <v>2244</v>
      </c>
      <c r="Q1032" s="2" t="s">
        <v>49</v>
      </c>
      <c r="R1032" s="2">
        <v>83</v>
      </c>
      <c r="S1032" s="2">
        <v>40912</v>
      </c>
      <c r="T1032" s="2">
        <v>192.59</v>
      </c>
      <c r="U1032" s="2">
        <v>72.61</v>
      </c>
      <c r="V1032" s="2" t="s">
        <v>50</v>
      </c>
      <c r="W1032" s="2">
        <v>7.83</v>
      </c>
    </row>
    <row r="1033" spans="1:23" x14ac:dyDescent="0.3">
      <c r="A1033" s="2" t="s">
        <v>1041</v>
      </c>
      <c r="B1033" s="2" t="s">
        <v>17</v>
      </c>
      <c r="C1033" s="2" t="s">
        <v>48</v>
      </c>
      <c r="D1033" s="2" t="s">
        <v>2104</v>
      </c>
      <c r="E1033" s="2" t="s">
        <v>4087</v>
      </c>
      <c r="F1033" s="2" t="s">
        <v>26</v>
      </c>
      <c r="G1033" s="2" t="s">
        <v>9</v>
      </c>
      <c r="H1033" s="2">
        <f t="shared" si="16"/>
        <v>2008</v>
      </c>
      <c r="I1033" s="42" t="s">
        <v>6079</v>
      </c>
      <c r="J1033" s="2">
        <v>6.5</v>
      </c>
      <c r="K1033" s="2">
        <v>11.42</v>
      </c>
      <c r="L1033" s="2">
        <v>108</v>
      </c>
      <c r="M1033" s="2">
        <v>20.100000000000001</v>
      </c>
      <c r="N1033" s="2">
        <v>37.6</v>
      </c>
      <c r="O1033" s="2">
        <v>348.02</v>
      </c>
      <c r="P1033" s="2">
        <v>4487</v>
      </c>
      <c r="Q1033" s="2" t="s">
        <v>49</v>
      </c>
      <c r="R1033" s="2">
        <v>27</v>
      </c>
      <c r="S1033" s="2">
        <v>68530</v>
      </c>
      <c r="T1033" s="2">
        <v>228.35</v>
      </c>
      <c r="U1033" s="2">
        <v>119.67</v>
      </c>
      <c r="V1033" s="2" t="s">
        <v>50</v>
      </c>
      <c r="W1033" s="2">
        <v>2.89</v>
      </c>
    </row>
    <row r="1034" spans="1:23" x14ac:dyDescent="0.3">
      <c r="A1034" s="2" t="s">
        <v>994</v>
      </c>
      <c r="B1034" s="2" t="s">
        <v>13</v>
      </c>
      <c r="C1034" s="2" t="s">
        <v>52</v>
      </c>
      <c r="D1034" s="2" t="s">
        <v>2652</v>
      </c>
      <c r="E1034" s="2" t="s">
        <v>4154</v>
      </c>
      <c r="F1034" s="2" t="s">
        <v>26</v>
      </c>
      <c r="G1034" s="2" t="s">
        <v>9</v>
      </c>
      <c r="H1034" s="2">
        <f t="shared" si="16"/>
        <v>1989</v>
      </c>
      <c r="I1034" s="42" t="s">
        <v>6080</v>
      </c>
      <c r="J1034" s="2">
        <v>6.5</v>
      </c>
      <c r="K1034" s="2">
        <v>248.55</v>
      </c>
      <c r="L1034" s="2">
        <v>118</v>
      </c>
      <c r="M1034" s="2">
        <v>3.53</v>
      </c>
      <c r="N1034" s="2">
        <v>6.86</v>
      </c>
      <c r="O1034" s="2">
        <v>50.82</v>
      </c>
      <c r="P1034" s="2">
        <v>2649</v>
      </c>
      <c r="Q1034" s="2" t="s">
        <v>45</v>
      </c>
      <c r="R1034" s="2">
        <v>90</v>
      </c>
      <c r="S1034" s="2">
        <v>233902</v>
      </c>
      <c r="T1034" s="2">
        <v>39.58</v>
      </c>
      <c r="U1034" s="2">
        <v>11.24</v>
      </c>
      <c r="V1034" s="2" t="s">
        <v>48</v>
      </c>
      <c r="W1034" s="2">
        <v>120.41</v>
      </c>
    </row>
    <row r="1035" spans="1:23" x14ac:dyDescent="0.3">
      <c r="A1035" s="2" t="s">
        <v>1121</v>
      </c>
      <c r="B1035" s="2" t="s">
        <v>13</v>
      </c>
      <c r="C1035" s="2" t="s">
        <v>48</v>
      </c>
      <c r="D1035" s="2" t="s">
        <v>2665</v>
      </c>
      <c r="E1035" s="2" t="s">
        <v>4178</v>
      </c>
      <c r="F1035" s="2" t="s">
        <v>26</v>
      </c>
      <c r="G1035" s="2" t="s">
        <v>9</v>
      </c>
      <c r="H1035" s="2">
        <f t="shared" si="16"/>
        <v>2008</v>
      </c>
      <c r="I1035" s="42" t="s">
        <v>6081</v>
      </c>
      <c r="J1035" s="2">
        <v>6.5</v>
      </c>
      <c r="K1035" s="2">
        <v>282.08999999999997</v>
      </c>
      <c r="L1035" s="2">
        <v>136</v>
      </c>
      <c r="M1035" s="2">
        <v>38.28</v>
      </c>
      <c r="N1035" s="2">
        <v>90.1</v>
      </c>
      <c r="O1035" s="2">
        <v>609.89</v>
      </c>
      <c r="P1035" s="2">
        <v>1433</v>
      </c>
      <c r="Q1035" s="2" t="s">
        <v>45</v>
      </c>
      <c r="R1035" s="2">
        <v>27</v>
      </c>
      <c r="S1035" s="2">
        <v>351168</v>
      </c>
      <c r="T1035" s="2">
        <v>328.04</v>
      </c>
      <c r="U1035" s="2">
        <v>281.85000000000002</v>
      </c>
      <c r="V1035" s="2" t="s">
        <v>54</v>
      </c>
      <c r="W1035" s="2">
        <v>78.11</v>
      </c>
    </row>
    <row r="1036" spans="1:23" x14ac:dyDescent="0.3">
      <c r="A1036" s="2" t="s">
        <v>1130</v>
      </c>
      <c r="B1036" s="2" t="s">
        <v>22</v>
      </c>
      <c r="C1036" s="2" t="s">
        <v>52</v>
      </c>
      <c r="D1036" s="2" t="s">
        <v>2187</v>
      </c>
      <c r="E1036" s="2" t="s">
        <v>4188</v>
      </c>
      <c r="F1036" s="2" t="s">
        <v>26</v>
      </c>
      <c r="G1036" s="2" t="s">
        <v>9</v>
      </c>
      <c r="H1036" s="2">
        <f t="shared" si="16"/>
        <v>1965</v>
      </c>
      <c r="I1036" s="42" t="s">
        <v>6082</v>
      </c>
      <c r="J1036" s="2">
        <v>6.5</v>
      </c>
      <c r="K1036" s="2">
        <v>225.71</v>
      </c>
      <c r="L1036" s="2">
        <v>124</v>
      </c>
      <c r="M1036" s="2">
        <v>37.1</v>
      </c>
      <c r="N1036" s="2">
        <v>71.13</v>
      </c>
      <c r="O1036" s="2">
        <v>571.01</v>
      </c>
      <c r="P1036" s="2">
        <v>3572</v>
      </c>
      <c r="Q1036" s="2" t="s">
        <v>45</v>
      </c>
      <c r="R1036" s="2">
        <v>81</v>
      </c>
      <c r="S1036" s="2">
        <v>386712</v>
      </c>
      <c r="T1036" s="2">
        <v>292.7</v>
      </c>
      <c r="U1036" s="2">
        <v>278.31</v>
      </c>
      <c r="V1036" s="2" t="s">
        <v>55</v>
      </c>
      <c r="W1036" s="2">
        <v>35.58</v>
      </c>
    </row>
    <row r="1037" spans="1:23" x14ac:dyDescent="0.3">
      <c r="A1037" s="2" t="s">
        <v>1162</v>
      </c>
      <c r="B1037" s="2" t="s">
        <v>32</v>
      </c>
      <c r="C1037" s="2" t="s">
        <v>50</v>
      </c>
      <c r="D1037" s="2" t="s">
        <v>2296</v>
      </c>
      <c r="E1037" s="2" t="s">
        <v>4225</v>
      </c>
      <c r="F1037" s="2" t="s">
        <v>26</v>
      </c>
      <c r="G1037" s="2" t="s">
        <v>9</v>
      </c>
      <c r="H1037" s="2">
        <f t="shared" si="16"/>
        <v>2007</v>
      </c>
      <c r="I1037" s="42" t="s">
        <v>6083</v>
      </c>
      <c r="J1037" s="2">
        <v>6.5</v>
      </c>
      <c r="K1037" s="2">
        <v>45.97</v>
      </c>
      <c r="L1037" s="2">
        <v>114</v>
      </c>
      <c r="M1037" s="2">
        <v>14.53</v>
      </c>
      <c r="N1037" s="2">
        <v>26.98</v>
      </c>
      <c r="O1037" s="2">
        <v>76.260000000000005</v>
      </c>
      <c r="P1037" s="2">
        <v>1793</v>
      </c>
      <c r="Q1037" s="2" t="s">
        <v>49</v>
      </c>
      <c r="R1037" s="2">
        <v>40</v>
      </c>
      <c r="S1037" s="2">
        <v>217004</v>
      </c>
      <c r="T1037" s="2">
        <v>39.369999999999997</v>
      </c>
      <c r="U1037" s="2">
        <v>36.89</v>
      </c>
      <c r="V1037" s="2" t="s">
        <v>46</v>
      </c>
      <c r="W1037" s="2">
        <v>5.79</v>
      </c>
    </row>
    <row r="1038" spans="1:23" x14ac:dyDescent="0.3">
      <c r="A1038" s="2" t="s">
        <v>1178</v>
      </c>
      <c r="B1038" s="2" t="s">
        <v>28</v>
      </c>
      <c r="C1038" s="2" t="s">
        <v>66</v>
      </c>
      <c r="D1038" s="2" t="s">
        <v>2696</v>
      </c>
      <c r="E1038" s="2" t="s">
        <v>4242</v>
      </c>
      <c r="F1038" s="2" t="s">
        <v>26</v>
      </c>
      <c r="G1038" s="2" t="s">
        <v>9</v>
      </c>
      <c r="H1038" s="2">
        <f t="shared" si="16"/>
        <v>1977</v>
      </c>
      <c r="I1038" s="42" t="s">
        <v>6084</v>
      </c>
      <c r="J1038" s="2">
        <v>6.5</v>
      </c>
      <c r="K1038" s="2">
        <v>144.5</v>
      </c>
      <c r="L1038" s="2">
        <v>137</v>
      </c>
      <c r="M1038" s="2">
        <v>37.65</v>
      </c>
      <c r="N1038" s="2">
        <v>99.45</v>
      </c>
      <c r="O1038" s="2">
        <v>890.02</v>
      </c>
      <c r="P1038" s="2">
        <v>2141</v>
      </c>
      <c r="Q1038" s="2" t="s">
        <v>45</v>
      </c>
      <c r="R1038" s="2">
        <v>67</v>
      </c>
      <c r="S1038" s="2">
        <v>51959</v>
      </c>
      <c r="T1038" s="2">
        <v>630.66</v>
      </c>
      <c r="U1038" s="2">
        <v>259.36</v>
      </c>
      <c r="V1038" s="2" t="s">
        <v>46</v>
      </c>
      <c r="W1038" s="2">
        <v>19.559999999999999</v>
      </c>
    </row>
    <row r="1039" spans="1:23" x14ac:dyDescent="0.3">
      <c r="A1039" s="2" t="s">
        <v>1209</v>
      </c>
      <c r="B1039" s="2" t="s">
        <v>17</v>
      </c>
      <c r="C1039" s="2" t="s">
        <v>52</v>
      </c>
      <c r="D1039" s="2" t="s">
        <v>2719</v>
      </c>
      <c r="E1039" s="2" t="s">
        <v>4276</v>
      </c>
      <c r="F1039" s="2" t="s">
        <v>26</v>
      </c>
      <c r="G1039" s="2" t="s">
        <v>9</v>
      </c>
      <c r="H1039" s="2">
        <f t="shared" si="16"/>
        <v>1957</v>
      </c>
      <c r="I1039" s="42" t="s">
        <v>6085</v>
      </c>
      <c r="J1039" s="2">
        <v>6.5</v>
      </c>
      <c r="K1039" s="2">
        <v>75.56</v>
      </c>
      <c r="L1039" s="2">
        <v>94</v>
      </c>
      <c r="M1039" s="2">
        <v>49.26</v>
      </c>
      <c r="N1039" s="2">
        <v>146.19</v>
      </c>
      <c r="O1039" s="2">
        <v>1281.1500000000001</v>
      </c>
      <c r="P1039" s="2">
        <v>745</v>
      </c>
      <c r="Q1039" s="2" t="s">
        <v>49</v>
      </c>
      <c r="R1039" s="2">
        <v>24</v>
      </c>
      <c r="S1039" s="2">
        <v>410509</v>
      </c>
      <c r="T1039" s="2">
        <v>730.19</v>
      </c>
      <c r="U1039" s="2">
        <v>550.96</v>
      </c>
      <c r="V1039" s="2" t="s">
        <v>54</v>
      </c>
      <c r="W1039" s="2">
        <v>8.09</v>
      </c>
    </row>
    <row r="1040" spans="1:23" x14ac:dyDescent="0.3">
      <c r="A1040" s="2" t="s">
        <v>1238</v>
      </c>
      <c r="B1040" s="2" t="s">
        <v>17</v>
      </c>
      <c r="C1040" s="2" t="s">
        <v>61</v>
      </c>
      <c r="D1040" s="2" t="s">
        <v>2282</v>
      </c>
      <c r="E1040" s="2" t="s">
        <v>4311</v>
      </c>
      <c r="F1040" s="2" t="s">
        <v>26</v>
      </c>
      <c r="G1040" s="2" t="s">
        <v>9</v>
      </c>
      <c r="H1040" s="2">
        <f t="shared" si="16"/>
        <v>1992</v>
      </c>
      <c r="I1040" s="42" t="s">
        <v>6086</v>
      </c>
      <c r="J1040" s="2">
        <v>6.5</v>
      </c>
      <c r="K1040" s="2">
        <v>260.77999999999997</v>
      </c>
      <c r="L1040" s="2">
        <v>135</v>
      </c>
      <c r="M1040" s="2">
        <v>24.7</v>
      </c>
      <c r="N1040" s="2">
        <v>38.28</v>
      </c>
      <c r="O1040" s="2">
        <v>294.54000000000002</v>
      </c>
      <c r="P1040" s="2">
        <v>3266</v>
      </c>
      <c r="Q1040" s="2" t="s">
        <v>49</v>
      </c>
      <c r="R1040" s="2">
        <v>73</v>
      </c>
      <c r="S1040" s="2">
        <v>371786</v>
      </c>
      <c r="T1040" s="2">
        <v>206.78</v>
      </c>
      <c r="U1040" s="2">
        <v>87.76</v>
      </c>
      <c r="V1040" s="2" t="s">
        <v>54</v>
      </c>
      <c r="W1040" s="2">
        <v>42.34</v>
      </c>
    </row>
    <row r="1041" spans="1:23" x14ac:dyDescent="0.3">
      <c r="A1041" s="2" t="s">
        <v>1357</v>
      </c>
      <c r="B1041" s="2" t="s">
        <v>8</v>
      </c>
      <c r="C1041" s="2" t="s">
        <v>48</v>
      </c>
      <c r="D1041" s="2" t="s">
        <v>2798</v>
      </c>
      <c r="E1041" s="2" t="s">
        <v>4444</v>
      </c>
      <c r="F1041" s="2" t="s">
        <v>26</v>
      </c>
      <c r="G1041" s="2" t="s">
        <v>9</v>
      </c>
      <c r="H1041" s="2">
        <f t="shared" si="16"/>
        <v>1972</v>
      </c>
      <c r="I1041" s="42" t="s">
        <v>6087</v>
      </c>
      <c r="J1041" s="2">
        <v>6.5</v>
      </c>
      <c r="K1041" s="2">
        <v>115.65</v>
      </c>
      <c r="L1041" s="2">
        <v>135</v>
      </c>
      <c r="M1041" s="2">
        <v>35.44</v>
      </c>
      <c r="N1041" s="2">
        <v>74.89</v>
      </c>
      <c r="O1041" s="2">
        <v>560.1</v>
      </c>
      <c r="P1041" s="2">
        <v>4929</v>
      </c>
      <c r="Q1041" s="2" t="s">
        <v>45</v>
      </c>
      <c r="R1041" s="2">
        <v>56</v>
      </c>
      <c r="S1041" s="2">
        <v>417201</v>
      </c>
      <c r="T1041" s="2">
        <v>409.17</v>
      </c>
      <c r="U1041" s="2">
        <v>150.93</v>
      </c>
      <c r="V1041" s="2" t="s">
        <v>44</v>
      </c>
      <c r="W1041" s="2">
        <v>20.75</v>
      </c>
    </row>
    <row r="1042" spans="1:23" x14ac:dyDescent="0.3">
      <c r="A1042" s="2" t="s">
        <v>1368</v>
      </c>
      <c r="B1042" s="2" t="s">
        <v>17</v>
      </c>
      <c r="C1042" s="2" t="s">
        <v>48</v>
      </c>
      <c r="D1042" s="2" t="s">
        <v>2208</v>
      </c>
      <c r="E1042" s="2" t="s">
        <v>4454</v>
      </c>
      <c r="F1042" s="2" t="s">
        <v>26</v>
      </c>
      <c r="G1042" s="2" t="s">
        <v>9</v>
      </c>
      <c r="H1042" s="2">
        <f t="shared" si="16"/>
        <v>1981</v>
      </c>
      <c r="I1042" s="42" t="s">
        <v>6088</v>
      </c>
      <c r="J1042" s="2">
        <v>6.5</v>
      </c>
      <c r="K1042" s="2">
        <v>278.74</v>
      </c>
      <c r="L1042" s="2">
        <v>84</v>
      </c>
      <c r="M1042" s="2">
        <v>40.93</v>
      </c>
      <c r="N1042" s="2">
        <v>111.31</v>
      </c>
      <c r="O1042" s="2">
        <v>618.20000000000005</v>
      </c>
      <c r="P1042" s="2">
        <v>2033</v>
      </c>
      <c r="Q1042" s="2" t="s">
        <v>45</v>
      </c>
      <c r="R1042" s="2">
        <v>92</v>
      </c>
      <c r="S1042" s="2">
        <v>24719</v>
      </c>
      <c r="T1042" s="2">
        <v>375.67</v>
      </c>
      <c r="U1042" s="2">
        <v>242.53</v>
      </c>
      <c r="V1042" s="2" t="s">
        <v>50</v>
      </c>
      <c r="W1042" s="2">
        <v>48.64</v>
      </c>
    </row>
    <row r="1043" spans="1:23" x14ac:dyDescent="0.3">
      <c r="A1043" s="2" t="s">
        <v>1370</v>
      </c>
      <c r="B1043" s="2" t="s">
        <v>8</v>
      </c>
      <c r="C1043" s="2" t="s">
        <v>52</v>
      </c>
      <c r="D1043" s="2" t="s">
        <v>2810</v>
      </c>
      <c r="E1043" s="2" t="s">
        <v>4456</v>
      </c>
      <c r="F1043" s="2" t="s">
        <v>26</v>
      </c>
      <c r="G1043" s="2" t="s">
        <v>9</v>
      </c>
      <c r="H1043" s="2">
        <f t="shared" si="16"/>
        <v>1971</v>
      </c>
      <c r="I1043" s="42" t="s">
        <v>6089</v>
      </c>
      <c r="J1043" s="2">
        <v>6.5</v>
      </c>
      <c r="K1043" s="2">
        <v>70.13</v>
      </c>
      <c r="L1043" s="2">
        <v>134</v>
      </c>
      <c r="M1043" s="2">
        <v>32.29</v>
      </c>
      <c r="N1043" s="2">
        <v>59.29</v>
      </c>
      <c r="O1043" s="2">
        <v>586.16</v>
      </c>
      <c r="P1043" s="2">
        <v>4849</v>
      </c>
      <c r="Q1043" s="2" t="s">
        <v>49</v>
      </c>
      <c r="R1043" s="2">
        <v>40</v>
      </c>
      <c r="S1043" s="2">
        <v>449325</v>
      </c>
      <c r="T1043" s="2">
        <v>327.08</v>
      </c>
      <c r="U1043" s="2">
        <v>259.08</v>
      </c>
      <c r="V1043" s="2" t="s">
        <v>48</v>
      </c>
      <c r="W1043" s="2">
        <v>22.73</v>
      </c>
    </row>
    <row r="1044" spans="1:23" x14ac:dyDescent="0.3">
      <c r="A1044" s="2" t="s">
        <v>659</v>
      </c>
      <c r="B1044" s="2" t="s">
        <v>32</v>
      </c>
      <c r="C1044" s="2" t="s">
        <v>66</v>
      </c>
      <c r="D1044" s="2" t="s">
        <v>1938</v>
      </c>
      <c r="E1044" s="2" t="s">
        <v>4458</v>
      </c>
      <c r="F1044" s="2" t="s">
        <v>26</v>
      </c>
      <c r="G1044" s="2" t="s">
        <v>19</v>
      </c>
      <c r="H1044" s="2">
        <f t="shared" si="16"/>
        <v>1981</v>
      </c>
      <c r="I1044" s="42" t="s">
        <v>6090</v>
      </c>
      <c r="J1044" s="2">
        <v>6.5</v>
      </c>
      <c r="K1044" s="2">
        <v>174.11</v>
      </c>
      <c r="L1044" s="2">
        <v>180</v>
      </c>
      <c r="M1044" s="2">
        <v>23.51</v>
      </c>
      <c r="N1044" s="2">
        <v>70.25</v>
      </c>
      <c r="O1044" s="2">
        <v>678.28</v>
      </c>
      <c r="P1044" s="2">
        <v>3189</v>
      </c>
      <c r="Q1044" s="2" t="s">
        <v>49</v>
      </c>
      <c r="R1044" s="2">
        <v>20</v>
      </c>
      <c r="S1044" s="2">
        <v>290752</v>
      </c>
      <c r="T1044" s="2">
        <v>411.24</v>
      </c>
      <c r="U1044" s="2">
        <v>267.04000000000002</v>
      </c>
      <c r="V1044" s="2" t="s">
        <v>55</v>
      </c>
      <c r="W1044" s="2">
        <v>24</v>
      </c>
    </row>
    <row r="1045" spans="1:23" x14ac:dyDescent="0.3">
      <c r="A1045" s="2" t="s">
        <v>1378</v>
      </c>
      <c r="B1045" s="2" t="s">
        <v>22</v>
      </c>
      <c r="C1045" s="2" t="s">
        <v>66</v>
      </c>
      <c r="D1045" s="2" t="s">
        <v>2222</v>
      </c>
      <c r="E1045" s="2" t="s">
        <v>4465</v>
      </c>
      <c r="F1045" s="2" t="s">
        <v>26</v>
      </c>
      <c r="G1045" s="2" t="s">
        <v>9</v>
      </c>
      <c r="H1045" s="2">
        <f t="shared" si="16"/>
        <v>1958</v>
      </c>
      <c r="I1045" s="42" t="s">
        <v>6091</v>
      </c>
      <c r="J1045" s="2">
        <v>6.5</v>
      </c>
      <c r="K1045" s="2">
        <v>156.59</v>
      </c>
      <c r="L1045" s="2">
        <v>163</v>
      </c>
      <c r="M1045" s="2">
        <v>11.12</v>
      </c>
      <c r="N1045" s="2">
        <v>29.09</v>
      </c>
      <c r="O1045" s="2">
        <v>163.65</v>
      </c>
      <c r="P1045" s="2">
        <v>1941</v>
      </c>
      <c r="Q1045" s="2" t="s">
        <v>49</v>
      </c>
      <c r="R1045" s="2">
        <v>74</v>
      </c>
      <c r="S1045" s="2">
        <v>74372</v>
      </c>
      <c r="T1045" s="2">
        <v>115.34</v>
      </c>
      <c r="U1045" s="2">
        <v>48.31</v>
      </c>
      <c r="V1045" s="2" t="s">
        <v>46</v>
      </c>
      <c r="W1045" s="2">
        <v>21.91</v>
      </c>
    </row>
    <row r="1046" spans="1:23" x14ac:dyDescent="0.3">
      <c r="A1046" s="2" t="s">
        <v>1385</v>
      </c>
      <c r="B1046" s="2" t="s">
        <v>28</v>
      </c>
      <c r="C1046" s="2" t="s">
        <v>50</v>
      </c>
      <c r="D1046" s="2" t="s">
        <v>2789</v>
      </c>
      <c r="E1046" s="2" t="s">
        <v>4473</v>
      </c>
      <c r="F1046" s="2" t="s">
        <v>26</v>
      </c>
      <c r="G1046" s="2" t="s">
        <v>9</v>
      </c>
      <c r="H1046" s="2">
        <f t="shared" si="16"/>
        <v>1980</v>
      </c>
      <c r="I1046" s="42" t="s">
        <v>6092</v>
      </c>
      <c r="J1046" s="2">
        <v>6.5</v>
      </c>
      <c r="K1046" s="2">
        <v>220.81</v>
      </c>
      <c r="L1046" s="2">
        <v>153</v>
      </c>
      <c r="M1046" s="2">
        <v>2.19</v>
      </c>
      <c r="N1046" s="2">
        <v>5.88</v>
      </c>
      <c r="O1046" s="2">
        <v>48.92</v>
      </c>
      <c r="P1046" s="2">
        <v>4970</v>
      </c>
      <c r="Q1046" s="2" t="s">
        <v>45</v>
      </c>
      <c r="R1046" s="2">
        <v>34</v>
      </c>
      <c r="S1046" s="2">
        <v>389238</v>
      </c>
      <c r="T1046" s="2">
        <v>35.659999999999997</v>
      </c>
      <c r="U1046" s="2">
        <v>13.26</v>
      </c>
      <c r="V1046" s="2" t="s">
        <v>50</v>
      </c>
      <c r="W1046" s="2">
        <v>98.12</v>
      </c>
    </row>
    <row r="1047" spans="1:23" x14ac:dyDescent="0.3">
      <c r="A1047" s="2" t="s">
        <v>1431</v>
      </c>
      <c r="B1047" s="2" t="s">
        <v>17</v>
      </c>
      <c r="C1047" s="2" t="s">
        <v>48</v>
      </c>
      <c r="D1047" s="2" t="s">
        <v>2284</v>
      </c>
      <c r="E1047" s="2" t="s">
        <v>4530</v>
      </c>
      <c r="F1047" s="2" t="s">
        <v>26</v>
      </c>
      <c r="G1047" s="2" t="s">
        <v>9</v>
      </c>
      <c r="H1047" s="2">
        <f t="shared" si="16"/>
        <v>1985</v>
      </c>
      <c r="I1047" s="42" t="s">
        <v>6093</v>
      </c>
      <c r="J1047" s="2">
        <v>6.5</v>
      </c>
      <c r="K1047" s="2">
        <v>206.89</v>
      </c>
      <c r="L1047" s="2">
        <v>110</v>
      </c>
      <c r="M1047" s="2">
        <v>14.1</v>
      </c>
      <c r="N1047" s="2">
        <v>37.24</v>
      </c>
      <c r="O1047" s="2">
        <v>155.28</v>
      </c>
      <c r="P1047" s="2">
        <v>4219</v>
      </c>
      <c r="Q1047" s="2" t="s">
        <v>49</v>
      </c>
      <c r="R1047" s="2">
        <v>47</v>
      </c>
      <c r="S1047" s="2">
        <v>175864</v>
      </c>
      <c r="T1047" s="2">
        <v>93.52</v>
      </c>
      <c r="U1047" s="2">
        <v>61.76</v>
      </c>
      <c r="V1047" s="2" t="s">
        <v>54</v>
      </c>
      <c r="W1047" s="2">
        <v>49.95</v>
      </c>
    </row>
    <row r="1048" spans="1:23" x14ac:dyDescent="0.3">
      <c r="A1048" s="2" t="s">
        <v>1435</v>
      </c>
      <c r="B1048" s="2" t="s">
        <v>28</v>
      </c>
      <c r="C1048" s="2" t="s">
        <v>66</v>
      </c>
      <c r="D1048" s="2" t="s">
        <v>2849</v>
      </c>
      <c r="E1048" s="2" t="s">
        <v>4536</v>
      </c>
      <c r="F1048" s="2" t="s">
        <v>26</v>
      </c>
      <c r="G1048" s="2" t="s">
        <v>9</v>
      </c>
      <c r="H1048" s="2">
        <f t="shared" si="16"/>
        <v>2012</v>
      </c>
      <c r="I1048" s="42" t="s">
        <v>6094</v>
      </c>
      <c r="J1048" s="2">
        <v>6.5</v>
      </c>
      <c r="K1048" s="2">
        <v>265.51</v>
      </c>
      <c r="L1048" s="2">
        <v>179</v>
      </c>
      <c r="M1048" s="2">
        <v>26.27</v>
      </c>
      <c r="N1048" s="2">
        <v>52.96</v>
      </c>
      <c r="O1048" s="2">
        <v>225.83</v>
      </c>
      <c r="P1048" s="2">
        <v>1050</v>
      </c>
      <c r="Q1048" s="2" t="s">
        <v>45</v>
      </c>
      <c r="R1048" s="2">
        <v>41</v>
      </c>
      <c r="S1048" s="2">
        <v>227616</v>
      </c>
      <c r="T1048" s="2">
        <v>144.72</v>
      </c>
      <c r="U1048" s="2">
        <v>81.11</v>
      </c>
      <c r="V1048" s="2" t="s">
        <v>44</v>
      </c>
      <c r="W1048" s="2">
        <v>42.66</v>
      </c>
    </row>
    <row r="1049" spans="1:23" x14ac:dyDescent="0.3">
      <c r="A1049" s="2" t="s">
        <v>1439</v>
      </c>
      <c r="B1049" s="2" t="s">
        <v>17</v>
      </c>
      <c r="C1049" s="2" t="s">
        <v>52</v>
      </c>
      <c r="D1049" s="2" t="s">
        <v>2004</v>
      </c>
      <c r="E1049" s="2" t="s">
        <v>4540</v>
      </c>
      <c r="F1049" s="2" t="s">
        <v>26</v>
      </c>
      <c r="G1049" s="2" t="s">
        <v>9</v>
      </c>
      <c r="H1049" s="2">
        <f t="shared" si="16"/>
        <v>2004</v>
      </c>
      <c r="I1049" s="42" t="s">
        <v>6095</v>
      </c>
      <c r="J1049" s="2">
        <v>6.5</v>
      </c>
      <c r="K1049" s="2">
        <v>285.83999999999997</v>
      </c>
      <c r="L1049" s="2">
        <v>82</v>
      </c>
      <c r="M1049" s="2">
        <v>8.98</v>
      </c>
      <c r="N1049" s="2">
        <v>17.23</v>
      </c>
      <c r="O1049" s="2">
        <v>76.27</v>
      </c>
      <c r="P1049" s="2">
        <v>2961</v>
      </c>
      <c r="Q1049" s="2" t="s">
        <v>45</v>
      </c>
      <c r="R1049" s="2">
        <v>43</v>
      </c>
      <c r="S1049" s="2">
        <v>169614</v>
      </c>
      <c r="T1049" s="2">
        <v>57.58</v>
      </c>
      <c r="U1049" s="2">
        <v>18.690000000000001</v>
      </c>
      <c r="V1049" s="2" t="s">
        <v>48</v>
      </c>
      <c r="W1049" s="2">
        <v>55.31</v>
      </c>
    </row>
    <row r="1050" spans="1:23" x14ac:dyDescent="0.3">
      <c r="A1050" s="2" t="s">
        <v>1462</v>
      </c>
      <c r="B1050" s="2" t="s">
        <v>8</v>
      </c>
      <c r="C1050" s="2" t="s">
        <v>54</v>
      </c>
      <c r="D1050" s="2" t="s">
        <v>2315</v>
      </c>
      <c r="E1050" s="2" t="s">
        <v>4568</v>
      </c>
      <c r="F1050" s="2" t="s">
        <v>26</v>
      </c>
      <c r="G1050" s="2" t="s">
        <v>9</v>
      </c>
      <c r="H1050" s="2">
        <f t="shared" si="16"/>
        <v>1991</v>
      </c>
      <c r="I1050" s="42" t="s">
        <v>6096</v>
      </c>
      <c r="J1050" s="2">
        <v>6.5</v>
      </c>
      <c r="K1050" s="2">
        <v>251.06</v>
      </c>
      <c r="L1050" s="2">
        <v>123</v>
      </c>
      <c r="M1050" s="2">
        <v>34.83</v>
      </c>
      <c r="N1050" s="2">
        <v>82.61</v>
      </c>
      <c r="O1050" s="2">
        <v>542.69000000000005</v>
      </c>
      <c r="P1050" s="2">
        <v>2132</v>
      </c>
      <c r="Q1050" s="2" t="s">
        <v>49</v>
      </c>
      <c r="R1050" s="2">
        <v>86</v>
      </c>
      <c r="S1050" s="2">
        <v>324044</v>
      </c>
      <c r="T1050" s="2">
        <v>311.92</v>
      </c>
      <c r="U1050" s="2">
        <v>230.77</v>
      </c>
      <c r="V1050" s="2" t="s">
        <v>54</v>
      </c>
      <c r="W1050" s="2">
        <v>106.14</v>
      </c>
    </row>
    <row r="1051" spans="1:23" x14ac:dyDescent="0.3">
      <c r="A1051" s="2" t="s">
        <v>1468</v>
      </c>
      <c r="B1051" s="2" t="s">
        <v>20</v>
      </c>
      <c r="C1051" s="2" t="s">
        <v>50</v>
      </c>
      <c r="D1051" s="2" t="s">
        <v>2864</v>
      </c>
      <c r="E1051" s="2" t="s">
        <v>4574</v>
      </c>
      <c r="F1051" s="2" t="s">
        <v>26</v>
      </c>
      <c r="G1051" s="2" t="s">
        <v>9</v>
      </c>
      <c r="H1051" s="2">
        <f t="shared" si="16"/>
        <v>2006</v>
      </c>
      <c r="I1051" s="42" t="s">
        <v>6097</v>
      </c>
      <c r="J1051" s="2">
        <v>6.5</v>
      </c>
      <c r="K1051" s="2">
        <v>67.73</v>
      </c>
      <c r="L1051" s="2">
        <v>87</v>
      </c>
      <c r="M1051" s="2">
        <v>14.82</v>
      </c>
      <c r="N1051" s="2">
        <v>31.13</v>
      </c>
      <c r="O1051" s="2">
        <v>242.07</v>
      </c>
      <c r="P1051" s="2">
        <v>3912</v>
      </c>
      <c r="Q1051" s="2" t="s">
        <v>45</v>
      </c>
      <c r="R1051" s="2">
        <v>95</v>
      </c>
      <c r="S1051" s="2">
        <v>78116</v>
      </c>
      <c r="T1051" s="2">
        <v>138.1</v>
      </c>
      <c r="U1051" s="2">
        <v>103.97</v>
      </c>
      <c r="V1051" s="2" t="s">
        <v>48</v>
      </c>
      <c r="W1051" s="2">
        <v>15.46</v>
      </c>
    </row>
    <row r="1052" spans="1:23" x14ac:dyDescent="0.3">
      <c r="A1052" s="2" t="s">
        <v>1479</v>
      </c>
      <c r="B1052" s="2" t="s">
        <v>28</v>
      </c>
      <c r="C1052" s="2" t="s">
        <v>54</v>
      </c>
      <c r="D1052" s="2" t="s">
        <v>2462</v>
      </c>
      <c r="E1052" s="2" t="s">
        <v>4587</v>
      </c>
      <c r="F1052" s="2" t="s">
        <v>26</v>
      </c>
      <c r="G1052" s="2" t="s">
        <v>9</v>
      </c>
      <c r="H1052" s="2">
        <f t="shared" si="16"/>
        <v>1963</v>
      </c>
      <c r="I1052" s="42" t="s">
        <v>6098</v>
      </c>
      <c r="J1052" s="2">
        <v>6.5</v>
      </c>
      <c r="K1052" s="2">
        <v>80.53</v>
      </c>
      <c r="L1052" s="2">
        <v>156</v>
      </c>
      <c r="M1052" s="2">
        <v>32.31</v>
      </c>
      <c r="N1052" s="2">
        <v>77.45</v>
      </c>
      <c r="O1052" s="2">
        <v>728.55</v>
      </c>
      <c r="P1052" s="2">
        <v>1166</v>
      </c>
      <c r="Q1052" s="2" t="s">
        <v>49</v>
      </c>
      <c r="R1052" s="2">
        <v>61</v>
      </c>
      <c r="S1052" s="2">
        <v>461903</v>
      </c>
      <c r="T1052" s="2">
        <v>505.98</v>
      </c>
      <c r="U1052" s="2">
        <v>222.57</v>
      </c>
      <c r="V1052" s="2" t="s">
        <v>54</v>
      </c>
      <c r="W1052" s="2">
        <v>23.53</v>
      </c>
    </row>
    <row r="1053" spans="1:23" x14ac:dyDescent="0.3">
      <c r="A1053" s="2" t="s">
        <v>1528</v>
      </c>
      <c r="B1053" s="2" t="s">
        <v>8</v>
      </c>
      <c r="C1053" s="2" t="s">
        <v>54</v>
      </c>
      <c r="D1053" s="2" t="s">
        <v>2900</v>
      </c>
      <c r="E1053" s="2" t="s">
        <v>4646</v>
      </c>
      <c r="F1053" s="2" t="s">
        <v>26</v>
      </c>
      <c r="G1053" s="2" t="s">
        <v>9</v>
      </c>
      <c r="H1053" s="2">
        <f t="shared" si="16"/>
        <v>2004</v>
      </c>
      <c r="I1053" s="42" t="s">
        <v>6099</v>
      </c>
      <c r="J1053" s="2">
        <v>6.5</v>
      </c>
      <c r="K1053" s="2">
        <v>130.82</v>
      </c>
      <c r="L1053" s="2">
        <v>92</v>
      </c>
      <c r="M1053" s="2">
        <v>13.95</v>
      </c>
      <c r="N1053" s="2">
        <v>28.17</v>
      </c>
      <c r="O1053" s="2">
        <v>183.48</v>
      </c>
      <c r="P1053" s="2">
        <v>2698</v>
      </c>
      <c r="Q1053" s="2" t="s">
        <v>49</v>
      </c>
      <c r="R1053" s="2">
        <v>54</v>
      </c>
      <c r="S1053" s="2">
        <v>392458</v>
      </c>
      <c r="T1053" s="2">
        <v>142.27000000000001</v>
      </c>
      <c r="U1053" s="2">
        <v>41.21</v>
      </c>
      <c r="V1053" s="2" t="s">
        <v>44</v>
      </c>
      <c r="W1053" s="2">
        <v>62.39</v>
      </c>
    </row>
    <row r="1054" spans="1:23" x14ac:dyDescent="0.3">
      <c r="A1054" s="2" t="s">
        <v>1044</v>
      </c>
      <c r="B1054" s="2" t="s">
        <v>25</v>
      </c>
      <c r="C1054" s="2" t="s">
        <v>61</v>
      </c>
      <c r="D1054" s="2" t="s">
        <v>2901</v>
      </c>
      <c r="E1054" s="2" t="s">
        <v>4648</v>
      </c>
      <c r="F1054" s="2" t="s">
        <v>26</v>
      </c>
      <c r="G1054" s="2" t="s">
        <v>27</v>
      </c>
      <c r="H1054" s="2">
        <f t="shared" si="16"/>
        <v>1964</v>
      </c>
      <c r="I1054" s="42" t="s">
        <v>6100</v>
      </c>
      <c r="J1054" s="2">
        <v>6.5</v>
      </c>
      <c r="K1054" s="2">
        <v>96.05</v>
      </c>
      <c r="L1054" s="2">
        <v>140</v>
      </c>
      <c r="M1054" s="2">
        <v>12</v>
      </c>
      <c r="N1054" s="2">
        <v>33.96</v>
      </c>
      <c r="O1054" s="2">
        <v>338.56</v>
      </c>
      <c r="P1054" s="2">
        <v>3714</v>
      </c>
      <c r="Q1054" s="2" t="s">
        <v>49</v>
      </c>
      <c r="R1054" s="2">
        <v>51</v>
      </c>
      <c r="S1054" s="2">
        <v>126308</v>
      </c>
      <c r="T1054" s="2">
        <v>261.25</v>
      </c>
      <c r="U1054" s="2">
        <v>77.31</v>
      </c>
      <c r="V1054" s="2" t="s">
        <v>55</v>
      </c>
      <c r="W1054" s="2">
        <v>44.06</v>
      </c>
    </row>
    <row r="1055" spans="1:23" x14ac:dyDescent="0.3">
      <c r="A1055" s="2" t="s">
        <v>1550</v>
      </c>
      <c r="B1055" s="2" t="s">
        <v>22</v>
      </c>
      <c r="C1055" s="2" t="s">
        <v>50</v>
      </c>
      <c r="D1055" s="2" t="s">
        <v>2187</v>
      </c>
      <c r="E1055" s="2" t="s">
        <v>4674</v>
      </c>
      <c r="F1055" s="2" t="s">
        <v>26</v>
      </c>
      <c r="G1055" s="2" t="s">
        <v>9</v>
      </c>
      <c r="H1055" s="2">
        <f t="shared" si="16"/>
        <v>1977</v>
      </c>
      <c r="I1055" s="42" t="s">
        <v>6101</v>
      </c>
      <c r="J1055" s="2">
        <v>6.5</v>
      </c>
      <c r="K1055" s="2">
        <v>120.35</v>
      </c>
      <c r="L1055" s="2">
        <v>155</v>
      </c>
      <c r="M1055" s="2">
        <v>12.39</v>
      </c>
      <c r="N1055" s="2">
        <v>26.34</v>
      </c>
      <c r="O1055" s="2">
        <v>224.86</v>
      </c>
      <c r="P1055" s="2">
        <v>4400</v>
      </c>
      <c r="Q1055" s="2" t="s">
        <v>49</v>
      </c>
      <c r="R1055" s="2">
        <v>44</v>
      </c>
      <c r="S1055" s="2">
        <v>332725</v>
      </c>
      <c r="T1055" s="2">
        <v>140.15</v>
      </c>
      <c r="U1055" s="2">
        <v>84.71</v>
      </c>
      <c r="V1055" s="2" t="s">
        <v>50</v>
      </c>
      <c r="W1055" s="2">
        <v>46.77</v>
      </c>
    </row>
    <row r="1056" spans="1:23" x14ac:dyDescent="0.3">
      <c r="A1056" s="2" t="s">
        <v>1567</v>
      </c>
      <c r="B1056" s="2" t="s">
        <v>20</v>
      </c>
      <c r="C1056" s="2" t="s">
        <v>44</v>
      </c>
      <c r="D1056" s="2" t="s">
        <v>2730</v>
      </c>
      <c r="E1056" s="2" t="s">
        <v>4694</v>
      </c>
      <c r="F1056" s="2" t="s">
        <v>26</v>
      </c>
      <c r="G1056" s="2" t="s">
        <v>9</v>
      </c>
      <c r="H1056" s="2">
        <f t="shared" si="16"/>
        <v>1989</v>
      </c>
      <c r="I1056" s="42" t="s">
        <v>6102</v>
      </c>
      <c r="J1056" s="2">
        <v>6.5</v>
      </c>
      <c r="K1056" s="2">
        <v>50.57</v>
      </c>
      <c r="L1056" s="2">
        <v>164</v>
      </c>
      <c r="M1056" s="2">
        <v>30.29</v>
      </c>
      <c r="N1056" s="2">
        <v>73.06</v>
      </c>
      <c r="O1056" s="2">
        <v>387.56</v>
      </c>
      <c r="P1056" s="2">
        <v>3640</v>
      </c>
      <c r="Q1056" s="2" t="s">
        <v>45</v>
      </c>
      <c r="R1056" s="2">
        <v>45</v>
      </c>
      <c r="S1056" s="2">
        <v>361343</v>
      </c>
      <c r="T1056" s="2">
        <v>202.83</v>
      </c>
      <c r="U1056" s="2">
        <v>184.73</v>
      </c>
      <c r="V1056" s="2" t="s">
        <v>55</v>
      </c>
      <c r="W1056" s="2">
        <v>19.77</v>
      </c>
    </row>
    <row r="1057" spans="1:23" x14ac:dyDescent="0.3">
      <c r="A1057" s="2" t="s">
        <v>1580</v>
      </c>
      <c r="B1057" s="2" t="s">
        <v>28</v>
      </c>
      <c r="C1057" s="2" t="s">
        <v>54</v>
      </c>
      <c r="D1057" s="2" t="s">
        <v>2925</v>
      </c>
      <c r="E1057" s="2" t="s">
        <v>4714</v>
      </c>
      <c r="F1057" s="2" t="s">
        <v>26</v>
      </c>
      <c r="G1057" s="2" t="s">
        <v>9</v>
      </c>
      <c r="H1057" s="2">
        <f t="shared" si="16"/>
        <v>2011</v>
      </c>
      <c r="I1057" s="42" t="s">
        <v>5195</v>
      </c>
      <c r="J1057" s="2">
        <v>6.5</v>
      </c>
      <c r="K1057" s="2">
        <v>55.62</v>
      </c>
      <c r="L1057" s="2">
        <v>178</v>
      </c>
      <c r="M1057" s="2">
        <v>14.18</v>
      </c>
      <c r="N1057" s="2">
        <v>32.31</v>
      </c>
      <c r="O1057" s="2">
        <v>262.89</v>
      </c>
      <c r="P1057" s="2">
        <v>4228</v>
      </c>
      <c r="Q1057" s="2" t="s">
        <v>49</v>
      </c>
      <c r="R1057" s="2">
        <v>57</v>
      </c>
      <c r="S1057" s="2">
        <v>35333</v>
      </c>
      <c r="T1057" s="2">
        <v>140.66</v>
      </c>
      <c r="U1057" s="2">
        <v>122.23</v>
      </c>
      <c r="V1057" s="2" t="s">
        <v>55</v>
      </c>
      <c r="W1057" s="2">
        <v>13.98</v>
      </c>
    </row>
    <row r="1058" spans="1:23" x14ac:dyDescent="0.3">
      <c r="A1058" s="2" t="s">
        <v>1598</v>
      </c>
      <c r="B1058" s="2" t="s">
        <v>32</v>
      </c>
      <c r="C1058" s="2" t="s">
        <v>52</v>
      </c>
      <c r="D1058" s="2" t="s">
        <v>1925</v>
      </c>
      <c r="E1058" s="2" t="s">
        <v>4735</v>
      </c>
      <c r="F1058" s="2" t="s">
        <v>26</v>
      </c>
      <c r="G1058" s="2" t="s">
        <v>9</v>
      </c>
      <c r="H1058" s="2">
        <f t="shared" si="16"/>
        <v>2012</v>
      </c>
      <c r="I1058" s="42" t="s">
        <v>6103</v>
      </c>
      <c r="J1058" s="2">
        <v>6.5</v>
      </c>
      <c r="K1058" s="2">
        <v>190.03</v>
      </c>
      <c r="L1058" s="2">
        <v>166</v>
      </c>
      <c r="M1058" s="2">
        <v>3.21</v>
      </c>
      <c r="N1058" s="2">
        <v>5.43</v>
      </c>
      <c r="O1058" s="2">
        <v>44.76</v>
      </c>
      <c r="P1058" s="2">
        <v>2725</v>
      </c>
      <c r="Q1058" s="2" t="s">
        <v>45</v>
      </c>
      <c r="R1058" s="2">
        <v>24</v>
      </c>
      <c r="S1058" s="2">
        <v>196586</v>
      </c>
      <c r="T1058" s="2">
        <v>24.91</v>
      </c>
      <c r="U1058" s="2">
        <v>19.850000000000001</v>
      </c>
      <c r="V1058" s="2" t="s">
        <v>50</v>
      </c>
      <c r="W1058" s="2">
        <v>91.62</v>
      </c>
    </row>
    <row r="1059" spans="1:23" x14ac:dyDescent="0.3">
      <c r="A1059" s="2" t="s">
        <v>1645</v>
      </c>
      <c r="B1059" s="2" t="s">
        <v>17</v>
      </c>
      <c r="C1059" s="2" t="s">
        <v>61</v>
      </c>
      <c r="D1059" s="2" t="s">
        <v>2957</v>
      </c>
      <c r="E1059" s="2" t="s">
        <v>4799</v>
      </c>
      <c r="F1059" s="2" t="s">
        <v>26</v>
      </c>
      <c r="G1059" s="2" t="s">
        <v>9</v>
      </c>
      <c r="H1059" s="2">
        <f t="shared" si="16"/>
        <v>1966</v>
      </c>
      <c r="I1059" s="42" t="s">
        <v>6104</v>
      </c>
      <c r="J1059" s="2">
        <v>6.5</v>
      </c>
      <c r="K1059" s="2">
        <v>81.53</v>
      </c>
      <c r="L1059" s="2">
        <v>111</v>
      </c>
      <c r="M1059" s="2">
        <v>44.67</v>
      </c>
      <c r="N1059" s="2">
        <v>97.54</v>
      </c>
      <c r="O1059" s="2">
        <v>538.20000000000005</v>
      </c>
      <c r="P1059" s="2">
        <v>3444</v>
      </c>
      <c r="Q1059" s="2" t="s">
        <v>49</v>
      </c>
      <c r="R1059" s="2">
        <v>59</v>
      </c>
      <c r="S1059" s="2">
        <v>15340</v>
      </c>
      <c r="T1059" s="2">
        <v>408.48</v>
      </c>
      <c r="U1059" s="2">
        <v>129.72</v>
      </c>
      <c r="V1059" s="2" t="s">
        <v>50</v>
      </c>
      <c r="W1059" s="2">
        <v>12.8</v>
      </c>
    </row>
    <row r="1060" spans="1:23" x14ac:dyDescent="0.3">
      <c r="A1060" s="2" t="s">
        <v>1695</v>
      </c>
      <c r="B1060" s="2" t="s">
        <v>32</v>
      </c>
      <c r="C1060" s="2" t="s">
        <v>54</v>
      </c>
      <c r="D1060" s="2" t="s">
        <v>2986</v>
      </c>
      <c r="E1060" s="2" t="s">
        <v>4857</v>
      </c>
      <c r="F1060" s="2" t="s">
        <v>26</v>
      </c>
      <c r="G1060" s="2" t="s">
        <v>9</v>
      </c>
      <c r="H1060" s="2">
        <f t="shared" si="16"/>
        <v>1956</v>
      </c>
      <c r="I1060" s="42" t="s">
        <v>6105</v>
      </c>
      <c r="J1060" s="2">
        <v>6.5</v>
      </c>
      <c r="K1060" s="2">
        <v>102.18</v>
      </c>
      <c r="L1060" s="2">
        <v>86</v>
      </c>
      <c r="M1060" s="2">
        <v>47.9</v>
      </c>
      <c r="N1060" s="2">
        <v>100.31</v>
      </c>
      <c r="O1060" s="2">
        <v>273.64</v>
      </c>
      <c r="P1060" s="2">
        <v>1227</v>
      </c>
      <c r="Q1060" s="2" t="s">
        <v>45</v>
      </c>
      <c r="R1060" s="2">
        <v>59</v>
      </c>
      <c r="S1060" s="2">
        <v>338241</v>
      </c>
      <c r="T1060" s="2">
        <v>213.48</v>
      </c>
      <c r="U1060" s="2">
        <v>60.16</v>
      </c>
      <c r="V1060" s="2" t="s">
        <v>50</v>
      </c>
      <c r="W1060" s="2">
        <v>37.04</v>
      </c>
    </row>
    <row r="1061" spans="1:23" x14ac:dyDescent="0.3">
      <c r="A1061" s="2" t="s">
        <v>1702</v>
      </c>
      <c r="B1061" s="2" t="s">
        <v>32</v>
      </c>
      <c r="C1061" s="2" t="s">
        <v>50</v>
      </c>
      <c r="D1061" s="2" t="s">
        <v>1942</v>
      </c>
      <c r="E1061" s="2" t="s">
        <v>4865</v>
      </c>
      <c r="F1061" s="2" t="s">
        <v>26</v>
      </c>
      <c r="G1061" s="2" t="s">
        <v>9</v>
      </c>
      <c r="H1061" s="2">
        <f t="shared" si="16"/>
        <v>2007</v>
      </c>
      <c r="I1061" s="42" t="s">
        <v>6106</v>
      </c>
      <c r="J1061" s="2">
        <v>6.5</v>
      </c>
      <c r="K1061" s="2">
        <v>121.36</v>
      </c>
      <c r="L1061" s="2">
        <v>134</v>
      </c>
      <c r="M1061" s="2">
        <v>18.71</v>
      </c>
      <c r="N1061" s="2">
        <v>50.09</v>
      </c>
      <c r="O1061" s="2">
        <v>310.70999999999998</v>
      </c>
      <c r="P1061" s="2">
        <v>3614</v>
      </c>
      <c r="Q1061" s="2" t="s">
        <v>49</v>
      </c>
      <c r="R1061" s="2">
        <v>48</v>
      </c>
      <c r="S1061" s="2">
        <v>320249</v>
      </c>
      <c r="T1061" s="2">
        <v>240.3</v>
      </c>
      <c r="U1061" s="2">
        <v>70.41</v>
      </c>
      <c r="V1061" s="2" t="s">
        <v>54</v>
      </c>
      <c r="W1061" s="2">
        <v>28.87</v>
      </c>
    </row>
    <row r="1062" spans="1:23" x14ac:dyDescent="0.3">
      <c r="A1062" s="2" t="s">
        <v>1597</v>
      </c>
      <c r="B1062" s="2" t="s">
        <v>17</v>
      </c>
      <c r="C1062" s="2" t="s">
        <v>50</v>
      </c>
      <c r="D1062" s="2" t="s">
        <v>2676</v>
      </c>
      <c r="E1062" s="2" t="s">
        <v>4879</v>
      </c>
      <c r="F1062" s="2" t="s">
        <v>26</v>
      </c>
      <c r="G1062" s="2" t="s">
        <v>9</v>
      </c>
      <c r="H1062" s="2">
        <f t="shared" si="16"/>
        <v>1964</v>
      </c>
      <c r="I1062" s="42" t="s">
        <v>6107</v>
      </c>
      <c r="J1062" s="2">
        <v>6.5</v>
      </c>
      <c r="K1062" s="2">
        <v>35.24</v>
      </c>
      <c r="L1062" s="2">
        <v>104</v>
      </c>
      <c r="M1062" s="2">
        <v>21.42</v>
      </c>
      <c r="N1062" s="2">
        <v>50.88</v>
      </c>
      <c r="O1062" s="2">
        <v>118.39</v>
      </c>
      <c r="P1062" s="2">
        <v>4860</v>
      </c>
      <c r="Q1062" s="2" t="s">
        <v>49</v>
      </c>
      <c r="R1062" s="2">
        <v>54</v>
      </c>
      <c r="S1062" s="2">
        <v>475678</v>
      </c>
      <c r="T1062" s="2">
        <v>60.12</v>
      </c>
      <c r="U1062" s="2">
        <v>58.27</v>
      </c>
      <c r="V1062" s="2" t="s">
        <v>46</v>
      </c>
      <c r="W1062" s="2">
        <v>8.01</v>
      </c>
    </row>
    <row r="1063" spans="1:23" x14ac:dyDescent="0.3">
      <c r="A1063" s="2" t="s">
        <v>263</v>
      </c>
      <c r="B1063" s="2" t="s">
        <v>32</v>
      </c>
      <c r="C1063" s="2" t="s">
        <v>44</v>
      </c>
      <c r="D1063" s="2" t="s">
        <v>3012</v>
      </c>
      <c r="E1063" s="2" t="s">
        <v>4917</v>
      </c>
      <c r="F1063" s="2" t="s">
        <v>26</v>
      </c>
      <c r="G1063" s="2" t="s">
        <v>9</v>
      </c>
      <c r="H1063" s="2">
        <f t="shared" si="16"/>
        <v>1999</v>
      </c>
      <c r="I1063" s="42" t="s">
        <v>6108</v>
      </c>
      <c r="J1063" s="2">
        <v>6.5</v>
      </c>
      <c r="K1063" s="2">
        <v>286.77</v>
      </c>
      <c r="L1063" s="2">
        <v>162</v>
      </c>
      <c r="M1063" s="2">
        <v>33.64</v>
      </c>
      <c r="N1063" s="2">
        <v>64.12</v>
      </c>
      <c r="O1063" s="2">
        <v>422.8</v>
      </c>
      <c r="P1063" s="2">
        <v>1136</v>
      </c>
      <c r="Q1063" s="2" t="s">
        <v>49</v>
      </c>
      <c r="R1063" s="2">
        <v>37</v>
      </c>
      <c r="S1063" s="2">
        <v>368490</v>
      </c>
      <c r="T1063" s="2">
        <v>231.64</v>
      </c>
      <c r="U1063" s="2">
        <v>191.16</v>
      </c>
      <c r="V1063" s="2" t="s">
        <v>48</v>
      </c>
      <c r="W1063" s="2">
        <v>103.9</v>
      </c>
    </row>
    <row r="1064" spans="1:23" x14ac:dyDescent="0.3">
      <c r="A1064" s="2" t="s">
        <v>1798</v>
      </c>
      <c r="B1064" s="2" t="s">
        <v>20</v>
      </c>
      <c r="C1064" s="2" t="s">
        <v>50</v>
      </c>
      <c r="D1064" s="2" t="s">
        <v>1965</v>
      </c>
      <c r="E1064" s="2" t="s">
        <v>4981</v>
      </c>
      <c r="F1064" s="2" t="s">
        <v>26</v>
      </c>
      <c r="G1064" s="2" t="s">
        <v>2764</v>
      </c>
      <c r="H1064" s="2">
        <f t="shared" si="16"/>
        <v>1975</v>
      </c>
      <c r="I1064" s="42" t="s">
        <v>6109</v>
      </c>
      <c r="J1064" s="2">
        <v>6.5</v>
      </c>
      <c r="K1064" s="2">
        <v>152.91</v>
      </c>
      <c r="L1064" s="2">
        <v>129</v>
      </c>
      <c r="M1064" s="2">
        <v>19.579999999999998</v>
      </c>
      <c r="N1064" s="2">
        <v>38.090000000000003</v>
      </c>
      <c r="O1064" s="2">
        <v>84.45</v>
      </c>
      <c r="P1064" s="2">
        <v>786</v>
      </c>
      <c r="Q1064" s="2" t="s">
        <v>49</v>
      </c>
      <c r="R1064" s="2">
        <v>21</v>
      </c>
      <c r="S1064" s="2">
        <v>61123</v>
      </c>
      <c r="T1064" s="2">
        <v>57.5</v>
      </c>
      <c r="U1064" s="2">
        <v>26.95</v>
      </c>
      <c r="V1064" s="2" t="s">
        <v>55</v>
      </c>
      <c r="W1064" s="2">
        <v>68.09</v>
      </c>
    </row>
    <row r="1065" spans="1:23" x14ac:dyDescent="0.3">
      <c r="A1065" s="2" t="s">
        <v>1806</v>
      </c>
      <c r="B1065" s="2" t="s">
        <v>32</v>
      </c>
      <c r="C1065" s="2" t="s">
        <v>66</v>
      </c>
      <c r="D1065" s="2" t="s">
        <v>3043</v>
      </c>
      <c r="E1065" s="2" t="s">
        <v>4991</v>
      </c>
      <c r="F1065" s="2" t="s">
        <v>26</v>
      </c>
      <c r="G1065" s="2" t="s">
        <v>19</v>
      </c>
      <c r="H1065" s="2">
        <f t="shared" si="16"/>
        <v>1999</v>
      </c>
      <c r="I1065" s="42" t="s">
        <v>6110</v>
      </c>
      <c r="J1065" s="2">
        <v>6.5</v>
      </c>
      <c r="K1065" s="2">
        <v>208.76</v>
      </c>
      <c r="L1065" s="2">
        <v>113</v>
      </c>
      <c r="M1065" s="2">
        <v>46.07</v>
      </c>
      <c r="N1065" s="2">
        <v>129.69</v>
      </c>
      <c r="O1065" s="2">
        <v>1076.95</v>
      </c>
      <c r="P1065" s="2">
        <v>2547</v>
      </c>
      <c r="Q1065" s="2" t="s">
        <v>45</v>
      </c>
      <c r="R1065" s="2">
        <v>44</v>
      </c>
      <c r="S1065" s="2">
        <v>56445</v>
      </c>
      <c r="T1065" s="2">
        <v>775.35</v>
      </c>
      <c r="U1065" s="2">
        <v>301.60000000000002</v>
      </c>
      <c r="V1065" s="2" t="s">
        <v>48</v>
      </c>
      <c r="W1065" s="2">
        <v>76.88</v>
      </c>
    </row>
    <row r="1066" spans="1:23" x14ac:dyDescent="0.3">
      <c r="A1066" s="2" t="s">
        <v>1811</v>
      </c>
      <c r="B1066" s="2" t="s">
        <v>22</v>
      </c>
      <c r="C1066" s="2" t="s">
        <v>44</v>
      </c>
      <c r="D1066" s="2" t="s">
        <v>3045</v>
      </c>
      <c r="E1066" s="2" t="s">
        <v>4997</v>
      </c>
      <c r="F1066" s="2" t="s">
        <v>26</v>
      </c>
      <c r="G1066" s="2" t="s">
        <v>9</v>
      </c>
      <c r="H1066" s="2">
        <f t="shared" si="16"/>
        <v>1995</v>
      </c>
      <c r="I1066" s="42" t="s">
        <v>6111</v>
      </c>
      <c r="J1066" s="2">
        <v>6.5</v>
      </c>
      <c r="K1066" s="2">
        <v>181.32</v>
      </c>
      <c r="L1066" s="2">
        <v>163</v>
      </c>
      <c r="M1066" s="2">
        <v>7.85</v>
      </c>
      <c r="N1066" s="2">
        <v>22.16</v>
      </c>
      <c r="O1066" s="2">
        <v>62.1</v>
      </c>
      <c r="P1066" s="2">
        <v>740</v>
      </c>
      <c r="Q1066" s="2" t="s">
        <v>45</v>
      </c>
      <c r="R1066" s="2">
        <v>38</v>
      </c>
      <c r="S1066" s="2">
        <v>319452</v>
      </c>
      <c r="T1066" s="2">
        <v>48.59</v>
      </c>
      <c r="U1066" s="2">
        <v>13.51</v>
      </c>
      <c r="V1066" s="2" t="s">
        <v>55</v>
      </c>
      <c r="W1066" s="2">
        <v>74.650000000000006</v>
      </c>
    </row>
    <row r="1067" spans="1:23" x14ac:dyDescent="0.3">
      <c r="A1067" s="2" t="s">
        <v>1813</v>
      </c>
      <c r="B1067" s="2" t="s">
        <v>32</v>
      </c>
      <c r="C1067" s="2" t="s">
        <v>50</v>
      </c>
      <c r="D1067" s="2" t="s">
        <v>2427</v>
      </c>
      <c r="E1067" s="2" t="s">
        <v>5000</v>
      </c>
      <c r="F1067" s="2" t="s">
        <v>26</v>
      </c>
      <c r="G1067" s="2" t="s">
        <v>9</v>
      </c>
      <c r="H1067" s="2">
        <f t="shared" si="16"/>
        <v>1984</v>
      </c>
      <c r="I1067" s="42" t="s">
        <v>6112</v>
      </c>
      <c r="J1067" s="2">
        <v>6.5</v>
      </c>
      <c r="K1067" s="2">
        <v>227.38</v>
      </c>
      <c r="L1067" s="2">
        <v>154</v>
      </c>
      <c r="M1067" s="2">
        <v>18.760000000000002</v>
      </c>
      <c r="N1067" s="2">
        <v>49.97</v>
      </c>
      <c r="O1067" s="2">
        <v>250.09</v>
      </c>
      <c r="P1067" s="2">
        <v>3107</v>
      </c>
      <c r="Q1067" s="2" t="s">
        <v>45</v>
      </c>
      <c r="R1067" s="2">
        <v>77</v>
      </c>
      <c r="S1067" s="2">
        <v>261996</v>
      </c>
      <c r="T1067" s="2">
        <v>165.32</v>
      </c>
      <c r="U1067" s="2">
        <v>84.77</v>
      </c>
      <c r="V1067" s="2" t="s">
        <v>55</v>
      </c>
      <c r="W1067" s="2">
        <v>42.44</v>
      </c>
    </row>
    <row r="1068" spans="1:23" x14ac:dyDescent="0.3">
      <c r="A1068" s="2" t="s">
        <v>88</v>
      </c>
      <c r="B1068" s="2" t="s">
        <v>28</v>
      </c>
      <c r="C1068" s="2" t="s">
        <v>66</v>
      </c>
      <c r="D1068" s="2" t="s">
        <v>1884</v>
      </c>
      <c r="E1068" s="2" t="s">
        <v>3086</v>
      </c>
      <c r="F1068" s="2" t="s">
        <v>26</v>
      </c>
      <c r="G1068" s="2" t="s">
        <v>9</v>
      </c>
      <c r="H1068" s="2">
        <f t="shared" si="16"/>
        <v>1957</v>
      </c>
      <c r="I1068" s="42" t="s">
        <v>6113</v>
      </c>
      <c r="J1068" s="2">
        <v>6.4</v>
      </c>
      <c r="K1068" s="2">
        <v>192.88</v>
      </c>
      <c r="L1068" s="2">
        <v>95</v>
      </c>
      <c r="M1068" s="2">
        <v>23.38</v>
      </c>
      <c r="N1068" s="2">
        <v>38.71</v>
      </c>
      <c r="O1068" s="2">
        <v>94.68</v>
      </c>
      <c r="P1068" s="2">
        <v>4495</v>
      </c>
      <c r="Q1068" s="2" t="s">
        <v>45</v>
      </c>
      <c r="R1068" s="2">
        <v>69</v>
      </c>
      <c r="S1068" s="2">
        <v>406837</v>
      </c>
      <c r="T1068" s="2">
        <v>64.3</v>
      </c>
      <c r="U1068" s="2">
        <v>30.38</v>
      </c>
      <c r="V1068" s="2" t="s">
        <v>48</v>
      </c>
      <c r="W1068" s="2">
        <v>41.17</v>
      </c>
    </row>
    <row r="1069" spans="1:23" x14ac:dyDescent="0.3">
      <c r="A1069" s="2" t="s">
        <v>110</v>
      </c>
      <c r="B1069" s="2" t="s">
        <v>17</v>
      </c>
      <c r="C1069" s="2" t="s">
        <v>48</v>
      </c>
      <c r="D1069" s="2" t="s">
        <v>1906</v>
      </c>
      <c r="E1069" s="2" t="s">
        <v>3108</v>
      </c>
      <c r="F1069" s="2" t="s">
        <v>26</v>
      </c>
      <c r="G1069" s="2" t="s">
        <v>9</v>
      </c>
      <c r="H1069" s="2">
        <f t="shared" si="16"/>
        <v>1981</v>
      </c>
      <c r="I1069" s="42" t="s">
        <v>6114</v>
      </c>
      <c r="J1069" s="2">
        <v>6.4</v>
      </c>
      <c r="K1069" s="2">
        <v>20.36</v>
      </c>
      <c r="L1069" s="2">
        <v>130</v>
      </c>
      <c r="M1069" s="2">
        <v>3.78</v>
      </c>
      <c r="N1069" s="2">
        <v>9.01</v>
      </c>
      <c r="O1069" s="2">
        <v>28.48</v>
      </c>
      <c r="P1069" s="2">
        <v>742</v>
      </c>
      <c r="Q1069" s="2" t="s">
        <v>49</v>
      </c>
      <c r="R1069" s="2">
        <v>38</v>
      </c>
      <c r="S1069" s="2">
        <v>421556</v>
      </c>
      <c r="T1069" s="2">
        <v>22.76</v>
      </c>
      <c r="U1069" s="2">
        <v>5.72</v>
      </c>
      <c r="V1069" s="2" t="s">
        <v>50</v>
      </c>
      <c r="W1069" s="2">
        <v>3.8</v>
      </c>
    </row>
    <row r="1070" spans="1:23" x14ac:dyDescent="0.3">
      <c r="A1070" s="2" t="s">
        <v>116</v>
      </c>
      <c r="B1070" s="2" t="s">
        <v>17</v>
      </c>
      <c r="C1070" s="2" t="s">
        <v>66</v>
      </c>
      <c r="D1070" s="2" t="s">
        <v>1912</v>
      </c>
      <c r="E1070" s="2" t="s">
        <v>3114</v>
      </c>
      <c r="F1070" s="2" t="s">
        <v>26</v>
      </c>
      <c r="G1070" s="2" t="s">
        <v>9</v>
      </c>
      <c r="H1070" s="2">
        <f t="shared" si="16"/>
        <v>1956</v>
      </c>
      <c r="I1070" s="42" t="s">
        <v>6115</v>
      </c>
      <c r="J1070" s="2">
        <v>6.4</v>
      </c>
      <c r="K1070" s="2">
        <v>59.38</v>
      </c>
      <c r="L1070" s="2">
        <v>153</v>
      </c>
      <c r="M1070" s="2">
        <v>16.52</v>
      </c>
      <c r="N1070" s="2">
        <v>25.14</v>
      </c>
      <c r="O1070" s="2">
        <v>135.4</v>
      </c>
      <c r="P1070" s="2">
        <v>3649</v>
      </c>
      <c r="Q1070" s="2" t="s">
        <v>45</v>
      </c>
      <c r="R1070" s="2">
        <v>63</v>
      </c>
      <c r="S1070" s="2">
        <v>35628</v>
      </c>
      <c r="T1070" s="2">
        <v>104.79</v>
      </c>
      <c r="U1070" s="2">
        <v>30.61</v>
      </c>
      <c r="V1070" s="2" t="s">
        <v>44</v>
      </c>
      <c r="W1070" s="2">
        <v>24.53</v>
      </c>
    </row>
    <row r="1071" spans="1:23" x14ac:dyDescent="0.3">
      <c r="A1071" s="2" t="s">
        <v>121</v>
      </c>
      <c r="B1071" s="2" t="s">
        <v>10</v>
      </c>
      <c r="C1071" s="2" t="s">
        <v>52</v>
      </c>
      <c r="D1071" s="2" t="s">
        <v>1917</v>
      </c>
      <c r="E1071" s="2" t="s">
        <v>3119</v>
      </c>
      <c r="F1071" s="2" t="s">
        <v>26</v>
      </c>
      <c r="G1071" s="2" t="s">
        <v>9</v>
      </c>
      <c r="H1071" s="2">
        <f t="shared" si="16"/>
        <v>1976</v>
      </c>
      <c r="I1071" s="42" t="s">
        <v>6116</v>
      </c>
      <c r="J1071" s="2">
        <v>6.4</v>
      </c>
      <c r="K1071" s="2">
        <v>113.28</v>
      </c>
      <c r="L1071" s="2">
        <v>134</v>
      </c>
      <c r="M1071" s="2">
        <v>20.99</v>
      </c>
      <c r="N1071" s="2">
        <v>46.05</v>
      </c>
      <c r="O1071" s="2">
        <v>315.99</v>
      </c>
      <c r="P1071" s="2">
        <v>1659</v>
      </c>
      <c r="Q1071" s="2" t="s">
        <v>45</v>
      </c>
      <c r="R1071" s="2">
        <v>100</v>
      </c>
      <c r="S1071" s="2">
        <v>259390</v>
      </c>
      <c r="T1071" s="2">
        <v>173.95</v>
      </c>
      <c r="U1071" s="2">
        <v>142.04</v>
      </c>
      <c r="V1071" s="2" t="s">
        <v>46</v>
      </c>
      <c r="W1071" s="2">
        <v>28.41</v>
      </c>
    </row>
    <row r="1072" spans="1:23" x14ac:dyDescent="0.3">
      <c r="A1072" s="2" t="s">
        <v>123</v>
      </c>
      <c r="B1072" s="2" t="s">
        <v>32</v>
      </c>
      <c r="C1072" s="2" t="s">
        <v>50</v>
      </c>
      <c r="D1072" s="2" t="s">
        <v>1919</v>
      </c>
      <c r="E1072" s="2" t="s">
        <v>3121</v>
      </c>
      <c r="F1072" s="2" t="s">
        <v>26</v>
      </c>
      <c r="G1072" s="2" t="s">
        <v>9</v>
      </c>
      <c r="H1072" s="2">
        <f t="shared" si="16"/>
        <v>1964</v>
      </c>
      <c r="I1072" s="42" t="s">
        <v>6117</v>
      </c>
      <c r="J1072" s="2">
        <v>6.4</v>
      </c>
      <c r="K1072" s="2">
        <v>286.73</v>
      </c>
      <c r="L1072" s="2">
        <v>143</v>
      </c>
      <c r="M1072" s="2">
        <v>42.38</v>
      </c>
      <c r="N1072" s="2">
        <v>120.79</v>
      </c>
      <c r="O1072" s="2">
        <v>878.2</v>
      </c>
      <c r="P1072" s="2">
        <v>1926</v>
      </c>
      <c r="Q1072" s="2" t="s">
        <v>49</v>
      </c>
      <c r="R1072" s="2">
        <v>98</v>
      </c>
      <c r="S1072" s="2">
        <v>340203</v>
      </c>
      <c r="T1072" s="2">
        <v>498.57</v>
      </c>
      <c r="U1072" s="2">
        <v>379.63</v>
      </c>
      <c r="V1072" s="2" t="s">
        <v>44</v>
      </c>
      <c r="W1072" s="2">
        <v>136.44999999999999</v>
      </c>
    </row>
    <row r="1073" spans="1:23" x14ac:dyDescent="0.3">
      <c r="A1073" s="2" t="s">
        <v>139</v>
      </c>
      <c r="B1073" s="2" t="s">
        <v>13</v>
      </c>
      <c r="C1073" s="2" t="s">
        <v>50</v>
      </c>
      <c r="D1073" s="2" t="s">
        <v>1935</v>
      </c>
      <c r="E1073" s="2" t="s">
        <v>3137</v>
      </c>
      <c r="F1073" s="2" t="s">
        <v>26</v>
      </c>
      <c r="G1073" s="2" t="s">
        <v>9</v>
      </c>
      <c r="H1073" s="2">
        <f t="shared" si="16"/>
        <v>2011</v>
      </c>
      <c r="I1073" s="42" t="s">
        <v>6118</v>
      </c>
      <c r="J1073" s="2">
        <v>6.4</v>
      </c>
      <c r="K1073" s="2">
        <v>288.56</v>
      </c>
      <c r="L1073" s="2">
        <v>162</v>
      </c>
      <c r="M1073" s="2">
        <v>5.62</v>
      </c>
      <c r="N1073" s="2">
        <v>16.64</v>
      </c>
      <c r="O1073" s="2">
        <v>105.95</v>
      </c>
      <c r="P1073" s="2">
        <v>2929</v>
      </c>
      <c r="Q1073" s="2" t="s">
        <v>49</v>
      </c>
      <c r="R1073" s="2">
        <v>88</v>
      </c>
      <c r="S1073" s="2">
        <v>58272</v>
      </c>
      <c r="T1073" s="2">
        <v>67.72</v>
      </c>
      <c r="U1073" s="2">
        <v>38.229999999999997</v>
      </c>
      <c r="V1073" s="2" t="s">
        <v>54</v>
      </c>
      <c r="W1073" s="2">
        <v>140.56</v>
      </c>
    </row>
    <row r="1074" spans="1:23" x14ac:dyDescent="0.3">
      <c r="A1074" s="2" t="s">
        <v>144</v>
      </c>
      <c r="B1074" s="2" t="s">
        <v>25</v>
      </c>
      <c r="C1074" s="2" t="s">
        <v>50</v>
      </c>
      <c r="D1074" s="2" t="s">
        <v>1941</v>
      </c>
      <c r="E1074" s="2" t="s">
        <v>3142</v>
      </c>
      <c r="F1074" s="2" t="s">
        <v>26</v>
      </c>
      <c r="G1074" s="2" t="s">
        <v>9</v>
      </c>
      <c r="H1074" s="2">
        <f t="shared" si="16"/>
        <v>1974</v>
      </c>
      <c r="I1074" s="42" t="s">
        <v>6119</v>
      </c>
      <c r="J1074" s="2">
        <v>6.4</v>
      </c>
      <c r="K1074" s="2">
        <v>255.21</v>
      </c>
      <c r="L1074" s="2">
        <v>136</v>
      </c>
      <c r="M1074" s="2">
        <v>17.37</v>
      </c>
      <c r="N1074" s="2">
        <v>30.11</v>
      </c>
      <c r="O1074" s="2">
        <v>220.76</v>
      </c>
      <c r="P1074" s="2">
        <v>2690</v>
      </c>
      <c r="Q1074" s="2" t="s">
        <v>45</v>
      </c>
      <c r="R1074" s="2">
        <v>37</v>
      </c>
      <c r="S1074" s="2">
        <v>323775</v>
      </c>
      <c r="T1074" s="2">
        <v>111.05</v>
      </c>
      <c r="U1074" s="2">
        <v>109.71</v>
      </c>
      <c r="V1074" s="2" t="s">
        <v>54</v>
      </c>
      <c r="W1074" s="2">
        <v>71.239999999999995</v>
      </c>
    </row>
    <row r="1075" spans="1:23" x14ac:dyDescent="0.3">
      <c r="A1075" s="2" t="s">
        <v>146</v>
      </c>
      <c r="B1075" s="2" t="s">
        <v>8</v>
      </c>
      <c r="C1075" s="2" t="s">
        <v>52</v>
      </c>
      <c r="D1075" s="2" t="s">
        <v>1943</v>
      </c>
      <c r="E1075" s="2" t="s">
        <v>3144</v>
      </c>
      <c r="F1075" s="2" t="s">
        <v>26</v>
      </c>
      <c r="G1075" s="2" t="s">
        <v>9</v>
      </c>
      <c r="H1075" s="2">
        <f t="shared" si="16"/>
        <v>1956</v>
      </c>
      <c r="I1075" s="42" t="s">
        <v>6120</v>
      </c>
      <c r="J1075" s="2">
        <v>6.4</v>
      </c>
      <c r="K1075" s="2">
        <v>165.47</v>
      </c>
      <c r="L1075" s="2">
        <v>147</v>
      </c>
      <c r="M1075" s="2">
        <v>35.31</v>
      </c>
      <c r="N1075" s="2">
        <v>54.03</v>
      </c>
      <c r="O1075" s="2">
        <v>123.78</v>
      </c>
      <c r="P1075" s="2">
        <v>1336</v>
      </c>
      <c r="Q1075" s="2" t="s">
        <v>45</v>
      </c>
      <c r="R1075" s="2">
        <v>59</v>
      </c>
      <c r="S1075" s="2">
        <v>425438</v>
      </c>
      <c r="T1075" s="2">
        <v>77.66</v>
      </c>
      <c r="U1075" s="2">
        <v>46.12</v>
      </c>
      <c r="V1075" s="2" t="s">
        <v>48</v>
      </c>
      <c r="W1075" s="2">
        <v>75.709999999999994</v>
      </c>
    </row>
    <row r="1076" spans="1:23" x14ac:dyDescent="0.3">
      <c r="A1076" s="2" t="s">
        <v>178</v>
      </c>
      <c r="B1076" s="2" t="s">
        <v>32</v>
      </c>
      <c r="C1076" s="2" t="s">
        <v>44</v>
      </c>
      <c r="D1076" s="2" t="s">
        <v>1973</v>
      </c>
      <c r="E1076" s="2" t="s">
        <v>3176</v>
      </c>
      <c r="F1076" s="2" t="s">
        <v>26</v>
      </c>
      <c r="G1076" s="2" t="s">
        <v>9</v>
      </c>
      <c r="H1076" s="2">
        <f t="shared" si="16"/>
        <v>2001</v>
      </c>
      <c r="I1076" s="42" t="s">
        <v>6121</v>
      </c>
      <c r="J1076" s="2">
        <v>6.4</v>
      </c>
      <c r="K1076" s="2">
        <v>152.38</v>
      </c>
      <c r="L1076" s="2">
        <v>156</v>
      </c>
      <c r="M1076" s="2">
        <v>18.21</v>
      </c>
      <c r="N1076" s="2">
        <v>40.700000000000003</v>
      </c>
      <c r="O1076" s="2">
        <v>90.75</v>
      </c>
      <c r="P1076" s="2">
        <v>4868</v>
      </c>
      <c r="Q1076" s="2" t="s">
        <v>45</v>
      </c>
      <c r="R1076" s="2">
        <v>65</v>
      </c>
      <c r="S1076" s="2">
        <v>487077</v>
      </c>
      <c r="T1076" s="2">
        <v>48.09</v>
      </c>
      <c r="U1076" s="2">
        <v>42.66</v>
      </c>
      <c r="V1076" s="2" t="s">
        <v>44</v>
      </c>
      <c r="W1076" s="2">
        <v>42.89</v>
      </c>
    </row>
    <row r="1077" spans="1:23" x14ac:dyDescent="0.3">
      <c r="A1077" s="2" t="s">
        <v>209</v>
      </c>
      <c r="B1077" s="2" t="s">
        <v>20</v>
      </c>
      <c r="C1077" s="2" t="s">
        <v>48</v>
      </c>
      <c r="D1077" s="2" t="s">
        <v>1863</v>
      </c>
      <c r="E1077" s="2" t="s">
        <v>3207</v>
      </c>
      <c r="F1077" s="2" t="s">
        <v>26</v>
      </c>
      <c r="G1077" s="2" t="s">
        <v>9</v>
      </c>
      <c r="H1077" s="2">
        <f t="shared" si="16"/>
        <v>1980</v>
      </c>
      <c r="I1077" s="42" t="s">
        <v>6122</v>
      </c>
      <c r="J1077" s="2">
        <v>6.4</v>
      </c>
      <c r="K1077" s="2">
        <v>75.489999999999995</v>
      </c>
      <c r="L1077" s="2">
        <v>102</v>
      </c>
      <c r="M1077" s="2">
        <v>12.42</v>
      </c>
      <c r="N1077" s="2">
        <v>37.18</v>
      </c>
      <c r="O1077" s="2">
        <v>364.99</v>
      </c>
      <c r="P1077" s="2">
        <v>2936</v>
      </c>
      <c r="Q1077" s="2" t="s">
        <v>45</v>
      </c>
      <c r="R1077" s="2">
        <v>45</v>
      </c>
      <c r="S1077" s="2">
        <v>78534</v>
      </c>
      <c r="T1077" s="2">
        <v>251.12</v>
      </c>
      <c r="U1077" s="2">
        <v>113.87</v>
      </c>
      <c r="V1077" s="2" t="s">
        <v>46</v>
      </c>
      <c r="W1077" s="2">
        <v>22.13</v>
      </c>
    </row>
    <row r="1078" spans="1:23" x14ac:dyDescent="0.3">
      <c r="A1078" s="2" t="s">
        <v>210</v>
      </c>
      <c r="B1078" s="2" t="s">
        <v>13</v>
      </c>
      <c r="C1078" s="2" t="s">
        <v>54</v>
      </c>
      <c r="D1078" s="2" t="s">
        <v>2003</v>
      </c>
      <c r="E1078" s="2" t="s">
        <v>3208</v>
      </c>
      <c r="F1078" s="2" t="s">
        <v>26</v>
      </c>
      <c r="G1078" s="2" t="s">
        <v>9</v>
      </c>
      <c r="H1078" s="2">
        <f t="shared" si="16"/>
        <v>1990</v>
      </c>
      <c r="I1078" s="42" t="s">
        <v>6123</v>
      </c>
      <c r="J1078" s="2">
        <v>6.4</v>
      </c>
      <c r="K1078" s="2">
        <v>280.20999999999998</v>
      </c>
      <c r="L1078" s="2">
        <v>122</v>
      </c>
      <c r="M1078" s="2">
        <v>7.8</v>
      </c>
      <c r="N1078" s="2">
        <v>16.21</v>
      </c>
      <c r="O1078" s="2">
        <v>46.44</v>
      </c>
      <c r="P1078" s="2">
        <v>2446</v>
      </c>
      <c r="Q1078" s="2" t="s">
        <v>49</v>
      </c>
      <c r="R1078" s="2">
        <v>35</v>
      </c>
      <c r="S1078" s="2">
        <v>410888</v>
      </c>
      <c r="T1078" s="2">
        <v>26.93</v>
      </c>
      <c r="U1078" s="2">
        <v>19.510000000000002</v>
      </c>
      <c r="V1078" s="2" t="s">
        <v>46</v>
      </c>
      <c r="W1078" s="2">
        <v>77.72</v>
      </c>
    </row>
    <row r="1079" spans="1:23" x14ac:dyDescent="0.3">
      <c r="A1079" s="2" t="s">
        <v>219</v>
      </c>
      <c r="B1079" s="2" t="s">
        <v>22</v>
      </c>
      <c r="C1079" s="2" t="s">
        <v>50</v>
      </c>
      <c r="D1079" s="2" t="s">
        <v>2011</v>
      </c>
      <c r="E1079" s="2" t="s">
        <v>3217</v>
      </c>
      <c r="F1079" s="2" t="s">
        <v>26</v>
      </c>
      <c r="G1079" s="2" t="s">
        <v>9</v>
      </c>
      <c r="H1079" s="2">
        <f t="shared" si="16"/>
        <v>1983</v>
      </c>
      <c r="I1079" s="42" t="s">
        <v>6124</v>
      </c>
      <c r="J1079" s="2">
        <v>6.4</v>
      </c>
      <c r="K1079" s="2">
        <v>111.34</v>
      </c>
      <c r="L1079" s="2">
        <v>101</v>
      </c>
      <c r="M1079" s="2">
        <v>24.27</v>
      </c>
      <c r="N1079" s="2">
        <v>71.72</v>
      </c>
      <c r="O1079" s="2">
        <v>442.2</v>
      </c>
      <c r="P1079" s="2">
        <v>2169</v>
      </c>
      <c r="Q1079" s="2" t="s">
        <v>45</v>
      </c>
      <c r="R1079" s="2">
        <v>39</v>
      </c>
      <c r="S1079" s="2">
        <v>152481</v>
      </c>
      <c r="T1079" s="2">
        <v>249.88</v>
      </c>
      <c r="U1079" s="2">
        <v>192.32</v>
      </c>
      <c r="V1079" s="2" t="s">
        <v>55</v>
      </c>
      <c r="W1079" s="2">
        <v>39.909999999999997</v>
      </c>
    </row>
    <row r="1080" spans="1:23" x14ac:dyDescent="0.3">
      <c r="A1080" s="2" t="s">
        <v>261</v>
      </c>
      <c r="B1080" s="2" t="s">
        <v>10</v>
      </c>
      <c r="C1080" s="2" t="s">
        <v>52</v>
      </c>
      <c r="D1080" s="2" t="s">
        <v>2053</v>
      </c>
      <c r="E1080" s="2" t="s">
        <v>3260</v>
      </c>
      <c r="F1080" s="2" t="s">
        <v>26</v>
      </c>
      <c r="G1080" s="2" t="s">
        <v>9</v>
      </c>
      <c r="H1080" s="2">
        <f t="shared" si="16"/>
        <v>1991</v>
      </c>
      <c r="I1080" s="42" t="s">
        <v>6125</v>
      </c>
      <c r="J1080" s="2">
        <v>6.4</v>
      </c>
      <c r="K1080" s="2">
        <v>179.96</v>
      </c>
      <c r="L1080" s="2">
        <v>174</v>
      </c>
      <c r="M1080" s="2">
        <v>11.23</v>
      </c>
      <c r="N1080" s="2">
        <v>24.01</v>
      </c>
      <c r="O1080" s="2">
        <v>147.51</v>
      </c>
      <c r="P1080" s="2">
        <v>893</v>
      </c>
      <c r="Q1080" s="2" t="s">
        <v>49</v>
      </c>
      <c r="R1080" s="2">
        <v>75</v>
      </c>
      <c r="S1080" s="2">
        <v>321666</v>
      </c>
      <c r="T1080" s="2">
        <v>114.02</v>
      </c>
      <c r="U1080" s="2">
        <v>33.49</v>
      </c>
      <c r="V1080" s="2" t="s">
        <v>46</v>
      </c>
      <c r="W1080" s="2">
        <v>39.54</v>
      </c>
    </row>
    <row r="1081" spans="1:23" x14ac:dyDescent="0.3">
      <c r="A1081" s="2" t="s">
        <v>302</v>
      </c>
      <c r="B1081" s="2" t="s">
        <v>13</v>
      </c>
      <c r="C1081" s="2" t="s">
        <v>54</v>
      </c>
      <c r="D1081" s="2" t="s">
        <v>2087</v>
      </c>
      <c r="E1081" s="2" t="s">
        <v>3302</v>
      </c>
      <c r="F1081" s="2" t="s">
        <v>26</v>
      </c>
      <c r="G1081" s="2" t="s">
        <v>9</v>
      </c>
      <c r="H1081" s="2">
        <f t="shared" si="16"/>
        <v>2008</v>
      </c>
      <c r="I1081" s="42" t="s">
        <v>6126</v>
      </c>
      <c r="J1081" s="2">
        <v>6.4</v>
      </c>
      <c r="K1081" s="2">
        <v>172.77</v>
      </c>
      <c r="L1081" s="2">
        <v>176</v>
      </c>
      <c r="M1081" s="2">
        <v>46.64</v>
      </c>
      <c r="N1081" s="2">
        <v>119.72</v>
      </c>
      <c r="O1081" s="2">
        <v>270.43</v>
      </c>
      <c r="P1081" s="2">
        <v>526</v>
      </c>
      <c r="Q1081" s="2" t="s">
        <v>45</v>
      </c>
      <c r="R1081" s="2">
        <v>54</v>
      </c>
      <c r="S1081" s="2">
        <v>280473</v>
      </c>
      <c r="T1081" s="2">
        <v>139.12</v>
      </c>
      <c r="U1081" s="2">
        <v>131.31</v>
      </c>
      <c r="V1081" s="2" t="s">
        <v>48</v>
      </c>
      <c r="W1081" s="2">
        <v>73.38</v>
      </c>
    </row>
    <row r="1082" spans="1:23" x14ac:dyDescent="0.3">
      <c r="A1082" s="2" t="s">
        <v>320</v>
      </c>
      <c r="B1082" s="2" t="s">
        <v>22</v>
      </c>
      <c r="C1082" s="2" t="s">
        <v>48</v>
      </c>
      <c r="D1082" s="2" t="s">
        <v>2101</v>
      </c>
      <c r="E1082" s="2" t="s">
        <v>3320</v>
      </c>
      <c r="F1082" s="2" t="s">
        <v>26</v>
      </c>
      <c r="G1082" s="2" t="s">
        <v>9</v>
      </c>
      <c r="H1082" s="2">
        <f t="shared" si="16"/>
        <v>2015</v>
      </c>
      <c r="I1082" s="42" t="s">
        <v>6127</v>
      </c>
      <c r="J1082" s="2">
        <v>6.4</v>
      </c>
      <c r="K1082" s="2">
        <v>210.93</v>
      </c>
      <c r="L1082" s="2">
        <v>127</v>
      </c>
      <c r="M1082" s="2">
        <v>4.03</v>
      </c>
      <c r="N1082" s="2">
        <v>11.66</v>
      </c>
      <c r="O1082" s="2">
        <v>35.1</v>
      </c>
      <c r="P1082" s="2">
        <v>4411</v>
      </c>
      <c r="Q1082" s="2" t="s">
        <v>49</v>
      </c>
      <c r="R1082" s="2">
        <v>78</v>
      </c>
      <c r="S1082" s="2">
        <v>4372</v>
      </c>
      <c r="T1082" s="2">
        <v>23.3</v>
      </c>
      <c r="U1082" s="2">
        <v>11.8</v>
      </c>
      <c r="V1082" s="2" t="s">
        <v>50</v>
      </c>
      <c r="W1082" s="2">
        <v>38.47</v>
      </c>
    </row>
    <row r="1083" spans="1:23" x14ac:dyDescent="0.3">
      <c r="A1083" s="2" t="s">
        <v>326</v>
      </c>
      <c r="B1083" s="2" t="s">
        <v>32</v>
      </c>
      <c r="C1083" s="2" t="s">
        <v>44</v>
      </c>
      <c r="D1083" s="2" t="s">
        <v>2004</v>
      </c>
      <c r="E1083" s="2" t="s">
        <v>3326</v>
      </c>
      <c r="F1083" s="2" t="s">
        <v>26</v>
      </c>
      <c r="G1083" s="2" t="s">
        <v>9</v>
      </c>
      <c r="H1083" s="2">
        <f t="shared" si="16"/>
        <v>1981</v>
      </c>
      <c r="I1083" s="42" t="s">
        <v>6128</v>
      </c>
      <c r="J1083" s="2">
        <v>6.4</v>
      </c>
      <c r="K1083" s="2">
        <v>245.34</v>
      </c>
      <c r="L1083" s="2">
        <v>138</v>
      </c>
      <c r="M1083" s="2">
        <v>47.37</v>
      </c>
      <c r="N1083" s="2">
        <v>119.44</v>
      </c>
      <c r="O1083" s="2">
        <v>1092.1300000000001</v>
      </c>
      <c r="P1083" s="2">
        <v>3878</v>
      </c>
      <c r="Q1083" s="2" t="s">
        <v>49</v>
      </c>
      <c r="R1083" s="2">
        <v>46</v>
      </c>
      <c r="S1083" s="2">
        <v>480045</v>
      </c>
      <c r="T1083" s="2">
        <v>612.34</v>
      </c>
      <c r="U1083" s="2">
        <v>479.79</v>
      </c>
      <c r="V1083" s="2" t="s">
        <v>55</v>
      </c>
      <c r="W1083" s="2">
        <v>25.29</v>
      </c>
    </row>
    <row r="1084" spans="1:23" x14ac:dyDescent="0.3">
      <c r="A1084" s="2" t="s">
        <v>330</v>
      </c>
      <c r="B1084" s="2" t="s">
        <v>8</v>
      </c>
      <c r="C1084" s="2" t="s">
        <v>61</v>
      </c>
      <c r="D1084" s="2" t="s">
        <v>2108</v>
      </c>
      <c r="E1084" s="2" t="s">
        <v>3330</v>
      </c>
      <c r="F1084" s="2" t="s">
        <v>26</v>
      </c>
      <c r="G1084" s="2" t="s">
        <v>9</v>
      </c>
      <c r="H1084" s="2">
        <f t="shared" si="16"/>
        <v>1973</v>
      </c>
      <c r="I1084" s="42" t="s">
        <v>6129</v>
      </c>
      <c r="J1084" s="2">
        <v>6.4</v>
      </c>
      <c r="K1084" s="2">
        <v>169.24</v>
      </c>
      <c r="L1084" s="2">
        <v>134</v>
      </c>
      <c r="M1084" s="2">
        <v>31.14</v>
      </c>
      <c r="N1084" s="2">
        <v>62.49</v>
      </c>
      <c r="O1084" s="2">
        <v>380.15</v>
      </c>
      <c r="P1084" s="2">
        <v>1775</v>
      </c>
      <c r="Q1084" s="2" t="s">
        <v>49</v>
      </c>
      <c r="R1084" s="2">
        <v>75</v>
      </c>
      <c r="S1084" s="2">
        <v>486391</v>
      </c>
      <c r="T1084" s="2">
        <v>276.89</v>
      </c>
      <c r="U1084" s="2">
        <v>103.26</v>
      </c>
      <c r="V1084" s="2" t="s">
        <v>44</v>
      </c>
      <c r="W1084" s="2">
        <v>30.45</v>
      </c>
    </row>
    <row r="1085" spans="1:23" x14ac:dyDescent="0.3">
      <c r="A1085" s="2" t="s">
        <v>344</v>
      </c>
      <c r="B1085" s="2" t="s">
        <v>32</v>
      </c>
      <c r="C1085" s="2" t="s">
        <v>54</v>
      </c>
      <c r="D1085" s="2" t="s">
        <v>2122</v>
      </c>
      <c r="E1085" s="2" t="s">
        <v>3345</v>
      </c>
      <c r="F1085" s="2" t="s">
        <v>26</v>
      </c>
      <c r="G1085" s="2" t="s">
        <v>9</v>
      </c>
      <c r="H1085" s="2">
        <f t="shared" si="16"/>
        <v>1959</v>
      </c>
      <c r="I1085" s="42" t="s">
        <v>6130</v>
      </c>
      <c r="J1085" s="2">
        <v>6.4</v>
      </c>
      <c r="K1085" s="2">
        <v>156</v>
      </c>
      <c r="L1085" s="2">
        <v>91</v>
      </c>
      <c r="M1085" s="2">
        <v>6.22</v>
      </c>
      <c r="N1085" s="2">
        <v>15.46</v>
      </c>
      <c r="O1085" s="2">
        <v>120.18</v>
      </c>
      <c r="P1085" s="2">
        <v>889</v>
      </c>
      <c r="Q1085" s="2" t="s">
        <v>49</v>
      </c>
      <c r="R1085" s="2">
        <v>47</v>
      </c>
      <c r="S1085" s="2">
        <v>477653</v>
      </c>
      <c r="T1085" s="2">
        <v>85.41</v>
      </c>
      <c r="U1085" s="2">
        <v>34.770000000000003</v>
      </c>
      <c r="V1085" s="2" t="s">
        <v>55</v>
      </c>
      <c r="W1085" s="2">
        <v>37.24</v>
      </c>
    </row>
    <row r="1086" spans="1:23" x14ac:dyDescent="0.3">
      <c r="A1086" s="2" t="s">
        <v>345</v>
      </c>
      <c r="B1086" s="2" t="s">
        <v>25</v>
      </c>
      <c r="C1086" s="2" t="s">
        <v>54</v>
      </c>
      <c r="D1086" s="2" t="s">
        <v>1970</v>
      </c>
      <c r="E1086" s="2" t="s">
        <v>3346</v>
      </c>
      <c r="F1086" s="2" t="s">
        <v>26</v>
      </c>
      <c r="G1086" s="2" t="s">
        <v>9</v>
      </c>
      <c r="H1086" s="2">
        <f t="shared" si="16"/>
        <v>1988</v>
      </c>
      <c r="I1086" s="42" t="s">
        <v>6131</v>
      </c>
      <c r="J1086" s="2">
        <v>6.4</v>
      </c>
      <c r="K1086" s="2">
        <v>222.15</v>
      </c>
      <c r="L1086" s="2">
        <v>177</v>
      </c>
      <c r="M1086" s="2">
        <v>4.8</v>
      </c>
      <c r="N1086" s="2">
        <v>11.95</v>
      </c>
      <c r="O1086" s="2">
        <v>98.24</v>
      </c>
      <c r="P1086" s="2">
        <v>878</v>
      </c>
      <c r="Q1086" s="2" t="s">
        <v>45</v>
      </c>
      <c r="R1086" s="2">
        <v>60</v>
      </c>
      <c r="S1086" s="2">
        <v>274180</v>
      </c>
      <c r="T1086" s="2">
        <v>50.98</v>
      </c>
      <c r="U1086" s="2">
        <v>47.26</v>
      </c>
      <c r="V1086" s="2" t="s">
        <v>54</v>
      </c>
      <c r="W1086" s="2">
        <v>28.46</v>
      </c>
    </row>
    <row r="1087" spans="1:23" x14ac:dyDescent="0.3">
      <c r="A1087" s="2" t="s">
        <v>358</v>
      </c>
      <c r="B1087" s="2" t="s">
        <v>32</v>
      </c>
      <c r="C1087" s="2" t="s">
        <v>61</v>
      </c>
      <c r="D1087" s="2" t="s">
        <v>2132</v>
      </c>
      <c r="E1087" s="2" t="s">
        <v>3359</v>
      </c>
      <c r="F1087" s="2" t="s">
        <v>26</v>
      </c>
      <c r="G1087" s="2" t="s">
        <v>9</v>
      </c>
      <c r="H1087" s="2">
        <f t="shared" si="16"/>
        <v>2007</v>
      </c>
      <c r="I1087" s="42" t="s">
        <v>6132</v>
      </c>
      <c r="J1087" s="2">
        <v>6.4</v>
      </c>
      <c r="K1087" s="2">
        <v>148.72</v>
      </c>
      <c r="L1087" s="2">
        <v>180</v>
      </c>
      <c r="M1087" s="2">
        <v>46.43</v>
      </c>
      <c r="N1087" s="2">
        <v>87.57</v>
      </c>
      <c r="O1087" s="2">
        <v>510.76</v>
      </c>
      <c r="P1087" s="2">
        <v>3164</v>
      </c>
      <c r="Q1087" s="2" t="s">
        <v>45</v>
      </c>
      <c r="R1087" s="2">
        <v>44</v>
      </c>
      <c r="S1087" s="2">
        <v>31424</v>
      </c>
      <c r="T1087" s="2">
        <v>291.83</v>
      </c>
      <c r="U1087" s="2">
        <v>218.93</v>
      </c>
      <c r="V1087" s="2" t="s">
        <v>44</v>
      </c>
      <c r="W1087" s="2">
        <v>70.38</v>
      </c>
    </row>
    <row r="1088" spans="1:23" x14ac:dyDescent="0.3">
      <c r="A1088" s="2" t="s">
        <v>445</v>
      </c>
      <c r="B1088" s="2" t="s">
        <v>25</v>
      </c>
      <c r="C1088" s="2" t="s">
        <v>66</v>
      </c>
      <c r="D1088" s="2" t="s">
        <v>2204</v>
      </c>
      <c r="E1088" s="2" t="s">
        <v>3450</v>
      </c>
      <c r="F1088" s="2" t="s">
        <v>26</v>
      </c>
      <c r="G1088" s="2" t="s">
        <v>19</v>
      </c>
      <c r="H1088" s="2">
        <f t="shared" si="16"/>
        <v>1978</v>
      </c>
      <c r="I1088" s="42" t="s">
        <v>6133</v>
      </c>
      <c r="J1088" s="2">
        <v>6.4</v>
      </c>
      <c r="K1088" s="2">
        <v>89.72</v>
      </c>
      <c r="L1088" s="2">
        <v>113</v>
      </c>
      <c r="M1088" s="2">
        <v>18.03</v>
      </c>
      <c r="N1088" s="2">
        <v>32.42</v>
      </c>
      <c r="O1088" s="2">
        <v>194.24</v>
      </c>
      <c r="P1088" s="2">
        <v>764</v>
      </c>
      <c r="Q1088" s="2" t="s">
        <v>45</v>
      </c>
      <c r="R1088" s="2">
        <v>46</v>
      </c>
      <c r="S1088" s="2">
        <v>56232</v>
      </c>
      <c r="T1088" s="2">
        <v>126.57</v>
      </c>
      <c r="U1088" s="2">
        <v>67.67</v>
      </c>
      <c r="V1088" s="2" t="s">
        <v>46</v>
      </c>
      <c r="W1088" s="2">
        <v>28.68</v>
      </c>
    </row>
    <row r="1089" spans="1:23" x14ac:dyDescent="0.3">
      <c r="A1089" s="2" t="s">
        <v>537</v>
      </c>
      <c r="B1089" s="2" t="s">
        <v>25</v>
      </c>
      <c r="C1089" s="2" t="s">
        <v>61</v>
      </c>
      <c r="D1089" s="2" t="s">
        <v>2274</v>
      </c>
      <c r="E1089" s="2" t="s">
        <v>3543</v>
      </c>
      <c r="F1089" s="2" t="s">
        <v>26</v>
      </c>
      <c r="G1089" s="2" t="s">
        <v>27</v>
      </c>
      <c r="H1089" s="2">
        <f t="shared" si="16"/>
        <v>1966</v>
      </c>
      <c r="I1089" s="42" t="s">
        <v>6134</v>
      </c>
      <c r="J1089" s="2">
        <v>6.4</v>
      </c>
      <c r="K1089" s="2">
        <v>147.24</v>
      </c>
      <c r="L1089" s="2">
        <v>88</v>
      </c>
      <c r="M1089" s="2">
        <v>39.619999999999997</v>
      </c>
      <c r="N1089" s="2">
        <v>110.18</v>
      </c>
      <c r="O1089" s="2">
        <v>1078.76</v>
      </c>
      <c r="P1089" s="2">
        <v>3157</v>
      </c>
      <c r="Q1089" s="2" t="s">
        <v>45</v>
      </c>
      <c r="R1089" s="2">
        <v>52</v>
      </c>
      <c r="S1089" s="2">
        <v>487982</v>
      </c>
      <c r="T1089" s="2">
        <v>575.85</v>
      </c>
      <c r="U1089" s="2">
        <v>502.91</v>
      </c>
      <c r="V1089" s="2" t="s">
        <v>44</v>
      </c>
      <c r="W1089" s="2">
        <v>20.34</v>
      </c>
    </row>
    <row r="1090" spans="1:23" x14ac:dyDescent="0.3">
      <c r="A1090" s="2" t="s">
        <v>555</v>
      </c>
      <c r="B1090" s="2" t="s">
        <v>28</v>
      </c>
      <c r="C1090" s="2" t="s">
        <v>66</v>
      </c>
      <c r="D1090" s="2" t="s">
        <v>2285</v>
      </c>
      <c r="E1090" s="2" t="s">
        <v>3561</v>
      </c>
      <c r="F1090" s="2" t="s">
        <v>26</v>
      </c>
      <c r="G1090" s="2" t="s">
        <v>1843</v>
      </c>
      <c r="H1090" s="2">
        <f t="shared" si="16"/>
        <v>2013</v>
      </c>
      <c r="I1090" s="42" t="s">
        <v>6135</v>
      </c>
      <c r="J1090" s="2">
        <v>6.4</v>
      </c>
      <c r="K1090" s="2">
        <v>204.25</v>
      </c>
      <c r="L1090" s="2">
        <v>95</v>
      </c>
      <c r="M1090" s="2">
        <v>25.68</v>
      </c>
      <c r="N1090" s="2">
        <v>54.97</v>
      </c>
      <c r="O1090" s="2">
        <v>537.45000000000005</v>
      </c>
      <c r="P1090" s="2">
        <v>697</v>
      </c>
      <c r="Q1090" s="2" t="s">
        <v>45</v>
      </c>
      <c r="R1090" s="2">
        <v>69</v>
      </c>
      <c r="S1090" s="2">
        <v>88054</v>
      </c>
      <c r="T1090" s="2">
        <v>318.22000000000003</v>
      </c>
      <c r="U1090" s="2">
        <v>219.23</v>
      </c>
      <c r="V1090" s="2" t="s">
        <v>50</v>
      </c>
      <c r="W1090" s="2">
        <v>64.84</v>
      </c>
    </row>
    <row r="1091" spans="1:23" x14ac:dyDescent="0.3">
      <c r="A1091" s="2" t="s">
        <v>561</v>
      </c>
      <c r="B1091" s="2" t="s">
        <v>32</v>
      </c>
      <c r="C1091" s="2" t="s">
        <v>52</v>
      </c>
      <c r="D1091" s="2" t="s">
        <v>2068</v>
      </c>
      <c r="E1091" s="2" t="s">
        <v>3567</v>
      </c>
      <c r="F1091" s="2" t="s">
        <v>26</v>
      </c>
      <c r="G1091" s="2" t="s">
        <v>9</v>
      </c>
      <c r="H1091" s="2">
        <f t="shared" ref="H1091:H1154" si="17">YEAR(I1091)</f>
        <v>1995</v>
      </c>
      <c r="I1091" s="42" t="s">
        <v>6136</v>
      </c>
      <c r="J1091" s="2">
        <v>6.4</v>
      </c>
      <c r="K1091" s="2">
        <v>98.91</v>
      </c>
      <c r="L1091" s="2">
        <v>112</v>
      </c>
      <c r="M1091" s="2">
        <v>27.96</v>
      </c>
      <c r="N1091" s="2">
        <v>60.22</v>
      </c>
      <c r="O1091" s="2">
        <v>188.02</v>
      </c>
      <c r="P1091" s="2">
        <v>2548</v>
      </c>
      <c r="Q1091" s="2" t="s">
        <v>45</v>
      </c>
      <c r="R1091" s="2">
        <v>78</v>
      </c>
      <c r="S1091" s="2">
        <v>458957</v>
      </c>
      <c r="T1091" s="2">
        <v>118.37</v>
      </c>
      <c r="U1091" s="2">
        <v>69.650000000000006</v>
      </c>
      <c r="V1091" s="2" t="s">
        <v>46</v>
      </c>
      <c r="W1091" s="2">
        <v>40.9</v>
      </c>
    </row>
    <row r="1092" spans="1:23" x14ac:dyDescent="0.3">
      <c r="A1092" s="2" t="s">
        <v>587</v>
      </c>
      <c r="B1092" s="2" t="s">
        <v>10</v>
      </c>
      <c r="C1092" s="2" t="s">
        <v>48</v>
      </c>
      <c r="D1092" s="2" t="s">
        <v>2308</v>
      </c>
      <c r="E1092" s="2" t="s">
        <v>3592</v>
      </c>
      <c r="F1092" s="2" t="s">
        <v>26</v>
      </c>
      <c r="G1092" s="2" t="s">
        <v>9</v>
      </c>
      <c r="H1092" s="2">
        <f t="shared" si="17"/>
        <v>1952</v>
      </c>
      <c r="I1092" s="42" t="s">
        <v>6137</v>
      </c>
      <c r="J1092" s="2">
        <v>6.4</v>
      </c>
      <c r="K1092" s="2">
        <v>221.57</v>
      </c>
      <c r="L1092" s="2">
        <v>85</v>
      </c>
      <c r="M1092" s="2">
        <v>13.72</v>
      </c>
      <c r="N1092" s="2">
        <v>31.88</v>
      </c>
      <c r="O1092" s="2">
        <v>198.09</v>
      </c>
      <c r="P1092" s="2">
        <v>2637</v>
      </c>
      <c r="Q1092" s="2" t="s">
        <v>49</v>
      </c>
      <c r="R1092" s="2">
        <v>93</v>
      </c>
      <c r="S1092" s="2">
        <v>228721</v>
      </c>
      <c r="T1092" s="2">
        <v>143.6</v>
      </c>
      <c r="U1092" s="2">
        <v>54.49</v>
      </c>
      <c r="V1092" s="2" t="s">
        <v>55</v>
      </c>
      <c r="W1092" s="2">
        <v>37.24</v>
      </c>
    </row>
    <row r="1093" spans="1:23" x14ac:dyDescent="0.3">
      <c r="A1093" s="2" t="s">
        <v>548</v>
      </c>
      <c r="B1093" s="2" t="s">
        <v>20</v>
      </c>
      <c r="C1093" s="2" t="s">
        <v>66</v>
      </c>
      <c r="D1093" s="2" t="s">
        <v>2329</v>
      </c>
      <c r="E1093" s="2" t="s">
        <v>3622</v>
      </c>
      <c r="F1093" s="2" t="s">
        <v>26</v>
      </c>
      <c r="G1093" s="2" t="s">
        <v>9</v>
      </c>
      <c r="H1093" s="2">
        <f t="shared" si="17"/>
        <v>2001</v>
      </c>
      <c r="I1093" s="42" t="s">
        <v>6138</v>
      </c>
      <c r="J1093" s="2">
        <v>6.4</v>
      </c>
      <c r="K1093" s="2">
        <v>18.399999999999999</v>
      </c>
      <c r="L1093" s="2">
        <v>158</v>
      </c>
      <c r="M1093" s="2">
        <v>7.88</v>
      </c>
      <c r="N1093" s="2">
        <v>19.39</v>
      </c>
      <c r="O1093" s="2">
        <v>88.89</v>
      </c>
      <c r="P1093" s="2">
        <v>3992</v>
      </c>
      <c r="Q1093" s="2" t="s">
        <v>49</v>
      </c>
      <c r="R1093" s="2">
        <v>22</v>
      </c>
      <c r="S1093" s="2">
        <v>260639</v>
      </c>
      <c r="T1093" s="2">
        <v>69.23</v>
      </c>
      <c r="U1093" s="2">
        <v>19.66</v>
      </c>
      <c r="V1093" s="2" t="s">
        <v>48</v>
      </c>
      <c r="W1093" s="2">
        <v>3.06</v>
      </c>
    </row>
    <row r="1094" spans="1:23" x14ac:dyDescent="0.3">
      <c r="A1094" s="2" t="s">
        <v>647</v>
      </c>
      <c r="B1094" s="2" t="s">
        <v>17</v>
      </c>
      <c r="C1094" s="2" t="s">
        <v>50</v>
      </c>
      <c r="D1094" s="2" t="s">
        <v>2286</v>
      </c>
      <c r="E1094" s="2" t="s">
        <v>3658</v>
      </c>
      <c r="F1094" s="2" t="s">
        <v>26</v>
      </c>
      <c r="G1094" s="2" t="s">
        <v>19</v>
      </c>
      <c r="H1094" s="2">
        <f t="shared" si="17"/>
        <v>1998</v>
      </c>
      <c r="I1094" s="42" t="s">
        <v>6139</v>
      </c>
      <c r="J1094" s="2">
        <v>6.4</v>
      </c>
      <c r="K1094" s="2">
        <v>229.24</v>
      </c>
      <c r="L1094" s="2">
        <v>116</v>
      </c>
      <c r="M1094" s="2">
        <v>16.690000000000001</v>
      </c>
      <c r="N1094" s="2">
        <v>47.17</v>
      </c>
      <c r="O1094" s="2">
        <v>299.3</v>
      </c>
      <c r="P1094" s="2">
        <v>1043</v>
      </c>
      <c r="Q1094" s="2" t="s">
        <v>49</v>
      </c>
      <c r="R1094" s="2">
        <v>74</v>
      </c>
      <c r="S1094" s="2">
        <v>26405</v>
      </c>
      <c r="T1094" s="2">
        <v>167.52</v>
      </c>
      <c r="U1094" s="2">
        <v>131.78</v>
      </c>
      <c r="V1094" s="2" t="s">
        <v>50</v>
      </c>
      <c r="W1094" s="2">
        <v>94.82</v>
      </c>
    </row>
    <row r="1095" spans="1:23" x14ac:dyDescent="0.3">
      <c r="A1095" s="2" t="s">
        <v>653</v>
      </c>
      <c r="B1095" s="2" t="s">
        <v>17</v>
      </c>
      <c r="C1095" s="2" t="s">
        <v>44</v>
      </c>
      <c r="D1095" s="2" t="s">
        <v>2057</v>
      </c>
      <c r="E1095" s="2" t="s">
        <v>3664</v>
      </c>
      <c r="F1095" s="2" t="s">
        <v>26</v>
      </c>
      <c r="G1095" s="2" t="s">
        <v>9</v>
      </c>
      <c r="H1095" s="2">
        <f t="shared" si="17"/>
        <v>1959</v>
      </c>
      <c r="I1095" s="42" t="s">
        <v>6140</v>
      </c>
      <c r="J1095" s="2">
        <v>6.4</v>
      </c>
      <c r="K1095" s="2">
        <v>256.58999999999997</v>
      </c>
      <c r="L1095" s="2">
        <v>159</v>
      </c>
      <c r="M1095" s="2">
        <v>44.84</v>
      </c>
      <c r="N1095" s="2">
        <v>81.180000000000007</v>
      </c>
      <c r="O1095" s="2">
        <v>677.06</v>
      </c>
      <c r="P1095" s="2">
        <v>4363</v>
      </c>
      <c r="Q1095" s="2" t="s">
        <v>45</v>
      </c>
      <c r="R1095" s="2">
        <v>61</v>
      </c>
      <c r="S1095" s="2">
        <v>289015</v>
      </c>
      <c r="T1095" s="2">
        <v>423.06</v>
      </c>
      <c r="U1095" s="2">
        <v>254</v>
      </c>
      <c r="V1095" s="2" t="s">
        <v>50</v>
      </c>
      <c r="W1095" s="2">
        <v>29.97</v>
      </c>
    </row>
    <row r="1096" spans="1:23" x14ac:dyDescent="0.3">
      <c r="A1096" s="2" t="s">
        <v>658</v>
      </c>
      <c r="B1096" s="2" t="s">
        <v>17</v>
      </c>
      <c r="C1096" s="2" t="s">
        <v>48</v>
      </c>
      <c r="D1096" s="2" t="s">
        <v>2360</v>
      </c>
      <c r="E1096" s="2" t="s">
        <v>3671</v>
      </c>
      <c r="F1096" s="2" t="s">
        <v>26</v>
      </c>
      <c r="G1096" s="2" t="s">
        <v>9</v>
      </c>
      <c r="H1096" s="2">
        <f t="shared" si="17"/>
        <v>1957</v>
      </c>
      <c r="I1096" s="42" t="s">
        <v>6141</v>
      </c>
      <c r="J1096" s="2">
        <v>6.4</v>
      </c>
      <c r="K1096" s="2">
        <v>298.54000000000002</v>
      </c>
      <c r="L1096" s="2">
        <v>149</v>
      </c>
      <c r="M1096" s="2">
        <v>42.17</v>
      </c>
      <c r="N1096" s="2">
        <v>77.150000000000006</v>
      </c>
      <c r="O1096" s="2">
        <v>649.22</v>
      </c>
      <c r="P1096" s="2">
        <v>3176</v>
      </c>
      <c r="Q1096" s="2" t="s">
        <v>49</v>
      </c>
      <c r="R1096" s="2">
        <v>77</v>
      </c>
      <c r="S1096" s="2">
        <v>426651</v>
      </c>
      <c r="T1096" s="2">
        <v>337.19</v>
      </c>
      <c r="U1096" s="2">
        <v>312.02999999999997</v>
      </c>
      <c r="V1096" s="2" t="s">
        <v>50</v>
      </c>
      <c r="W1096" s="2">
        <v>120.17</v>
      </c>
    </row>
    <row r="1097" spans="1:23" x14ac:dyDescent="0.3">
      <c r="A1097" s="2" t="s">
        <v>680</v>
      </c>
      <c r="B1097" s="2" t="s">
        <v>10</v>
      </c>
      <c r="C1097" s="2" t="s">
        <v>50</v>
      </c>
      <c r="D1097" s="2" t="s">
        <v>2378</v>
      </c>
      <c r="E1097" s="2" t="s">
        <v>3694</v>
      </c>
      <c r="F1097" s="2" t="s">
        <v>2379</v>
      </c>
      <c r="G1097" s="2" t="s">
        <v>19</v>
      </c>
      <c r="H1097" s="2">
        <f t="shared" si="17"/>
        <v>2004</v>
      </c>
      <c r="I1097" s="42" t="s">
        <v>6142</v>
      </c>
      <c r="J1097" s="2">
        <v>6.4</v>
      </c>
      <c r="K1097" s="2">
        <v>132.16</v>
      </c>
      <c r="L1097" s="2">
        <v>100</v>
      </c>
      <c r="M1097" s="2">
        <v>14.18</v>
      </c>
      <c r="N1097" s="2">
        <v>26.85</v>
      </c>
      <c r="O1097" s="2">
        <v>153.79</v>
      </c>
      <c r="P1097" s="2">
        <v>1131</v>
      </c>
      <c r="Q1097" s="2" t="s">
        <v>45</v>
      </c>
      <c r="R1097" s="2">
        <v>63</v>
      </c>
      <c r="S1097" s="2">
        <v>379676</v>
      </c>
      <c r="T1097" s="2">
        <v>93.08</v>
      </c>
      <c r="U1097" s="2">
        <v>60.71</v>
      </c>
      <c r="V1097" s="2" t="s">
        <v>55</v>
      </c>
      <c r="W1097" s="2">
        <v>22.9</v>
      </c>
    </row>
    <row r="1098" spans="1:23" x14ac:dyDescent="0.3">
      <c r="A1098" s="2" t="s">
        <v>696</v>
      </c>
      <c r="B1098" s="2" t="s">
        <v>20</v>
      </c>
      <c r="C1098" s="2" t="s">
        <v>44</v>
      </c>
      <c r="D1098" s="2" t="s">
        <v>2388</v>
      </c>
      <c r="E1098" s="2" t="s">
        <v>3710</v>
      </c>
      <c r="F1098" s="2" t="s">
        <v>26</v>
      </c>
      <c r="G1098" s="2" t="s">
        <v>1875</v>
      </c>
      <c r="H1098" s="2">
        <f t="shared" si="17"/>
        <v>1970</v>
      </c>
      <c r="I1098" s="42" t="s">
        <v>6143</v>
      </c>
      <c r="J1098" s="2">
        <v>6.4</v>
      </c>
      <c r="K1098" s="2">
        <v>183.66</v>
      </c>
      <c r="L1098" s="2">
        <v>93</v>
      </c>
      <c r="M1098" s="2">
        <v>12.23</v>
      </c>
      <c r="N1098" s="2">
        <v>30.63</v>
      </c>
      <c r="O1098" s="2">
        <v>286.98</v>
      </c>
      <c r="P1098" s="2">
        <v>2898</v>
      </c>
      <c r="Q1098" s="2" t="s">
        <v>49</v>
      </c>
      <c r="R1098" s="2">
        <v>56</v>
      </c>
      <c r="S1098" s="2">
        <v>385076</v>
      </c>
      <c r="T1098" s="2">
        <v>166.71</v>
      </c>
      <c r="U1098" s="2">
        <v>120.27</v>
      </c>
      <c r="V1098" s="2" t="s">
        <v>55</v>
      </c>
      <c r="W1098" s="2">
        <v>30.2</v>
      </c>
    </row>
    <row r="1099" spans="1:23" x14ac:dyDescent="0.3">
      <c r="A1099" s="2" t="s">
        <v>704</v>
      </c>
      <c r="B1099" s="2" t="s">
        <v>8</v>
      </c>
      <c r="C1099" s="2" t="s">
        <v>48</v>
      </c>
      <c r="D1099" s="2" t="s">
        <v>2393</v>
      </c>
      <c r="E1099" s="2" t="s">
        <v>3720</v>
      </c>
      <c r="F1099" s="2" t="s">
        <v>26</v>
      </c>
      <c r="G1099" s="2" t="s">
        <v>19</v>
      </c>
      <c r="H1099" s="2">
        <f t="shared" si="17"/>
        <v>1987</v>
      </c>
      <c r="I1099" s="42" t="s">
        <v>6144</v>
      </c>
      <c r="J1099" s="2">
        <v>6.4</v>
      </c>
      <c r="K1099" s="2">
        <v>274.37</v>
      </c>
      <c r="L1099" s="2">
        <v>159</v>
      </c>
      <c r="M1099" s="2">
        <v>44.39</v>
      </c>
      <c r="N1099" s="2">
        <v>114.34</v>
      </c>
      <c r="O1099" s="2">
        <v>514.88</v>
      </c>
      <c r="P1099" s="2">
        <v>3406</v>
      </c>
      <c r="Q1099" s="2" t="s">
        <v>45</v>
      </c>
      <c r="R1099" s="2">
        <v>40</v>
      </c>
      <c r="S1099" s="2">
        <v>313622</v>
      </c>
      <c r="T1099" s="2">
        <v>395.17</v>
      </c>
      <c r="U1099" s="2">
        <v>119.71</v>
      </c>
      <c r="V1099" s="2" t="s">
        <v>44</v>
      </c>
      <c r="W1099" s="2">
        <v>51.53</v>
      </c>
    </row>
    <row r="1100" spans="1:23" x14ac:dyDescent="0.3">
      <c r="A1100" s="2" t="s">
        <v>705</v>
      </c>
      <c r="B1100" s="2" t="s">
        <v>20</v>
      </c>
      <c r="C1100" s="2" t="s">
        <v>66</v>
      </c>
      <c r="D1100" s="2" t="s">
        <v>2002</v>
      </c>
      <c r="E1100" s="2" t="s">
        <v>3721</v>
      </c>
      <c r="F1100" s="2" t="s">
        <v>26</v>
      </c>
      <c r="G1100" s="2" t="s">
        <v>9</v>
      </c>
      <c r="H1100" s="2">
        <f t="shared" si="17"/>
        <v>1976</v>
      </c>
      <c r="I1100" s="42" t="s">
        <v>6145</v>
      </c>
      <c r="J1100" s="2">
        <v>6.4</v>
      </c>
      <c r="K1100" s="2">
        <v>188.67</v>
      </c>
      <c r="L1100" s="2">
        <v>99</v>
      </c>
      <c r="M1100" s="2">
        <v>22.77</v>
      </c>
      <c r="N1100" s="2">
        <v>38.229999999999997</v>
      </c>
      <c r="O1100" s="2">
        <v>194.16</v>
      </c>
      <c r="P1100" s="2">
        <v>635</v>
      </c>
      <c r="Q1100" s="2" t="s">
        <v>45</v>
      </c>
      <c r="R1100" s="2">
        <v>78</v>
      </c>
      <c r="S1100" s="2">
        <v>329416</v>
      </c>
      <c r="T1100" s="2">
        <v>141.88</v>
      </c>
      <c r="U1100" s="2">
        <v>52.28</v>
      </c>
      <c r="V1100" s="2" t="s">
        <v>54</v>
      </c>
      <c r="W1100" s="2">
        <v>19.04</v>
      </c>
    </row>
    <row r="1101" spans="1:23" x14ac:dyDescent="0.3">
      <c r="A1101" s="2" t="s">
        <v>716</v>
      </c>
      <c r="B1101" s="2" t="s">
        <v>22</v>
      </c>
      <c r="C1101" s="2" t="s">
        <v>54</v>
      </c>
      <c r="D1101" s="2" t="s">
        <v>2397</v>
      </c>
      <c r="E1101" s="2" t="s">
        <v>3734</v>
      </c>
      <c r="F1101" s="2" t="s">
        <v>26</v>
      </c>
      <c r="G1101" s="2" t="s">
        <v>9</v>
      </c>
      <c r="H1101" s="2">
        <f t="shared" si="17"/>
        <v>1982</v>
      </c>
      <c r="I1101" s="42" t="s">
        <v>6146</v>
      </c>
      <c r="J1101" s="2">
        <v>6.4</v>
      </c>
      <c r="K1101" s="2">
        <v>204.93</v>
      </c>
      <c r="L1101" s="2">
        <v>112</v>
      </c>
      <c r="M1101" s="2">
        <v>34.42</v>
      </c>
      <c r="N1101" s="2">
        <v>63.59</v>
      </c>
      <c r="O1101" s="2">
        <v>329.42</v>
      </c>
      <c r="P1101" s="2">
        <v>3075</v>
      </c>
      <c r="Q1101" s="2" t="s">
        <v>49</v>
      </c>
      <c r="R1101" s="2">
        <v>40</v>
      </c>
      <c r="S1101" s="2">
        <v>175423</v>
      </c>
      <c r="T1101" s="2">
        <v>244.46</v>
      </c>
      <c r="U1101" s="2">
        <v>84.96</v>
      </c>
      <c r="V1101" s="2" t="s">
        <v>46</v>
      </c>
      <c r="W1101" s="2">
        <v>68.98</v>
      </c>
    </row>
    <row r="1102" spans="1:23" x14ac:dyDescent="0.3">
      <c r="A1102" s="2" t="s">
        <v>726</v>
      </c>
      <c r="B1102" s="2" t="s">
        <v>13</v>
      </c>
      <c r="C1102" s="2" t="s">
        <v>48</v>
      </c>
      <c r="D1102" s="2" t="s">
        <v>2410</v>
      </c>
      <c r="E1102" s="2" t="s">
        <v>3744</v>
      </c>
      <c r="F1102" s="2" t="s">
        <v>26</v>
      </c>
      <c r="G1102" s="2" t="s">
        <v>9</v>
      </c>
      <c r="H1102" s="2">
        <f t="shared" si="17"/>
        <v>1977</v>
      </c>
      <c r="I1102" s="42" t="s">
        <v>6147</v>
      </c>
      <c r="J1102" s="2">
        <v>6.4</v>
      </c>
      <c r="K1102" s="2">
        <v>293.02999999999997</v>
      </c>
      <c r="L1102" s="2">
        <v>103</v>
      </c>
      <c r="M1102" s="2">
        <v>30.69</v>
      </c>
      <c r="N1102" s="2">
        <v>60.38</v>
      </c>
      <c r="O1102" s="2">
        <v>575.28</v>
      </c>
      <c r="P1102" s="2">
        <v>3126</v>
      </c>
      <c r="Q1102" s="2" t="s">
        <v>45</v>
      </c>
      <c r="R1102" s="2">
        <v>25</v>
      </c>
      <c r="S1102" s="2">
        <v>405879</v>
      </c>
      <c r="T1102" s="2">
        <v>431.22</v>
      </c>
      <c r="U1102" s="2">
        <v>144.06</v>
      </c>
      <c r="V1102" s="2" t="s">
        <v>50</v>
      </c>
      <c r="W1102" s="2">
        <v>129.47</v>
      </c>
    </row>
    <row r="1103" spans="1:23" x14ac:dyDescent="0.3">
      <c r="A1103" s="2" t="s">
        <v>728</v>
      </c>
      <c r="B1103" s="2" t="s">
        <v>28</v>
      </c>
      <c r="C1103" s="2" t="s">
        <v>61</v>
      </c>
      <c r="D1103" s="2" t="s">
        <v>2364</v>
      </c>
      <c r="E1103" s="2" t="s">
        <v>3747</v>
      </c>
      <c r="F1103" s="2" t="s">
        <v>26</v>
      </c>
      <c r="G1103" s="2" t="s">
        <v>9</v>
      </c>
      <c r="H1103" s="2">
        <f t="shared" si="17"/>
        <v>1976</v>
      </c>
      <c r="I1103" s="42" t="s">
        <v>6148</v>
      </c>
      <c r="J1103" s="2">
        <v>6.4</v>
      </c>
      <c r="K1103" s="2">
        <v>211.34</v>
      </c>
      <c r="L1103" s="2">
        <v>149</v>
      </c>
      <c r="M1103" s="2">
        <v>46.77</v>
      </c>
      <c r="N1103" s="2">
        <v>100.89</v>
      </c>
      <c r="O1103" s="2">
        <v>772.54</v>
      </c>
      <c r="P1103" s="2">
        <v>3415</v>
      </c>
      <c r="Q1103" s="2" t="s">
        <v>49</v>
      </c>
      <c r="R1103" s="2">
        <v>22</v>
      </c>
      <c r="S1103" s="2">
        <v>431467</v>
      </c>
      <c r="T1103" s="2">
        <v>452.04</v>
      </c>
      <c r="U1103" s="2">
        <v>320.5</v>
      </c>
      <c r="V1103" s="2" t="s">
        <v>55</v>
      </c>
      <c r="W1103" s="2">
        <v>88.79</v>
      </c>
    </row>
    <row r="1104" spans="1:23" x14ac:dyDescent="0.3">
      <c r="A1104" s="2" t="s">
        <v>730</v>
      </c>
      <c r="B1104" s="2" t="s">
        <v>32</v>
      </c>
      <c r="C1104" s="2" t="s">
        <v>44</v>
      </c>
      <c r="D1104" s="2" t="s">
        <v>2230</v>
      </c>
      <c r="E1104" s="2" t="s">
        <v>3749</v>
      </c>
      <c r="F1104" s="2" t="s">
        <v>26</v>
      </c>
      <c r="G1104" s="2" t="s">
        <v>9</v>
      </c>
      <c r="H1104" s="2">
        <f t="shared" si="17"/>
        <v>1970</v>
      </c>
      <c r="I1104" s="42" t="s">
        <v>6149</v>
      </c>
      <c r="J1104" s="2">
        <v>6.4</v>
      </c>
      <c r="K1104" s="2">
        <v>87.41</v>
      </c>
      <c r="L1104" s="2">
        <v>122</v>
      </c>
      <c r="M1104" s="2">
        <v>19.66</v>
      </c>
      <c r="N1104" s="2">
        <v>33.380000000000003</v>
      </c>
      <c r="O1104" s="2">
        <v>173</v>
      </c>
      <c r="P1104" s="2">
        <v>2635</v>
      </c>
      <c r="Q1104" s="2" t="s">
        <v>49</v>
      </c>
      <c r="R1104" s="2">
        <v>58</v>
      </c>
      <c r="S1104" s="2">
        <v>429754</v>
      </c>
      <c r="T1104" s="2">
        <v>88.62</v>
      </c>
      <c r="U1104" s="2">
        <v>84.38</v>
      </c>
      <c r="V1104" s="2" t="s">
        <v>55</v>
      </c>
      <c r="W1104" s="2">
        <v>24.35</v>
      </c>
    </row>
    <row r="1105" spans="1:23" x14ac:dyDescent="0.3">
      <c r="A1105" s="2" t="s">
        <v>748</v>
      </c>
      <c r="B1105" s="2" t="s">
        <v>32</v>
      </c>
      <c r="C1105" s="2" t="s">
        <v>52</v>
      </c>
      <c r="D1105" s="2" t="s">
        <v>1987</v>
      </c>
      <c r="E1105" s="2" t="s">
        <v>3767</v>
      </c>
      <c r="F1105" s="2" t="s">
        <v>26</v>
      </c>
      <c r="G1105" s="2" t="s">
        <v>9</v>
      </c>
      <c r="H1105" s="2">
        <f t="shared" si="17"/>
        <v>1977</v>
      </c>
      <c r="I1105" s="42" t="s">
        <v>6150</v>
      </c>
      <c r="J1105" s="2">
        <v>6.4</v>
      </c>
      <c r="K1105" s="2">
        <v>54.67</v>
      </c>
      <c r="L1105" s="2">
        <v>145</v>
      </c>
      <c r="M1105" s="2">
        <v>27.74</v>
      </c>
      <c r="N1105" s="2">
        <v>65.959999999999994</v>
      </c>
      <c r="O1105" s="2">
        <v>220.17</v>
      </c>
      <c r="P1105" s="2">
        <v>3750</v>
      </c>
      <c r="Q1105" s="2" t="s">
        <v>49</v>
      </c>
      <c r="R1105" s="2">
        <v>71</v>
      </c>
      <c r="S1105" s="2">
        <v>459686</v>
      </c>
      <c r="T1105" s="2">
        <v>162.63</v>
      </c>
      <c r="U1105" s="2">
        <v>57.54</v>
      </c>
      <c r="V1105" s="2" t="s">
        <v>44</v>
      </c>
      <c r="W1105" s="2">
        <v>9.23</v>
      </c>
    </row>
    <row r="1106" spans="1:23" x14ac:dyDescent="0.3">
      <c r="A1106" s="2" t="s">
        <v>773</v>
      </c>
      <c r="B1106" s="2" t="s">
        <v>8</v>
      </c>
      <c r="C1106" s="2" t="s">
        <v>61</v>
      </c>
      <c r="D1106" s="2" t="s">
        <v>1892</v>
      </c>
      <c r="E1106" s="2" t="s">
        <v>3795</v>
      </c>
      <c r="F1106" s="2" t="s">
        <v>26</v>
      </c>
      <c r="G1106" s="2" t="s">
        <v>9</v>
      </c>
      <c r="H1106" s="2">
        <f t="shared" si="17"/>
        <v>1990</v>
      </c>
      <c r="I1106" s="42" t="s">
        <v>6151</v>
      </c>
      <c r="J1106" s="2">
        <v>6.4</v>
      </c>
      <c r="K1106" s="2">
        <v>76.510000000000005</v>
      </c>
      <c r="L1106" s="2">
        <v>114</v>
      </c>
      <c r="M1106" s="2">
        <v>24.94</v>
      </c>
      <c r="N1106" s="2">
        <v>67.48</v>
      </c>
      <c r="O1106" s="2">
        <v>663.48</v>
      </c>
      <c r="P1106" s="2">
        <v>4478</v>
      </c>
      <c r="Q1106" s="2" t="s">
        <v>49</v>
      </c>
      <c r="R1106" s="2">
        <v>99</v>
      </c>
      <c r="S1106" s="2">
        <v>288919</v>
      </c>
      <c r="T1106" s="2">
        <v>385.61</v>
      </c>
      <c r="U1106" s="2">
        <v>277.87</v>
      </c>
      <c r="V1106" s="2" t="s">
        <v>46</v>
      </c>
      <c r="W1106" s="2">
        <v>10.050000000000001</v>
      </c>
    </row>
    <row r="1107" spans="1:23" x14ac:dyDescent="0.3">
      <c r="A1107" s="2" t="s">
        <v>784</v>
      </c>
      <c r="B1107" s="2" t="s">
        <v>28</v>
      </c>
      <c r="C1107" s="2" t="s">
        <v>61</v>
      </c>
      <c r="D1107" s="2" t="s">
        <v>2319</v>
      </c>
      <c r="E1107" s="2" t="s">
        <v>3808</v>
      </c>
      <c r="F1107" s="2" t="s">
        <v>26</v>
      </c>
      <c r="G1107" s="2" t="s">
        <v>9</v>
      </c>
      <c r="H1107" s="2">
        <f t="shared" si="17"/>
        <v>1968</v>
      </c>
      <c r="I1107" s="42" t="s">
        <v>6152</v>
      </c>
      <c r="J1107" s="2">
        <v>6.4</v>
      </c>
      <c r="K1107" s="2">
        <v>271.97000000000003</v>
      </c>
      <c r="L1107" s="2">
        <v>128</v>
      </c>
      <c r="M1107" s="2">
        <v>33.82</v>
      </c>
      <c r="N1107" s="2">
        <v>65.16</v>
      </c>
      <c r="O1107" s="2">
        <v>167.25</v>
      </c>
      <c r="P1107" s="2">
        <v>2522</v>
      </c>
      <c r="Q1107" s="2" t="s">
        <v>49</v>
      </c>
      <c r="R1107" s="2">
        <v>36</v>
      </c>
      <c r="S1107" s="2">
        <v>408314</v>
      </c>
      <c r="T1107" s="2">
        <v>96.23</v>
      </c>
      <c r="U1107" s="2">
        <v>71.02</v>
      </c>
      <c r="V1107" s="2" t="s">
        <v>48</v>
      </c>
      <c r="W1107" s="2">
        <v>46.76</v>
      </c>
    </row>
    <row r="1108" spans="1:23" x14ac:dyDescent="0.3">
      <c r="A1108" s="2" t="s">
        <v>797</v>
      </c>
      <c r="B1108" s="2" t="s">
        <v>32</v>
      </c>
      <c r="C1108" s="2" t="s">
        <v>54</v>
      </c>
      <c r="D1108" s="2" t="s">
        <v>2153</v>
      </c>
      <c r="E1108" s="2" t="s">
        <v>3825</v>
      </c>
      <c r="F1108" s="2" t="s">
        <v>26</v>
      </c>
      <c r="G1108" s="2" t="s">
        <v>9</v>
      </c>
      <c r="H1108" s="2">
        <f t="shared" si="17"/>
        <v>2008</v>
      </c>
      <c r="I1108" s="42" t="s">
        <v>6153</v>
      </c>
      <c r="J1108" s="2">
        <v>6.4</v>
      </c>
      <c r="K1108" s="2">
        <v>107.21</v>
      </c>
      <c r="L1108" s="2">
        <v>94</v>
      </c>
      <c r="M1108" s="2">
        <v>44.83</v>
      </c>
      <c r="N1108" s="2">
        <v>74.56</v>
      </c>
      <c r="O1108" s="2">
        <v>532.62</v>
      </c>
      <c r="P1108" s="2">
        <v>2392</v>
      </c>
      <c r="Q1108" s="2" t="s">
        <v>49</v>
      </c>
      <c r="R1108" s="2">
        <v>27</v>
      </c>
      <c r="S1108" s="2">
        <v>309112</v>
      </c>
      <c r="T1108" s="2">
        <v>271.13</v>
      </c>
      <c r="U1108" s="2">
        <v>261.49</v>
      </c>
      <c r="V1108" s="2" t="s">
        <v>55</v>
      </c>
      <c r="W1108" s="2">
        <v>46.65</v>
      </c>
    </row>
    <row r="1109" spans="1:23" x14ac:dyDescent="0.3">
      <c r="A1109" s="2" t="s">
        <v>805</v>
      </c>
      <c r="B1109" s="2" t="s">
        <v>8</v>
      </c>
      <c r="C1109" s="2" t="s">
        <v>54</v>
      </c>
      <c r="D1109" s="2" t="s">
        <v>2313</v>
      </c>
      <c r="E1109" s="2" t="s">
        <v>3833</v>
      </c>
      <c r="F1109" s="2" t="s">
        <v>26</v>
      </c>
      <c r="G1109" s="2" t="s">
        <v>9</v>
      </c>
      <c r="H1109" s="2">
        <f t="shared" si="17"/>
        <v>2002</v>
      </c>
      <c r="I1109" s="42" t="s">
        <v>6154</v>
      </c>
      <c r="J1109" s="2">
        <v>6.4</v>
      </c>
      <c r="K1109" s="2">
        <v>88.78</v>
      </c>
      <c r="L1109" s="2">
        <v>90</v>
      </c>
      <c r="M1109" s="2">
        <v>5.71</v>
      </c>
      <c r="N1109" s="2">
        <v>15.95</v>
      </c>
      <c r="O1109" s="2">
        <v>87.63</v>
      </c>
      <c r="P1109" s="2">
        <v>1596</v>
      </c>
      <c r="Q1109" s="2" t="s">
        <v>45</v>
      </c>
      <c r="R1109" s="2">
        <v>21</v>
      </c>
      <c r="S1109" s="2">
        <v>171228</v>
      </c>
      <c r="T1109" s="2">
        <v>64.63</v>
      </c>
      <c r="U1109" s="2">
        <v>23</v>
      </c>
      <c r="V1109" s="2" t="s">
        <v>50</v>
      </c>
      <c r="W1109" s="2">
        <v>10.45</v>
      </c>
    </row>
    <row r="1110" spans="1:23" x14ac:dyDescent="0.3">
      <c r="A1110" s="2" t="s">
        <v>818</v>
      </c>
      <c r="B1110" s="2" t="s">
        <v>25</v>
      </c>
      <c r="C1110" s="2" t="s">
        <v>44</v>
      </c>
      <c r="D1110" s="2" t="s">
        <v>2476</v>
      </c>
      <c r="E1110" s="2" t="s">
        <v>3847</v>
      </c>
      <c r="F1110" s="2" t="s">
        <v>26</v>
      </c>
      <c r="G1110" s="2" t="s">
        <v>9</v>
      </c>
      <c r="H1110" s="2">
        <f t="shared" si="17"/>
        <v>1966</v>
      </c>
      <c r="I1110" s="42" t="s">
        <v>6155</v>
      </c>
      <c r="J1110" s="2">
        <v>6.4</v>
      </c>
      <c r="K1110" s="2">
        <v>37.619999999999997</v>
      </c>
      <c r="L1110" s="2">
        <v>80</v>
      </c>
      <c r="M1110" s="2">
        <v>15.47</v>
      </c>
      <c r="N1110" s="2">
        <v>40.35</v>
      </c>
      <c r="O1110" s="2">
        <v>402.49</v>
      </c>
      <c r="P1110" s="2">
        <v>1925</v>
      </c>
      <c r="Q1110" s="2" t="s">
        <v>49</v>
      </c>
      <c r="R1110" s="2">
        <v>77</v>
      </c>
      <c r="S1110" s="2">
        <v>342307</v>
      </c>
      <c r="T1110" s="2">
        <v>307.58999999999997</v>
      </c>
      <c r="U1110" s="2">
        <v>94.9</v>
      </c>
      <c r="V1110" s="2" t="s">
        <v>50</v>
      </c>
      <c r="W1110" s="2">
        <v>9.65</v>
      </c>
    </row>
    <row r="1111" spans="1:23" x14ac:dyDescent="0.3">
      <c r="A1111" s="2" t="s">
        <v>849</v>
      </c>
      <c r="B1111" s="2" t="s">
        <v>17</v>
      </c>
      <c r="C1111" s="2" t="s">
        <v>50</v>
      </c>
      <c r="D1111" s="2" t="s">
        <v>2164</v>
      </c>
      <c r="E1111" s="2" t="s">
        <v>3879</v>
      </c>
      <c r="F1111" s="2" t="s">
        <v>26</v>
      </c>
      <c r="G1111" s="2" t="s">
        <v>9</v>
      </c>
      <c r="H1111" s="2">
        <f t="shared" si="17"/>
        <v>2005</v>
      </c>
      <c r="I1111" s="42" t="s">
        <v>6156</v>
      </c>
      <c r="J1111" s="2">
        <v>6.4</v>
      </c>
      <c r="K1111" s="2">
        <v>17.63</v>
      </c>
      <c r="L1111" s="2">
        <v>95</v>
      </c>
      <c r="M1111" s="2">
        <v>11.86</v>
      </c>
      <c r="N1111" s="2">
        <v>18.55</v>
      </c>
      <c r="O1111" s="2">
        <v>52.05</v>
      </c>
      <c r="P1111" s="2">
        <v>2341</v>
      </c>
      <c r="Q1111" s="2" t="s">
        <v>45</v>
      </c>
      <c r="R1111" s="2">
        <v>89</v>
      </c>
      <c r="S1111" s="2">
        <v>76719</v>
      </c>
      <c r="T1111" s="2">
        <v>29.99</v>
      </c>
      <c r="U1111" s="2">
        <v>22.06</v>
      </c>
      <c r="V1111" s="2" t="s">
        <v>48</v>
      </c>
      <c r="W1111" s="2">
        <v>7.66</v>
      </c>
    </row>
    <row r="1112" spans="1:23" x14ac:dyDescent="0.3">
      <c r="A1112" s="2" t="s">
        <v>851</v>
      </c>
      <c r="B1112" s="2" t="s">
        <v>20</v>
      </c>
      <c r="C1112" s="2" t="s">
        <v>66</v>
      </c>
      <c r="D1112" s="2" t="s">
        <v>2287</v>
      </c>
      <c r="E1112" s="2" t="s">
        <v>3881</v>
      </c>
      <c r="F1112" s="2" t="s">
        <v>26</v>
      </c>
      <c r="G1112" s="2" t="s">
        <v>9</v>
      </c>
      <c r="H1112" s="2">
        <f t="shared" si="17"/>
        <v>1974</v>
      </c>
      <c r="I1112" s="42" t="s">
        <v>5663</v>
      </c>
      <c r="J1112" s="2">
        <v>6.4</v>
      </c>
      <c r="K1112" s="2">
        <v>56.48</v>
      </c>
      <c r="L1112" s="2">
        <v>109</v>
      </c>
      <c r="M1112" s="2">
        <v>44.92</v>
      </c>
      <c r="N1112" s="2">
        <v>132.93</v>
      </c>
      <c r="O1112" s="2">
        <v>703.04</v>
      </c>
      <c r="P1112" s="2">
        <v>2393</v>
      </c>
      <c r="Q1112" s="2" t="s">
        <v>49</v>
      </c>
      <c r="R1112" s="2">
        <v>83</v>
      </c>
      <c r="S1112" s="2">
        <v>351062</v>
      </c>
      <c r="T1112" s="2">
        <v>497.13</v>
      </c>
      <c r="U1112" s="2">
        <v>205.91</v>
      </c>
      <c r="V1112" s="2" t="s">
        <v>44</v>
      </c>
      <c r="W1112" s="2">
        <v>25.11</v>
      </c>
    </row>
    <row r="1113" spans="1:23" x14ac:dyDescent="0.3">
      <c r="A1113" s="2" t="s">
        <v>924</v>
      </c>
      <c r="B1113" s="2" t="s">
        <v>8</v>
      </c>
      <c r="C1113" s="2" t="s">
        <v>52</v>
      </c>
      <c r="D1113" s="2" t="s">
        <v>2538</v>
      </c>
      <c r="E1113" s="2" t="s">
        <v>3959</v>
      </c>
      <c r="F1113" s="2" t="s">
        <v>26</v>
      </c>
      <c r="G1113" s="2" t="s">
        <v>9</v>
      </c>
      <c r="H1113" s="2">
        <f t="shared" si="17"/>
        <v>2014</v>
      </c>
      <c r="I1113" s="42" t="s">
        <v>6157</v>
      </c>
      <c r="J1113" s="2">
        <v>6.4</v>
      </c>
      <c r="K1113" s="2">
        <v>223.93</v>
      </c>
      <c r="L1113" s="2">
        <v>162</v>
      </c>
      <c r="M1113" s="2">
        <v>46.51</v>
      </c>
      <c r="N1113" s="2">
        <v>97.63</v>
      </c>
      <c r="O1113" s="2">
        <v>599.82000000000005</v>
      </c>
      <c r="P1113" s="2">
        <v>3897</v>
      </c>
      <c r="Q1113" s="2" t="s">
        <v>49</v>
      </c>
      <c r="R1113" s="2">
        <v>51</v>
      </c>
      <c r="S1113" s="2">
        <v>140676</v>
      </c>
      <c r="T1113" s="2">
        <v>397.21</v>
      </c>
      <c r="U1113" s="2">
        <v>202.61</v>
      </c>
      <c r="V1113" s="2" t="s">
        <v>44</v>
      </c>
      <c r="W1113" s="2">
        <v>91.51</v>
      </c>
    </row>
    <row r="1114" spans="1:23" x14ac:dyDescent="0.3">
      <c r="A1114" s="2" t="s">
        <v>936</v>
      </c>
      <c r="B1114" s="2" t="s">
        <v>8</v>
      </c>
      <c r="C1114" s="2" t="s">
        <v>48</v>
      </c>
      <c r="D1114" s="2" t="s">
        <v>2289</v>
      </c>
      <c r="E1114" s="2" t="s">
        <v>3971</v>
      </c>
      <c r="F1114" s="2" t="s">
        <v>26</v>
      </c>
      <c r="G1114" s="2" t="s">
        <v>19</v>
      </c>
      <c r="H1114" s="2">
        <f t="shared" si="17"/>
        <v>2002</v>
      </c>
      <c r="I1114" s="42" t="s">
        <v>6158</v>
      </c>
      <c r="J1114" s="2">
        <v>6.4</v>
      </c>
      <c r="K1114" s="2">
        <v>7.28</v>
      </c>
      <c r="L1114" s="2">
        <v>168</v>
      </c>
      <c r="M1114" s="2">
        <v>46.34</v>
      </c>
      <c r="N1114" s="2">
        <v>80.37</v>
      </c>
      <c r="O1114" s="2">
        <v>504.38</v>
      </c>
      <c r="P1114" s="2">
        <v>3410</v>
      </c>
      <c r="Q1114" s="2" t="s">
        <v>49</v>
      </c>
      <c r="R1114" s="2">
        <v>37</v>
      </c>
      <c r="S1114" s="2">
        <v>311623</v>
      </c>
      <c r="T1114" s="2">
        <v>341.77</v>
      </c>
      <c r="U1114" s="2">
        <v>162.61000000000001</v>
      </c>
      <c r="V1114" s="2" t="s">
        <v>44</v>
      </c>
      <c r="W1114" s="2">
        <v>1.97</v>
      </c>
    </row>
    <row r="1115" spans="1:23" x14ac:dyDescent="0.3">
      <c r="A1115" s="2" t="s">
        <v>956</v>
      </c>
      <c r="B1115" s="2" t="s">
        <v>17</v>
      </c>
      <c r="C1115" s="2" t="s">
        <v>54</v>
      </c>
      <c r="D1115" s="2" t="s">
        <v>2558</v>
      </c>
      <c r="E1115" s="2" t="s">
        <v>3991</v>
      </c>
      <c r="F1115" s="2" t="s">
        <v>26</v>
      </c>
      <c r="G1115" s="2" t="s">
        <v>9</v>
      </c>
      <c r="H1115" s="2">
        <f t="shared" si="17"/>
        <v>1998</v>
      </c>
      <c r="I1115" s="42" t="s">
        <v>6159</v>
      </c>
      <c r="J1115" s="2">
        <v>6.4</v>
      </c>
      <c r="K1115" s="2">
        <v>123.68</v>
      </c>
      <c r="L1115" s="2">
        <v>136</v>
      </c>
      <c r="M1115" s="2">
        <v>26.23</v>
      </c>
      <c r="N1115" s="2">
        <v>78.400000000000006</v>
      </c>
      <c r="O1115" s="2">
        <v>449</v>
      </c>
      <c r="P1115" s="2">
        <v>4632</v>
      </c>
      <c r="Q1115" s="2" t="s">
        <v>45</v>
      </c>
      <c r="R1115" s="2">
        <v>85</v>
      </c>
      <c r="S1115" s="2">
        <v>100387</v>
      </c>
      <c r="T1115" s="2">
        <v>351.79</v>
      </c>
      <c r="U1115" s="2">
        <v>97.21</v>
      </c>
      <c r="V1115" s="2" t="s">
        <v>44</v>
      </c>
      <c r="W1115" s="2">
        <v>21.94</v>
      </c>
    </row>
    <row r="1116" spans="1:23" x14ac:dyDescent="0.3">
      <c r="A1116" s="2" t="s">
        <v>985</v>
      </c>
      <c r="B1116" s="2" t="s">
        <v>32</v>
      </c>
      <c r="C1116" s="2" t="s">
        <v>44</v>
      </c>
      <c r="D1116" s="2" t="s">
        <v>2576</v>
      </c>
      <c r="E1116" s="2" t="s">
        <v>4024</v>
      </c>
      <c r="F1116" s="2" t="s">
        <v>26</v>
      </c>
      <c r="G1116" s="2" t="s">
        <v>9</v>
      </c>
      <c r="H1116" s="2">
        <f t="shared" si="17"/>
        <v>1996</v>
      </c>
      <c r="I1116" s="42" t="s">
        <v>6160</v>
      </c>
      <c r="J1116" s="2">
        <v>6.4</v>
      </c>
      <c r="K1116" s="2">
        <v>236.36</v>
      </c>
      <c r="L1116" s="2">
        <v>160</v>
      </c>
      <c r="M1116" s="2">
        <v>30.75</v>
      </c>
      <c r="N1116" s="2">
        <v>75.11</v>
      </c>
      <c r="O1116" s="2">
        <v>684.47</v>
      </c>
      <c r="P1116" s="2">
        <v>2676</v>
      </c>
      <c r="Q1116" s="2" t="s">
        <v>45</v>
      </c>
      <c r="R1116" s="2">
        <v>40</v>
      </c>
      <c r="S1116" s="2">
        <v>231060</v>
      </c>
      <c r="T1116" s="2">
        <v>390.33</v>
      </c>
      <c r="U1116" s="2">
        <v>294.14</v>
      </c>
      <c r="V1116" s="2" t="s">
        <v>44</v>
      </c>
      <c r="W1116" s="2">
        <v>71.67</v>
      </c>
    </row>
    <row r="1117" spans="1:23" x14ac:dyDescent="0.3">
      <c r="A1117" s="2" t="s">
        <v>991</v>
      </c>
      <c r="B1117" s="2" t="s">
        <v>13</v>
      </c>
      <c r="C1117" s="2" t="s">
        <v>52</v>
      </c>
      <c r="D1117" s="2" t="s">
        <v>2095</v>
      </c>
      <c r="E1117" s="2" t="s">
        <v>4031</v>
      </c>
      <c r="F1117" s="2" t="s">
        <v>26</v>
      </c>
      <c r="G1117" s="2" t="s">
        <v>9</v>
      </c>
      <c r="H1117" s="2">
        <f t="shared" si="17"/>
        <v>1973</v>
      </c>
      <c r="I1117" s="42" t="s">
        <v>6161</v>
      </c>
      <c r="J1117" s="2">
        <v>6.4</v>
      </c>
      <c r="K1117" s="2">
        <v>2.36</v>
      </c>
      <c r="L1117" s="2">
        <v>100</v>
      </c>
      <c r="M1117" s="2">
        <v>24.53</v>
      </c>
      <c r="N1117" s="2">
        <v>60.22</v>
      </c>
      <c r="O1117" s="2">
        <v>326.45</v>
      </c>
      <c r="P1117" s="2">
        <v>867</v>
      </c>
      <c r="Q1117" s="2" t="s">
        <v>49</v>
      </c>
      <c r="R1117" s="2">
        <v>100</v>
      </c>
      <c r="S1117" s="2">
        <v>4516</v>
      </c>
      <c r="T1117" s="2">
        <v>177.11</v>
      </c>
      <c r="U1117" s="2">
        <v>149.34</v>
      </c>
      <c r="V1117" s="2" t="s">
        <v>50</v>
      </c>
      <c r="W1117" s="2">
        <v>0.27</v>
      </c>
    </row>
    <row r="1118" spans="1:23" x14ac:dyDescent="0.3">
      <c r="A1118" s="2" t="s">
        <v>1008</v>
      </c>
      <c r="B1118" s="2" t="s">
        <v>20</v>
      </c>
      <c r="C1118" s="2" t="s">
        <v>66</v>
      </c>
      <c r="D1118" s="2" t="s">
        <v>2504</v>
      </c>
      <c r="E1118" s="2" t="s">
        <v>4048</v>
      </c>
      <c r="F1118" s="2" t="s">
        <v>26</v>
      </c>
      <c r="G1118" s="2" t="s">
        <v>9</v>
      </c>
      <c r="H1118" s="2">
        <f t="shared" si="17"/>
        <v>1983</v>
      </c>
      <c r="I1118" s="42" t="s">
        <v>6162</v>
      </c>
      <c r="J1118" s="2">
        <v>6.4</v>
      </c>
      <c r="K1118" s="2">
        <v>175.01</v>
      </c>
      <c r="L1118" s="2">
        <v>94</v>
      </c>
      <c r="M1118" s="2">
        <v>15.29</v>
      </c>
      <c r="N1118" s="2">
        <v>40.29</v>
      </c>
      <c r="O1118" s="2">
        <v>82.64</v>
      </c>
      <c r="P1118" s="2">
        <v>3015</v>
      </c>
      <c r="Q1118" s="2" t="s">
        <v>49</v>
      </c>
      <c r="R1118" s="2">
        <v>90</v>
      </c>
      <c r="S1118" s="2">
        <v>174946</v>
      </c>
      <c r="T1118" s="2">
        <v>48.62</v>
      </c>
      <c r="U1118" s="2">
        <v>34.020000000000003</v>
      </c>
      <c r="V1118" s="2" t="s">
        <v>54</v>
      </c>
      <c r="W1118" s="2">
        <v>57.21</v>
      </c>
    </row>
    <row r="1119" spans="1:23" x14ac:dyDescent="0.3">
      <c r="A1119" s="2" t="s">
        <v>1072</v>
      </c>
      <c r="B1119" s="2" t="s">
        <v>32</v>
      </c>
      <c r="C1119" s="2" t="s">
        <v>50</v>
      </c>
      <c r="D1119" s="2" t="s">
        <v>2558</v>
      </c>
      <c r="E1119" s="2" t="s">
        <v>3991</v>
      </c>
      <c r="F1119" s="2" t="s">
        <v>26</v>
      </c>
      <c r="G1119" s="2" t="s">
        <v>9</v>
      </c>
      <c r="H1119" s="2">
        <f t="shared" si="17"/>
        <v>2011</v>
      </c>
      <c r="I1119" s="42" t="s">
        <v>6163</v>
      </c>
      <c r="J1119" s="2">
        <v>6.4</v>
      </c>
      <c r="K1119" s="2">
        <v>112.95</v>
      </c>
      <c r="L1119" s="2">
        <v>170</v>
      </c>
      <c r="M1119" s="2">
        <v>40.729999999999997</v>
      </c>
      <c r="N1119" s="2">
        <v>113.28</v>
      </c>
      <c r="O1119" s="2">
        <v>1070.5</v>
      </c>
      <c r="P1119" s="2">
        <v>2274</v>
      </c>
      <c r="Q1119" s="2" t="s">
        <v>49</v>
      </c>
      <c r="R1119" s="2">
        <v>20</v>
      </c>
      <c r="S1119" s="2">
        <v>169917</v>
      </c>
      <c r="T1119" s="2">
        <v>644.78</v>
      </c>
      <c r="U1119" s="2">
        <v>425.72</v>
      </c>
      <c r="V1119" s="2" t="s">
        <v>55</v>
      </c>
      <c r="W1119" s="2">
        <v>37.369999999999997</v>
      </c>
    </row>
    <row r="1120" spans="1:23" x14ac:dyDescent="0.3">
      <c r="A1120" s="2" t="s">
        <v>1094</v>
      </c>
      <c r="B1120" s="2" t="s">
        <v>10</v>
      </c>
      <c r="C1120" s="2" t="s">
        <v>44</v>
      </c>
      <c r="D1120" s="2" t="s">
        <v>2646</v>
      </c>
      <c r="E1120" s="2" t="s">
        <v>4145</v>
      </c>
      <c r="F1120" s="2" t="s">
        <v>26</v>
      </c>
      <c r="G1120" s="2" t="s">
        <v>9</v>
      </c>
      <c r="H1120" s="2">
        <f t="shared" si="17"/>
        <v>2015</v>
      </c>
      <c r="I1120" s="42" t="s">
        <v>6164</v>
      </c>
      <c r="J1120" s="2">
        <v>6.4</v>
      </c>
      <c r="K1120" s="2">
        <v>266.12</v>
      </c>
      <c r="L1120" s="2">
        <v>156</v>
      </c>
      <c r="M1120" s="2">
        <v>29.98</v>
      </c>
      <c r="N1120" s="2">
        <v>58.23</v>
      </c>
      <c r="O1120" s="2">
        <v>505.72</v>
      </c>
      <c r="P1120" s="2">
        <v>3384</v>
      </c>
      <c r="Q1120" s="2" t="s">
        <v>49</v>
      </c>
      <c r="R1120" s="2">
        <v>45</v>
      </c>
      <c r="S1120" s="2">
        <v>140726</v>
      </c>
      <c r="T1120" s="2">
        <v>260.48</v>
      </c>
      <c r="U1120" s="2">
        <v>245.24</v>
      </c>
      <c r="V1120" s="2" t="s">
        <v>54</v>
      </c>
      <c r="W1120" s="2">
        <v>120.49</v>
      </c>
    </row>
    <row r="1121" spans="1:23" x14ac:dyDescent="0.3">
      <c r="A1121" s="2" t="s">
        <v>1179</v>
      </c>
      <c r="B1121" s="2" t="s">
        <v>32</v>
      </c>
      <c r="C1121" s="2" t="s">
        <v>50</v>
      </c>
      <c r="D1121" s="2" t="s">
        <v>2698</v>
      </c>
      <c r="E1121" s="2" t="s">
        <v>4244</v>
      </c>
      <c r="F1121" s="2" t="s">
        <v>26</v>
      </c>
      <c r="G1121" s="2" t="s">
        <v>2699</v>
      </c>
      <c r="H1121" s="2">
        <f t="shared" si="17"/>
        <v>1977</v>
      </c>
      <c r="I1121" s="42" t="s">
        <v>6165</v>
      </c>
      <c r="J1121" s="2">
        <v>6.4</v>
      </c>
      <c r="K1121" s="2">
        <v>161.63</v>
      </c>
      <c r="L1121" s="2">
        <v>153</v>
      </c>
      <c r="M1121" s="2">
        <v>28.18</v>
      </c>
      <c r="N1121" s="2">
        <v>67.27</v>
      </c>
      <c r="O1121" s="2">
        <v>365.69</v>
      </c>
      <c r="P1121" s="2">
        <v>4371</v>
      </c>
      <c r="Q1121" s="2" t="s">
        <v>49</v>
      </c>
      <c r="R1121" s="2">
        <v>62</v>
      </c>
      <c r="S1121" s="2">
        <v>124606</v>
      </c>
      <c r="T1121" s="2">
        <v>280.37</v>
      </c>
      <c r="U1121" s="2">
        <v>85.32</v>
      </c>
      <c r="V1121" s="2" t="s">
        <v>50</v>
      </c>
      <c r="W1121" s="2">
        <v>72.510000000000005</v>
      </c>
    </row>
    <row r="1122" spans="1:23" x14ac:dyDescent="0.3">
      <c r="A1122" s="2" t="s">
        <v>1195</v>
      </c>
      <c r="B1122" s="2" t="s">
        <v>28</v>
      </c>
      <c r="C1122" s="2" t="s">
        <v>54</v>
      </c>
      <c r="D1122" s="2" t="s">
        <v>2711</v>
      </c>
      <c r="E1122" s="2" t="s">
        <v>4261</v>
      </c>
      <c r="F1122" s="2" t="s">
        <v>26</v>
      </c>
      <c r="G1122" s="2" t="s">
        <v>9</v>
      </c>
      <c r="H1122" s="2">
        <f t="shared" si="17"/>
        <v>1997</v>
      </c>
      <c r="I1122" s="42" t="s">
        <v>6166</v>
      </c>
      <c r="J1122" s="2">
        <v>6.4</v>
      </c>
      <c r="K1122" s="2">
        <v>143.08000000000001</v>
      </c>
      <c r="L1122" s="2">
        <v>157</v>
      </c>
      <c r="M1122" s="2">
        <v>29.36</v>
      </c>
      <c r="N1122" s="2">
        <v>46.52</v>
      </c>
      <c r="O1122" s="2">
        <v>179.01</v>
      </c>
      <c r="P1122" s="2">
        <v>924</v>
      </c>
      <c r="Q1122" s="2" t="s">
        <v>49</v>
      </c>
      <c r="R1122" s="2">
        <v>90</v>
      </c>
      <c r="S1122" s="2">
        <v>407066</v>
      </c>
      <c r="T1122" s="2">
        <v>142.68</v>
      </c>
      <c r="U1122" s="2">
        <v>36.33</v>
      </c>
      <c r="V1122" s="2" t="s">
        <v>54</v>
      </c>
      <c r="W1122" s="2">
        <v>17.940000000000001</v>
      </c>
    </row>
    <row r="1123" spans="1:23" x14ac:dyDescent="0.3">
      <c r="A1123" s="2" t="s">
        <v>1205</v>
      </c>
      <c r="B1123" s="2" t="s">
        <v>25</v>
      </c>
      <c r="C1123" s="2" t="s">
        <v>52</v>
      </c>
      <c r="D1123" s="2" t="s">
        <v>2717</v>
      </c>
      <c r="E1123" s="2" t="s">
        <v>4272</v>
      </c>
      <c r="F1123" s="2" t="s">
        <v>26</v>
      </c>
      <c r="G1123" s="2" t="s">
        <v>1875</v>
      </c>
      <c r="H1123" s="2">
        <f t="shared" si="17"/>
        <v>2012</v>
      </c>
      <c r="I1123" s="42" t="s">
        <v>6167</v>
      </c>
      <c r="J1123" s="2">
        <v>6.4</v>
      </c>
      <c r="K1123" s="2">
        <v>278</v>
      </c>
      <c r="L1123" s="2">
        <v>112</v>
      </c>
      <c r="M1123" s="2">
        <v>21.32</v>
      </c>
      <c r="N1123" s="2">
        <v>48.35</v>
      </c>
      <c r="O1123" s="2">
        <v>466.39</v>
      </c>
      <c r="P1123" s="2">
        <v>1014</v>
      </c>
      <c r="Q1123" s="2" t="s">
        <v>45</v>
      </c>
      <c r="R1123" s="2">
        <v>86</v>
      </c>
      <c r="S1123" s="2">
        <v>384665</v>
      </c>
      <c r="T1123" s="2">
        <v>240.65</v>
      </c>
      <c r="U1123" s="2">
        <v>225.74</v>
      </c>
      <c r="V1123" s="2" t="s">
        <v>44</v>
      </c>
      <c r="W1123" s="2">
        <v>72.05</v>
      </c>
    </row>
    <row r="1124" spans="1:23" x14ac:dyDescent="0.3">
      <c r="A1124" s="2" t="s">
        <v>981</v>
      </c>
      <c r="B1124" s="2" t="s">
        <v>28</v>
      </c>
      <c r="C1124" s="2" t="s">
        <v>66</v>
      </c>
      <c r="D1124" s="2" t="s">
        <v>2730</v>
      </c>
      <c r="E1124" s="2" t="s">
        <v>4293</v>
      </c>
      <c r="F1124" s="2" t="s">
        <v>26</v>
      </c>
      <c r="G1124" s="2" t="s">
        <v>9</v>
      </c>
      <c r="H1124" s="2">
        <f t="shared" si="17"/>
        <v>2011</v>
      </c>
      <c r="I1124" s="42" t="s">
        <v>6168</v>
      </c>
      <c r="J1124" s="2">
        <v>6.4</v>
      </c>
      <c r="K1124" s="2">
        <v>256.12</v>
      </c>
      <c r="L1124" s="2">
        <v>177</v>
      </c>
      <c r="M1124" s="2">
        <v>25.3</v>
      </c>
      <c r="N1124" s="2">
        <v>48.57</v>
      </c>
      <c r="O1124" s="2">
        <v>233.87</v>
      </c>
      <c r="P1124" s="2">
        <v>2855</v>
      </c>
      <c r="Q1124" s="2" t="s">
        <v>45</v>
      </c>
      <c r="R1124" s="2">
        <v>96</v>
      </c>
      <c r="S1124" s="2">
        <v>403456</v>
      </c>
      <c r="T1124" s="2">
        <v>127.7</v>
      </c>
      <c r="U1124" s="2">
        <v>106.17</v>
      </c>
      <c r="V1124" s="2" t="s">
        <v>46</v>
      </c>
      <c r="W1124" s="2">
        <v>44.41</v>
      </c>
    </row>
    <row r="1125" spans="1:23" x14ac:dyDescent="0.3">
      <c r="A1125" s="2" t="s">
        <v>1230</v>
      </c>
      <c r="B1125" s="2" t="s">
        <v>8</v>
      </c>
      <c r="C1125" s="2" t="s">
        <v>52</v>
      </c>
      <c r="D1125" s="2" t="s">
        <v>2274</v>
      </c>
      <c r="E1125" s="2" t="s">
        <v>4301</v>
      </c>
      <c r="F1125" s="2" t="s">
        <v>26</v>
      </c>
      <c r="G1125" s="2" t="s">
        <v>27</v>
      </c>
      <c r="H1125" s="2">
        <f t="shared" si="17"/>
        <v>1952</v>
      </c>
      <c r="I1125" s="42" t="s">
        <v>6169</v>
      </c>
      <c r="J1125" s="2">
        <v>6.4</v>
      </c>
      <c r="K1125" s="2">
        <v>154.81</v>
      </c>
      <c r="L1125" s="2">
        <v>97</v>
      </c>
      <c r="M1125" s="2">
        <v>11.22</v>
      </c>
      <c r="N1125" s="2">
        <v>21.84</v>
      </c>
      <c r="O1125" s="2">
        <v>176.07</v>
      </c>
      <c r="P1125" s="2">
        <v>2529</v>
      </c>
      <c r="Q1125" s="2" t="s">
        <v>45</v>
      </c>
      <c r="R1125" s="2">
        <v>48</v>
      </c>
      <c r="S1125" s="2">
        <v>41307</v>
      </c>
      <c r="T1125" s="2">
        <v>98.3</v>
      </c>
      <c r="U1125" s="2">
        <v>77.77</v>
      </c>
      <c r="V1125" s="2" t="s">
        <v>46</v>
      </c>
      <c r="W1125" s="2">
        <v>21.97</v>
      </c>
    </row>
    <row r="1126" spans="1:23" x14ac:dyDescent="0.3">
      <c r="A1126" s="2" t="s">
        <v>1273</v>
      </c>
      <c r="B1126" s="2" t="s">
        <v>17</v>
      </c>
      <c r="C1126" s="2" t="s">
        <v>66</v>
      </c>
      <c r="D1126" s="2" t="s">
        <v>1969</v>
      </c>
      <c r="E1126" s="2" t="s">
        <v>4351</v>
      </c>
      <c r="F1126" s="2" t="s">
        <v>26</v>
      </c>
      <c r="G1126" s="2" t="s">
        <v>9</v>
      </c>
      <c r="H1126" s="2">
        <f t="shared" si="17"/>
        <v>1954</v>
      </c>
      <c r="I1126" s="42" t="s">
        <v>6170</v>
      </c>
      <c r="J1126" s="2">
        <v>6.4</v>
      </c>
      <c r="K1126" s="2">
        <v>43.31</v>
      </c>
      <c r="L1126" s="2">
        <v>172</v>
      </c>
      <c r="M1126" s="2">
        <v>6.28</v>
      </c>
      <c r="N1126" s="2">
        <v>12.45</v>
      </c>
      <c r="O1126" s="2">
        <v>37.729999999999997</v>
      </c>
      <c r="P1126" s="2">
        <v>4762</v>
      </c>
      <c r="Q1126" s="2" t="s">
        <v>49</v>
      </c>
      <c r="R1126" s="2">
        <v>78</v>
      </c>
      <c r="S1126" s="2">
        <v>236231</v>
      </c>
      <c r="T1126" s="2">
        <v>20.18</v>
      </c>
      <c r="U1126" s="2">
        <v>17.55</v>
      </c>
      <c r="V1126" s="2" t="s">
        <v>55</v>
      </c>
      <c r="W1126" s="2">
        <v>13.97</v>
      </c>
    </row>
    <row r="1127" spans="1:23" x14ac:dyDescent="0.3">
      <c r="A1127" s="2" t="s">
        <v>1038</v>
      </c>
      <c r="B1127" s="2" t="s">
        <v>13</v>
      </c>
      <c r="C1127" s="2" t="s">
        <v>48</v>
      </c>
      <c r="D1127" s="2" t="s">
        <v>2771</v>
      </c>
      <c r="E1127" s="2" t="s">
        <v>4367</v>
      </c>
      <c r="F1127" s="2" t="s">
        <v>26</v>
      </c>
      <c r="G1127" s="2" t="s">
        <v>9</v>
      </c>
      <c r="H1127" s="2">
        <f t="shared" si="17"/>
        <v>1983</v>
      </c>
      <c r="I1127" s="42" t="s">
        <v>6171</v>
      </c>
      <c r="J1127" s="2">
        <v>6.4</v>
      </c>
      <c r="K1127" s="2">
        <v>52.99</v>
      </c>
      <c r="L1127" s="2">
        <v>162</v>
      </c>
      <c r="M1127" s="2">
        <v>0.56000000000000005</v>
      </c>
      <c r="N1127" s="2">
        <v>1.01</v>
      </c>
      <c r="O1127" s="2">
        <v>4.79</v>
      </c>
      <c r="P1127" s="2">
        <v>2352</v>
      </c>
      <c r="Q1127" s="2" t="s">
        <v>49</v>
      </c>
      <c r="R1127" s="2">
        <v>35</v>
      </c>
      <c r="S1127" s="2">
        <v>353973</v>
      </c>
      <c r="T1127" s="2">
        <v>3.28</v>
      </c>
      <c r="U1127" s="2">
        <v>1.51</v>
      </c>
      <c r="V1127" s="2" t="s">
        <v>48</v>
      </c>
      <c r="W1127" s="2">
        <v>26.13</v>
      </c>
    </row>
    <row r="1128" spans="1:23" x14ac:dyDescent="0.3">
      <c r="A1128" s="2" t="s">
        <v>1296</v>
      </c>
      <c r="B1128" s="2" t="s">
        <v>25</v>
      </c>
      <c r="C1128" s="2" t="s">
        <v>54</v>
      </c>
      <c r="D1128" s="2" t="s">
        <v>2004</v>
      </c>
      <c r="E1128" s="2" t="s">
        <v>4379</v>
      </c>
      <c r="F1128" s="2" t="s">
        <v>26</v>
      </c>
      <c r="G1128" s="2" t="s">
        <v>9</v>
      </c>
      <c r="H1128" s="2">
        <f t="shared" si="17"/>
        <v>2008</v>
      </c>
      <c r="I1128" s="42" t="s">
        <v>6172</v>
      </c>
      <c r="J1128" s="2">
        <v>6.4</v>
      </c>
      <c r="K1128" s="2">
        <v>5.65</v>
      </c>
      <c r="L1128" s="2">
        <v>85</v>
      </c>
      <c r="M1128" s="2">
        <v>0.6</v>
      </c>
      <c r="N1128" s="2">
        <v>1.44</v>
      </c>
      <c r="O1128" s="2">
        <v>7.23</v>
      </c>
      <c r="P1128" s="2">
        <v>2511</v>
      </c>
      <c r="Q1128" s="2" t="s">
        <v>45</v>
      </c>
      <c r="R1128" s="2">
        <v>55</v>
      </c>
      <c r="S1128" s="2">
        <v>475394</v>
      </c>
      <c r="T1128" s="2">
        <v>5.49</v>
      </c>
      <c r="U1128" s="2">
        <v>1.74</v>
      </c>
      <c r="V1128" s="2" t="s">
        <v>46</v>
      </c>
      <c r="W1128" s="2">
        <v>2.8</v>
      </c>
    </row>
    <row r="1129" spans="1:23" x14ac:dyDescent="0.3">
      <c r="A1129" s="2" t="s">
        <v>1305</v>
      </c>
      <c r="B1129" s="2" t="s">
        <v>20</v>
      </c>
      <c r="C1129" s="2" t="s">
        <v>52</v>
      </c>
      <c r="D1129" s="2" t="s">
        <v>2780</v>
      </c>
      <c r="E1129" s="2" t="s">
        <v>4389</v>
      </c>
      <c r="F1129" s="2" t="s">
        <v>26</v>
      </c>
      <c r="G1129" s="2" t="s">
        <v>9</v>
      </c>
      <c r="H1129" s="2">
        <f t="shared" si="17"/>
        <v>2015</v>
      </c>
      <c r="I1129" s="42" t="s">
        <v>6173</v>
      </c>
      <c r="J1129" s="2">
        <v>6.4</v>
      </c>
      <c r="K1129" s="2">
        <v>292.93</v>
      </c>
      <c r="L1129" s="2">
        <v>142</v>
      </c>
      <c r="M1129" s="2">
        <v>33.590000000000003</v>
      </c>
      <c r="N1129" s="2">
        <v>96.97</v>
      </c>
      <c r="O1129" s="2">
        <v>413.61</v>
      </c>
      <c r="P1129" s="2">
        <v>1105</v>
      </c>
      <c r="Q1129" s="2" t="s">
        <v>49</v>
      </c>
      <c r="R1129" s="2">
        <v>42</v>
      </c>
      <c r="S1129" s="2">
        <v>199750</v>
      </c>
      <c r="T1129" s="2">
        <v>239.81</v>
      </c>
      <c r="U1129" s="2">
        <v>173.8</v>
      </c>
      <c r="V1129" s="2" t="s">
        <v>50</v>
      </c>
      <c r="W1129" s="2">
        <v>118.22</v>
      </c>
    </row>
    <row r="1130" spans="1:23" x14ac:dyDescent="0.3">
      <c r="A1130" s="2" t="s">
        <v>1306</v>
      </c>
      <c r="B1130" s="2" t="s">
        <v>17</v>
      </c>
      <c r="C1130" s="2" t="s">
        <v>48</v>
      </c>
      <c r="D1130" s="2" t="s">
        <v>2781</v>
      </c>
      <c r="E1130" s="2" t="s">
        <v>4390</v>
      </c>
      <c r="F1130" s="2" t="s">
        <v>26</v>
      </c>
      <c r="G1130" s="2" t="s">
        <v>9</v>
      </c>
      <c r="H1130" s="2">
        <f t="shared" si="17"/>
        <v>1973</v>
      </c>
      <c r="I1130" s="42" t="s">
        <v>6174</v>
      </c>
      <c r="J1130" s="2">
        <v>6.4</v>
      </c>
      <c r="K1130" s="2">
        <v>24.81</v>
      </c>
      <c r="L1130" s="2">
        <v>131</v>
      </c>
      <c r="M1130" s="2">
        <v>49.94</v>
      </c>
      <c r="N1130" s="2">
        <v>101.18</v>
      </c>
      <c r="O1130" s="2">
        <v>330.53</v>
      </c>
      <c r="P1130" s="2">
        <v>3639</v>
      </c>
      <c r="Q1130" s="2" t="s">
        <v>45</v>
      </c>
      <c r="R1130" s="2">
        <v>49</v>
      </c>
      <c r="S1130" s="2">
        <v>268589</v>
      </c>
      <c r="T1130" s="2">
        <v>195.76</v>
      </c>
      <c r="U1130" s="2">
        <v>134.77000000000001</v>
      </c>
      <c r="V1130" s="2" t="s">
        <v>44</v>
      </c>
      <c r="W1130" s="2">
        <v>7.88</v>
      </c>
    </row>
    <row r="1131" spans="1:23" x14ac:dyDescent="0.3">
      <c r="A1131" s="2" t="s">
        <v>1316</v>
      </c>
      <c r="B1131" s="2" t="s">
        <v>28</v>
      </c>
      <c r="C1131" s="2" t="s">
        <v>48</v>
      </c>
      <c r="D1131" s="2" t="s">
        <v>2786</v>
      </c>
      <c r="E1131" s="2" t="s">
        <v>4400</v>
      </c>
      <c r="F1131" s="2" t="s">
        <v>26</v>
      </c>
      <c r="G1131" s="2" t="s">
        <v>9</v>
      </c>
      <c r="H1131" s="2">
        <f t="shared" si="17"/>
        <v>2006</v>
      </c>
      <c r="I1131" s="42" t="s">
        <v>6175</v>
      </c>
      <c r="J1131" s="2">
        <v>6.4</v>
      </c>
      <c r="K1131" s="2">
        <v>122.48</v>
      </c>
      <c r="L1131" s="2">
        <v>141</v>
      </c>
      <c r="M1131" s="2">
        <v>27.37</v>
      </c>
      <c r="N1131" s="2">
        <v>44.6</v>
      </c>
      <c r="O1131" s="2">
        <v>147.93</v>
      </c>
      <c r="P1131" s="2">
        <v>2575</v>
      </c>
      <c r="Q1131" s="2" t="s">
        <v>49</v>
      </c>
      <c r="R1131" s="2">
        <v>38</v>
      </c>
      <c r="S1131" s="2">
        <v>35012</v>
      </c>
      <c r="T1131" s="2">
        <v>117.45</v>
      </c>
      <c r="U1131" s="2">
        <v>30.48</v>
      </c>
      <c r="V1131" s="2" t="s">
        <v>54</v>
      </c>
      <c r="W1131" s="2">
        <v>44.38</v>
      </c>
    </row>
    <row r="1132" spans="1:23" x14ac:dyDescent="0.3">
      <c r="A1132" s="2" t="s">
        <v>1319</v>
      </c>
      <c r="B1132" s="2" t="s">
        <v>25</v>
      </c>
      <c r="C1132" s="2" t="s">
        <v>52</v>
      </c>
      <c r="D1132" s="2" t="s">
        <v>2787</v>
      </c>
      <c r="E1132" s="2" t="s">
        <v>4403</v>
      </c>
      <c r="F1132" s="2" t="s">
        <v>26</v>
      </c>
      <c r="G1132" s="2" t="s">
        <v>9</v>
      </c>
      <c r="H1132" s="2">
        <f t="shared" si="17"/>
        <v>1955</v>
      </c>
      <c r="I1132" s="42" t="s">
        <v>6176</v>
      </c>
      <c r="J1132" s="2">
        <v>6.4</v>
      </c>
      <c r="K1132" s="2">
        <v>104.65</v>
      </c>
      <c r="L1132" s="2">
        <v>116</v>
      </c>
      <c r="M1132" s="2">
        <v>24.32</v>
      </c>
      <c r="N1132" s="2">
        <v>45.65</v>
      </c>
      <c r="O1132" s="2">
        <v>405.54</v>
      </c>
      <c r="P1132" s="2">
        <v>2557</v>
      </c>
      <c r="Q1132" s="2" t="s">
        <v>49</v>
      </c>
      <c r="R1132" s="2">
        <v>81</v>
      </c>
      <c r="S1132" s="2">
        <v>460984</v>
      </c>
      <c r="T1132" s="2">
        <v>307.64</v>
      </c>
      <c r="U1132" s="2">
        <v>97.9</v>
      </c>
      <c r="V1132" s="2" t="s">
        <v>46</v>
      </c>
      <c r="W1132" s="2">
        <v>13.22</v>
      </c>
    </row>
    <row r="1133" spans="1:23" x14ac:dyDescent="0.3">
      <c r="A1133" s="2" t="s">
        <v>1338</v>
      </c>
      <c r="B1133" s="2" t="s">
        <v>22</v>
      </c>
      <c r="C1133" s="2" t="s">
        <v>66</v>
      </c>
      <c r="D1133" s="2" t="s">
        <v>2753</v>
      </c>
      <c r="E1133" s="2" t="s">
        <v>4423</v>
      </c>
      <c r="F1133" s="2" t="s">
        <v>26</v>
      </c>
      <c r="G1133" s="2" t="s">
        <v>19</v>
      </c>
      <c r="H1133" s="2">
        <f t="shared" si="17"/>
        <v>1974</v>
      </c>
      <c r="I1133" s="42" t="s">
        <v>6177</v>
      </c>
      <c r="J1133" s="2">
        <v>6.4</v>
      </c>
      <c r="K1133" s="2">
        <v>160.4</v>
      </c>
      <c r="L1133" s="2">
        <v>105</v>
      </c>
      <c r="M1133" s="2">
        <v>17.489999999999998</v>
      </c>
      <c r="N1133" s="2">
        <v>30.65</v>
      </c>
      <c r="O1133" s="2">
        <v>130.01</v>
      </c>
      <c r="P1133" s="2">
        <v>689</v>
      </c>
      <c r="Q1133" s="2" t="s">
        <v>45</v>
      </c>
      <c r="R1133" s="2">
        <v>61</v>
      </c>
      <c r="S1133" s="2">
        <v>299569</v>
      </c>
      <c r="T1133" s="2">
        <v>96.62</v>
      </c>
      <c r="U1133" s="2">
        <v>33.39</v>
      </c>
      <c r="V1133" s="2" t="s">
        <v>48</v>
      </c>
      <c r="W1133" s="2">
        <v>77</v>
      </c>
    </row>
    <row r="1134" spans="1:23" x14ac:dyDescent="0.3">
      <c r="A1134" s="2" t="s">
        <v>1364</v>
      </c>
      <c r="B1134" s="2" t="s">
        <v>28</v>
      </c>
      <c r="C1134" s="2" t="s">
        <v>52</v>
      </c>
      <c r="D1134" s="2" t="s">
        <v>1968</v>
      </c>
      <c r="E1134" s="2" t="s">
        <v>4450</v>
      </c>
      <c r="F1134" s="2" t="s">
        <v>26</v>
      </c>
      <c r="G1134" s="2" t="s">
        <v>9</v>
      </c>
      <c r="H1134" s="2">
        <f t="shared" si="17"/>
        <v>1998</v>
      </c>
      <c r="I1134" s="42" t="s">
        <v>6178</v>
      </c>
      <c r="J1134" s="2">
        <v>6.4</v>
      </c>
      <c r="K1134" s="2">
        <v>14.88</v>
      </c>
      <c r="L1134" s="2">
        <v>165</v>
      </c>
      <c r="M1134" s="2">
        <v>47.83</v>
      </c>
      <c r="N1134" s="2">
        <v>82.46</v>
      </c>
      <c r="O1134" s="2">
        <v>366.21</v>
      </c>
      <c r="P1134" s="2">
        <v>1099</v>
      </c>
      <c r="Q1134" s="2" t="s">
        <v>49</v>
      </c>
      <c r="R1134" s="2">
        <v>20</v>
      </c>
      <c r="S1134" s="2">
        <v>218204</v>
      </c>
      <c r="T1134" s="2">
        <v>284.43</v>
      </c>
      <c r="U1134" s="2">
        <v>81.78</v>
      </c>
      <c r="V1134" s="2" t="s">
        <v>48</v>
      </c>
      <c r="W1134" s="2">
        <v>5.08</v>
      </c>
    </row>
    <row r="1135" spans="1:23" x14ac:dyDescent="0.3">
      <c r="A1135" s="2" t="s">
        <v>795</v>
      </c>
      <c r="B1135" s="2" t="s">
        <v>10</v>
      </c>
      <c r="C1135" s="2" t="s">
        <v>54</v>
      </c>
      <c r="D1135" s="2" t="s">
        <v>2011</v>
      </c>
      <c r="E1135" s="2" t="s">
        <v>4524</v>
      </c>
      <c r="F1135" s="2" t="s">
        <v>26</v>
      </c>
      <c r="G1135" s="2" t="s">
        <v>9</v>
      </c>
      <c r="H1135" s="2">
        <f t="shared" si="17"/>
        <v>1991</v>
      </c>
      <c r="I1135" s="42" t="s">
        <v>5299</v>
      </c>
      <c r="J1135" s="2">
        <v>6.4</v>
      </c>
      <c r="K1135" s="2">
        <v>108.53</v>
      </c>
      <c r="L1135" s="2">
        <v>120</v>
      </c>
      <c r="M1135" s="2">
        <v>46.65</v>
      </c>
      <c r="N1135" s="2">
        <v>106.84</v>
      </c>
      <c r="O1135" s="2">
        <v>729.55</v>
      </c>
      <c r="P1135" s="2">
        <v>817</v>
      </c>
      <c r="Q1135" s="2" t="s">
        <v>45</v>
      </c>
      <c r="R1135" s="2">
        <v>94</v>
      </c>
      <c r="S1135" s="2">
        <v>419339</v>
      </c>
      <c r="T1135" s="2">
        <v>470.62</v>
      </c>
      <c r="U1135" s="2">
        <v>258.93</v>
      </c>
      <c r="V1135" s="2" t="s">
        <v>46</v>
      </c>
      <c r="W1135" s="2">
        <v>29.92</v>
      </c>
    </row>
    <row r="1136" spans="1:23" x14ac:dyDescent="0.3">
      <c r="A1136" s="2" t="s">
        <v>676</v>
      </c>
      <c r="B1136" s="2" t="s">
        <v>17</v>
      </c>
      <c r="C1136" s="2" t="s">
        <v>54</v>
      </c>
      <c r="D1136" s="2" t="s">
        <v>2614</v>
      </c>
      <c r="E1136" s="2" t="s">
        <v>4526</v>
      </c>
      <c r="F1136" s="2" t="s">
        <v>26</v>
      </c>
      <c r="G1136" s="2" t="s">
        <v>9</v>
      </c>
      <c r="H1136" s="2">
        <f t="shared" si="17"/>
        <v>1998</v>
      </c>
      <c r="I1136" s="42" t="s">
        <v>6179</v>
      </c>
      <c r="J1136" s="2">
        <v>6.4</v>
      </c>
      <c r="K1136" s="2">
        <v>202.94</v>
      </c>
      <c r="L1136" s="2">
        <v>133</v>
      </c>
      <c r="M1136" s="2">
        <v>25.2</v>
      </c>
      <c r="N1136" s="2">
        <v>68.06</v>
      </c>
      <c r="O1136" s="2">
        <v>273.57</v>
      </c>
      <c r="P1136" s="2">
        <v>647</v>
      </c>
      <c r="Q1136" s="2" t="s">
        <v>45</v>
      </c>
      <c r="R1136" s="2">
        <v>80</v>
      </c>
      <c r="S1136" s="2">
        <v>457684</v>
      </c>
      <c r="T1136" s="2">
        <v>161.66999999999999</v>
      </c>
      <c r="U1136" s="2">
        <v>111.9</v>
      </c>
      <c r="V1136" s="2" t="s">
        <v>55</v>
      </c>
      <c r="W1136" s="2">
        <v>57.55</v>
      </c>
    </row>
    <row r="1137" spans="1:23" x14ac:dyDescent="0.3">
      <c r="A1137" s="2" t="s">
        <v>1443</v>
      </c>
      <c r="B1137" s="2" t="s">
        <v>25</v>
      </c>
      <c r="C1137" s="2" t="s">
        <v>48</v>
      </c>
      <c r="D1137" s="2" t="s">
        <v>2854</v>
      </c>
      <c r="E1137" s="2" t="s">
        <v>4546</v>
      </c>
      <c r="F1137" s="2" t="s">
        <v>26</v>
      </c>
      <c r="G1137" s="2" t="s">
        <v>9</v>
      </c>
      <c r="H1137" s="2">
        <f t="shared" si="17"/>
        <v>1960</v>
      </c>
      <c r="I1137" s="42" t="s">
        <v>6180</v>
      </c>
      <c r="J1137" s="2">
        <v>6.4</v>
      </c>
      <c r="K1137" s="2">
        <v>261.44</v>
      </c>
      <c r="L1137" s="2">
        <v>149</v>
      </c>
      <c r="M1137" s="2">
        <v>11.15</v>
      </c>
      <c r="N1137" s="2">
        <v>22.06</v>
      </c>
      <c r="O1137" s="2">
        <v>104.58</v>
      </c>
      <c r="P1137" s="2">
        <v>1856</v>
      </c>
      <c r="Q1137" s="2" t="s">
        <v>45</v>
      </c>
      <c r="R1137" s="2">
        <v>76</v>
      </c>
      <c r="S1137" s="2">
        <v>238961</v>
      </c>
      <c r="T1137" s="2">
        <v>81.56</v>
      </c>
      <c r="U1137" s="2">
        <v>23.02</v>
      </c>
      <c r="V1137" s="2" t="s">
        <v>44</v>
      </c>
      <c r="W1137" s="2">
        <v>97.65</v>
      </c>
    </row>
    <row r="1138" spans="1:23" x14ac:dyDescent="0.3">
      <c r="A1138" s="2" t="s">
        <v>1450</v>
      </c>
      <c r="B1138" s="2" t="s">
        <v>8</v>
      </c>
      <c r="C1138" s="2" t="s">
        <v>66</v>
      </c>
      <c r="D1138" s="2" t="s">
        <v>2877</v>
      </c>
      <c r="E1138" s="2" t="s">
        <v>4603</v>
      </c>
      <c r="F1138" s="2" t="s">
        <v>26</v>
      </c>
      <c r="G1138" s="2" t="s">
        <v>9</v>
      </c>
      <c r="H1138" s="2">
        <f t="shared" si="17"/>
        <v>1993</v>
      </c>
      <c r="I1138" s="42" t="s">
        <v>6181</v>
      </c>
      <c r="J1138" s="2">
        <v>6.4</v>
      </c>
      <c r="K1138" s="2">
        <v>16.32</v>
      </c>
      <c r="L1138" s="2">
        <v>81</v>
      </c>
      <c r="M1138" s="2">
        <v>9.2899999999999991</v>
      </c>
      <c r="N1138" s="2">
        <v>15.74</v>
      </c>
      <c r="O1138" s="2">
        <v>52.21</v>
      </c>
      <c r="P1138" s="2">
        <v>511</v>
      </c>
      <c r="Q1138" s="2" t="s">
        <v>45</v>
      </c>
      <c r="R1138" s="2">
        <v>65</v>
      </c>
      <c r="S1138" s="2">
        <v>307263</v>
      </c>
      <c r="T1138" s="2">
        <v>29.91</v>
      </c>
      <c r="U1138" s="2">
        <v>22.3</v>
      </c>
      <c r="V1138" s="2" t="s">
        <v>54</v>
      </c>
      <c r="W1138" s="2">
        <v>3.59</v>
      </c>
    </row>
    <row r="1139" spans="1:23" x14ac:dyDescent="0.3">
      <c r="A1139" s="2" t="s">
        <v>72</v>
      </c>
      <c r="B1139" s="2" t="s">
        <v>20</v>
      </c>
      <c r="C1139" s="2" t="s">
        <v>44</v>
      </c>
      <c r="D1139" s="2" t="s">
        <v>2905</v>
      </c>
      <c r="E1139" s="2" t="s">
        <v>4663</v>
      </c>
      <c r="F1139" s="2" t="s">
        <v>26</v>
      </c>
      <c r="G1139" s="2" t="s">
        <v>19</v>
      </c>
      <c r="H1139" s="2">
        <f t="shared" si="17"/>
        <v>1991</v>
      </c>
      <c r="I1139" s="42" t="s">
        <v>5395</v>
      </c>
      <c r="J1139" s="2">
        <v>6.4</v>
      </c>
      <c r="K1139" s="2">
        <v>3.89</v>
      </c>
      <c r="L1139" s="2">
        <v>142</v>
      </c>
      <c r="M1139" s="2">
        <v>4.95</v>
      </c>
      <c r="N1139" s="2">
        <v>11.21</v>
      </c>
      <c r="O1139" s="2">
        <v>57.71</v>
      </c>
      <c r="P1139" s="2">
        <v>4305</v>
      </c>
      <c r="Q1139" s="2" t="s">
        <v>49</v>
      </c>
      <c r="R1139" s="2">
        <v>86</v>
      </c>
      <c r="S1139" s="2">
        <v>325176</v>
      </c>
      <c r="T1139" s="2">
        <v>31.05</v>
      </c>
      <c r="U1139" s="2">
        <v>26.66</v>
      </c>
      <c r="V1139" s="2" t="s">
        <v>46</v>
      </c>
      <c r="W1139" s="2">
        <v>1.25</v>
      </c>
    </row>
    <row r="1140" spans="1:23" x14ac:dyDescent="0.3">
      <c r="A1140" s="2" t="s">
        <v>1569</v>
      </c>
      <c r="B1140" s="2" t="s">
        <v>10</v>
      </c>
      <c r="C1140" s="2" t="s">
        <v>66</v>
      </c>
      <c r="D1140" s="2" t="s">
        <v>2402</v>
      </c>
      <c r="E1140" s="2" t="s">
        <v>4696</v>
      </c>
      <c r="F1140" s="2" t="s">
        <v>26</v>
      </c>
      <c r="G1140" s="2" t="s">
        <v>9</v>
      </c>
      <c r="H1140" s="2">
        <f t="shared" si="17"/>
        <v>1996</v>
      </c>
      <c r="I1140" s="42" t="s">
        <v>6182</v>
      </c>
      <c r="J1140" s="2">
        <v>6.4</v>
      </c>
      <c r="K1140" s="2">
        <v>21.55</v>
      </c>
      <c r="L1140" s="2">
        <v>148</v>
      </c>
      <c r="M1140" s="2">
        <v>18.59</v>
      </c>
      <c r="N1140" s="2">
        <v>47.67</v>
      </c>
      <c r="O1140" s="2">
        <v>122.27</v>
      </c>
      <c r="P1140" s="2">
        <v>3453</v>
      </c>
      <c r="Q1140" s="2" t="s">
        <v>49</v>
      </c>
      <c r="R1140" s="2">
        <v>52</v>
      </c>
      <c r="S1140" s="2">
        <v>147035</v>
      </c>
      <c r="T1140" s="2">
        <v>97.31</v>
      </c>
      <c r="U1140" s="2">
        <v>24.96</v>
      </c>
      <c r="V1140" s="2" t="s">
        <v>54</v>
      </c>
      <c r="W1140" s="2">
        <v>3.82</v>
      </c>
    </row>
    <row r="1141" spans="1:23" x14ac:dyDescent="0.3">
      <c r="A1141" s="2" t="s">
        <v>1584</v>
      </c>
      <c r="B1141" s="2" t="s">
        <v>28</v>
      </c>
      <c r="C1141" s="2" t="s">
        <v>50</v>
      </c>
      <c r="D1141" s="2" t="s">
        <v>1870</v>
      </c>
      <c r="E1141" s="2" t="s">
        <v>4719</v>
      </c>
      <c r="F1141" s="2" t="s">
        <v>26</v>
      </c>
      <c r="G1141" s="2" t="s">
        <v>9</v>
      </c>
      <c r="H1141" s="2">
        <f t="shared" si="17"/>
        <v>1996</v>
      </c>
      <c r="I1141" s="42" t="s">
        <v>6183</v>
      </c>
      <c r="J1141" s="2">
        <v>6.4</v>
      </c>
      <c r="K1141" s="2">
        <v>189.06</v>
      </c>
      <c r="L1141" s="2">
        <v>144</v>
      </c>
      <c r="M1141" s="2">
        <v>13.55</v>
      </c>
      <c r="N1141" s="2">
        <v>39.299999999999997</v>
      </c>
      <c r="O1141" s="2">
        <v>311.12</v>
      </c>
      <c r="P1141" s="2">
        <v>1469</v>
      </c>
      <c r="Q1141" s="2" t="s">
        <v>49</v>
      </c>
      <c r="R1141" s="2">
        <v>46</v>
      </c>
      <c r="S1141" s="2">
        <v>296834</v>
      </c>
      <c r="T1141" s="2">
        <v>211.97</v>
      </c>
      <c r="U1141" s="2">
        <v>99.15</v>
      </c>
      <c r="V1141" s="2" t="s">
        <v>44</v>
      </c>
      <c r="W1141" s="2">
        <v>88.02</v>
      </c>
    </row>
    <row r="1142" spans="1:23" x14ac:dyDescent="0.3">
      <c r="A1142" s="2" t="s">
        <v>1602</v>
      </c>
      <c r="B1142" s="2" t="s">
        <v>32</v>
      </c>
      <c r="C1142" s="2" t="s">
        <v>44</v>
      </c>
      <c r="D1142" s="2" t="s">
        <v>2160</v>
      </c>
      <c r="E1142" s="2" t="s">
        <v>4740</v>
      </c>
      <c r="F1142" s="2" t="s">
        <v>26</v>
      </c>
      <c r="G1142" s="2" t="s">
        <v>9</v>
      </c>
      <c r="H1142" s="2">
        <f t="shared" si="17"/>
        <v>1963</v>
      </c>
      <c r="I1142" s="42" t="s">
        <v>6184</v>
      </c>
      <c r="J1142" s="2">
        <v>6.4</v>
      </c>
      <c r="K1142" s="2">
        <v>229.25</v>
      </c>
      <c r="L1142" s="2">
        <v>133</v>
      </c>
      <c r="M1142" s="2">
        <v>22.4</v>
      </c>
      <c r="N1142" s="2">
        <v>59.54</v>
      </c>
      <c r="O1142" s="2">
        <v>125.8</v>
      </c>
      <c r="P1142" s="2">
        <v>1653</v>
      </c>
      <c r="Q1142" s="2" t="s">
        <v>49</v>
      </c>
      <c r="R1142" s="2">
        <v>90</v>
      </c>
      <c r="S1142" s="2">
        <v>306488</v>
      </c>
      <c r="T1142" s="2">
        <v>69.38</v>
      </c>
      <c r="U1142" s="2">
        <v>56.42</v>
      </c>
      <c r="V1142" s="2" t="s">
        <v>50</v>
      </c>
      <c r="W1142" s="2">
        <v>47.75</v>
      </c>
    </row>
    <row r="1143" spans="1:23" x14ac:dyDescent="0.3">
      <c r="A1143" s="2" t="s">
        <v>1616</v>
      </c>
      <c r="B1143" s="2" t="s">
        <v>32</v>
      </c>
      <c r="C1143" s="2" t="s">
        <v>66</v>
      </c>
      <c r="D1143" s="2" t="s">
        <v>2248</v>
      </c>
      <c r="E1143" s="2" t="s">
        <v>4756</v>
      </c>
      <c r="F1143" s="2" t="s">
        <v>26</v>
      </c>
      <c r="G1143" s="2" t="s">
        <v>9</v>
      </c>
      <c r="H1143" s="2">
        <f t="shared" si="17"/>
        <v>1962</v>
      </c>
      <c r="I1143" s="42" t="s">
        <v>6185</v>
      </c>
      <c r="J1143" s="2">
        <v>6.4</v>
      </c>
      <c r="K1143" s="2">
        <v>36.47</v>
      </c>
      <c r="L1143" s="2">
        <v>93</v>
      </c>
      <c r="M1143" s="2">
        <v>10.74</v>
      </c>
      <c r="N1143" s="2">
        <v>25.52</v>
      </c>
      <c r="O1143" s="2">
        <v>188.04</v>
      </c>
      <c r="P1143" s="2">
        <v>3505</v>
      </c>
      <c r="Q1143" s="2" t="s">
        <v>45</v>
      </c>
      <c r="R1143" s="2">
        <v>30</v>
      </c>
      <c r="S1143" s="2">
        <v>336244</v>
      </c>
      <c r="T1143" s="2">
        <v>121.4</v>
      </c>
      <c r="U1143" s="2">
        <v>66.64</v>
      </c>
      <c r="V1143" s="2" t="s">
        <v>54</v>
      </c>
      <c r="W1143" s="2">
        <v>7.76</v>
      </c>
    </row>
    <row r="1144" spans="1:23" x14ac:dyDescent="0.3">
      <c r="A1144" s="2" t="s">
        <v>1618</v>
      </c>
      <c r="B1144" s="2" t="s">
        <v>25</v>
      </c>
      <c r="C1144" s="2" t="s">
        <v>61</v>
      </c>
      <c r="D1144" s="2" t="s">
        <v>2056</v>
      </c>
      <c r="E1144" s="2" t="s">
        <v>4758</v>
      </c>
      <c r="F1144" s="2" t="s">
        <v>26</v>
      </c>
      <c r="G1144" s="2" t="s">
        <v>9</v>
      </c>
      <c r="H1144" s="2">
        <f t="shared" si="17"/>
        <v>1965</v>
      </c>
      <c r="I1144" s="42" t="s">
        <v>6186</v>
      </c>
      <c r="J1144" s="2">
        <v>6.4</v>
      </c>
      <c r="K1144" s="2">
        <v>88.49</v>
      </c>
      <c r="L1144" s="2">
        <v>90</v>
      </c>
      <c r="M1144" s="2">
        <v>30.77</v>
      </c>
      <c r="N1144" s="2">
        <v>86.66</v>
      </c>
      <c r="O1144" s="2">
        <v>567.41999999999996</v>
      </c>
      <c r="P1144" s="2">
        <v>2191</v>
      </c>
      <c r="Q1144" s="2" t="s">
        <v>49</v>
      </c>
      <c r="R1144" s="2">
        <v>94</v>
      </c>
      <c r="S1144" s="2">
        <v>120163</v>
      </c>
      <c r="T1144" s="2">
        <v>300.38</v>
      </c>
      <c r="U1144" s="2">
        <v>267.04000000000002</v>
      </c>
      <c r="V1144" s="2" t="s">
        <v>46</v>
      </c>
      <c r="W1144" s="2">
        <v>38.01</v>
      </c>
    </row>
    <row r="1145" spans="1:23" x14ac:dyDescent="0.3">
      <c r="A1145" s="2" t="s">
        <v>1621</v>
      </c>
      <c r="B1145" s="2" t="s">
        <v>28</v>
      </c>
      <c r="C1145" s="2" t="s">
        <v>54</v>
      </c>
      <c r="D1145" s="2" t="s">
        <v>1848</v>
      </c>
      <c r="E1145" s="2" t="s">
        <v>4763</v>
      </c>
      <c r="F1145" s="2" t="s">
        <v>26</v>
      </c>
      <c r="G1145" s="2" t="s">
        <v>9</v>
      </c>
      <c r="H1145" s="2">
        <f t="shared" si="17"/>
        <v>1990</v>
      </c>
      <c r="I1145" s="42" t="s">
        <v>6187</v>
      </c>
      <c r="J1145" s="2">
        <v>6.4</v>
      </c>
      <c r="K1145" s="2">
        <v>291.83999999999997</v>
      </c>
      <c r="L1145" s="2">
        <v>108</v>
      </c>
      <c r="M1145" s="2">
        <v>46.12</v>
      </c>
      <c r="N1145" s="2">
        <v>83.27</v>
      </c>
      <c r="O1145" s="2">
        <v>494.82</v>
      </c>
      <c r="P1145" s="2">
        <v>3045</v>
      </c>
      <c r="Q1145" s="2" t="s">
        <v>49</v>
      </c>
      <c r="R1145" s="2">
        <v>68</v>
      </c>
      <c r="S1145" s="2">
        <v>104969</v>
      </c>
      <c r="T1145" s="2">
        <v>300</v>
      </c>
      <c r="U1145" s="2">
        <v>194.82</v>
      </c>
      <c r="V1145" s="2" t="s">
        <v>44</v>
      </c>
      <c r="W1145" s="2">
        <v>130.13</v>
      </c>
    </row>
    <row r="1146" spans="1:23" x14ac:dyDescent="0.3">
      <c r="A1146" s="2" t="s">
        <v>1217</v>
      </c>
      <c r="B1146" s="2" t="s">
        <v>25</v>
      </c>
      <c r="C1146" s="2" t="s">
        <v>48</v>
      </c>
      <c r="D1146" s="2" t="s">
        <v>2946</v>
      </c>
      <c r="E1146" s="2" t="s">
        <v>4771</v>
      </c>
      <c r="F1146" s="2" t="s">
        <v>26</v>
      </c>
      <c r="G1146" s="2" t="s">
        <v>9</v>
      </c>
      <c r="H1146" s="2">
        <f t="shared" si="17"/>
        <v>1963</v>
      </c>
      <c r="I1146" s="42" t="s">
        <v>6188</v>
      </c>
      <c r="J1146" s="2">
        <v>6.4</v>
      </c>
      <c r="K1146" s="2">
        <v>276.2</v>
      </c>
      <c r="L1146" s="2">
        <v>102</v>
      </c>
      <c r="M1146" s="2">
        <v>23.81</v>
      </c>
      <c r="N1146" s="2">
        <v>59.64</v>
      </c>
      <c r="O1146" s="2">
        <v>570.16</v>
      </c>
      <c r="P1146" s="2">
        <v>3595</v>
      </c>
      <c r="Q1146" s="2" t="s">
        <v>45</v>
      </c>
      <c r="R1146" s="2">
        <v>70</v>
      </c>
      <c r="S1146" s="2">
        <v>411279</v>
      </c>
      <c r="T1146" s="2">
        <v>307.18</v>
      </c>
      <c r="U1146" s="2">
        <v>262.98</v>
      </c>
      <c r="V1146" s="2" t="s">
        <v>46</v>
      </c>
      <c r="W1146" s="2">
        <v>101.61</v>
      </c>
    </row>
    <row r="1147" spans="1:23" x14ac:dyDescent="0.3">
      <c r="A1147" s="2" t="s">
        <v>1630</v>
      </c>
      <c r="B1147" s="2" t="s">
        <v>25</v>
      </c>
      <c r="C1147" s="2" t="s">
        <v>66</v>
      </c>
      <c r="D1147" s="2" t="s">
        <v>2060</v>
      </c>
      <c r="E1147" s="2" t="s">
        <v>4776</v>
      </c>
      <c r="F1147" s="2" t="s">
        <v>26</v>
      </c>
      <c r="G1147" s="2" t="s">
        <v>9</v>
      </c>
      <c r="H1147" s="2">
        <f t="shared" si="17"/>
        <v>2011</v>
      </c>
      <c r="I1147" s="42" t="s">
        <v>6189</v>
      </c>
      <c r="J1147" s="2">
        <v>6.4</v>
      </c>
      <c r="K1147" s="2">
        <v>193.08</v>
      </c>
      <c r="L1147" s="2">
        <v>166</v>
      </c>
      <c r="M1147" s="2">
        <v>48.24</v>
      </c>
      <c r="N1147" s="2">
        <v>76.38</v>
      </c>
      <c r="O1147" s="2">
        <v>743.6</v>
      </c>
      <c r="P1147" s="2">
        <v>2447</v>
      </c>
      <c r="Q1147" s="2" t="s">
        <v>49</v>
      </c>
      <c r="R1147" s="2">
        <v>51</v>
      </c>
      <c r="S1147" s="2">
        <v>319251</v>
      </c>
      <c r="T1147" s="2">
        <v>539.15</v>
      </c>
      <c r="U1147" s="2">
        <v>204.45</v>
      </c>
      <c r="V1147" s="2" t="s">
        <v>44</v>
      </c>
      <c r="W1147" s="2">
        <v>57.01</v>
      </c>
    </row>
    <row r="1148" spans="1:23" x14ac:dyDescent="0.3">
      <c r="A1148" s="2" t="s">
        <v>1633</v>
      </c>
      <c r="B1148" s="2" t="s">
        <v>8</v>
      </c>
      <c r="C1148" s="2" t="s">
        <v>54</v>
      </c>
      <c r="D1148" s="2" t="s">
        <v>2871</v>
      </c>
      <c r="E1148" s="2" t="s">
        <v>4781</v>
      </c>
      <c r="F1148" s="2" t="s">
        <v>26</v>
      </c>
      <c r="G1148" s="2" t="s">
        <v>9</v>
      </c>
      <c r="H1148" s="2">
        <f t="shared" si="17"/>
        <v>1959</v>
      </c>
      <c r="I1148" s="42" t="s">
        <v>6190</v>
      </c>
      <c r="J1148" s="2">
        <v>6.4</v>
      </c>
      <c r="K1148" s="2">
        <v>39.950000000000003</v>
      </c>
      <c r="L1148" s="2">
        <v>91</v>
      </c>
      <c r="M1148" s="2">
        <v>22.06</v>
      </c>
      <c r="N1148" s="2">
        <v>42.68</v>
      </c>
      <c r="O1148" s="2">
        <v>249.49</v>
      </c>
      <c r="P1148" s="2">
        <v>3166</v>
      </c>
      <c r="Q1148" s="2" t="s">
        <v>49</v>
      </c>
      <c r="R1148" s="2">
        <v>98</v>
      </c>
      <c r="S1148" s="2">
        <v>15044</v>
      </c>
      <c r="T1148" s="2">
        <v>178.41</v>
      </c>
      <c r="U1148" s="2">
        <v>71.08</v>
      </c>
      <c r="V1148" s="2" t="s">
        <v>48</v>
      </c>
      <c r="W1148" s="2">
        <v>10.47</v>
      </c>
    </row>
    <row r="1149" spans="1:23" x14ac:dyDescent="0.3">
      <c r="A1149" s="2" t="s">
        <v>1669</v>
      </c>
      <c r="B1149" s="2" t="s">
        <v>8</v>
      </c>
      <c r="C1149" s="2" t="s">
        <v>61</v>
      </c>
      <c r="D1149" s="2" t="s">
        <v>2971</v>
      </c>
      <c r="E1149" s="2" t="s">
        <v>4824</v>
      </c>
      <c r="F1149" s="2" t="s">
        <v>26</v>
      </c>
      <c r="G1149" s="2" t="s">
        <v>9</v>
      </c>
      <c r="H1149" s="2">
        <f t="shared" si="17"/>
        <v>1967</v>
      </c>
      <c r="I1149" s="42" t="s">
        <v>6191</v>
      </c>
      <c r="J1149" s="2">
        <v>6.4</v>
      </c>
      <c r="K1149" s="2">
        <v>47.45</v>
      </c>
      <c r="L1149" s="2">
        <v>89</v>
      </c>
      <c r="M1149" s="2">
        <v>3.36</v>
      </c>
      <c r="N1149" s="2">
        <v>9.6</v>
      </c>
      <c r="O1149" s="2">
        <v>87.7</v>
      </c>
      <c r="P1149" s="2">
        <v>2244</v>
      </c>
      <c r="Q1149" s="2" t="s">
        <v>49</v>
      </c>
      <c r="R1149" s="2">
        <v>98</v>
      </c>
      <c r="S1149" s="2">
        <v>22545</v>
      </c>
      <c r="T1149" s="2">
        <v>63.27</v>
      </c>
      <c r="U1149" s="2">
        <v>24.43</v>
      </c>
      <c r="V1149" s="2" t="s">
        <v>46</v>
      </c>
      <c r="W1149" s="2">
        <v>14.24</v>
      </c>
    </row>
    <row r="1150" spans="1:23" x14ac:dyDescent="0.3">
      <c r="A1150" s="2" t="s">
        <v>1688</v>
      </c>
      <c r="B1150" s="2" t="s">
        <v>32</v>
      </c>
      <c r="C1150" s="2" t="s">
        <v>50</v>
      </c>
      <c r="D1150" s="2" t="s">
        <v>2833</v>
      </c>
      <c r="E1150" s="2" t="s">
        <v>4848</v>
      </c>
      <c r="F1150" s="2" t="s">
        <v>26</v>
      </c>
      <c r="G1150" s="2" t="s">
        <v>9</v>
      </c>
      <c r="H1150" s="2">
        <f t="shared" si="17"/>
        <v>1975</v>
      </c>
      <c r="I1150" s="42" t="s">
        <v>6192</v>
      </c>
      <c r="J1150" s="2">
        <v>6.4</v>
      </c>
      <c r="K1150" s="2">
        <v>126.51</v>
      </c>
      <c r="L1150" s="2">
        <v>80</v>
      </c>
      <c r="M1150" s="2">
        <v>0.51</v>
      </c>
      <c r="N1150" s="2">
        <v>1.2</v>
      </c>
      <c r="O1150" s="2">
        <v>8.92</v>
      </c>
      <c r="P1150" s="2">
        <v>4527</v>
      </c>
      <c r="Q1150" s="2" t="s">
        <v>45</v>
      </c>
      <c r="R1150" s="2">
        <v>64</v>
      </c>
      <c r="S1150" s="2">
        <v>457769</v>
      </c>
      <c r="T1150" s="2">
        <v>4.5199999999999996</v>
      </c>
      <c r="U1150" s="2">
        <v>4.4000000000000004</v>
      </c>
      <c r="V1150" s="2" t="s">
        <v>55</v>
      </c>
      <c r="W1150" s="2">
        <v>33.869999999999997</v>
      </c>
    </row>
    <row r="1151" spans="1:23" x14ac:dyDescent="0.3">
      <c r="A1151" s="2" t="s">
        <v>1690</v>
      </c>
      <c r="B1151" s="2" t="s">
        <v>13</v>
      </c>
      <c r="C1151" s="2" t="s">
        <v>44</v>
      </c>
      <c r="D1151" s="2" t="s">
        <v>2982</v>
      </c>
      <c r="E1151" s="2" t="s">
        <v>4851</v>
      </c>
      <c r="F1151" s="2" t="s">
        <v>26</v>
      </c>
      <c r="G1151" s="2" t="s">
        <v>1843</v>
      </c>
      <c r="H1151" s="2">
        <f t="shared" si="17"/>
        <v>1959</v>
      </c>
      <c r="I1151" s="42" t="s">
        <v>6193</v>
      </c>
      <c r="J1151" s="2">
        <v>6.4</v>
      </c>
      <c r="K1151" s="2">
        <v>14.71</v>
      </c>
      <c r="L1151" s="2">
        <v>161</v>
      </c>
      <c r="M1151" s="2">
        <v>42.13</v>
      </c>
      <c r="N1151" s="2">
        <v>71.33</v>
      </c>
      <c r="O1151" s="2">
        <v>468.47</v>
      </c>
      <c r="P1151" s="2">
        <v>3249</v>
      </c>
      <c r="Q1151" s="2" t="s">
        <v>49</v>
      </c>
      <c r="R1151" s="2">
        <v>81</v>
      </c>
      <c r="S1151" s="2">
        <v>241803</v>
      </c>
      <c r="T1151" s="2">
        <v>311.95</v>
      </c>
      <c r="U1151" s="2">
        <v>156.52000000000001</v>
      </c>
      <c r="V1151" s="2" t="s">
        <v>46</v>
      </c>
      <c r="W1151" s="2">
        <v>6.84</v>
      </c>
    </row>
    <row r="1152" spans="1:23" x14ac:dyDescent="0.3">
      <c r="A1152" s="2" t="s">
        <v>1745</v>
      </c>
      <c r="B1152" s="2" t="s">
        <v>22</v>
      </c>
      <c r="C1152" s="2" t="s">
        <v>48</v>
      </c>
      <c r="D1152" s="2" t="s">
        <v>2402</v>
      </c>
      <c r="E1152" s="2" t="s">
        <v>4919</v>
      </c>
      <c r="F1152" s="2" t="s">
        <v>26</v>
      </c>
      <c r="G1152" s="2" t="s">
        <v>9</v>
      </c>
      <c r="H1152" s="2">
        <f t="shared" si="17"/>
        <v>1958</v>
      </c>
      <c r="I1152" s="42" t="s">
        <v>6194</v>
      </c>
      <c r="J1152" s="2">
        <v>6.4</v>
      </c>
      <c r="K1152" s="2">
        <v>174.6</v>
      </c>
      <c r="L1152" s="2">
        <v>161</v>
      </c>
      <c r="M1152" s="2">
        <v>33.840000000000003</v>
      </c>
      <c r="N1152" s="2">
        <v>60.22</v>
      </c>
      <c r="O1152" s="2">
        <v>175.28</v>
      </c>
      <c r="P1152" s="2">
        <v>4081</v>
      </c>
      <c r="Q1152" s="2" t="s">
        <v>45</v>
      </c>
      <c r="R1152" s="2">
        <v>53</v>
      </c>
      <c r="S1152" s="2">
        <v>144707</v>
      </c>
      <c r="T1152" s="2">
        <v>91.08</v>
      </c>
      <c r="U1152" s="2">
        <v>84.2</v>
      </c>
      <c r="V1152" s="2" t="s">
        <v>46</v>
      </c>
      <c r="W1152" s="2">
        <v>46.51</v>
      </c>
    </row>
    <row r="1153" spans="1:23" x14ac:dyDescent="0.3">
      <c r="A1153" s="2" t="s">
        <v>1767</v>
      </c>
      <c r="B1153" s="2" t="s">
        <v>28</v>
      </c>
      <c r="C1153" s="2" t="s">
        <v>52</v>
      </c>
      <c r="D1153" s="2" t="s">
        <v>3023</v>
      </c>
      <c r="E1153" s="2" t="s">
        <v>4943</v>
      </c>
      <c r="F1153" s="2" t="s">
        <v>26</v>
      </c>
      <c r="G1153" s="2" t="s">
        <v>9</v>
      </c>
      <c r="H1153" s="2">
        <f t="shared" si="17"/>
        <v>2000</v>
      </c>
      <c r="I1153" s="42" t="s">
        <v>6195</v>
      </c>
      <c r="J1153" s="2">
        <v>6.4</v>
      </c>
      <c r="K1153" s="2">
        <v>47.85</v>
      </c>
      <c r="L1153" s="2">
        <v>126</v>
      </c>
      <c r="M1153" s="2">
        <v>15.46</v>
      </c>
      <c r="N1153" s="2">
        <v>36.75</v>
      </c>
      <c r="O1153" s="2">
        <v>148.85</v>
      </c>
      <c r="P1153" s="2">
        <v>3387</v>
      </c>
      <c r="Q1153" s="2" t="s">
        <v>49</v>
      </c>
      <c r="R1153" s="2">
        <v>30</v>
      </c>
      <c r="S1153" s="2">
        <v>353932</v>
      </c>
      <c r="T1153" s="2">
        <v>93.76</v>
      </c>
      <c r="U1153" s="2">
        <v>55.09</v>
      </c>
      <c r="V1153" s="2" t="s">
        <v>48</v>
      </c>
      <c r="W1153" s="2">
        <v>9.69</v>
      </c>
    </row>
    <row r="1154" spans="1:23" x14ac:dyDescent="0.3">
      <c r="A1154" s="2" t="s">
        <v>1269</v>
      </c>
      <c r="B1154" s="2" t="s">
        <v>32</v>
      </c>
      <c r="C1154" s="2" t="s">
        <v>66</v>
      </c>
      <c r="D1154" s="2" t="s">
        <v>2372</v>
      </c>
      <c r="E1154" s="2" t="s">
        <v>4957</v>
      </c>
      <c r="F1154" s="2" t="s">
        <v>26</v>
      </c>
      <c r="G1154" s="2" t="s">
        <v>9</v>
      </c>
      <c r="H1154" s="2">
        <f t="shared" si="17"/>
        <v>2012</v>
      </c>
      <c r="I1154" s="42" t="s">
        <v>5659</v>
      </c>
      <c r="J1154" s="2">
        <v>6.4</v>
      </c>
      <c r="K1154" s="2">
        <v>82.74</v>
      </c>
      <c r="L1154" s="2">
        <v>111</v>
      </c>
      <c r="M1154" s="2">
        <v>16.12</v>
      </c>
      <c r="N1154" s="2">
        <v>42.66</v>
      </c>
      <c r="O1154" s="2">
        <v>366.81</v>
      </c>
      <c r="P1154" s="2">
        <v>4624</v>
      </c>
      <c r="Q1154" s="2" t="s">
        <v>45</v>
      </c>
      <c r="R1154" s="2">
        <v>68</v>
      </c>
      <c r="S1154" s="2">
        <v>270921</v>
      </c>
      <c r="T1154" s="2">
        <v>209.67</v>
      </c>
      <c r="U1154" s="2">
        <v>157.13999999999999</v>
      </c>
      <c r="V1154" s="2" t="s">
        <v>54</v>
      </c>
      <c r="W1154" s="2">
        <v>15.11</v>
      </c>
    </row>
    <row r="1155" spans="1:23" x14ac:dyDescent="0.3">
      <c r="A1155" s="2" t="s">
        <v>1778</v>
      </c>
      <c r="B1155" s="2" t="s">
        <v>32</v>
      </c>
      <c r="C1155" s="2" t="s">
        <v>48</v>
      </c>
      <c r="D1155" s="2" t="s">
        <v>3032</v>
      </c>
      <c r="E1155" s="2" t="s">
        <v>4959</v>
      </c>
      <c r="F1155" s="2" t="s">
        <v>26</v>
      </c>
      <c r="G1155" s="2" t="s">
        <v>9</v>
      </c>
      <c r="H1155" s="2">
        <f t="shared" ref="H1155:H1218" si="18">YEAR(I1155)</f>
        <v>1961</v>
      </c>
      <c r="I1155" s="42" t="s">
        <v>6196</v>
      </c>
      <c r="J1155" s="2">
        <v>6.4</v>
      </c>
      <c r="K1155" s="2">
        <v>11.36</v>
      </c>
      <c r="L1155" s="2">
        <v>100</v>
      </c>
      <c r="M1155" s="2">
        <v>11.96</v>
      </c>
      <c r="N1155" s="2">
        <v>26.06</v>
      </c>
      <c r="O1155" s="2">
        <v>166.93</v>
      </c>
      <c r="P1155" s="2">
        <v>1782</v>
      </c>
      <c r="Q1155" s="2" t="s">
        <v>49</v>
      </c>
      <c r="R1155" s="2">
        <v>97</v>
      </c>
      <c r="S1155" s="2">
        <v>54931</v>
      </c>
      <c r="T1155" s="2">
        <v>113.04</v>
      </c>
      <c r="U1155" s="2">
        <v>53.89</v>
      </c>
      <c r="V1155" s="2" t="s">
        <v>50</v>
      </c>
      <c r="W1155" s="2">
        <v>2.4700000000000002</v>
      </c>
    </row>
    <row r="1156" spans="1:23" x14ac:dyDescent="0.3">
      <c r="A1156" s="2" t="s">
        <v>1799</v>
      </c>
      <c r="B1156" s="2" t="s">
        <v>25</v>
      </c>
      <c r="C1156" s="2" t="s">
        <v>54</v>
      </c>
      <c r="D1156" s="2" t="s">
        <v>3039</v>
      </c>
      <c r="E1156" s="2" t="s">
        <v>4982</v>
      </c>
      <c r="F1156" s="2" t="s">
        <v>26</v>
      </c>
      <c r="G1156" s="2" t="s">
        <v>9</v>
      </c>
      <c r="H1156" s="2">
        <f t="shared" si="18"/>
        <v>1980</v>
      </c>
      <c r="I1156" s="42" t="s">
        <v>6197</v>
      </c>
      <c r="J1156" s="2">
        <v>6.4</v>
      </c>
      <c r="K1156" s="2">
        <v>291.83999999999997</v>
      </c>
      <c r="L1156" s="2">
        <v>162</v>
      </c>
      <c r="M1156" s="2">
        <v>27.66</v>
      </c>
      <c r="N1156" s="2">
        <v>77.63</v>
      </c>
      <c r="O1156" s="2">
        <v>401.65</v>
      </c>
      <c r="P1156" s="2">
        <v>4613</v>
      </c>
      <c r="Q1156" s="2" t="s">
        <v>49</v>
      </c>
      <c r="R1156" s="2">
        <v>34</v>
      </c>
      <c r="S1156" s="2">
        <v>137312</v>
      </c>
      <c r="T1156" s="2">
        <v>288.49</v>
      </c>
      <c r="U1156" s="2">
        <v>113.16</v>
      </c>
      <c r="V1156" s="2" t="s">
        <v>46</v>
      </c>
      <c r="W1156" s="2">
        <v>124.84</v>
      </c>
    </row>
    <row r="1157" spans="1:23" x14ac:dyDescent="0.3">
      <c r="A1157" s="2" t="s">
        <v>1835</v>
      </c>
      <c r="B1157" s="2" t="s">
        <v>25</v>
      </c>
      <c r="C1157" s="2" t="s">
        <v>61</v>
      </c>
      <c r="D1157" s="2" t="s">
        <v>2153</v>
      </c>
      <c r="E1157" s="2" t="s">
        <v>5032</v>
      </c>
      <c r="F1157" s="2" t="s">
        <v>26</v>
      </c>
      <c r="G1157" s="2" t="s">
        <v>24</v>
      </c>
      <c r="H1157" s="2">
        <f t="shared" si="18"/>
        <v>1967</v>
      </c>
      <c r="I1157" s="42" t="s">
        <v>6198</v>
      </c>
      <c r="J1157" s="2">
        <v>6.4</v>
      </c>
      <c r="K1157" s="2">
        <v>257.39</v>
      </c>
      <c r="L1157" s="2">
        <v>145</v>
      </c>
      <c r="M1157" s="2">
        <v>15.12</v>
      </c>
      <c r="N1157" s="2">
        <v>27.56</v>
      </c>
      <c r="O1157" s="2">
        <v>232.78</v>
      </c>
      <c r="P1157" s="2">
        <v>3961</v>
      </c>
      <c r="Q1157" s="2" t="s">
        <v>45</v>
      </c>
      <c r="R1157" s="2">
        <v>64</v>
      </c>
      <c r="S1157" s="2">
        <v>277823</v>
      </c>
      <c r="T1157" s="2">
        <v>145.41999999999999</v>
      </c>
      <c r="U1157" s="2">
        <v>87.36</v>
      </c>
      <c r="V1157" s="2" t="s">
        <v>48</v>
      </c>
      <c r="W1157" s="2">
        <v>102.24</v>
      </c>
    </row>
    <row r="1158" spans="1:23" x14ac:dyDescent="0.3">
      <c r="A1158" s="2" t="s">
        <v>87</v>
      </c>
      <c r="B1158" s="2" t="s">
        <v>10</v>
      </c>
      <c r="C1158" s="2" t="s">
        <v>54</v>
      </c>
      <c r="D1158" s="2" t="s">
        <v>1883</v>
      </c>
      <c r="E1158" s="2" t="s">
        <v>3085</v>
      </c>
      <c r="F1158" s="2" t="s">
        <v>26</v>
      </c>
      <c r="G1158" s="2" t="s">
        <v>21</v>
      </c>
      <c r="H1158" s="2">
        <f t="shared" si="18"/>
        <v>1963</v>
      </c>
      <c r="I1158" s="42" t="s">
        <v>6199</v>
      </c>
      <c r="J1158" s="2">
        <v>6.3</v>
      </c>
      <c r="K1158" s="2">
        <v>174.84</v>
      </c>
      <c r="L1158" s="2">
        <v>81</v>
      </c>
      <c r="M1158" s="2">
        <v>3.64</v>
      </c>
      <c r="N1158" s="2">
        <v>6.71</v>
      </c>
      <c r="O1158" s="2">
        <v>14.84</v>
      </c>
      <c r="P1158" s="2">
        <v>2176</v>
      </c>
      <c r="Q1158" s="2" t="s">
        <v>49</v>
      </c>
      <c r="R1158" s="2">
        <v>93</v>
      </c>
      <c r="S1158" s="2">
        <v>292267</v>
      </c>
      <c r="T1158" s="2">
        <v>8.33</v>
      </c>
      <c r="U1158" s="2">
        <v>6.51</v>
      </c>
      <c r="V1158" s="2" t="s">
        <v>50</v>
      </c>
      <c r="W1158" s="2">
        <v>67.069999999999993</v>
      </c>
    </row>
    <row r="1159" spans="1:23" x14ac:dyDescent="0.3">
      <c r="A1159" s="2" t="s">
        <v>97</v>
      </c>
      <c r="B1159" s="2" t="s">
        <v>28</v>
      </c>
      <c r="C1159" s="2" t="s">
        <v>61</v>
      </c>
      <c r="D1159" s="2" t="s">
        <v>1893</v>
      </c>
      <c r="E1159" s="2" t="s">
        <v>3095</v>
      </c>
      <c r="F1159" s="2" t="s">
        <v>26</v>
      </c>
      <c r="G1159" s="2" t="s">
        <v>9</v>
      </c>
      <c r="H1159" s="2">
        <f t="shared" si="18"/>
        <v>1981</v>
      </c>
      <c r="I1159" s="42" t="s">
        <v>6200</v>
      </c>
      <c r="J1159" s="2">
        <v>6.3</v>
      </c>
      <c r="K1159" s="2">
        <v>283.70999999999998</v>
      </c>
      <c r="L1159" s="2">
        <v>123</v>
      </c>
      <c r="M1159" s="2">
        <v>31.84</v>
      </c>
      <c r="N1159" s="2">
        <v>61.32</v>
      </c>
      <c r="O1159" s="2">
        <v>142.51</v>
      </c>
      <c r="P1159" s="2">
        <v>2355</v>
      </c>
      <c r="Q1159" s="2" t="s">
        <v>49</v>
      </c>
      <c r="R1159" s="2">
        <v>53</v>
      </c>
      <c r="S1159" s="2">
        <v>238700</v>
      </c>
      <c r="T1159" s="2">
        <v>93.39</v>
      </c>
      <c r="U1159" s="2">
        <v>49.12</v>
      </c>
      <c r="V1159" s="2" t="s">
        <v>54</v>
      </c>
      <c r="W1159" s="2">
        <v>103.42</v>
      </c>
    </row>
    <row r="1160" spans="1:23" x14ac:dyDescent="0.3">
      <c r="A1160" s="2" t="s">
        <v>108</v>
      </c>
      <c r="B1160" s="2" t="s">
        <v>10</v>
      </c>
      <c r="C1160" s="2" t="s">
        <v>48</v>
      </c>
      <c r="D1160" s="2" t="s">
        <v>1904</v>
      </c>
      <c r="E1160" s="2" t="s">
        <v>3106</v>
      </c>
      <c r="F1160" s="2" t="s">
        <v>26</v>
      </c>
      <c r="G1160" s="2" t="s">
        <v>9</v>
      </c>
      <c r="H1160" s="2">
        <f t="shared" si="18"/>
        <v>1990</v>
      </c>
      <c r="I1160" s="42" t="s">
        <v>6201</v>
      </c>
      <c r="J1160" s="2">
        <v>6.3</v>
      </c>
      <c r="K1160" s="2">
        <v>216.48</v>
      </c>
      <c r="L1160" s="2">
        <v>173</v>
      </c>
      <c r="M1160" s="2">
        <v>5.73</v>
      </c>
      <c r="N1160" s="2">
        <v>14.03</v>
      </c>
      <c r="O1160" s="2">
        <v>43.18</v>
      </c>
      <c r="P1160" s="2">
        <v>4564</v>
      </c>
      <c r="Q1160" s="2" t="s">
        <v>49</v>
      </c>
      <c r="R1160" s="2">
        <v>27</v>
      </c>
      <c r="S1160" s="2">
        <v>347615</v>
      </c>
      <c r="T1160" s="2">
        <v>33.54</v>
      </c>
      <c r="U1160" s="2">
        <v>9.64</v>
      </c>
      <c r="V1160" s="2" t="s">
        <v>50</v>
      </c>
      <c r="W1160" s="2">
        <v>55</v>
      </c>
    </row>
    <row r="1161" spans="1:23" x14ac:dyDescent="0.3">
      <c r="A1161" s="2" t="s">
        <v>174</v>
      </c>
      <c r="B1161" s="2" t="s">
        <v>22</v>
      </c>
      <c r="C1161" s="2" t="s">
        <v>48</v>
      </c>
      <c r="D1161" s="2" t="s">
        <v>1970</v>
      </c>
      <c r="E1161" s="2" t="s">
        <v>3172</v>
      </c>
      <c r="F1161" s="2" t="s">
        <v>26</v>
      </c>
      <c r="G1161" s="2" t="s">
        <v>9</v>
      </c>
      <c r="H1161" s="2">
        <f t="shared" si="18"/>
        <v>2010</v>
      </c>
      <c r="I1161" s="42" t="s">
        <v>6202</v>
      </c>
      <c r="J1161" s="2">
        <v>6.3</v>
      </c>
      <c r="K1161" s="2">
        <v>68.56</v>
      </c>
      <c r="L1161" s="2">
        <v>151</v>
      </c>
      <c r="M1161" s="2">
        <v>2.96</v>
      </c>
      <c r="N1161" s="2">
        <v>5.0199999999999996</v>
      </c>
      <c r="O1161" s="2">
        <v>21.94</v>
      </c>
      <c r="P1161" s="2">
        <v>3933</v>
      </c>
      <c r="Q1161" s="2" t="s">
        <v>49</v>
      </c>
      <c r="R1161" s="2">
        <v>60</v>
      </c>
      <c r="S1161" s="2">
        <v>3131</v>
      </c>
      <c r="T1161" s="2">
        <v>13.61</v>
      </c>
      <c r="U1161" s="2">
        <v>8.33</v>
      </c>
      <c r="V1161" s="2" t="s">
        <v>54</v>
      </c>
      <c r="W1161" s="2">
        <v>24.38</v>
      </c>
    </row>
    <row r="1162" spans="1:23" x14ac:dyDescent="0.3">
      <c r="A1162" s="2" t="s">
        <v>177</v>
      </c>
      <c r="B1162" s="2" t="s">
        <v>13</v>
      </c>
      <c r="C1162" s="2" t="s">
        <v>61</v>
      </c>
      <c r="D1162" s="2" t="s">
        <v>1972</v>
      </c>
      <c r="E1162" s="2" t="s">
        <v>3175</v>
      </c>
      <c r="F1162" s="2" t="s">
        <v>26</v>
      </c>
      <c r="G1162" s="2" t="s">
        <v>9</v>
      </c>
      <c r="H1162" s="2">
        <f t="shared" si="18"/>
        <v>2000</v>
      </c>
      <c r="I1162" s="42" t="s">
        <v>6203</v>
      </c>
      <c r="J1162" s="2">
        <v>6.3</v>
      </c>
      <c r="K1162" s="2">
        <v>210.12</v>
      </c>
      <c r="L1162" s="2">
        <v>169</v>
      </c>
      <c r="M1162" s="2">
        <v>40.770000000000003</v>
      </c>
      <c r="N1162" s="2">
        <v>113.87</v>
      </c>
      <c r="O1162" s="2">
        <v>568.17999999999995</v>
      </c>
      <c r="P1162" s="2">
        <v>3388</v>
      </c>
      <c r="Q1162" s="2" t="s">
        <v>49</v>
      </c>
      <c r="R1162" s="2">
        <v>76</v>
      </c>
      <c r="S1162" s="2">
        <v>389769</v>
      </c>
      <c r="T1162" s="2">
        <v>373.02</v>
      </c>
      <c r="U1162" s="2">
        <v>195.16</v>
      </c>
      <c r="V1162" s="2" t="s">
        <v>55</v>
      </c>
      <c r="W1162" s="2">
        <v>31.5</v>
      </c>
    </row>
    <row r="1163" spans="1:23" x14ac:dyDescent="0.3">
      <c r="A1163" s="2" t="s">
        <v>182</v>
      </c>
      <c r="B1163" s="2" t="s">
        <v>28</v>
      </c>
      <c r="C1163" s="2" t="s">
        <v>44</v>
      </c>
      <c r="D1163" s="2" t="s">
        <v>1977</v>
      </c>
      <c r="E1163" s="2" t="s">
        <v>3180</v>
      </c>
      <c r="F1163" s="2" t="s">
        <v>26</v>
      </c>
      <c r="G1163" s="2" t="s">
        <v>19</v>
      </c>
      <c r="H1163" s="2">
        <f t="shared" si="18"/>
        <v>1960</v>
      </c>
      <c r="I1163" s="42" t="s">
        <v>6204</v>
      </c>
      <c r="J1163" s="2">
        <v>6.3</v>
      </c>
      <c r="K1163" s="2">
        <v>176.37</v>
      </c>
      <c r="L1163" s="2">
        <v>169</v>
      </c>
      <c r="M1163" s="2">
        <v>27.77</v>
      </c>
      <c r="N1163" s="2">
        <v>62.44</v>
      </c>
      <c r="O1163" s="2">
        <v>528.59</v>
      </c>
      <c r="P1163" s="2">
        <v>4824</v>
      </c>
      <c r="Q1163" s="2" t="s">
        <v>49</v>
      </c>
      <c r="R1163" s="2">
        <v>74</v>
      </c>
      <c r="S1163" s="2">
        <v>61455</v>
      </c>
      <c r="T1163" s="2">
        <v>409.91</v>
      </c>
      <c r="U1163" s="2">
        <v>118.68</v>
      </c>
      <c r="V1163" s="2" t="s">
        <v>54</v>
      </c>
      <c r="W1163" s="2">
        <v>46.75</v>
      </c>
    </row>
    <row r="1164" spans="1:23" x14ac:dyDescent="0.3">
      <c r="A1164" s="2" t="s">
        <v>191</v>
      </c>
      <c r="B1164" s="2" t="s">
        <v>13</v>
      </c>
      <c r="C1164" s="2" t="s">
        <v>52</v>
      </c>
      <c r="D1164" s="2" t="s">
        <v>1986</v>
      </c>
      <c r="E1164" s="2" t="s">
        <v>3189</v>
      </c>
      <c r="F1164" s="2" t="s">
        <v>26</v>
      </c>
      <c r="G1164" s="2" t="s">
        <v>27</v>
      </c>
      <c r="H1164" s="2">
        <f t="shared" si="18"/>
        <v>1974</v>
      </c>
      <c r="I1164" s="42" t="s">
        <v>6205</v>
      </c>
      <c r="J1164" s="2">
        <v>6.3</v>
      </c>
      <c r="K1164" s="2">
        <v>299.18</v>
      </c>
      <c r="L1164" s="2">
        <v>111</v>
      </c>
      <c r="M1164" s="2">
        <v>10.71</v>
      </c>
      <c r="N1164" s="2">
        <v>23.09</v>
      </c>
      <c r="O1164" s="2">
        <v>95.06</v>
      </c>
      <c r="P1164" s="2">
        <v>4917</v>
      </c>
      <c r="Q1164" s="2" t="s">
        <v>45</v>
      </c>
      <c r="R1164" s="2">
        <v>81</v>
      </c>
      <c r="S1164" s="2">
        <v>371014</v>
      </c>
      <c r="T1164" s="2">
        <v>63.04</v>
      </c>
      <c r="U1164" s="2">
        <v>32.020000000000003</v>
      </c>
      <c r="V1164" s="2" t="s">
        <v>50</v>
      </c>
      <c r="W1164" s="2">
        <v>37.54</v>
      </c>
    </row>
    <row r="1165" spans="1:23" x14ac:dyDescent="0.3">
      <c r="A1165" s="2" t="s">
        <v>242</v>
      </c>
      <c r="B1165" s="2" t="s">
        <v>13</v>
      </c>
      <c r="C1165" s="2" t="s">
        <v>61</v>
      </c>
      <c r="D1165" s="2" t="s">
        <v>2033</v>
      </c>
      <c r="E1165" s="2" t="s">
        <v>3241</v>
      </c>
      <c r="F1165" s="2" t="s">
        <v>26</v>
      </c>
      <c r="G1165" s="2" t="s">
        <v>9</v>
      </c>
      <c r="H1165" s="2">
        <f t="shared" si="18"/>
        <v>1990</v>
      </c>
      <c r="I1165" s="42" t="s">
        <v>6206</v>
      </c>
      <c r="J1165" s="2">
        <v>6.3</v>
      </c>
      <c r="K1165" s="2">
        <v>170.09</v>
      </c>
      <c r="L1165" s="2">
        <v>180</v>
      </c>
      <c r="M1165" s="2">
        <v>1.83</v>
      </c>
      <c r="N1165" s="2">
        <v>4.0599999999999996</v>
      </c>
      <c r="O1165" s="2">
        <v>21.68</v>
      </c>
      <c r="P1165" s="2">
        <v>4245</v>
      </c>
      <c r="Q1165" s="2" t="s">
        <v>45</v>
      </c>
      <c r="R1165" s="2">
        <v>48</v>
      </c>
      <c r="S1165" s="2">
        <v>470564</v>
      </c>
      <c r="T1165" s="2">
        <v>15.09</v>
      </c>
      <c r="U1165" s="2">
        <v>6.59</v>
      </c>
      <c r="V1165" s="2" t="s">
        <v>44</v>
      </c>
      <c r="W1165" s="2">
        <v>29.55</v>
      </c>
    </row>
    <row r="1166" spans="1:23" x14ac:dyDescent="0.3">
      <c r="A1166" s="2" t="s">
        <v>267</v>
      </c>
      <c r="B1166" s="2" t="s">
        <v>17</v>
      </c>
      <c r="C1166" s="2" t="s">
        <v>52</v>
      </c>
      <c r="D1166" s="2" t="s">
        <v>2058</v>
      </c>
      <c r="E1166" s="2" t="s">
        <v>3266</v>
      </c>
      <c r="F1166" s="2" t="s">
        <v>26</v>
      </c>
      <c r="G1166" s="2" t="s">
        <v>19</v>
      </c>
      <c r="H1166" s="2">
        <f t="shared" si="18"/>
        <v>2004</v>
      </c>
      <c r="I1166" s="42" t="s">
        <v>5858</v>
      </c>
      <c r="J1166" s="2">
        <v>6.3</v>
      </c>
      <c r="K1166" s="2">
        <v>27.54</v>
      </c>
      <c r="L1166" s="2">
        <v>146</v>
      </c>
      <c r="M1166" s="2">
        <v>46.21</v>
      </c>
      <c r="N1166" s="2">
        <v>104.36</v>
      </c>
      <c r="O1166" s="2">
        <v>939.83</v>
      </c>
      <c r="P1166" s="2">
        <v>2537</v>
      </c>
      <c r="Q1166" s="2" t="s">
        <v>45</v>
      </c>
      <c r="R1166" s="2">
        <v>55</v>
      </c>
      <c r="S1166" s="2">
        <v>402152</v>
      </c>
      <c r="T1166" s="2">
        <v>487.36</v>
      </c>
      <c r="U1166" s="2">
        <v>452.47</v>
      </c>
      <c r="V1166" s="2" t="s">
        <v>55</v>
      </c>
      <c r="W1166" s="2">
        <v>13.1</v>
      </c>
    </row>
    <row r="1167" spans="1:23" x14ac:dyDescent="0.3">
      <c r="A1167" s="2" t="s">
        <v>283</v>
      </c>
      <c r="B1167" s="2" t="s">
        <v>22</v>
      </c>
      <c r="C1167" s="2" t="s">
        <v>50</v>
      </c>
      <c r="D1167" s="2" t="s">
        <v>2071</v>
      </c>
      <c r="E1167" s="2" t="s">
        <v>3282</v>
      </c>
      <c r="F1167" s="2" t="s">
        <v>26</v>
      </c>
      <c r="G1167" s="2" t="s">
        <v>9</v>
      </c>
      <c r="H1167" s="2">
        <f t="shared" si="18"/>
        <v>1965</v>
      </c>
      <c r="I1167" s="42" t="s">
        <v>6207</v>
      </c>
      <c r="J1167" s="2">
        <v>6.3</v>
      </c>
      <c r="K1167" s="2">
        <v>266.83999999999997</v>
      </c>
      <c r="L1167" s="2">
        <v>125</v>
      </c>
      <c r="M1167" s="2">
        <v>39.54</v>
      </c>
      <c r="N1167" s="2">
        <v>66.760000000000005</v>
      </c>
      <c r="O1167" s="2">
        <v>393.73</v>
      </c>
      <c r="P1167" s="2">
        <v>4227</v>
      </c>
      <c r="Q1167" s="2" t="s">
        <v>49</v>
      </c>
      <c r="R1167" s="2">
        <v>29</v>
      </c>
      <c r="S1167" s="2">
        <v>59810</v>
      </c>
      <c r="T1167" s="2">
        <v>270.02</v>
      </c>
      <c r="U1167" s="2">
        <v>123.71</v>
      </c>
      <c r="V1167" s="2" t="s">
        <v>46</v>
      </c>
      <c r="W1167" s="2">
        <v>51.15</v>
      </c>
    </row>
    <row r="1168" spans="1:23" x14ac:dyDescent="0.3">
      <c r="A1168" s="2" t="s">
        <v>403</v>
      </c>
      <c r="B1168" s="2" t="s">
        <v>17</v>
      </c>
      <c r="C1168" s="2" t="s">
        <v>66</v>
      </c>
      <c r="D1168" s="2" t="s">
        <v>1851</v>
      </c>
      <c r="E1168" s="2" t="s">
        <v>3405</v>
      </c>
      <c r="F1168" s="2" t="s">
        <v>26</v>
      </c>
      <c r="G1168" s="2" t="s">
        <v>9</v>
      </c>
      <c r="H1168" s="2">
        <f t="shared" si="18"/>
        <v>1973</v>
      </c>
      <c r="I1168" s="42" t="s">
        <v>6208</v>
      </c>
      <c r="J1168" s="2">
        <v>6.3</v>
      </c>
      <c r="K1168" s="2">
        <v>69.06</v>
      </c>
      <c r="L1168" s="2">
        <v>113</v>
      </c>
      <c r="M1168" s="2">
        <v>43.28</v>
      </c>
      <c r="N1168" s="2">
        <v>75.02</v>
      </c>
      <c r="O1168" s="2">
        <v>708.08</v>
      </c>
      <c r="P1168" s="2">
        <v>3938</v>
      </c>
      <c r="Q1168" s="2" t="s">
        <v>49</v>
      </c>
      <c r="R1168" s="2">
        <v>65</v>
      </c>
      <c r="S1168" s="2">
        <v>279618</v>
      </c>
      <c r="T1168" s="2">
        <v>428.37</v>
      </c>
      <c r="U1168" s="2">
        <v>279.70999999999998</v>
      </c>
      <c r="V1168" s="2" t="s">
        <v>54</v>
      </c>
      <c r="W1168" s="2">
        <v>20.56</v>
      </c>
    </row>
    <row r="1169" spans="1:23" x14ac:dyDescent="0.3">
      <c r="A1169" s="2" t="s">
        <v>423</v>
      </c>
      <c r="B1169" s="2" t="s">
        <v>22</v>
      </c>
      <c r="C1169" s="2" t="s">
        <v>44</v>
      </c>
      <c r="D1169" s="2" t="s">
        <v>2186</v>
      </c>
      <c r="E1169" s="2" t="s">
        <v>3428</v>
      </c>
      <c r="F1169" s="2" t="s">
        <v>26</v>
      </c>
      <c r="G1169" s="2" t="s">
        <v>9</v>
      </c>
      <c r="H1169" s="2">
        <f t="shared" si="18"/>
        <v>1975</v>
      </c>
      <c r="I1169" s="42" t="s">
        <v>5836</v>
      </c>
      <c r="J1169" s="2">
        <v>6.3</v>
      </c>
      <c r="K1169" s="2">
        <v>256.95999999999998</v>
      </c>
      <c r="L1169" s="2">
        <v>134</v>
      </c>
      <c r="M1169" s="2">
        <v>0.6</v>
      </c>
      <c r="N1169" s="2">
        <v>1.42</v>
      </c>
      <c r="O1169" s="2">
        <v>6.63</v>
      </c>
      <c r="P1169" s="2">
        <v>593</v>
      </c>
      <c r="Q1169" s="2" t="s">
        <v>45</v>
      </c>
      <c r="R1169" s="2">
        <v>74</v>
      </c>
      <c r="S1169" s="2">
        <v>474058</v>
      </c>
      <c r="T1169" s="2">
        <v>3.41</v>
      </c>
      <c r="U1169" s="2">
        <v>3.22</v>
      </c>
      <c r="V1169" s="2" t="s">
        <v>54</v>
      </c>
      <c r="W1169" s="2">
        <v>101.67</v>
      </c>
    </row>
    <row r="1170" spans="1:23" x14ac:dyDescent="0.3">
      <c r="A1170" s="2" t="s">
        <v>428</v>
      </c>
      <c r="B1170" s="2" t="s">
        <v>17</v>
      </c>
      <c r="C1170" s="2" t="s">
        <v>52</v>
      </c>
      <c r="D1170" s="2" t="s">
        <v>2190</v>
      </c>
      <c r="E1170" s="2" t="s">
        <v>3433</v>
      </c>
      <c r="F1170" s="2" t="s">
        <v>26</v>
      </c>
      <c r="G1170" s="2" t="s">
        <v>9</v>
      </c>
      <c r="H1170" s="2">
        <f t="shared" si="18"/>
        <v>1985</v>
      </c>
      <c r="I1170" s="42" t="s">
        <v>6209</v>
      </c>
      <c r="J1170" s="2">
        <v>6.3</v>
      </c>
      <c r="K1170" s="2">
        <v>298.08</v>
      </c>
      <c r="L1170" s="2">
        <v>100</v>
      </c>
      <c r="M1170" s="2">
        <v>13.73</v>
      </c>
      <c r="N1170" s="2">
        <v>32.81</v>
      </c>
      <c r="O1170" s="2">
        <v>203.62</v>
      </c>
      <c r="P1170" s="2">
        <v>2815</v>
      </c>
      <c r="Q1170" s="2" t="s">
        <v>45</v>
      </c>
      <c r="R1170" s="2">
        <v>96</v>
      </c>
      <c r="S1170" s="2">
        <v>412499</v>
      </c>
      <c r="T1170" s="2">
        <v>139.09</v>
      </c>
      <c r="U1170" s="2">
        <v>64.53</v>
      </c>
      <c r="V1170" s="2" t="s">
        <v>50</v>
      </c>
      <c r="W1170" s="2">
        <v>140.19999999999999</v>
      </c>
    </row>
    <row r="1171" spans="1:23" x14ac:dyDescent="0.3">
      <c r="A1171" s="2" t="s">
        <v>449</v>
      </c>
      <c r="B1171" s="2" t="s">
        <v>10</v>
      </c>
      <c r="C1171" s="2" t="s">
        <v>54</v>
      </c>
      <c r="D1171" s="2" t="s">
        <v>2207</v>
      </c>
      <c r="E1171" s="2" t="s">
        <v>3454</v>
      </c>
      <c r="F1171" s="2" t="s">
        <v>26</v>
      </c>
      <c r="G1171" s="2" t="s">
        <v>9</v>
      </c>
      <c r="H1171" s="2">
        <f t="shared" si="18"/>
        <v>2011</v>
      </c>
      <c r="I1171" s="42" t="s">
        <v>6210</v>
      </c>
      <c r="J1171" s="2">
        <v>6.3</v>
      </c>
      <c r="K1171" s="2">
        <v>185.92</v>
      </c>
      <c r="L1171" s="2">
        <v>107</v>
      </c>
      <c r="M1171" s="2">
        <v>11.15</v>
      </c>
      <c r="N1171" s="2">
        <v>28.66</v>
      </c>
      <c r="O1171" s="2">
        <v>219.7</v>
      </c>
      <c r="P1171" s="2">
        <v>3180</v>
      </c>
      <c r="Q1171" s="2" t="s">
        <v>45</v>
      </c>
      <c r="R1171" s="2">
        <v>71</v>
      </c>
      <c r="S1171" s="2">
        <v>421098</v>
      </c>
      <c r="T1171" s="2">
        <v>154.28</v>
      </c>
      <c r="U1171" s="2">
        <v>65.42</v>
      </c>
      <c r="V1171" s="2" t="s">
        <v>54</v>
      </c>
      <c r="W1171" s="2">
        <v>53.01</v>
      </c>
    </row>
    <row r="1172" spans="1:23" x14ac:dyDescent="0.3">
      <c r="A1172" s="2" t="s">
        <v>462</v>
      </c>
      <c r="B1172" s="2" t="s">
        <v>28</v>
      </c>
      <c r="C1172" s="2" t="s">
        <v>66</v>
      </c>
      <c r="D1172" s="2" t="s">
        <v>2217</v>
      </c>
      <c r="E1172" s="2" t="s">
        <v>3468</v>
      </c>
      <c r="F1172" s="2" t="s">
        <v>26</v>
      </c>
      <c r="G1172" s="2" t="s">
        <v>9</v>
      </c>
      <c r="H1172" s="2">
        <f t="shared" si="18"/>
        <v>1996</v>
      </c>
      <c r="I1172" s="42" t="s">
        <v>6211</v>
      </c>
      <c r="J1172" s="2">
        <v>6.3</v>
      </c>
      <c r="K1172" s="2">
        <v>216.26</v>
      </c>
      <c r="L1172" s="2">
        <v>111</v>
      </c>
      <c r="M1172" s="2">
        <v>28.16</v>
      </c>
      <c r="N1172" s="2">
        <v>61.25</v>
      </c>
      <c r="O1172" s="2">
        <v>490.11</v>
      </c>
      <c r="P1172" s="2">
        <v>3666</v>
      </c>
      <c r="Q1172" s="2" t="s">
        <v>45</v>
      </c>
      <c r="R1172" s="2">
        <v>98</v>
      </c>
      <c r="S1172" s="2">
        <v>400161</v>
      </c>
      <c r="T1172" s="2">
        <v>258.5</v>
      </c>
      <c r="U1172" s="2">
        <v>231.61</v>
      </c>
      <c r="V1172" s="2" t="s">
        <v>54</v>
      </c>
      <c r="W1172" s="2">
        <v>34.74</v>
      </c>
    </row>
    <row r="1173" spans="1:23" x14ac:dyDescent="0.3">
      <c r="A1173" s="2" t="s">
        <v>517</v>
      </c>
      <c r="B1173" s="2" t="s">
        <v>10</v>
      </c>
      <c r="C1173" s="2" t="s">
        <v>48</v>
      </c>
      <c r="D1173" s="2" t="s">
        <v>2260</v>
      </c>
      <c r="E1173" s="2" t="s">
        <v>3523</v>
      </c>
      <c r="F1173" s="2" t="s">
        <v>26</v>
      </c>
      <c r="G1173" s="2" t="s">
        <v>9</v>
      </c>
      <c r="H1173" s="2">
        <f t="shared" si="18"/>
        <v>2013</v>
      </c>
      <c r="I1173" s="42" t="s">
        <v>6212</v>
      </c>
      <c r="J1173" s="2">
        <v>6.3</v>
      </c>
      <c r="K1173" s="2">
        <v>96.04</v>
      </c>
      <c r="L1173" s="2">
        <v>165</v>
      </c>
      <c r="M1173" s="2">
        <v>7.19</v>
      </c>
      <c r="N1173" s="2">
        <v>20.8</v>
      </c>
      <c r="O1173" s="2">
        <v>172.64</v>
      </c>
      <c r="P1173" s="2">
        <v>3346</v>
      </c>
      <c r="Q1173" s="2" t="s">
        <v>45</v>
      </c>
      <c r="R1173" s="2">
        <v>33</v>
      </c>
      <c r="S1173" s="2">
        <v>210358</v>
      </c>
      <c r="T1173" s="2">
        <v>127.35</v>
      </c>
      <c r="U1173" s="2">
        <v>45.29</v>
      </c>
      <c r="V1173" s="2" t="s">
        <v>55</v>
      </c>
      <c r="W1173" s="2">
        <v>33.39</v>
      </c>
    </row>
    <row r="1174" spans="1:23" x14ac:dyDescent="0.3">
      <c r="A1174" s="2" t="s">
        <v>553</v>
      </c>
      <c r="B1174" s="2" t="s">
        <v>17</v>
      </c>
      <c r="C1174" s="2" t="s">
        <v>61</v>
      </c>
      <c r="D1174" s="2" t="s">
        <v>2283</v>
      </c>
      <c r="E1174" s="2" t="s">
        <v>3559</v>
      </c>
      <c r="F1174" s="2" t="s">
        <v>26</v>
      </c>
      <c r="G1174" s="2" t="s">
        <v>9</v>
      </c>
      <c r="H1174" s="2">
        <f t="shared" si="18"/>
        <v>2005</v>
      </c>
      <c r="I1174" s="42" t="s">
        <v>6213</v>
      </c>
      <c r="J1174" s="2">
        <v>6.3</v>
      </c>
      <c r="K1174" s="2">
        <v>105.36</v>
      </c>
      <c r="L1174" s="2">
        <v>155</v>
      </c>
      <c r="M1174" s="2">
        <v>6.63</v>
      </c>
      <c r="N1174" s="2">
        <v>14.3</v>
      </c>
      <c r="O1174" s="2">
        <v>75.290000000000006</v>
      </c>
      <c r="P1174" s="2">
        <v>4176</v>
      </c>
      <c r="Q1174" s="2" t="s">
        <v>49</v>
      </c>
      <c r="R1174" s="2">
        <v>32</v>
      </c>
      <c r="S1174" s="2">
        <v>97113</v>
      </c>
      <c r="T1174" s="2">
        <v>50.15</v>
      </c>
      <c r="U1174" s="2">
        <v>25.14</v>
      </c>
      <c r="V1174" s="2" t="s">
        <v>54</v>
      </c>
      <c r="W1174" s="2">
        <v>47.29</v>
      </c>
    </row>
    <row r="1175" spans="1:23" x14ac:dyDescent="0.3">
      <c r="A1175" s="2" t="s">
        <v>618</v>
      </c>
      <c r="B1175" s="2" t="s">
        <v>32</v>
      </c>
      <c r="C1175" s="2" t="s">
        <v>54</v>
      </c>
      <c r="D1175" s="2" t="s">
        <v>2331</v>
      </c>
      <c r="E1175" s="2" t="s">
        <v>3628</v>
      </c>
      <c r="F1175" s="2" t="s">
        <v>26</v>
      </c>
      <c r="G1175" s="2" t="s">
        <v>1879</v>
      </c>
      <c r="H1175" s="2">
        <f t="shared" si="18"/>
        <v>1967</v>
      </c>
      <c r="I1175" s="42" t="s">
        <v>6214</v>
      </c>
      <c r="J1175" s="2">
        <v>6.3</v>
      </c>
      <c r="K1175" s="2">
        <v>188.86</v>
      </c>
      <c r="L1175" s="2">
        <v>179</v>
      </c>
      <c r="M1175" s="2">
        <v>29.26</v>
      </c>
      <c r="N1175" s="2">
        <v>87.09</v>
      </c>
      <c r="O1175" s="2">
        <v>605.6</v>
      </c>
      <c r="P1175" s="2">
        <v>4000</v>
      </c>
      <c r="Q1175" s="2" t="s">
        <v>49</v>
      </c>
      <c r="R1175" s="2">
        <v>58</v>
      </c>
      <c r="S1175" s="2">
        <v>476483</v>
      </c>
      <c r="T1175" s="2">
        <v>446.06</v>
      </c>
      <c r="U1175" s="2">
        <v>159.54</v>
      </c>
      <c r="V1175" s="2" t="s">
        <v>48</v>
      </c>
      <c r="W1175" s="2">
        <v>38.11</v>
      </c>
    </row>
    <row r="1176" spans="1:23" x14ac:dyDescent="0.3">
      <c r="A1176" s="2" t="s">
        <v>625</v>
      </c>
      <c r="B1176" s="2" t="s">
        <v>17</v>
      </c>
      <c r="C1176" s="2" t="s">
        <v>50</v>
      </c>
      <c r="D1176" s="2" t="s">
        <v>2334</v>
      </c>
      <c r="E1176" s="2" t="s">
        <v>3635</v>
      </c>
      <c r="F1176" s="2" t="s">
        <v>26</v>
      </c>
      <c r="G1176" s="2" t="s">
        <v>27</v>
      </c>
      <c r="H1176" s="2">
        <f t="shared" si="18"/>
        <v>2008</v>
      </c>
      <c r="I1176" s="42" t="s">
        <v>6215</v>
      </c>
      <c r="J1176" s="2">
        <v>6.3</v>
      </c>
      <c r="K1176" s="2">
        <v>169.73</v>
      </c>
      <c r="L1176" s="2">
        <v>150</v>
      </c>
      <c r="M1176" s="2">
        <v>49.15</v>
      </c>
      <c r="N1176" s="2">
        <v>119.28</v>
      </c>
      <c r="O1176" s="2">
        <v>1134.57</v>
      </c>
      <c r="P1176" s="2">
        <v>2998</v>
      </c>
      <c r="Q1176" s="2" t="s">
        <v>45</v>
      </c>
      <c r="R1176" s="2">
        <v>93</v>
      </c>
      <c r="S1176" s="2">
        <v>239877</v>
      </c>
      <c r="T1176" s="2">
        <v>788.61</v>
      </c>
      <c r="U1176" s="2">
        <v>345.96</v>
      </c>
      <c r="V1176" s="2" t="s">
        <v>54</v>
      </c>
      <c r="W1176" s="2">
        <v>21.53</v>
      </c>
    </row>
    <row r="1177" spans="1:23" x14ac:dyDescent="0.3">
      <c r="A1177" s="2" t="s">
        <v>382</v>
      </c>
      <c r="B1177" s="2" t="s">
        <v>28</v>
      </c>
      <c r="C1177" s="2" t="s">
        <v>48</v>
      </c>
      <c r="D1177" s="2" t="s">
        <v>1939</v>
      </c>
      <c r="E1177" s="2" t="s">
        <v>3668</v>
      </c>
      <c r="F1177" s="2" t="s">
        <v>26</v>
      </c>
      <c r="G1177" s="2" t="s">
        <v>9</v>
      </c>
      <c r="H1177" s="2">
        <f t="shared" si="18"/>
        <v>2006</v>
      </c>
      <c r="I1177" s="42" t="s">
        <v>6216</v>
      </c>
      <c r="J1177" s="2">
        <v>6.3</v>
      </c>
      <c r="K1177" s="2">
        <v>101.86</v>
      </c>
      <c r="L1177" s="2">
        <v>173</v>
      </c>
      <c r="M1177" s="2">
        <v>7.7</v>
      </c>
      <c r="N1177" s="2">
        <v>13.57</v>
      </c>
      <c r="O1177" s="2">
        <v>126.03</v>
      </c>
      <c r="P1177" s="2">
        <v>660</v>
      </c>
      <c r="Q1177" s="2" t="s">
        <v>49</v>
      </c>
      <c r="R1177" s="2">
        <v>41</v>
      </c>
      <c r="S1177" s="2">
        <v>72532</v>
      </c>
      <c r="T1177" s="2">
        <v>94.8</v>
      </c>
      <c r="U1177" s="2">
        <v>31.23</v>
      </c>
      <c r="V1177" s="2" t="s">
        <v>48</v>
      </c>
      <c r="W1177" s="2">
        <v>35.950000000000003</v>
      </c>
    </row>
    <row r="1178" spans="1:23" x14ac:dyDescent="0.3">
      <c r="A1178" s="2" t="s">
        <v>667</v>
      </c>
      <c r="B1178" s="2" t="s">
        <v>25</v>
      </c>
      <c r="C1178" s="2" t="s">
        <v>50</v>
      </c>
      <c r="D1178" s="2" t="s">
        <v>2228</v>
      </c>
      <c r="E1178" s="2" t="s">
        <v>3681</v>
      </c>
      <c r="F1178" s="2" t="s">
        <v>26</v>
      </c>
      <c r="G1178" s="2" t="s">
        <v>9</v>
      </c>
      <c r="H1178" s="2">
        <f t="shared" si="18"/>
        <v>1978</v>
      </c>
      <c r="I1178" s="42" t="s">
        <v>6217</v>
      </c>
      <c r="J1178" s="2">
        <v>6.3</v>
      </c>
      <c r="K1178" s="2">
        <v>135.16</v>
      </c>
      <c r="L1178" s="2">
        <v>168</v>
      </c>
      <c r="M1178" s="2">
        <v>8.99</v>
      </c>
      <c r="N1178" s="2">
        <v>21.62</v>
      </c>
      <c r="O1178" s="2">
        <v>129.03</v>
      </c>
      <c r="P1178" s="2">
        <v>1024</v>
      </c>
      <c r="Q1178" s="2" t="s">
        <v>49</v>
      </c>
      <c r="R1178" s="2">
        <v>46</v>
      </c>
      <c r="S1178" s="2">
        <v>17240</v>
      </c>
      <c r="T1178" s="2">
        <v>72.62</v>
      </c>
      <c r="U1178" s="2">
        <v>56.41</v>
      </c>
      <c r="V1178" s="2" t="s">
        <v>54</v>
      </c>
      <c r="W1178" s="2">
        <v>60.59</v>
      </c>
    </row>
    <row r="1179" spans="1:23" x14ac:dyDescent="0.3">
      <c r="A1179" s="2" t="s">
        <v>671</v>
      </c>
      <c r="B1179" s="2" t="s">
        <v>10</v>
      </c>
      <c r="C1179" s="2" t="s">
        <v>44</v>
      </c>
      <c r="D1179" s="2" t="s">
        <v>2370</v>
      </c>
      <c r="E1179" s="2" t="s">
        <v>3685</v>
      </c>
      <c r="F1179" s="2" t="s">
        <v>26</v>
      </c>
      <c r="G1179" s="2" t="s">
        <v>9</v>
      </c>
      <c r="H1179" s="2">
        <f t="shared" si="18"/>
        <v>1993</v>
      </c>
      <c r="I1179" s="42" t="s">
        <v>6218</v>
      </c>
      <c r="J1179" s="2">
        <v>6.3</v>
      </c>
      <c r="K1179" s="2">
        <v>291.20999999999998</v>
      </c>
      <c r="L1179" s="2">
        <v>162</v>
      </c>
      <c r="M1179" s="2">
        <v>47.91</v>
      </c>
      <c r="N1179" s="2">
        <v>75.84</v>
      </c>
      <c r="O1179" s="2">
        <v>479.8</v>
      </c>
      <c r="P1179" s="2">
        <v>1576</v>
      </c>
      <c r="Q1179" s="2" t="s">
        <v>49</v>
      </c>
      <c r="R1179" s="2">
        <v>88</v>
      </c>
      <c r="S1179" s="2">
        <v>459784</v>
      </c>
      <c r="T1179" s="2">
        <v>360.9</v>
      </c>
      <c r="U1179" s="2">
        <v>118.9</v>
      </c>
      <c r="V1179" s="2" t="s">
        <v>48</v>
      </c>
      <c r="W1179" s="2">
        <v>117.68</v>
      </c>
    </row>
    <row r="1180" spans="1:23" x14ac:dyDescent="0.3">
      <c r="A1180" s="2" t="s">
        <v>682</v>
      </c>
      <c r="B1180" s="2" t="s">
        <v>28</v>
      </c>
      <c r="C1180" s="2" t="s">
        <v>44</v>
      </c>
      <c r="D1180" s="2" t="s">
        <v>2381</v>
      </c>
      <c r="E1180" s="2" t="s">
        <v>3696</v>
      </c>
      <c r="F1180" s="2" t="s">
        <v>26</v>
      </c>
      <c r="G1180" s="2" t="s">
        <v>9</v>
      </c>
      <c r="H1180" s="2">
        <f t="shared" si="18"/>
        <v>1981</v>
      </c>
      <c r="I1180" s="42" t="s">
        <v>6219</v>
      </c>
      <c r="J1180" s="2">
        <v>6.3</v>
      </c>
      <c r="K1180" s="2">
        <v>269.33999999999997</v>
      </c>
      <c r="L1180" s="2">
        <v>111</v>
      </c>
      <c r="M1180" s="2">
        <v>18.2</v>
      </c>
      <c r="N1180" s="2">
        <v>38.619999999999997</v>
      </c>
      <c r="O1180" s="2">
        <v>316.17</v>
      </c>
      <c r="P1180" s="2">
        <v>3522</v>
      </c>
      <c r="Q1180" s="2" t="s">
        <v>45</v>
      </c>
      <c r="R1180" s="2">
        <v>26</v>
      </c>
      <c r="S1180" s="2">
        <v>490012</v>
      </c>
      <c r="T1180" s="2">
        <v>205.69</v>
      </c>
      <c r="U1180" s="2">
        <v>110.48</v>
      </c>
      <c r="V1180" s="2" t="s">
        <v>46</v>
      </c>
      <c r="W1180" s="2">
        <v>52.05</v>
      </c>
    </row>
    <row r="1181" spans="1:23" x14ac:dyDescent="0.3">
      <c r="A1181" s="2" t="s">
        <v>687</v>
      </c>
      <c r="B1181" s="2" t="s">
        <v>10</v>
      </c>
      <c r="C1181" s="2" t="s">
        <v>50</v>
      </c>
      <c r="D1181" s="2" t="s">
        <v>2354</v>
      </c>
      <c r="E1181" s="2" t="s">
        <v>3701</v>
      </c>
      <c r="F1181" s="2" t="s">
        <v>26</v>
      </c>
      <c r="G1181" s="2" t="s">
        <v>9</v>
      </c>
      <c r="H1181" s="2">
        <f t="shared" si="18"/>
        <v>2002</v>
      </c>
      <c r="I1181" s="42" t="s">
        <v>6220</v>
      </c>
      <c r="J1181" s="2">
        <v>6.3</v>
      </c>
      <c r="K1181" s="2">
        <v>252.6</v>
      </c>
      <c r="L1181" s="2">
        <v>160</v>
      </c>
      <c r="M1181" s="2">
        <v>32.6</v>
      </c>
      <c r="N1181" s="2">
        <v>51.82</v>
      </c>
      <c r="O1181" s="2">
        <v>236.97</v>
      </c>
      <c r="P1181" s="2">
        <v>1897</v>
      </c>
      <c r="Q1181" s="2" t="s">
        <v>45</v>
      </c>
      <c r="R1181" s="2">
        <v>22</v>
      </c>
      <c r="S1181" s="2">
        <v>139217</v>
      </c>
      <c r="T1181" s="2">
        <v>142.58000000000001</v>
      </c>
      <c r="U1181" s="2">
        <v>94.39</v>
      </c>
      <c r="V1181" s="2" t="s">
        <v>44</v>
      </c>
      <c r="W1181" s="2">
        <v>68.78</v>
      </c>
    </row>
    <row r="1182" spans="1:23" x14ac:dyDescent="0.3">
      <c r="A1182" s="2" t="s">
        <v>693</v>
      </c>
      <c r="B1182" s="2" t="s">
        <v>25</v>
      </c>
      <c r="C1182" s="2" t="s">
        <v>50</v>
      </c>
      <c r="D1182" s="2" t="s">
        <v>1996</v>
      </c>
      <c r="E1182" s="2" t="s">
        <v>3707</v>
      </c>
      <c r="F1182" s="2" t="s">
        <v>26</v>
      </c>
      <c r="G1182" s="2" t="s">
        <v>9</v>
      </c>
      <c r="H1182" s="2">
        <f t="shared" si="18"/>
        <v>1975</v>
      </c>
      <c r="I1182" s="42" t="s">
        <v>6221</v>
      </c>
      <c r="J1182" s="2">
        <v>6.3</v>
      </c>
      <c r="K1182" s="2">
        <v>239.36</v>
      </c>
      <c r="L1182" s="2">
        <v>176</v>
      </c>
      <c r="M1182" s="2">
        <v>46.25</v>
      </c>
      <c r="N1182" s="2">
        <v>112.07</v>
      </c>
      <c r="O1182" s="2">
        <v>686.52</v>
      </c>
      <c r="P1182" s="2">
        <v>3338</v>
      </c>
      <c r="Q1182" s="2" t="s">
        <v>49</v>
      </c>
      <c r="R1182" s="2">
        <v>94</v>
      </c>
      <c r="S1182" s="2">
        <v>85145</v>
      </c>
      <c r="T1182" s="2">
        <v>343.66</v>
      </c>
      <c r="U1182" s="2">
        <v>342.86</v>
      </c>
      <c r="V1182" s="2" t="s">
        <v>46</v>
      </c>
      <c r="W1182" s="2">
        <v>107.67</v>
      </c>
    </row>
    <row r="1183" spans="1:23" x14ac:dyDescent="0.3">
      <c r="A1183" s="2" t="s">
        <v>188</v>
      </c>
      <c r="B1183" s="2" t="s">
        <v>25</v>
      </c>
      <c r="C1183" s="2" t="s">
        <v>44</v>
      </c>
      <c r="D1183" s="2" t="s">
        <v>2400</v>
      </c>
      <c r="E1183" s="2" t="s">
        <v>3728</v>
      </c>
      <c r="F1183" s="2" t="s">
        <v>26</v>
      </c>
      <c r="G1183" s="2" t="s">
        <v>9</v>
      </c>
      <c r="H1183" s="2">
        <f t="shared" si="18"/>
        <v>2014</v>
      </c>
      <c r="I1183" s="42" t="s">
        <v>6222</v>
      </c>
      <c r="J1183" s="2">
        <v>6.3</v>
      </c>
      <c r="K1183" s="2">
        <v>21.17</v>
      </c>
      <c r="L1183" s="2">
        <v>80</v>
      </c>
      <c r="M1183" s="2">
        <v>27.7</v>
      </c>
      <c r="N1183" s="2">
        <v>62.51</v>
      </c>
      <c r="O1183" s="2">
        <v>480.62</v>
      </c>
      <c r="P1183" s="2">
        <v>2597</v>
      </c>
      <c r="Q1183" s="2" t="s">
        <v>49</v>
      </c>
      <c r="R1183" s="2">
        <v>41</v>
      </c>
      <c r="S1183" s="2">
        <v>334514</v>
      </c>
      <c r="T1183" s="2">
        <v>273.83999999999997</v>
      </c>
      <c r="U1183" s="2">
        <v>206.78</v>
      </c>
      <c r="V1183" s="2" t="s">
        <v>55</v>
      </c>
      <c r="W1183" s="2">
        <v>4.01</v>
      </c>
    </row>
    <row r="1184" spans="1:23" x14ac:dyDescent="0.3">
      <c r="A1184" s="2" t="s">
        <v>761</v>
      </c>
      <c r="B1184" s="2" t="s">
        <v>13</v>
      </c>
      <c r="C1184" s="2" t="s">
        <v>48</v>
      </c>
      <c r="D1184" s="2" t="s">
        <v>2436</v>
      </c>
      <c r="E1184" s="2" t="s">
        <v>3781</v>
      </c>
      <c r="F1184" s="2" t="s">
        <v>26</v>
      </c>
      <c r="G1184" s="2" t="s">
        <v>9</v>
      </c>
      <c r="H1184" s="2">
        <f t="shared" si="18"/>
        <v>2013</v>
      </c>
      <c r="I1184" s="42" t="s">
        <v>6223</v>
      </c>
      <c r="J1184" s="2">
        <v>6.3</v>
      </c>
      <c r="K1184" s="2">
        <v>162</v>
      </c>
      <c r="L1184" s="2">
        <v>161</v>
      </c>
      <c r="M1184" s="2">
        <v>42.18</v>
      </c>
      <c r="N1184" s="2">
        <v>121.3</v>
      </c>
      <c r="O1184" s="2">
        <v>421.76</v>
      </c>
      <c r="P1184" s="2">
        <v>3713</v>
      </c>
      <c r="Q1184" s="2" t="s">
        <v>45</v>
      </c>
      <c r="R1184" s="2">
        <v>56</v>
      </c>
      <c r="S1184" s="2">
        <v>360825</v>
      </c>
      <c r="T1184" s="2">
        <v>303.05</v>
      </c>
      <c r="U1184" s="2">
        <v>118.71</v>
      </c>
      <c r="V1184" s="2" t="s">
        <v>54</v>
      </c>
      <c r="W1184" s="2">
        <v>26.79</v>
      </c>
    </row>
    <row r="1185" spans="1:23" x14ac:dyDescent="0.3">
      <c r="A1185" s="2" t="s">
        <v>766</v>
      </c>
      <c r="B1185" s="2" t="s">
        <v>13</v>
      </c>
      <c r="C1185" s="2" t="s">
        <v>66</v>
      </c>
      <c r="D1185" s="2" t="s">
        <v>2439</v>
      </c>
      <c r="E1185" s="2" t="s">
        <v>3787</v>
      </c>
      <c r="F1185" s="2" t="s">
        <v>26</v>
      </c>
      <c r="G1185" s="2" t="s">
        <v>9</v>
      </c>
      <c r="H1185" s="2">
        <f t="shared" si="18"/>
        <v>1986</v>
      </c>
      <c r="I1185" s="42" t="s">
        <v>6224</v>
      </c>
      <c r="J1185" s="2">
        <v>6.3</v>
      </c>
      <c r="K1185" s="2">
        <v>130.06</v>
      </c>
      <c r="L1185" s="2">
        <v>132</v>
      </c>
      <c r="M1185" s="2">
        <v>2.6</v>
      </c>
      <c r="N1185" s="2">
        <v>6.35</v>
      </c>
      <c r="O1185" s="2">
        <v>43.9</v>
      </c>
      <c r="P1185" s="2">
        <v>855</v>
      </c>
      <c r="Q1185" s="2" t="s">
        <v>45</v>
      </c>
      <c r="R1185" s="2">
        <v>76</v>
      </c>
      <c r="S1185" s="2">
        <v>198823</v>
      </c>
      <c r="T1185" s="2">
        <v>29.83</v>
      </c>
      <c r="U1185" s="2">
        <v>14.07</v>
      </c>
      <c r="V1185" s="2" t="s">
        <v>48</v>
      </c>
      <c r="W1185" s="2">
        <v>61.97</v>
      </c>
    </row>
    <row r="1186" spans="1:23" x14ac:dyDescent="0.3">
      <c r="A1186" s="2" t="s">
        <v>810</v>
      </c>
      <c r="B1186" s="2" t="s">
        <v>20</v>
      </c>
      <c r="C1186" s="2" t="s">
        <v>61</v>
      </c>
      <c r="D1186" s="2" t="s">
        <v>2038</v>
      </c>
      <c r="E1186" s="2" t="s">
        <v>3839</v>
      </c>
      <c r="F1186" s="2" t="s">
        <v>26</v>
      </c>
      <c r="G1186" s="2" t="s">
        <v>19</v>
      </c>
      <c r="H1186" s="2">
        <f t="shared" si="18"/>
        <v>1987</v>
      </c>
      <c r="I1186" s="42" t="s">
        <v>6225</v>
      </c>
      <c r="J1186" s="2">
        <v>6.3</v>
      </c>
      <c r="K1186" s="2">
        <v>55.63</v>
      </c>
      <c r="L1186" s="2">
        <v>98</v>
      </c>
      <c r="M1186" s="2">
        <v>42.06</v>
      </c>
      <c r="N1186" s="2">
        <v>110.18</v>
      </c>
      <c r="O1186" s="2">
        <v>396.82</v>
      </c>
      <c r="P1186" s="2">
        <v>4042</v>
      </c>
      <c r="Q1186" s="2" t="s">
        <v>45</v>
      </c>
      <c r="R1186" s="2">
        <v>92</v>
      </c>
      <c r="S1186" s="2">
        <v>194193</v>
      </c>
      <c r="T1186" s="2">
        <v>280.74</v>
      </c>
      <c r="U1186" s="2">
        <v>116.08</v>
      </c>
      <c r="V1186" s="2" t="s">
        <v>50</v>
      </c>
      <c r="W1186" s="2">
        <v>20.79</v>
      </c>
    </row>
    <row r="1187" spans="1:23" x14ac:dyDescent="0.3">
      <c r="A1187" s="2" t="s">
        <v>835</v>
      </c>
      <c r="B1187" s="2" t="s">
        <v>17</v>
      </c>
      <c r="C1187" s="2" t="s">
        <v>54</v>
      </c>
      <c r="D1187" s="2" t="s">
        <v>2488</v>
      </c>
      <c r="E1187" s="2" t="s">
        <v>3864</v>
      </c>
      <c r="F1187" s="2" t="s">
        <v>26</v>
      </c>
      <c r="G1187" s="2" t="s">
        <v>19</v>
      </c>
      <c r="H1187" s="2">
        <f t="shared" si="18"/>
        <v>1958</v>
      </c>
      <c r="I1187" s="42" t="s">
        <v>6226</v>
      </c>
      <c r="J1187" s="2">
        <v>6.3</v>
      </c>
      <c r="K1187" s="2">
        <v>221.14</v>
      </c>
      <c r="L1187" s="2">
        <v>152</v>
      </c>
      <c r="M1187" s="2">
        <v>37.04</v>
      </c>
      <c r="N1187" s="2">
        <v>74.849999999999994</v>
      </c>
      <c r="O1187" s="2">
        <v>323.89999999999998</v>
      </c>
      <c r="P1187" s="2">
        <v>661</v>
      </c>
      <c r="Q1187" s="2" t="s">
        <v>45</v>
      </c>
      <c r="R1187" s="2">
        <v>50</v>
      </c>
      <c r="S1187" s="2">
        <v>357188</v>
      </c>
      <c r="T1187" s="2">
        <v>247.04</v>
      </c>
      <c r="U1187" s="2">
        <v>76.86</v>
      </c>
      <c r="V1187" s="2" t="s">
        <v>46</v>
      </c>
      <c r="W1187" s="2">
        <v>53.76</v>
      </c>
    </row>
    <row r="1188" spans="1:23" x14ac:dyDescent="0.3">
      <c r="A1188" s="2" t="s">
        <v>876</v>
      </c>
      <c r="B1188" s="2" t="s">
        <v>20</v>
      </c>
      <c r="C1188" s="2" t="s">
        <v>61</v>
      </c>
      <c r="D1188" s="2" t="s">
        <v>2249</v>
      </c>
      <c r="E1188" s="2" t="s">
        <v>3907</v>
      </c>
      <c r="F1188" s="2" t="s">
        <v>26</v>
      </c>
      <c r="G1188" s="2" t="s">
        <v>9</v>
      </c>
      <c r="H1188" s="2">
        <f t="shared" si="18"/>
        <v>1957</v>
      </c>
      <c r="I1188" s="42" t="s">
        <v>6227</v>
      </c>
      <c r="J1188" s="2">
        <v>6.3</v>
      </c>
      <c r="K1188" s="2">
        <v>210.08</v>
      </c>
      <c r="L1188" s="2">
        <v>95</v>
      </c>
      <c r="M1188" s="2">
        <v>46.23</v>
      </c>
      <c r="N1188" s="2">
        <v>121.18</v>
      </c>
      <c r="O1188" s="2">
        <v>430.47</v>
      </c>
      <c r="P1188" s="2">
        <v>2771</v>
      </c>
      <c r="Q1188" s="2" t="s">
        <v>45</v>
      </c>
      <c r="R1188" s="2">
        <v>84</v>
      </c>
      <c r="S1188" s="2">
        <v>189999</v>
      </c>
      <c r="T1188" s="2">
        <v>290.97000000000003</v>
      </c>
      <c r="U1188" s="2">
        <v>139.5</v>
      </c>
      <c r="V1188" s="2" t="s">
        <v>48</v>
      </c>
      <c r="W1188" s="2">
        <v>22.45</v>
      </c>
    </row>
    <row r="1189" spans="1:23" x14ac:dyDescent="0.3">
      <c r="A1189" s="2" t="s">
        <v>927</v>
      </c>
      <c r="B1189" s="2" t="s">
        <v>17</v>
      </c>
      <c r="C1189" s="2" t="s">
        <v>44</v>
      </c>
      <c r="D1189" s="2" t="s">
        <v>2540</v>
      </c>
      <c r="E1189" s="2" t="s">
        <v>3962</v>
      </c>
      <c r="F1189" s="2" t="s">
        <v>26</v>
      </c>
      <c r="G1189" s="2" t="s">
        <v>9</v>
      </c>
      <c r="H1189" s="2">
        <f t="shared" si="18"/>
        <v>2014</v>
      </c>
      <c r="I1189" s="42" t="s">
        <v>6228</v>
      </c>
      <c r="J1189" s="2">
        <v>6.3</v>
      </c>
      <c r="K1189" s="2">
        <v>203.73</v>
      </c>
      <c r="L1189" s="2">
        <v>146</v>
      </c>
      <c r="M1189" s="2">
        <v>37.72</v>
      </c>
      <c r="N1189" s="2">
        <v>82.13</v>
      </c>
      <c r="O1189" s="2">
        <v>546.19000000000005</v>
      </c>
      <c r="P1189" s="2">
        <v>1881</v>
      </c>
      <c r="Q1189" s="2" t="s">
        <v>49</v>
      </c>
      <c r="R1189" s="2">
        <v>32</v>
      </c>
      <c r="S1189" s="2">
        <v>455562</v>
      </c>
      <c r="T1189" s="2">
        <v>426.14</v>
      </c>
      <c r="U1189" s="2">
        <v>120.05</v>
      </c>
      <c r="V1189" s="2" t="s">
        <v>50</v>
      </c>
      <c r="W1189" s="2">
        <v>55.21</v>
      </c>
    </row>
    <row r="1190" spans="1:23" x14ac:dyDescent="0.3">
      <c r="A1190" s="2" t="s">
        <v>949</v>
      </c>
      <c r="B1190" s="2" t="s">
        <v>22</v>
      </c>
      <c r="C1190" s="2" t="s">
        <v>61</v>
      </c>
      <c r="D1190" s="2" t="s">
        <v>2312</v>
      </c>
      <c r="E1190" s="2" t="s">
        <v>3985</v>
      </c>
      <c r="F1190" s="2" t="s">
        <v>26</v>
      </c>
      <c r="G1190" s="2" t="s">
        <v>9</v>
      </c>
      <c r="H1190" s="2">
        <f t="shared" si="18"/>
        <v>2014</v>
      </c>
      <c r="I1190" s="42" t="s">
        <v>6229</v>
      </c>
      <c r="J1190" s="2">
        <v>6.3</v>
      </c>
      <c r="K1190" s="2">
        <v>181.76</v>
      </c>
      <c r="L1190" s="2">
        <v>106</v>
      </c>
      <c r="M1190" s="2">
        <v>36.46</v>
      </c>
      <c r="N1190" s="2">
        <v>58.88</v>
      </c>
      <c r="O1190" s="2">
        <v>180.76</v>
      </c>
      <c r="P1190" s="2">
        <v>3841</v>
      </c>
      <c r="Q1190" s="2" t="s">
        <v>49</v>
      </c>
      <c r="R1190" s="2">
        <v>58</v>
      </c>
      <c r="S1190" s="2">
        <v>71860</v>
      </c>
      <c r="T1190" s="2">
        <v>134.13999999999999</v>
      </c>
      <c r="U1190" s="2">
        <v>46.62</v>
      </c>
      <c r="V1190" s="2" t="s">
        <v>55</v>
      </c>
      <c r="W1190" s="2">
        <v>20.65</v>
      </c>
    </row>
    <row r="1191" spans="1:23" x14ac:dyDescent="0.3">
      <c r="A1191" s="2" t="s">
        <v>988</v>
      </c>
      <c r="B1191" s="2" t="s">
        <v>32</v>
      </c>
      <c r="C1191" s="2" t="s">
        <v>54</v>
      </c>
      <c r="D1191" s="2" t="s">
        <v>1842</v>
      </c>
      <c r="E1191" s="2" t="s">
        <v>4028</v>
      </c>
      <c r="F1191" s="2" t="s">
        <v>26</v>
      </c>
      <c r="G1191" s="2" t="s">
        <v>9</v>
      </c>
      <c r="H1191" s="2">
        <f t="shared" si="18"/>
        <v>1998</v>
      </c>
      <c r="I1191" s="42" t="s">
        <v>6230</v>
      </c>
      <c r="J1191" s="2">
        <v>6.3</v>
      </c>
      <c r="K1191" s="2">
        <v>155.04</v>
      </c>
      <c r="L1191" s="2">
        <v>82</v>
      </c>
      <c r="M1191" s="2">
        <v>28.19</v>
      </c>
      <c r="N1191" s="2">
        <v>55.39</v>
      </c>
      <c r="O1191" s="2">
        <v>178.26</v>
      </c>
      <c r="P1191" s="2">
        <v>3936</v>
      </c>
      <c r="Q1191" s="2" t="s">
        <v>49</v>
      </c>
      <c r="R1191" s="2">
        <v>63</v>
      </c>
      <c r="S1191" s="2">
        <v>346940</v>
      </c>
      <c r="T1191" s="2">
        <v>131.35</v>
      </c>
      <c r="U1191" s="2">
        <v>46.91</v>
      </c>
      <c r="V1191" s="2" t="s">
        <v>46</v>
      </c>
      <c r="W1191" s="2">
        <v>62.77</v>
      </c>
    </row>
    <row r="1192" spans="1:23" x14ac:dyDescent="0.3">
      <c r="A1192" s="2" t="s">
        <v>1001</v>
      </c>
      <c r="B1192" s="2" t="s">
        <v>10</v>
      </c>
      <c r="C1192" s="2" t="s">
        <v>61</v>
      </c>
      <c r="D1192" s="2" t="s">
        <v>2585</v>
      </c>
      <c r="E1192" s="2" t="s">
        <v>4041</v>
      </c>
      <c r="F1192" s="2" t="s">
        <v>26</v>
      </c>
      <c r="G1192" s="2" t="s">
        <v>19</v>
      </c>
      <c r="H1192" s="2">
        <f t="shared" si="18"/>
        <v>1985</v>
      </c>
      <c r="I1192" s="42" t="s">
        <v>6231</v>
      </c>
      <c r="J1192" s="2">
        <v>6.3</v>
      </c>
      <c r="K1192" s="2">
        <v>236.67</v>
      </c>
      <c r="L1192" s="2">
        <v>87</v>
      </c>
      <c r="M1192" s="2">
        <v>17.2</v>
      </c>
      <c r="N1192" s="2">
        <v>42.72</v>
      </c>
      <c r="O1192" s="2">
        <v>249.14</v>
      </c>
      <c r="P1192" s="2">
        <v>3881</v>
      </c>
      <c r="Q1192" s="2" t="s">
        <v>49</v>
      </c>
      <c r="R1192" s="2">
        <v>82</v>
      </c>
      <c r="S1192" s="2">
        <v>41481</v>
      </c>
      <c r="T1192" s="2">
        <v>158.43</v>
      </c>
      <c r="U1192" s="2">
        <v>90.71</v>
      </c>
      <c r="V1192" s="2" t="s">
        <v>50</v>
      </c>
      <c r="W1192" s="2">
        <v>37.71</v>
      </c>
    </row>
    <row r="1193" spans="1:23" x14ac:dyDescent="0.3">
      <c r="A1193" s="2" t="s">
        <v>1013</v>
      </c>
      <c r="B1193" s="2" t="s">
        <v>20</v>
      </c>
      <c r="C1193" s="2" t="s">
        <v>44</v>
      </c>
      <c r="D1193" s="2" t="s">
        <v>2593</v>
      </c>
      <c r="E1193" s="2" t="s">
        <v>4053</v>
      </c>
      <c r="F1193" s="2" t="s">
        <v>26</v>
      </c>
      <c r="G1193" s="2" t="s">
        <v>9</v>
      </c>
      <c r="H1193" s="2">
        <f t="shared" si="18"/>
        <v>1960</v>
      </c>
      <c r="I1193" s="42" t="s">
        <v>6232</v>
      </c>
      <c r="J1193" s="2">
        <v>6.3</v>
      </c>
      <c r="K1193" s="2">
        <v>207.07</v>
      </c>
      <c r="L1193" s="2">
        <v>113</v>
      </c>
      <c r="M1193" s="2">
        <v>45.74</v>
      </c>
      <c r="N1193" s="2">
        <v>96.4</v>
      </c>
      <c r="O1193" s="2">
        <v>251.66</v>
      </c>
      <c r="P1193" s="2">
        <v>4985</v>
      </c>
      <c r="Q1193" s="2" t="s">
        <v>45</v>
      </c>
      <c r="R1193" s="2">
        <v>51</v>
      </c>
      <c r="S1193" s="2">
        <v>373203</v>
      </c>
      <c r="T1193" s="2">
        <v>142.80000000000001</v>
      </c>
      <c r="U1193" s="2">
        <v>108.86</v>
      </c>
      <c r="V1193" s="2" t="s">
        <v>54</v>
      </c>
      <c r="W1193" s="2">
        <v>56.17</v>
      </c>
    </row>
    <row r="1194" spans="1:23" x14ac:dyDescent="0.3">
      <c r="A1194" s="2" t="s">
        <v>1026</v>
      </c>
      <c r="B1194" s="2" t="s">
        <v>10</v>
      </c>
      <c r="C1194" s="2" t="s">
        <v>61</v>
      </c>
      <c r="D1194" s="2" t="s">
        <v>2616</v>
      </c>
      <c r="E1194" s="2" t="s">
        <v>4096</v>
      </c>
      <c r="F1194" s="2" t="s">
        <v>26</v>
      </c>
      <c r="G1194" s="2" t="s">
        <v>9</v>
      </c>
      <c r="H1194" s="2">
        <f t="shared" si="18"/>
        <v>1994</v>
      </c>
      <c r="I1194" s="42" t="s">
        <v>6233</v>
      </c>
      <c r="J1194" s="2">
        <v>6.3</v>
      </c>
      <c r="K1194" s="2">
        <v>63.45</v>
      </c>
      <c r="L1194" s="2">
        <v>130</v>
      </c>
      <c r="M1194" s="2">
        <v>47.44</v>
      </c>
      <c r="N1194" s="2">
        <v>80.03</v>
      </c>
      <c r="O1194" s="2">
        <v>371.21</v>
      </c>
      <c r="P1194" s="2">
        <v>2773</v>
      </c>
      <c r="Q1194" s="2" t="s">
        <v>45</v>
      </c>
      <c r="R1194" s="2">
        <v>73</v>
      </c>
      <c r="S1194" s="2">
        <v>465527</v>
      </c>
      <c r="T1194" s="2">
        <v>203.38</v>
      </c>
      <c r="U1194" s="2">
        <v>167.83</v>
      </c>
      <c r="V1194" s="2" t="s">
        <v>55</v>
      </c>
      <c r="W1194" s="2">
        <v>7.23</v>
      </c>
    </row>
    <row r="1195" spans="1:23" x14ac:dyDescent="0.3">
      <c r="A1195" s="2" t="s">
        <v>1051</v>
      </c>
      <c r="B1195" s="2" t="s">
        <v>13</v>
      </c>
      <c r="C1195" s="2" t="s">
        <v>66</v>
      </c>
      <c r="D1195" s="2" t="s">
        <v>2618</v>
      </c>
      <c r="E1195" s="2" t="s">
        <v>4099</v>
      </c>
      <c r="F1195" s="2" t="s">
        <v>26</v>
      </c>
      <c r="G1195" s="2" t="s">
        <v>2311</v>
      </c>
      <c r="H1195" s="2">
        <f t="shared" si="18"/>
        <v>1976</v>
      </c>
      <c r="I1195" s="42" t="s">
        <v>6116</v>
      </c>
      <c r="J1195" s="2">
        <v>6.3</v>
      </c>
      <c r="K1195" s="2">
        <v>182.04</v>
      </c>
      <c r="L1195" s="2">
        <v>85</v>
      </c>
      <c r="M1195" s="2">
        <v>25.26</v>
      </c>
      <c r="N1195" s="2">
        <v>70.16</v>
      </c>
      <c r="O1195" s="2">
        <v>529.58000000000004</v>
      </c>
      <c r="P1195" s="2">
        <v>3267</v>
      </c>
      <c r="Q1195" s="2" t="s">
        <v>45</v>
      </c>
      <c r="R1195" s="2">
        <v>77</v>
      </c>
      <c r="S1195" s="2">
        <v>248927</v>
      </c>
      <c r="T1195" s="2">
        <v>322.73</v>
      </c>
      <c r="U1195" s="2">
        <v>206.85</v>
      </c>
      <c r="V1195" s="2" t="s">
        <v>48</v>
      </c>
      <c r="W1195" s="2">
        <v>40.380000000000003</v>
      </c>
    </row>
    <row r="1196" spans="1:23" x14ac:dyDescent="0.3">
      <c r="A1196" s="2" t="s">
        <v>1086</v>
      </c>
      <c r="B1196" s="2" t="s">
        <v>22</v>
      </c>
      <c r="C1196" s="2" t="s">
        <v>61</v>
      </c>
      <c r="D1196" s="2" t="s">
        <v>2374</v>
      </c>
      <c r="E1196" s="2" t="s">
        <v>4137</v>
      </c>
      <c r="F1196" s="2" t="s">
        <v>26</v>
      </c>
      <c r="G1196" s="2" t="s">
        <v>9</v>
      </c>
      <c r="H1196" s="2">
        <f t="shared" si="18"/>
        <v>1955</v>
      </c>
      <c r="I1196" s="42" t="s">
        <v>6234</v>
      </c>
      <c r="J1196" s="2">
        <v>6.3</v>
      </c>
      <c r="K1196" s="2">
        <v>192.03</v>
      </c>
      <c r="L1196" s="2">
        <v>176</v>
      </c>
      <c r="M1196" s="2">
        <v>10.98</v>
      </c>
      <c r="N1196" s="2">
        <v>24.41</v>
      </c>
      <c r="O1196" s="2">
        <v>135.22999999999999</v>
      </c>
      <c r="P1196" s="2">
        <v>2140</v>
      </c>
      <c r="Q1196" s="2" t="s">
        <v>45</v>
      </c>
      <c r="R1196" s="2">
        <v>84</v>
      </c>
      <c r="S1196" s="2">
        <v>105760</v>
      </c>
      <c r="T1196" s="2">
        <v>88.44</v>
      </c>
      <c r="U1196" s="2">
        <v>46.79</v>
      </c>
      <c r="V1196" s="2" t="s">
        <v>55</v>
      </c>
      <c r="W1196" s="2">
        <v>78.31</v>
      </c>
    </row>
    <row r="1197" spans="1:23" x14ac:dyDescent="0.3">
      <c r="A1197" s="2" t="s">
        <v>1103</v>
      </c>
      <c r="B1197" s="2" t="s">
        <v>20</v>
      </c>
      <c r="C1197" s="2" t="s">
        <v>61</v>
      </c>
      <c r="D1197" s="2" t="s">
        <v>2655</v>
      </c>
      <c r="E1197" s="2" t="s">
        <v>4158</v>
      </c>
      <c r="F1197" s="2" t="s">
        <v>26</v>
      </c>
      <c r="G1197" s="2" t="s">
        <v>9</v>
      </c>
      <c r="H1197" s="2">
        <f t="shared" si="18"/>
        <v>1987</v>
      </c>
      <c r="I1197" s="42" t="s">
        <v>6235</v>
      </c>
      <c r="J1197" s="2">
        <v>6.3</v>
      </c>
      <c r="K1197" s="2">
        <v>285.14</v>
      </c>
      <c r="L1197" s="2">
        <v>122</v>
      </c>
      <c r="M1197" s="2">
        <v>8.73</v>
      </c>
      <c r="N1197" s="2">
        <v>15.4</v>
      </c>
      <c r="O1197" s="2">
        <v>48.64</v>
      </c>
      <c r="P1197" s="2">
        <v>2789</v>
      </c>
      <c r="Q1197" s="2" t="s">
        <v>49</v>
      </c>
      <c r="R1197" s="2">
        <v>61</v>
      </c>
      <c r="S1197" s="2">
        <v>46179</v>
      </c>
      <c r="T1197" s="2">
        <v>24.43</v>
      </c>
      <c r="U1197" s="2">
        <v>24.21</v>
      </c>
      <c r="V1197" s="2" t="s">
        <v>50</v>
      </c>
      <c r="W1197" s="2">
        <v>75.25</v>
      </c>
    </row>
    <row r="1198" spans="1:23" x14ac:dyDescent="0.3">
      <c r="A1198" s="2" t="s">
        <v>1138</v>
      </c>
      <c r="B1198" s="2" t="s">
        <v>28</v>
      </c>
      <c r="C1198" s="2" t="s">
        <v>61</v>
      </c>
      <c r="D1198" s="2" t="s">
        <v>1943</v>
      </c>
      <c r="E1198" s="2" t="s">
        <v>4197</v>
      </c>
      <c r="F1198" s="2" t="s">
        <v>26</v>
      </c>
      <c r="G1198" s="2" t="s">
        <v>9</v>
      </c>
      <c r="H1198" s="2">
        <f t="shared" si="18"/>
        <v>1952</v>
      </c>
      <c r="I1198" s="42" t="s">
        <v>6236</v>
      </c>
      <c r="J1198" s="2">
        <v>6.3</v>
      </c>
      <c r="K1198" s="2">
        <v>111.86</v>
      </c>
      <c r="L1198" s="2">
        <v>174</v>
      </c>
      <c r="M1198" s="2">
        <v>24.23</v>
      </c>
      <c r="N1198" s="2">
        <v>60.37</v>
      </c>
      <c r="O1198" s="2">
        <v>253.78</v>
      </c>
      <c r="P1198" s="2">
        <v>3305</v>
      </c>
      <c r="Q1198" s="2" t="s">
        <v>49</v>
      </c>
      <c r="R1198" s="2">
        <v>28</v>
      </c>
      <c r="S1198" s="2">
        <v>71947</v>
      </c>
      <c r="T1198" s="2">
        <v>135.84</v>
      </c>
      <c r="U1198" s="2">
        <v>117.94</v>
      </c>
      <c r="V1198" s="2" t="s">
        <v>48</v>
      </c>
      <c r="W1198" s="2">
        <v>54.54</v>
      </c>
    </row>
    <row r="1199" spans="1:23" x14ac:dyDescent="0.3">
      <c r="A1199" s="2" t="s">
        <v>810</v>
      </c>
      <c r="B1199" s="2" t="s">
        <v>20</v>
      </c>
      <c r="C1199" s="2" t="s">
        <v>48</v>
      </c>
      <c r="D1199" s="2" t="s">
        <v>2673</v>
      </c>
      <c r="E1199" s="2" t="s">
        <v>4199</v>
      </c>
      <c r="F1199" s="2" t="s">
        <v>26</v>
      </c>
      <c r="G1199" s="2" t="s">
        <v>9</v>
      </c>
      <c r="H1199" s="2">
        <f t="shared" si="18"/>
        <v>1995</v>
      </c>
      <c r="I1199" s="42" t="s">
        <v>6237</v>
      </c>
      <c r="J1199" s="2">
        <v>6.3</v>
      </c>
      <c r="K1199" s="2">
        <v>239.87</v>
      </c>
      <c r="L1199" s="2">
        <v>99</v>
      </c>
      <c r="M1199" s="2">
        <v>13.28</v>
      </c>
      <c r="N1199" s="2">
        <v>25.98</v>
      </c>
      <c r="O1199" s="2">
        <v>220.47</v>
      </c>
      <c r="P1199" s="2">
        <v>1964</v>
      </c>
      <c r="Q1199" s="2" t="s">
        <v>45</v>
      </c>
      <c r="R1199" s="2">
        <v>45</v>
      </c>
      <c r="S1199" s="2">
        <v>332999</v>
      </c>
      <c r="T1199" s="2">
        <v>129.41999999999999</v>
      </c>
      <c r="U1199" s="2">
        <v>91.05</v>
      </c>
      <c r="V1199" s="2" t="s">
        <v>55</v>
      </c>
      <c r="W1199" s="2">
        <v>41.19</v>
      </c>
    </row>
    <row r="1200" spans="1:23" x14ac:dyDescent="0.3">
      <c r="A1200" s="2" t="s">
        <v>1148</v>
      </c>
      <c r="B1200" s="2" t="s">
        <v>8</v>
      </c>
      <c r="C1200" s="2" t="s">
        <v>54</v>
      </c>
      <c r="D1200" s="2" t="s">
        <v>2171</v>
      </c>
      <c r="E1200" s="2" t="s">
        <v>4210</v>
      </c>
      <c r="F1200" s="2" t="s">
        <v>26</v>
      </c>
      <c r="G1200" s="2" t="s">
        <v>9</v>
      </c>
      <c r="H1200" s="2">
        <f t="shared" si="18"/>
        <v>1958</v>
      </c>
      <c r="I1200" s="42" t="s">
        <v>6238</v>
      </c>
      <c r="J1200" s="2">
        <v>6.3</v>
      </c>
      <c r="K1200" s="2">
        <v>91.77</v>
      </c>
      <c r="L1200" s="2">
        <v>126</v>
      </c>
      <c r="M1200" s="2">
        <v>16.47</v>
      </c>
      <c r="N1200" s="2">
        <v>44.25</v>
      </c>
      <c r="O1200" s="2">
        <v>128.25</v>
      </c>
      <c r="P1200" s="2">
        <v>3621</v>
      </c>
      <c r="Q1200" s="2" t="s">
        <v>49</v>
      </c>
      <c r="R1200" s="2">
        <v>81</v>
      </c>
      <c r="S1200" s="2">
        <v>257186</v>
      </c>
      <c r="T1200" s="2">
        <v>96.04</v>
      </c>
      <c r="U1200" s="2">
        <v>32.21</v>
      </c>
      <c r="V1200" s="2" t="s">
        <v>46</v>
      </c>
      <c r="W1200" s="2">
        <v>34.369999999999997</v>
      </c>
    </row>
    <row r="1201" spans="1:23" x14ac:dyDescent="0.3">
      <c r="A1201" s="2" t="s">
        <v>1167</v>
      </c>
      <c r="B1201" s="2" t="s">
        <v>22</v>
      </c>
      <c r="C1201" s="2" t="s">
        <v>54</v>
      </c>
      <c r="D1201" s="2" t="s">
        <v>2689</v>
      </c>
      <c r="E1201" s="2" t="s">
        <v>4230</v>
      </c>
      <c r="F1201" s="2" t="s">
        <v>26</v>
      </c>
      <c r="G1201" s="2" t="s">
        <v>9</v>
      </c>
      <c r="H1201" s="2">
        <f t="shared" si="18"/>
        <v>2003</v>
      </c>
      <c r="I1201" s="42" t="s">
        <v>6239</v>
      </c>
      <c r="J1201" s="2">
        <v>6.3</v>
      </c>
      <c r="K1201" s="2">
        <v>168.62</v>
      </c>
      <c r="L1201" s="2">
        <v>172</v>
      </c>
      <c r="M1201" s="2">
        <v>24.23</v>
      </c>
      <c r="N1201" s="2">
        <v>43.41</v>
      </c>
      <c r="O1201" s="2">
        <v>123.86</v>
      </c>
      <c r="P1201" s="2">
        <v>4315</v>
      </c>
      <c r="Q1201" s="2" t="s">
        <v>45</v>
      </c>
      <c r="R1201" s="2">
        <v>39</v>
      </c>
      <c r="S1201" s="2">
        <v>334504</v>
      </c>
      <c r="T1201" s="2">
        <v>69.400000000000006</v>
      </c>
      <c r="U1201" s="2">
        <v>54.46</v>
      </c>
      <c r="V1201" s="2" t="s">
        <v>44</v>
      </c>
      <c r="W1201" s="2">
        <v>43.47</v>
      </c>
    </row>
    <row r="1202" spans="1:23" x14ac:dyDescent="0.3">
      <c r="A1202" s="2" t="s">
        <v>1191</v>
      </c>
      <c r="B1202" s="2" t="s">
        <v>8</v>
      </c>
      <c r="C1202" s="2" t="s">
        <v>61</v>
      </c>
      <c r="D1202" s="2" t="s">
        <v>2708</v>
      </c>
      <c r="E1202" s="2" t="s">
        <v>4256</v>
      </c>
      <c r="F1202" s="2" t="s">
        <v>26</v>
      </c>
      <c r="G1202" s="2" t="s">
        <v>9</v>
      </c>
      <c r="H1202" s="2">
        <f t="shared" si="18"/>
        <v>1975</v>
      </c>
      <c r="I1202" s="42" t="s">
        <v>5538</v>
      </c>
      <c r="J1202" s="2">
        <v>6.3</v>
      </c>
      <c r="K1202" s="2">
        <v>162.44999999999999</v>
      </c>
      <c r="L1202" s="2">
        <v>102</v>
      </c>
      <c r="M1202" s="2">
        <v>23.65</v>
      </c>
      <c r="N1202" s="2">
        <v>37.020000000000003</v>
      </c>
      <c r="O1202" s="2">
        <v>285.04000000000002</v>
      </c>
      <c r="P1202" s="2">
        <v>3460</v>
      </c>
      <c r="Q1202" s="2" t="s">
        <v>49</v>
      </c>
      <c r="R1202" s="2">
        <v>29</v>
      </c>
      <c r="S1202" s="2">
        <v>328012</v>
      </c>
      <c r="T1202" s="2">
        <v>217.06</v>
      </c>
      <c r="U1202" s="2">
        <v>67.98</v>
      </c>
      <c r="V1202" s="2" t="s">
        <v>54</v>
      </c>
      <c r="W1202" s="2">
        <v>60.54</v>
      </c>
    </row>
    <row r="1203" spans="1:23" x14ac:dyDescent="0.3">
      <c r="A1203" s="2" t="s">
        <v>1212</v>
      </c>
      <c r="B1203" s="2" t="s">
        <v>20</v>
      </c>
      <c r="C1203" s="2" t="s">
        <v>52</v>
      </c>
      <c r="D1203" s="2" t="s">
        <v>2720</v>
      </c>
      <c r="E1203" s="2" t="s">
        <v>4279</v>
      </c>
      <c r="F1203" s="2" t="s">
        <v>26</v>
      </c>
      <c r="G1203" s="2" t="s">
        <v>9</v>
      </c>
      <c r="H1203" s="2">
        <f t="shared" si="18"/>
        <v>1955</v>
      </c>
      <c r="I1203" s="42" t="s">
        <v>6240</v>
      </c>
      <c r="J1203" s="2">
        <v>6.3</v>
      </c>
      <c r="K1203" s="2">
        <v>296.83999999999997</v>
      </c>
      <c r="L1203" s="2">
        <v>174</v>
      </c>
      <c r="M1203" s="2">
        <v>48.38</v>
      </c>
      <c r="N1203" s="2">
        <v>91.2</v>
      </c>
      <c r="O1203" s="2">
        <v>183.17</v>
      </c>
      <c r="P1203" s="2">
        <v>3852</v>
      </c>
      <c r="Q1203" s="2" t="s">
        <v>45</v>
      </c>
      <c r="R1203" s="2">
        <v>21</v>
      </c>
      <c r="S1203" s="2">
        <v>149726</v>
      </c>
      <c r="T1203" s="2">
        <v>99.52</v>
      </c>
      <c r="U1203" s="2">
        <v>83.65</v>
      </c>
      <c r="V1203" s="2" t="s">
        <v>44</v>
      </c>
      <c r="W1203" s="2">
        <v>76.06</v>
      </c>
    </row>
    <row r="1204" spans="1:23" x14ac:dyDescent="0.3">
      <c r="A1204" s="2" t="s">
        <v>1255</v>
      </c>
      <c r="B1204" s="2" t="s">
        <v>17</v>
      </c>
      <c r="C1204" s="2" t="s">
        <v>48</v>
      </c>
      <c r="D1204" s="2" t="s">
        <v>2164</v>
      </c>
      <c r="E1204" s="2" t="s">
        <v>4330</v>
      </c>
      <c r="F1204" s="2" t="s">
        <v>26</v>
      </c>
      <c r="G1204" s="2" t="s">
        <v>9</v>
      </c>
      <c r="H1204" s="2">
        <f t="shared" si="18"/>
        <v>1966</v>
      </c>
      <c r="I1204" s="42" t="s">
        <v>6241</v>
      </c>
      <c r="J1204" s="2">
        <v>6.3</v>
      </c>
      <c r="K1204" s="2">
        <v>91.45</v>
      </c>
      <c r="L1204" s="2">
        <v>176</v>
      </c>
      <c r="M1204" s="2">
        <v>44.11</v>
      </c>
      <c r="N1204" s="2">
        <v>116.16</v>
      </c>
      <c r="O1204" s="2">
        <v>959.66</v>
      </c>
      <c r="P1204" s="2">
        <v>4015</v>
      </c>
      <c r="Q1204" s="2" t="s">
        <v>49</v>
      </c>
      <c r="R1204" s="2">
        <v>93</v>
      </c>
      <c r="S1204" s="2">
        <v>11433</v>
      </c>
      <c r="T1204" s="2">
        <v>516.71</v>
      </c>
      <c r="U1204" s="2">
        <v>442.95</v>
      </c>
      <c r="V1204" s="2" t="s">
        <v>46</v>
      </c>
      <c r="W1204" s="2">
        <v>20.72</v>
      </c>
    </row>
    <row r="1205" spans="1:23" x14ac:dyDescent="0.3">
      <c r="A1205" s="2" t="s">
        <v>1262</v>
      </c>
      <c r="B1205" s="2" t="s">
        <v>13</v>
      </c>
      <c r="C1205" s="2" t="s">
        <v>50</v>
      </c>
      <c r="D1205" s="2" t="s">
        <v>2756</v>
      </c>
      <c r="E1205" s="2" t="s">
        <v>4338</v>
      </c>
      <c r="F1205" s="2" t="s">
        <v>26</v>
      </c>
      <c r="G1205" s="2" t="s">
        <v>9</v>
      </c>
      <c r="H1205" s="2">
        <f t="shared" si="18"/>
        <v>1971</v>
      </c>
      <c r="I1205" s="42" t="s">
        <v>6242</v>
      </c>
      <c r="J1205" s="2">
        <v>6.3</v>
      </c>
      <c r="K1205" s="2">
        <v>39.090000000000003</v>
      </c>
      <c r="L1205" s="2">
        <v>107</v>
      </c>
      <c r="M1205" s="2">
        <v>30.91</v>
      </c>
      <c r="N1205" s="2">
        <v>73.75</v>
      </c>
      <c r="O1205" s="2">
        <v>373.79</v>
      </c>
      <c r="P1205" s="2">
        <v>1595</v>
      </c>
      <c r="Q1205" s="2" t="s">
        <v>49</v>
      </c>
      <c r="R1205" s="2">
        <v>43</v>
      </c>
      <c r="S1205" s="2">
        <v>282335</v>
      </c>
      <c r="T1205" s="2">
        <v>250.1</v>
      </c>
      <c r="U1205" s="2">
        <v>123.69</v>
      </c>
      <c r="V1205" s="2" t="s">
        <v>50</v>
      </c>
      <c r="W1205" s="2">
        <v>11.94</v>
      </c>
    </row>
    <row r="1206" spans="1:23" x14ac:dyDescent="0.3">
      <c r="A1206" s="2" t="s">
        <v>1276</v>
      </c>
      <c r="B1206" s="2" t="s">
        <v>25</v>
      </c>
      <c r="C1206" s="2" t="s">
        <v>61</v>
      </c>
      <c r="D1206" s="2" t="s">
        <v>2479</v>
      </c>
      <c r="E1206" s="2" t="s">
        <v>4354</v>
      </c>
      <c r="F1206" s="2" t="s">
        <v>26</v>
      </c>
      <c r="G1206" s="2" t="s">
        <v>27</v>
      </c>
      <c r="H1206" s="2">
        <f t="shared" si="18"/>
        <v>1961</v>
      </c>
      <c r="I1206" s="42" t="s">
        <v>6243</v>
      </c>
      <c r="J1206" s="2">
        <v>6.3</v>
      </c>
      <c r="K1206" s="2">
        <v>238.98</v>
      </c>
      <c r="L1206" s="2">
        <v>101</v>
      </c>
      <c r="M1206" s="2">
        <v>47.33</v>
      </c>
      <c r="N1206" s="2">
        <v>79.53</v>
      </c>
      <c r="O1206" s="2">
        <v>515.08000000000004</v>
      </c>
      <c r="P1206" s="2">
        <v>4648</v>
      </c>
      <c r="Q1206" s="2" t="s">
        <v>49</v>
      </c>
      <c r="R1206" s="2">
        <v>79</v>
      </c>
      <c r="S1206" s="2">
        <v>407327</v>
      </c>
      <c r="T1206" s="2">
        <v>358.16</v>
      </c>
      <c r="U1206" s="2">
        <v>156.91999999999999</v>
      </c>
      <c r="V1206" s="2" t="s">
        <v>55</v>
      </c>
      <c r="W1206" s="2">
        <v>56.63</v>
      </c>
    </row>
    <row r="1207" spans="1:23" x14ac:dyDescent="0.3">
      <c r="A1207" s="2" t="s">
        <v>1307</v>
      </c>
      <c r="B1207" s="2" t="s">
        <v>22</v>
      </c>
      <c r="C1207" s="2" t="s">
        <v>54</v>
      </c>
      <c r="D1207" s="2" t="s">
        <v>2066</v>
      </c>
      <c r="E1207" s="2" t="s">
        <v>4391</v>
      </c>
      <c r="F1207" s="2" t="s">
        <v>26</v>
      </c>
      <c r="G1207" s="2" t="s">
        <v>9</v>
      </c>
      <c r="H1207" s="2">
        <f t="shared" si="18"/>
        <v>1956</v>
      </c>
      <c r="I1207" s="42" t="s">
        <v>6244</v>
      </c>
      <c r="J1207" s="2">
        <v>6.3</v>
      </c>
      <c r="K1207" s="2">
        <v>236.38</v>
      </c>
      <c r="L1207" s="2">
        <v>168</v>
      </c>
      <c r="M1207" s="2">
        <v>33.72</v>
      </c>
      <c r="N1207" s="2">
        <v>71.77</v>
      </c>
      <c r="O1207" s="2">
        <v>380.72</v>
      </c>
      <c r="P1207" s="2">
        <v>2603</v>
      </c>
      <c r="Q1207" s="2" t="s">
        <v>45</v>
      </c>
      <c r="R1207" s="2">
        <v>96</v>
      </c>
      <c r="S1207" s="2">
        <v>394411</v>
      </c>
      <c r="T1207" s="2">
        <v>251.76</v>
      </c>
      <c r="U1207" s="2">
        <v>128.96</v>
      </c>
      <c r="V1207" s="2" t="s">
        <v>44</v>
      </c>
      <c r="W1207" s="2">
        <v>44.62</v>
      </c>
    </row>
    <row r="1208" spans="1:23" x14ac:dyDescent="0.3">
      <c r="A1208" s="2" t="s">
        <v>1340</v>
      </c>
      <c r="B1208" s="2" t="s">
        <v>10</v>
      </c>
      <c r="C1208" s="2" t="s">
        <v>48</v>
      </c>
      <c r="D1208" s="2" t="s">
        <v>1991</v>
      </c>
      <c r="E1208" s="2" t="s">
        <v>4425</v>
      </c>
      <c r="F1208" s="2" t="s">
        <v>26</v>
      </c>
      <c r="G1208" s="2" t="s">
        <v>27</v>
      </c>
      <c r="H1208" s="2">
        <f t="shared" si="18"/>
        <v>1966</v>
      </c>
      <c r="I1208" s="42" t="s">
        <v>6245</v>
      </c>
      <c r="J1208" s="2">
        <v>6.3</v>
      </c>
      <c r="K1208" s="2">
        <v>180.59</v>
      </c>
      <c r="L1208" s="2">
        <v>82</v>
      </c>
      <c r="M1208" s="2">
        <v>44.94</v>
      </c>
      <c r="N1208" s="2">
        <v>113.7</v>
      </c>
      <c r="O1208" s="2">
        <v>1106.93</v>
      </c>
      <c r="P1208" s="2">
        <v>4162</v>
      </c>
      <c r="Q1208" s="2" t="s">
        <v>49</v>
      </c>
      <c r="R1208" s="2">
        <v>62</v>
      </c>
      <c r="S1208" s="2">
        <v>219564</v>
      </c>
      <c r="T1208" s="2">
        <v>807.33</v>
      </c>
      <c r="U1208" s="2">
        <v>299.60000000000002</v>
      </c>
      <c r="V1208" s="2" t="s">
        <v>46</v>
      </c>
      <c r="W1208" s="2">
        <v>47.95</v>
      </c>
    </row>
    <row r="1209" spans="1:23" x14ac:dyDescent="0.3">
      <c r="A1209" s="2" t="s">
        <v>1371</v>
      </c>
      <c r="B1209" s="2" t="s">
        <v>10</v>
      </c>
      <c r="C1209" s="2" t="s">
        <v>48</v>
      </c>
      <c r="D1209" s="2" t="s">
        <v>2811</v>
      </c>
      <c r="E1209" s="2" t="s">
        <v>4457</v>
      </c>
      <c r="F1209" s="2" t="s">
        <v>26</v>
      </c>
      <c r="G1209" s="2" t="s">
        <v>9</v>
      </c>
      <c r="H1209" s="2">
        <f t="shared" si="18"/>
        <v>1977</v>
      </c>
      <c r="I1209" s="42" t="s">
        <v>6246</v>
      </c>
      <c r="J1209" s="2">
        <v>6.3</v>
      </c>
      <c r="K1209" s="2">
        <v>166.17</v>
      </c>
      <c r="L1209" s="2">
        <v>150</v>
      </c>
      <c r="M1209" s="2">
        <v>12.82</v>
      </c>
      <c r="N1209" s="2">
        <v>21.49</v>
      </c>
      <c r="O1209" s="2">
        <v>157.28</v>
      </c>
      <c r="P1209" s="2">
        <v>1392</v>
      </c>
      <c r="Q1209" s="2" t="s">
        <v>45</v>
      </c>
      <c r="R1209" s="2">
        <v>51</v>
      </c>
      <c r="S1209" s="2">
        <v>319503</v>
      </c>
      <c r="T1209" s="2">
        <v>88.3</v>
      </c>
      <c r="U1209" s="2">
        <v>68.98</v>
      </c>
      <c r="V1209" s="2" t="s">
        <v>54</v>
      </c>
      <c r="W1209" s="2">
        <v>44.38</v>
      </c>
    </row>
    <row r="1210" spans="1:23" x14ac:dyDescent="0.3">
      <c r="A1210" s="2" t="s">
        <v>1373</v>
      </c>
      <c r="B1210" s="2" t="s">
        <v>25</v>
      </c>
      <c r="C1210" s="2" t="s">
        <v>61</v>
      </c>
      <c r="D1210" s="2" t="s">
        <v>2166</v>
      </c>
      <c r="E1210" s="2" t="s">
        <v>4460</v>
      </c>
      <c r="F1210" s="2" t="s">
        <v>26</v>
      </c>
      <c r="G1210" s="2" t="s">
        <v>19</v>
      </c>
      <c r="H1210" s="2">
        <f t="shared" si="18"/>
        <v>1975</v>
      </c>
      <c r="I1210" s="42" t="s">
        <v>6247</v>
      </c>
      <c r="J1210" s="2">
        <v>6.3</v>
      </c>
      <c r="K1210" s="2">
        <v>107.75</v>
      </c>
      <c r="L1210" s="2">
        <v>172</v>
      </c>
      <c r="M1210" s="2">
        <v>10.85</v>
      </c>
      <c r="N1210" s="2">
        <v>23.91</v>
      </c>
      <c r="O1210" s="2">
        <v>59.98</v>
      </c>
      <c r="P1210" s="2">
        <v>3757</v>
      </c>
      <c r="Q1210" s="2" t="s">
        <v>45</v>
      </c>
      <c r="R1210" s="2">
        <v>81</v>
      </c>
      <c r="S1210" s="2">
        <v>368043</v>
      </c>
      <c r="T1210" s="2">
        <v>44.34</v>
      </c>
      <c r="U1210" s="2">
        <v>15.64</v>
      </c>
      <c r="V1210" s="2" t="s">
        <v>46</v>
      </c>
      <c r="W1210" s="2">
        <v>50.71</v>
      </c>
    </row>
    <row r="1211" spans="1:23" x14ac:dyDescent="0.3">
      <c r="A1211" s="2" t="s">
        <v>1408</v>
      </c>
      <c r="B1211" s="2" t="s">
        <v>20</v>
      </c>
      <c r="C1211" s="2" t="s">
        <v>52</v>
      </c>
      <c r="D1211" s="2" t="s">
        <v>2831</v>
      </c>
      <c r="E1211" s="2" t="s">
        <v>4500</v>
      </c>
      <c r="F1211" s="2" t="s">
        <v>26</v>
      </c>
      <c r="G1211" s="2" t="s">
        <v>9</v>
      </c>
      <c r="H1211" s="2">
        <f t="shared" si="18"/>
        <v>1969</v>
      </c>
      <c r="I1211" s="42" t="s">
        <v>6248</v>
      </c>
      <c r="J1211" s="2">
        <v>6.3</v>
      </c>
      <c r="K1211" s="2">
        <v>115.99</v>
      </c>
      <c r="L1211" s="2">
        <v>85</v>
      </c>
      <c r="M1211" s="2">
        <v>25.04</v>
      </c>
      <c r="N1211" s="2">
        <v>63.77</v>
      </c>
      <c r="O1211" s="2">
        <v>256.55</v>
      </c>
      <c r="P1211" s="2">
        <v>1088</v>
      </c>
      <c r="Q1211" s="2" t="s">
        <v>45</v>
      </c>
      <c r="R1211" s="2">
        <v>96</v>
      </c>
      <c r="S1211" s="2">
        <v>396452</v>
      </c>
      <c r="T1211" s="2">
        <v>168.24</v>
      </c>
      <c r="U1211" s="2">
        <v>88.31</v>
      </c>
      <c r="V1211" s="2" t="s">
        <v>44</v>
      </c>
      <c r="W1211" s="2">
        <v>38.14</v>
      </c>
    </row>
    <row r="1212" spans="1:23" x14ac:dyDescent="0.3">
      <c r="A1212" s="2" t="s">
        <v>1414</v>
      </c>
      <c r="B1212" s="2" t="s">
        <v>17</v>
      </c>
      <c r="C1212" s="2" t="s">
        <v>48</v>
      </c>
      <c r="D1212" s="2" t="s">
        <v>2835</v>
      </c>
      <c r="E1212" s="2" t="s">
        <v>4509</v>
      </c>
      <c r="F1212" s="2" t="s">
        <v>26</v>
      </c>
      <c r="G1212" s="2" t="s">
        <v>9</v>
      </c>
      <c r="H1212" s="2">
        <f t="shared" si="18"/>
        <v>2007</v>
      </c>
      <c r="I1212" s="42" t="s">
        <v>6249</v>
      </c>
      <c r="J1212" s="2">
        <v>6.3</v>
      </c>
      <c r="K1212" s="2">
        <v>279.24</v>
      </c>
      <c r="L1212" s="2">
        <v>112</v>
      </c>
      <c r="M1212" s="2">
        <v>3.43</v>
      </c>
      <c r="N1212" s="2">
        <v>5.68</v>
      </c>
      <c r="O1212" s="2">
        <v>28.35</v>
      </c>
      <c r="P1212" s="2">
        <v>4009</v>
      </c>
      <c r="Q1212" s="2" t="s">
        <v>45</v>
      </c>
      <c r="R1212" s="2">
        <v>33</v>
      </c>
      <c r="S1212" s="2">
        <v>4360</v>
      </c>
      <c r="T1212" s="2">
        <v>14.87</v>
      </c>
      <c r="U1212" s="2">
        <v>13.48</v>
      </c>
      <c r="V1212" s="2" t="s">
        <v>44</v>
      </c>
      <c r="W1212" s="2">
        <v>61.17</v>
      </c>
    </row>
    <row r="1213" spans="1:23" x14ac:dyDescent="0.3">
      <c r="A1213" s="2" t="s">
        <v>1415</v>
      </c>
      <c r="B1213" s="2" t="s">
        <v>13</v>
      </c>
      <c r="C1213" s="2" t="s">
        <v>48</v>
      </c>
      <c r="D1213" s="2" t="s">
        <v>2836</v>
      </c>
      <c r="E1213" s="2" t="s">
        <v>4510</v>
      </c>
      <c r="F1213" s="2" t="s">
        <v>26</v>
      </c>
      <c r="G1213" s="2" t="s">
        <v>2075</v>
      </c>
      <c r="H1213" s="2">
        <f t="shared" si="18"/>
        <v>1970</v>
      </c>
      <c r="I1213" s="42" t="s">
        <v>6250</v>
      </c>
      <c r="J1213" s="2">
        <v>6.3</v>
      </c>
      <c r="K1213" s="2">
        <v>263.41000000000003</v>
      </c>
      <c r="L1213" s="2">
        <v>123</v>
      </c>
      <c r="M1213" s="2">
        <v>15.6</v>
      </c>
      <c r="N1213" s="2">
        <v>41</v>
      </c>
      <c r="O1213" s="2">
        <v>180.38</v>
      </c>
      <c r="P1213" s="2">
        <v>1017</v>
      </c>
      <c r="Q1213" s="2" t="s">
        <v>49</v>
      </c>
      <c r="R1213" s="2">
        <v>33</v>
      </c>
      <c r="S1213" s="2">
        <v>272926</v>
      </c>
      <c r="T1213" s="2">
        <v>105.05</v>
      </c>
      <c r="U1213" s="2">
        <v>75.33</v>
      </c>
      <c r="V1213" s="2" t="s">
        <v>50</v>
      </c>
      <c r="W1213" s="2">
        <v>55.55</v>
      </c>
    </row>
    <row r="1214" spans="1:23" x14ac:dyDescent="0.3">
      <c r="A1214" s="2" t="s">
        <v>1456</v>
      </c>
      <c r="B1214" s="2" t="s">
        <v>20</v>
      </c>
      <c r="C1214" s="2" t="s">
        <v>48</v>
      </c>
      <c r="D1214" s="2" t="s">
        <v>2078</v>
      </c>
      <c r="E1214" s="2" t="s">
        <v>4561</v>
      </c>
      <c r="F1214" s="2" t="s">
        <v>26</v>
      </c>
      <c r="G1214" s="2" t="s">
        <v>9</v>
      </c>
      <c r="H1214" s="2">
        <f t="shared" si="18"/>
        <v>1960</v>
      </c>
      <c r="I1214" s="42" t="s">
        <v>6251</v>
      </c>
      <c r="J1214" s="2">
        <v>6.3</v>
      </c>
      <c r="K1214" s="2">
        <v>181.9</v>
      </c>
      <c r="L1214" s="2">
        <v>144</v>
      </c>
      <c r="M1214" s="2">
        <v>13.26</v>
      </c>
      <c r="N1214" s="2">
        <v>30.63</v>
      </c>
      <c r="O1214" s="2">
        <v>262.95</v>
      </c>
      <c r="P1214" s="2">
        <v>3848</v>
      </c>
      <c r="Q1214" s="2" t="s">
        <v>45</v>
      </c>
      <c r="R1214" s="2">
        <v>53</v>
      </c>
      <c r="S1214" s="2">
        <v>301499</v>
      </c>
      <c r="T1214" s="2">
        <v>155.59</v>
      </c>
      <c r="U1214" s="2">
        <v>107.36</v>
      </c>
      <c r="V1214" s="2" t="s">
        <v>46</v>
      </c>
      <c r="W1214" s="2">
        <v>74.98</v>
      </c>
    </row>
    <row r="1215" spans="1:23" x14ac:dyDescent="0.3">
      <c r="A1215" s="2" t="s">
        <v>1457</v>
      </c>
      <c r="B1215" s="2" t="s">
        <v>10</v>
      </c>
      <c r="C1215" s="2" t="s">
        <v>50</v>
      </c>
      <c r="D1215" s="2" t="s">
        <v>2859</v>
      </c>
      <c r="E1215" s="2" t="s">
        <v>4562</v>
      </c>
      <c r="F1215" s="2" t="s">
        <v>26</v>
      </c>
      <c r="G1215" s="2" t="s">
        <v>9</v>
      </c>
      <c r="H1215" s="2">
        <f t="shared" si="18"/>
        <v>1985</v>
      </c>
      <c r="I1215" s="42" t="s">
        <v>6252</v>
      </c>
      <c r="J1215" s="2">
        <v>6.3</v>
      </c>
      <c r="K1215" s="2">
        <v>262.85000000000002</v>
      </c>
      <c r="L1215" s="2">
        <v>179</v>
      </c>
      <c r="M1215" s="2">
        <v>11.47</v>
      </c>
      <c r="N1215" s="2">
        <v>31.47</v>
      </c>
      <c r="O1215" s="2">
        <v>218.69</v>
      </c>
      <c r="P1215" s="2">
        <v>1543</v>
      </c>
      <c r="Q1215" s="2" t="s">
        <v>45</v>
      </c>
      <c r="R1215" s="2">
        <v>67</v>
      </c>
      <c r="S1215" s="2">
        <v>246445</v>
      </c>
      <c r="T1215" s="2">
        <v>134.75</v>
      </c>
      <c r="U1215" s="2">
        <v>83.94</v>
      </c>
      <c r="V1215" s="2" t="s">
        <v>55</v>
      </c>
      <c r="W1215" s="2">
        <v>26.97</v>
      </c>
    </row>
    <row r="1216" spans="1:23" x14ac:dyDescent="0.3">
      <c r="A1216" s="2" t="s">
        <v>1461</v>
      </c>
      <c r="B1216" s="2" t="s">
        <v>8</v>
      </c>
      <c r="C1216" s="2" t="s">
        <v>61</v>
      </c>
      <c r="D1216" s="2" t="s">
        <v>2583</v>
      </c>
      <c r="E1216" s="2" t="s">
        <v>4567</v>
      </c>
      <c r="F1216" s="2" t="s">
        <v>26</v>
      </c>
      <c r="G1216" s="2" t="s">
        <v>9</v>
      </c>
      <c r="H1216" s="2">
        <f t="shared" si="18"/>
        <v>1973</v>
      </c>
      <c r="I1216" s="42" t="s">
        <v>6253</v>
      </c>
      <c r="J1216" s="2">
        <v>6.3</v>
      </c>
      <c r="K1216" s="2">
        <v>193.46</v>
      </c>
      <c r="L1216" s="2">
        <v>101</v>
      </c>
      <c r="M1216" s="2">
        <v>35.36</v>
      </c>
      <c r="N1216" s="2">
        <v>68.81</v>
      </c>
      <c r="O1216" s="2">
        <v>271.25</v>
      </c>
      <c r="P1216" s="2">
        <v>1867</v>
      </c>
      <c r="Q1216" s="2" t="s">
        <v>49</v>
      </c>
      <c r="R1216" s="2">
        <v>76</v>
      </c>
      <c r="S1216" s="2">
        <v>238168</v>
      </c>
      <c r="T1216" s="2">
        <v>140.57</v>
      </c>
      <c r="U1216" s="2">
        <v>130.68</v>
      </c>
      <c r="V1216" s="2" t="s">
        <v>44</v>
      </c>
      <c r="W1216" s="2">
        <v>60.27</v>
      </c>
    </row>
    <row r="1217" spans="1:23" x14ac:dyDescent="0.3">
      <c r="A1217" s="2" t="s">
        <v>1504</v>
      </c>
      <c r="B1217" s="2" t="s">
        <v>20</v>
      </c>
      <c r="C1217" s="2" t="s">
        <v>48</v>
      </c>
      <c r="D1217" s="2" t="s">
        <v>1945</v>
      </c>
      <c r="E1217" s="2" t="s">
        <v>4616</v>
      </c>
      <c r="F1217" s="2" t="s">
        <v>26</v>
      </c>
      <c r="G1217" s="2" t="s">
        <v>19</v>
      </c>
      <c r="H1217" s="2">
        <f t="shared" si="18"/>
        <v>1978</v>
      </c>
      <c r="I1217" s="42" t="s">
        <v>6254</v>
      </c>
      <c r="J1217" s="2">
        <v>6.3</v>
      </c>
      <c r="K1217" s="2">
        <v>52</v>
      </c>
      <c r="L1217" s="2">
        <v>143</v>
      </c>
      <c r="M1217" s="2">
        <v>37.54</v>
      </c>
      <c r="N1217" s="2">
        <v>104.05</v>
      </c>
      <c r="O1217" s="2">
        <v>744.87</v>
      </c>
      <c r="P1217" s="2">
        <v>4972</v>
      </c>
      <c r="Q1217" s="2" t="s">
        <v>45</v>
      </c>
      <c r="R1217" s="2">
        <v>43</v>
      </c>
      <c r="S1217" s="2">
        <v>23467</v>
      </c>
      <c r="T1217" s="2">
        <v>421.45</v>
      </c>
      <c r="U1217" s="2">
        <v>323.42</v>
      </c>
      <c r="V1217" s="2" t="s">
        <v>44</v>
      </c>
      <c r="W1217" s="2">
        <v>23.71</v>
      </c>
    </row>
    <row r="1218" spans="1:23" x14ac:dyDescent="0.3">
      <c r="A1218" s="2" t="s">
        <v>1551</v>
      </c>
      <c r="B1218" s="2" t="s">
        <v>32</v>
      </c>
      <c r="C1218" s="2" t="s">
        <v>48</v>
      </c>
      <c r="D1218" s="2" t="s">
        <v>1943</v>
      </c>
      <c r="E1218" s="2" t="s">
        <v>4675</v>
      </c>
      <c r="F1218" s="2" t="s">
        <v>26</v>
      </c>
      <c r="G1218" s="2" t="s">
        <v>9</v>
      </c>
      <c r="H1218" s="2">
        <f t="shared" si="18"/>
        <v>1968</v>
      </c>
      <c r="I1218" s="42" t="s">
        <v>6255</v>
      </c>
      <c r="J1218" s="2">
        <v>6.3</v>
      </c>
      <c r="K1218" s="2">
        <v>17.72</v>
      </c>
      <c r="L1218" s="2">
        <v>164</v>
      </c>
      <c r="M1218" s="2">
        <v>11.06</v>
      </c>
      <c r="N1218" s="2">
        <v>25.87</v>
      </c>
      <c r="O1218" s="2">
        <v>52.07</v>
      </c>
      <c r="P1218" s="2">
        <v>2971</v>
      </c>
      <c r="Q1218" s="2" t="s">
        <v>45</v>
      </c>
      <c r="R1218" s="2">
        <v>58</v>
      </c>
      <c r="S1218" s="2">
        <v>125124</v>
      </c>
      <c r="T1218" s="2">
        <v>41.38</v>
      </c>
      <c r="U1218" s="2">
        <v>10.69</v>
      </c>
      <c r="V1218" s="2" t="s">
        <v>46</v>
      </c>
      <c r="W1218" s="2">
        <v>6.11</v>
      </c>
    </row>
    <row r="1219" spans="1:23" x14ac:dyDescent="0.3">
      <c r="A1219" s="2" t="s">
        <v>1590</v>
      </c>
      <c r="B1219" s="2" t="s">
        <v>28</v>
      </c>
      <c r="C1219" s="2" t="s">
        <v>61</v>
      </c>
      <c r="D1219" s="2" t="s">
        <v>2068</v>
      </c>
      <c r="E1219" s="2" t="s">
        <v>4726</v>
      </c>
      <c r="F1219" s="2" t="s">
        <v>26</v>
      </c>
      <c r="G1219" s="2" t="s">
        <v>9</v>
      </c>
      <c r="H1219" s="2">
        <f t="shared" ref="H1219:H1282" si="19">YEAR(I1219)</f>
        <v>1986</v>
      </c>
      <c r="I1219" s="42" t="s">
        <v>6256</v>
      </c>
      <c r="J1219" s="2">
        <v>6.3</v>
      </c>
      <c r="K1219" s="2">
        <v>179.25</v>
      </c>
      <c r="L1219" s="2">
        <v>111</v>
      </c>
      <c r="M1219" s="2">
        <v>3.29</v>
      </c>
      <c r="N1219" s="2">
        <v>5.55</v>
      </c>
      <c r="O1219" s="2">
        <v>30.81</v>
      </c>
      <c r="P1219" s="2">
        <v>615</v>
      </c>
      <c r="Q1219" s="2" t="s">
        <v>45</v>
      </c>
      <c r="R1219" s="2">
        <v>41</v>
      </c>
      <c r="S1219" s="2">
        <v>250293</v>
      </c>
      <c r="T1219" s="2">
        <v>23.92</v>
      </c>
      <c r="U1219" s="2">
        <v>6.89</v>
      </c>
      <c r="V1219" s="2" t="s">
        <v>48</v>
      </c>
      <c r="W1219" s="2">
        <v>74.86</v>
      </c>
    </row>
    <row r="1220" spans="1:23" x14ac:dyDescent="0.3">
      <c r="A1220" s="2" t="s">
        <v>1599</v>
      </c>
      <c r="B1220" s="2" t="s">
        <v>10</v>
      </c>
      <c r="C1220" s="2" t="s">
        <v>50</v>
      </c>
      <c r="D1220" s="2" t="s">
        <v>2938</v>
      </c>
      <c r="E1220" s="2" t="s">
        <v>4736</v>
      </c>
      <c r="F1220" s="2" t="s">
        <v>26</v>
      </c>
      <c r="G1220" s="2" t="s">
        <v>9</v>
      </c>
      <c r="H1220" s="2">
        <f t="shared" si="19"/>
        <v>1988</v>
      </c>
      <c r="I1220" s="42" t="s">
        <v>6257</v>
      </c>
      <c r="J1220" s="2">
        <v>6.3</v>
      </c>
      <c r="K1220" s="2">
        <v>179.65</v>
      </c>
      <c r="L1220" s="2">
        <v>127</v>
      </c>
      <c r="M1220" s="2">
        <v>45.38</v>
      </c>
      <c r="N1220" s="2">
        <v>113.55</v>
      </c>
      <c r="O1220" s="2">
        <v>362.44</v>
      </c>
      <c r="P1220" s="2">
        <v>1049</v>
      </c>
      <c r="Q1220" s="2" t="s">
        <v>49</v>
      </c>
      <c r="R1220" s="2">
        <v>70</v>
      </c>
      <c r="S1220" s="2">
        <v>175615</v>
      </c>
      <c r="T1220" s="2">
        <v>267.01</v>
      </c>
      <c r="U1220" s="2">
        <v>95.43</v>
      </c>
      <c r="V1220" s="2" t="s">
        <v>46</v>
      </c>
      <c r="W1220" s="2">
        <v>62.21</v>
      </c>
    </row>
    <row r="1221" spans="1:23" x14ac:dyDescent="0.3">
      <c r="A1221" s="2" t="s">
        <v>1606</v>
      </c>
      <c r="B1221" s="2" t="s">
        <v>20</v>
      </c>
      <c r="C1221" s="2" t="s">
        <v>44</v>
      </c>
      <c r="D1221" s="2" t="s">
        <v>2908</v>
      </c>
      <c r="E1221" s="2" t="s">
        <v>4744</v>
      </c>
      <c r="F1221" s="2" t="s">
        <v>26</v>
      </c>
      <c r="G1221" s="2" t="s">
        <v>9</v>
      </c>
      <c r="H1221" s="2">
        <f t="shared" si="19"/>
        <v>1958</v>
      </c>
      <c r="I1221" s="42" t="s">
        <v>6258</v>
      </c>
      <c r="J1221" s="2">
        <v>6.3</v>
      </c>
      <c r="K1221" s="2">
        <v>139</v>
      </c>
      <c r="L1221" s="2">
        <v>159</v>
      </c>
      <c r="M1221" s="2">
        <v>11.42</v>
      </c>
      <c r="N1221" s="2">
        <v>28.39</v>
      </c>
      <c r="O1221" s="2">
        <v>76.22</v>
      </c>
      <c r="P1221" s="2">
        <v>1508</v>
      </c>
      <c r="Q1221" s="2" t="s">
        <v>45</v>
      </c>
      <c r="R1221" s="2">
        <v>36</v>
      </c>
      <c r="S1221" s="2">
        <v>164604</v>
      </c>
      <c r="T1221" s="2">
        <v>56.3</v>
      </c>
      <c r="U1221" s="2">
        <v>19.920000000000002</v>
      </c>
      <c r="V1221" s="2" t="s">
        <v>48</v>
      </c>
      <c r="W1221" s="2">
        <v>56.91</v>
      </c>
    </row>
    <row r="1222" spans="1:23" x14ac:dyDescent="0.3">
      <c r="A1222" s="2" t="s">
        <v>1608</v>
      </c>
      <c r="B1222" s="2" t="s">
        <v>13</v>
      </c>
      <c r="C1222" s="2" t="s">
        <v>48</v>
      </c>
      <c r="D1222" s="2" t="s">
        <v>2465</v>
      </c>
      <c r="E1222" s="2" t="s">
        <v>4746</v>
      </c>
      <c r="F1222" s="2" t="s">
        <v>26</v>
      </c>
      <c r="G1222" s="2" t="s">
        <v>9</v>
      </c>
      <c r="H1222" s="2">
        <f t="shared" si="19"/>
        <v>1952</v>
      </c>
      <c r="I1222" s="42" t="s">
        <v>6259</v>
      </c>
      <c r="J1222" s="2">
        <v>6.3</v>
      </c>
      <c r="K1222" s="2">
        <v>103.17</v>
      </c>
      <c r="L1222" s="2">
        <v>156</v>
      </c>
      <c r="M1222" s="2">
        <v>25.06</v>
      </c>
      <c r="N1222" s="2">
        <v>54.03</v>
      </c>
      <c r="O1222" s="2">
        <v>513.73</v>
      </c>
      <c r="P1222" s="2">
        <v>1514</v>
      </c>
      <c r="Q1222" s="2" t="s">
        <v>49</v>
      </c>
      <c r="R1222" s="2">
        <v>34</v>
      </c>
      <c r="S1222" s="2">
        <v>265942</v>
      </c>
      <c r="T1222" s="2">
        <v>270.02999999999997</v>
      </c>
      <c r="U1222" s="2">
        <v>243.7</v>
      </c>
      <c r="V1222" s="2" t="s">
        <v>54</v>
      </c>
      <c r="W1222" s="2">
        <v>22.15</v>
      </c>
    </row>
    <row r="1223" spans="1:23" x14ac:dyDescent="0.3">
      <c r="A1223" s="2" t="s">
        <v>1612</v>
      </c>
      <c r="B1223" s="2" t="s">
        <v>22</v>
      </c>
      <c r="C1223" s="2" t="s">
        <v>52</v>
      </c>
      <c r="D1223" s="2" t="s">
        <v>2940</v>
      </c>
      <c r="E1223" s="2" t="s">
        <v>4750</v>
      </c>
      <c r="F1223" s="2" t="s">
        <v>26</v>
      </c>
      <c r="G1223" s="2" t="s">
        <v>19</v>
      </c>
      <c r="H1223" s="2">
        <f t="shared" si="19"/>
        <v>1966</v>
      </c>
      <c r="I1223" s="42" t="s">
        <v>6260</v>
      </c>
      <c r="J1223" s="2">
        <v>6.3</v>
      </c>
      <c r="K1223" s="2">
        <v>194.26</v>
      </c>
      <c r="L1223" s="2">
        <v>135</v>
      </c>
      <c r="M1223" s="2">
        <v>17.89</v>
      </c>
      <c r="N1223" s="2">
        <v>29.37</v>
      </c>
      <c r="O1223" s="2">
        <v>270.45</v>
      </c>
      <c r="P1223" s="2">
        <v>1403</v>
      </c>
      <c r="Q1223" s="2" t="s">
        <v>49</v>
      </c>
      <c r="R1223" s="2">
        <v>66</v>
      </c>
      <c r="S1223" s="2">
        <v>57279</v>
      </c>
      <c r="T1223" s="2">
        <v>157.93</v>
      </c>
      <c r="U1223" s="2">
        <v>112.52</v>
      </c>
      <c r="V1223" s="2" t="s">
        <v>55</v>
      </c>
      <c r="W1223" s="2">
        <v>37.89</v>
      </c>
    </row>
    <row r="1224" spans="1:23" x14ac:dyDescent="0.3">
      <c r="A1224" s="2" t="s">
        <v>1617</v>
      </c>
      <c r="B1224" s="2" t="s">
        <v>8</v>
      </c>
      <c r="C1224" s="2" t="s">
        <v>52</v>
      </c>
      <c r="D1224" s="2" t="s">
        <v>2143</v>
      </c>
      <c r="E1224" s="2" t="s">
        <v>4757</v>
      </c>
      <c r="F1224" s="2" t="s">
        <v>26</v>
      </c>
      <c r="G1224" s="2" t="s">
        <v>9</v>
      </c>
      <c r="H1224" s="2">
        <f t="shared" si="19"/>
        <v>1971</v>
      </c>
      <c r="I1224" s="42" t="s">
        <v>5616</v>
      </c>
      <c r="J1224" s="2">
        <v>6.3</v>
      </c>
      <c r="K1224" s="2">
        <v>6.54</v>
      </c>
      <c r="L1224" s="2">
        <v>122</v>
      </c>
      <c r="M1224" s="2">
        <v>10.59</v>
      </c>
      <c r="N1224" s="2">
        <v>25.99</v>
      </c>
      <c r="O1224" s="2">
        <v>127.51</v>
      </c>
      <c r="P1224" s="2">
        <v>4281</v>
      </c>
      <c r="Q1224" s="2" t="s">
        <v>45</v>
      </c>
      <c r="R1224" s="2">
        <v>90</v>
      </c>
      <c r="S1224" s="2">
        <v>192307</v>
      </c>
      <c r="T1224" s="2">
        <v>90.44</v>
      </c>
      <c r="U1224" s="2">
        <v>37.07</v>
      </c>
      <c r="V1224" s="2" t="s">
        <v>46</v>
      </c>
      <c r="W1224" s="2">
        <v>2.06</v>
      </c>
    </row>
    <row r="1225" spans="1:23" x14ac:dyDescent="0.3">
      <c r="A1225" s="2" t="s">
        <v>1658</v>
      </c>
      <c r="B1225" s="2" t="s">
        <v>17</v>
      </c>
      <c r="C1225" s="2" t="s">
        <v>50</v>
      </c>
      <c r="D1225" s="2" t="s">
        <v>2753</v>
      </c>
      <c r="E1225" s="2" t="s">
        <v>4812</v>
      </c>
      <c r="F1225" s="2" t="s">
        <v>26</v>
      </c>
      <c r="G1225" s="2" t="s">
        <v>9</v>
      </c>
      <c r="H1225" s="2">
        <f t="shared" si="19"/>
        <v>1993</v>
      </c>
      <c r="I1225" s="42" t="s">
        <v>6261</v>
      </c>
      <c r="J1225" s="2">
        <v>6.3</v>
      </c>
      <c r="K1225" s="2">
        <v>116.06</v>
      </c>
      <c r="L1225" s="2">
        <v>101</v>
      </c>
      <c r="M1225" s="2">
        <v>19.2</v>
      </c>
      <c r="N1225" s="2">
        <v>31.56</v>
      </c>
      <c r="O1225" s="2">
        <v>68.42</v>
      </c>
      <c r="P1225" s="2">
        <v>4872</v>
      </c>
      <c r="Q1225" s="2" t="s">
        <v>45</v>
      </c>
      <c r="R1225" s="2">
        <v>51</v>
      </c>
      <c r="S1225" s="2">
        <v>411801</v>
      </c>
      <c r="T1225" s="2">
        <v>53.58</v>
      </c>
      <c r="U1225" s="2">
        <v>14.84</v>
      </c>
      <c r="V1225" s="2" t="s">
        <v>55</v>
      </c>
      <c r="W1225" s="2">
        <v>52.39</v>
      </c>
    </row>
    <row r="1226" spans="1:23" x14ac:dyDescent="0.3">
      <c r="A1226" s="2" t="s">
        <v>1670</v>
      </c>
      <c r="B1226" s="2" t="s">
        <v>28</v>
      </c>
      <c r="C1226" s="2" t="s">
        <v>54</v>
      </c>
      <c r="D1226" s="2" t="s">
        <v>2972</v>
      </c>
      <c r="E1226" s="2" t="s">
        <v>4825</v>
      </c>
      <c r="F1226" s="2" t="s">
        <v>26</v>
      </c>
      <c r="G1226" s="2" t="s">
        <v>19</v>
      </c>
      <c r="H1226" s="2">
        <f t="shared" si="19"/>
        <v>1956</v>
      </c>
      <c r="I1226" s="42" t="s">
        <v>6262</v>
      </c>
      <c r="J1226" s="2">
        <v>6.3</v>
      </c>
      <c r="K1226" s="2">
        <v>84.35</v>
      </c>
      <c r="L1226" s="2">
        <v>163</v>
      </c>
      <c r="M1226" s="2">
        <v>6.77</v>
      </c>
      <c r="N1226" s="2">
        <v>11.69</v>
      </c>
      <c r="O1226" s="2">
        <v>97.27</v>
      </c>
      <c r="P1226" s="2">
        <v>3991</v>
      </c>
      <c r="Q1226" s="2" t="s">
        <v>45</v>
      </c>
      <c r="R1226" s="2">
        <v>81</v>
      </c>
      <c r="S1226" s="2">
        <v>398372</v>
      </c>
      <c r="T1226" s="2">
        <v>49.41</v>
      </c>
      <c r="U1226" s="2">
        <v>47.86</v>
      </c>
      <c r="V1226" s="2" t="s">
        <v>46</v>
      </c>
      <c r="W1226" s="2">
        <v>28.9</v>
      </c>
    </row>
    <row r="1227" spans="1:23" x14ac:dyDescent="0.3">
      <c r="A1227" s="2" t="s">
        <v>594</v>
      </c>
      <c r="B1227" s="2" t="s">
        <v>25</v>
      </c>
      <c r="C1227" s="2" t="s">
        <v>48</v>
      </c>
      <c r="D1227" s="2" t="s">
        <v>2222</v>
      </c>
      <c r="E1227" s="2" t="s">
        <v>4831</v>
      </c>
      <c r="F1227" s="2" t="s">
        <v>26</v>
      </c>
      <c r="G1227" s="2" t="s">
        <v>9</v>
      </c>
      <c r="H1227" s="2">
        <f t="shared" si="19"/>
        <v>1958</v>
      </c>
      <c r="I1227" s="42" t="s">
        <v>6263</v>
      </c>
      <c r="J1227" s="2">
        <v>6.3</v>
      </c>
      <c r="K1227" s="2">
        <v>159.57</v>
      </c>
      <c r="L1227" s="2">
        <v>88</v>
      </c>
      <c r="M1227" s="2">
        <v>8.14</v>
      </c>
      <c r="N1227" s="2">
        <v>14.46</v>
      </c>
      <c r="O1227" s="2">
        <v>72.900000000000006</v>
      </c>
      <c r="P1227" s="2">
        <v>3141</v>
      </c>
      <c r="Q1227" s="2" t="s">
        <v>49</v>
      </c>
      <c r="R1227" s="2">
        <v>98</v>
      </c>
      <c r="S1227" s="2">
        <v>6266</v>
      </c>
      <c r="T1227" s="2">
        <v>56.67</v>
      </c>
      <c r="U1227" s="2">
        <v>16.23</v>
      </c>
      <c r="V1227" s="2" t="s">
        <v>54</v>
      </c>
      <c r="W1227" s="2">
        <v>71.45</v>
      </c>
    </row>
    <row r="1228" spans="1:23" x14ac:dyDescent="0.3">
      <c r="A1228" s="2" t="s">
        <v>1676</v>
      </c>
      <c r="B1228" s="2" t="s">
        <v>25</v>
      </c>
      <c r="C1228" s="2" t="s">
        <v>50</v>
      </c>
      <c r="D1228" s="2" t="s">
        <v>2977</v>
      </c>
      <c r="E1228" s="2" t="s">
        <v>4833</v>
      </c>
      <c r="F1228" s="2" t="s">
        <v>26</v>
      </c>
      <c r="G1228" s="2" t="s">
        <v>9</v>
      </c>
      <c r="H1228" s="2">
        <f t="shared" si="19"/>
        <v>1996</v>
      </c>
      <c r="I1228" s="42" t="s">
        <v>6264</v>
      </c>
      <c r="J1228" s="2">
        <v>6.3</v>
      </c>
      <c r="K1228" s="2">
        <v>208.25</v>
      </c>
      <c r="L1228" s="2">
        <v>176</v>
      </c>
      <c r="M1228" s="2">
        <v>9.39</v>
      </c>
      <c r="N1228" s="2">
        <v>25.46</v>
      </c>
      <c r="O1228" s="2">
        <v>90.38</v>
      </c>
      <c r="P1228" s="2">
        <v>1977</v>
      </c>
      <c r="Q1228" s="2" t="s">
        <v>49</v>
      </c>
      <c r="R1228" s="2">
        <v>79</v>
      </c>
      <c r="S1228" s="2">
        <v>243428</v>
      </c>
      <c r="T1228" s="2">
        <v>64.14</v>
      </c>
      <c r="U1228" s="2">
        <v>26.24</v>
      </c>
      <c r="V1228" s="2" t="s">
        <v>50</v>
      </c>
      <c r="W1228" s="2">
        <v>97.29</v>
      </c>
    </row>
    <row r="1229" spans="1:23" x14ac:dyDescent="0.3">
      <c r="A1229" s="2" t="s">
        <v>1700</v>
      </c>
      <c r="B1229" s="2" t="s">
        <v>8</v>
      </c>
      <c r="C1229" s="2" t="s">
        <v>54</v>
      </c>
      <c r="D1229" s="2" t="s">
        <v>2988</v>
      </c>
      <c r="E1229" s="2" t="s">
        <v>4863</v>
      </c>
      <c r="F1229" s="2" t="s">
        <v>26</v>
      </c>
      <c r="G1229" s="2" t="s">
        <v>9</v>
      </c>
      <c r="H1229" s="2">
        <f t="shared" si="19"/>
        <v>1994</v>
      </c>
      <c r="I1229" s="42" t="s">
        <v>6265</v>
      </c>
      <c r="J1229" s="2">
        <v>6.3</v>
      </c>
      <c r="K1229" s="2">
        <v>205.57</v>
      </c>
      <c r="L1229" s="2">
        <v>92</v>
      </c>
      <c r="M1229" s="2">
        <v>6.63</v>
      </c>
      <c r="N1229" s="2">
        <v>16.04</v>
      </c>
      <c r="O1229" s="2">
        <v>60.33</v>
      </c>
      <c r="P1229" s="2">
        <v>2752</v>
      </c>
      <c r="Q1229" s="2" t="s">
        <v>49</v>
      </c>
      <c r="R1229" s="2">
        <v>77</v>
      </c>
      <c r="S1229" s="2">
        <v>32364</v>
      </c>
      <c r="T1229" s="2">
        <v>40.54</v>
      </c>
      <c r="U1229" s="2">
        <v>19.79</v>
      </c>
      <c r="V1229" s="2" t="s">
        <v>46</v>
      </c>
      <c r="W1229" s="2">
        <v>50.52</v>
      </c>
    </row>
    <row r="1230" spans="1:23" x14ac:dyDescent="0.3">
      <c r="A1230" s="2" t="s">
        <v>1704</v>
      </c>
      <c r="B1230" s="2" t="s">
        <v>25</v>
      </c>
      <c r="C1230" s="2" t="s">
        <v>50</v>
      </c>
      <c r="D1230" s="2" t="s">
        <v>2060</v>
      </c>
      <c r="E1230" s="2" t="s">
        <v>4867</v>
      </c>
      <c r="F1230" s="2" t="s">
        <v>26</v>
      </c>
      <c r="G1230" s="2" t="s">
        <v>9</v>
      </c>
      <c r="H1230" s="2">
        <f t="shared" si="19"/>
        <v>1964</v>
      </c>
      <c r="I1230" s="42" t="s">
        <v>6266</v>
      </c>
      <c r="J1230" s="2">
        <v>6.3</v>
      </c>
      <c r="K1230" s="2">
        <v>201.71</v>
      </c>
      <c r="L1230" s="2">
        <v>108</v>
      </c>
      <c r="M1230" s="2">
        <v>30.61</v>
      </c>
      <c r="N1230" s="2">
        <v>53.73</v>
      </c>
      <c r="O1230" s="2">
        <v>249.81</v>
      </c>
      <c r="P1230" s="2">
        <v>2067</v>
      </c>
      <c r="Q1230" s="2" t="s">
        <v>49</v>
      </c>
      <c r="R1230" s="2">
        <v>65</v>
      </c>
      <c r="S1230" s="2">
        <v>261237</v>
      </c>
      <c r="T1230" s="2">
        <v>195.95</v>
      </c>
      <c r="U1230" s="2">
        <v>53.86</v>
      </c>
      <c r="V1230" s="2" t="s">
        <v>44</v>
      </c>
      <c r="W1230" s="2">
        <v>84.34</v>
      </c>
    </row>
    <row r="1231" spans="1:23" x14ac:dyDescent="0.3">
      <c r="A1231" s="2" t="s">
        <v>1711</v>
      </c>
      <c r="B1231" s="2" t="s">
        <v>32</v>
      </c>
      <c r="C1231" s="2" t="s">
        <v>48</v>
      </c>
      <c r="D1231" s="2" t="s">
        <v>2661</v>
      </c>
      <c r="E1231" s="2" t="s">
        <v>4875</v>
      </c>
      <c r="F1231" s="2" t="s">
        <v>26</v>
      </c>
      <c r="G1231" s="2" t="s">
        <v>19</v>
      </c>
      <c r="H1231" s="2">
        <f t="shared" si="19"/>
        <v>1966</v>
      </c>
      <c r="I1231" s="42" t="s">
        <v>6267</v>
      </c>
      <c r="J1231" s="2">
        <v>6.3</v>
      </c>
      <c r="K1231" s="2">
        <v>244.97</v>
      </c>
      <c r="L1231" s="2">
        <v>119</v>
      </c>
      <c r="M1231" s="2">
        <v>1.17</v>
      </c>
      <c r="N1231" s="2">
        <v>2.58</v>
      </c>
      <c r="O1231" s="2">
        <v>21.89</v>
      </c>
      <c r="P1231" s="2">
        <v>622</v>
      </c>
      <c r="Q1231" s="2" t="s">
        <v>49</v>
      </c>
      <c r="R1231" s="2">
        <v>47</v>
      </c>
      <c r="S1231" s="2">
        <v>281300</v>
      </c>
      <c r="T1231" s="2">
        <v>12.01</v>
      </c>
      <c r="U1231" s="2">
        <v>9.8800000000000008</v>
      </c>
      <c r="V1231" s="2" t="s">
        <v>46</v>
      </c>
      <c r="W1231" s="2">
        <v>27.83</v>
      </c>
    </row>
    <row r="1232" spans="1:23" x14ac:dyDescent="0.3">
      <c r="A1232" s="2" t="s">
        <v>1752</v>
      </c>
      <c r="B1232" s="2" t="s">
        <v>17</v>
      </c>
      <c r="C1232" s="2" t="s">
        <v>50</v>
      </c>
      <c r="D1232" s="2" t="s">
        <v>3014</v>
      </c>
      <c r="E1232" s="2" t="s">
        <v>4929</v>
      </c>
      <c r="F1232" s="2" t="s">
        <v>26</v>
      </c>
      <c r="G1232" s="2" t="s">
        <v>9</v>
      </c>
      <c r="H1232" s="2">
        <f t="shared" si="19"/>
        <v>1960</v>
      </c>
      <c r="I1232" s="42" t="s">
        <v>6268</v>
      </c>
      <c r="J1232" s="2">
        <v>6.3</v>
      </c>
      <c r="K1232" s="2">
        <v>78.239999999999995</v>
      </c>
      <c r="L1232" s="2">
        <v>82</v>
      </c>
      <c r="M1232" s="2">
        <v>30.17</v>
      </c>
      <c r="N1232" s="2">
        <v>45.9</v>
      </c>
      <c r="O1232" s="2">
        <v>337.78</v>
      </c>
      <c r="P1232" s="2">
        <v>920</v>
      </c>
      <c r="Q1232" s="2" t="s">
        <v>49</v>
      </c>
      <c r="R1232" s="2">
        <v>43</v>
      </c>
      <c r="S1232" s="2">
        <v>59202</v>
      </c>
      <c r="T1232" s="2">
        <v>218.96</v>
      </c>
      <c r="U1232" s="2">
        <v>118.82</v>
      </c>
      <c r="V1232" s="2" t="s">
        <v>48</v>
      </c>
      <c r="W1232" s="2">
        <v>36.86</v>
      </c>
    </row>
    <row r="1233" spans="1:23" x14ac:dyDescent="0.3">
      <c r="A1233" s="2" t="s">
        <v>126</v>
      </c>
      <c r="B1233" s="2" t="s">
        <v>25</v>
      </c>
      <c r="C1233" s="2" t="s">
        <v>54</v>
      </c>
      <c r="D1233" s="2" t="s">
        <v>2043</v>
      </c>
      <c r="E1233" s="2" t="s">
        <v>4948</v>
      </c>
      <c r="F1233" s="2" t="s">
        <v>26</v>
      </c>
      <c r="G1233" s="2" t="s">
        <v>9</v>
      </c>
      <c r="H1233" s="2">
        <f t="shared" si="19"/>
        <v>1970</v>
      </c>
      <c r="I1233" s="42" t="s">
        <v>6269</v>
      </c>
      <c r="J1233" s="2">
        <v>6.3</v>
      </c>
      <c r="K1233" s="2">
        <v>81.599999999999994</v>
      </c>
      <c r="L1233" s="2">
        <v>178</v>
      </c>
      <c r="M1233" s="2">
        <v>32.26</v>
      </c>
      <c r="N1233" s="2">
        <v>89.25</v>
      </c>
      <c r="O1233" s="2">
        <v>687.46</v>
      </c>
      <c r="P1233" s="2">
        <v>1365</v>
      </c>
      <c r="Q1233" s="2" t="s">
        <v>45</v>
      </c>
      <c r="R1233" s="2">
        <v>49</v>
      </c>
      <c r="S1233" s="2">
        <v>493011</v>
      </c>
      <c r="T1233" s="2">
        <v>440.77</v>
      </c>
      <c r="U1233" s="2">
        <v>246.69</v>
      </c>
      <c r="V1233" s="2" t="s">
        <v>50</v>
      </c>
      <c r="W1233" s="2">
        <v>8.4</v>
      </c>
    </row>
    <row r="1234" spans="1:23" x14ac:dyDescent="0.3">
      <c r="A1234" s="2" t="s">
        <v>1787</v>
      </c>
      <c r="B1234" s="2" t="s">
        <v>22</v>
      </c>
      <c r="C1234" s="2" t="s">
        <v>61</v>
      </c>
      <c r="D1234" s="2" t="s">
        <v>2270</v>
      </c>
      <c r="E1234" s="2" t="s">
        <v>4968</v>
      </c>
      <c r="F1234" s="2" t="s">
        <v>26</v>
      </c>
      <c r="G1234" s="2" t="s">
        <v>9</v>
      </c>
      <c r="H1234" s="2">
        <f t="shared" si="19"/>
        <v>1958</v>
      </c>
      <c r="I1234" s="42" t="s">
        <v>6270</v>
      </c>
      <c r="J1234" s="2">
        <v>6.3</v>
      </c>
      <c r="K1234" s="2">
        <v>289.16000000000003</v>
      </c>
      <c r="L1234" s="2">
        <v>95</v>
      </c>
      <c r="M1234" s="2">
        <v>11.19</v>
      </c>
      <c r="N1234" s="2">
        <v>26.69</v>
      </c>
      <c r="O1234" s="2">
        <v>217.88</v>
      </c>
      <c r="P1234" s="2">
        <v>2135</v>
      </c>
      <c r="Q1234" s="2" t="s">
        <v>49</v>
      </c>
      <c r="R1234" s="2">
        <v>86</v>
      </c>
      <c r="S1234" s="2">
        <v>97243</v>
      </c>
      <c r="T1234" s="2">
        <v>132.27000000000001</v>
      </c>
      <c r="U1234" s="2">
        <v>85.61</v>
      </c>
      <c r="V1234" s="2" t="s">
        <v>48</v>
      </c>
      <c r="W1234" s="2">
        <v>139.37</v>
      </c>
    </row>
    <row r="1235" spans="1:23" x14ac:dyDescent="0.3">
      <c r="A1235" s="2" t="s">
        <v>1261</v>
      </c>
      <c r="B1235" s="2" t="s">
        <v>17</v>
      </c>
      <c r="C1235" s="2" t="s">
        <v>54</v>
      </c>
      <c r="D1235" s="2" t="s">
        <v>2068</v>
      </c>
      <c r="E1235" s="2" t="s">
        <v>4986</v>
      </c>
      <c r="F1235" s="2" t="s">
        <v>26</v>
      </c>
      <c r="G1235" s="2" t="s">
        <v>9</v>
      </c>
      <c r="H1235" s="2">
        <f t="shared" si="19"/>
        <v>2009</v>
      </c>
      <c r="I1235" s="42" t="s">
        <v>6271</v>
      </c>
      <c r="J1235" s="2">
        <v>6.3</v>
      </c>
      <c r="K1235" s="2">
        <v>289.97000000000003</v>
      </c>
      <c r="L1235" s="2">
        <v>166</v>
      </c>
      <c r="M1235" s="2">
        <v>19.7</v>
      </c>
      <c r="N1235" s="2">
        <v>42.09</v>
      </c>
      <c r="O1235" s="2">
        <v>164.97</v>
      </c>
      <c r="P1235" s="2">
        <v>1171</v>
      </c>
      <c r="Q1235" s="2" t="s">
        <v>49</v>
      </c>
      <c r="R1235" s="2">
        <v>36</v>
      </c>
      <c r="S1235" s="2">
        <v>149354</v>
      </c>
      <c r="T1235" s="2">
        <v>83.85</v>
      </c>
      <c r="U1235" s="2">
        <v>81.12</v>
      </c>
      <c r="V1235" s="2" t="s">
        <v>46</v>
      </c>
      <c r="W1235" s="2">
        <v>85.77</v>
      </c>
    </row>
    <row r="1236" spans="1:23" x14ac:dyDescent="0.3">
      <c r="A1236" s="2" t="s">
        <v>1802</v>
      </c>
      <c r="B1236" s="2" t="s">
        <v>8</v>
      </c>
      <c r="C1236" s="2" t="s">
        <v>50</v>
      </c>
      <c r="D1236" s="2" t="s">
        <v>2357</v>
      </c>
      <c r="E1236" s="2" t="s">
        <v>4987</v>
      </c>
      <c r="F1236" s="2" t="s">
        <v>26</v>
      </c>
      <c r="G1236" s="2" t="s">
        <v>9</v>
      </c>
      <c r="H1236" s="2">
        <f t="shared" si="19"/>
        <v>2015</v>
      </c>
      <c r="I1236" s="42" t="s">
        <v>5914</v>
      </c>
      <c r="J1236" s="2">
        <v>6.3</v>
      </c>
      <c r="K1236" s="2">
        <v>192.89</v>
      </c>
      <c r="L1236" s="2">
        <v>90</v>
      </c>
      <c r="M1236" s="2">
        <v>33.03</v>
      </c>
      <c r="N1236" s="2">
        <v>64.13</v>
      </c>
      <c r="O1236" s="2">
        <v>601.33000000000004</v>
      </c>
      <c r="P1236" s="2">
        <v>3097</v>
      </c>
      <c r="Q1236" s="2" t="s">
        <v>49</v>
      </c>
      <c r="R1236" s="2">
        <v>75</v>
      </c>
      <c r="S1236" s="2">
        <v>370737</v>
      </c>
      <c r="T1236" s="2">
        <v>420.52</v>
      </c>
      <c r="U1236" s="2">
        <v>180.81</v>
      </c>
      <c r="V1236" s="2" t="s">
        <v>54</v>
      </c>
      <c r="W1236" s="2">
        <v>81.99</v>
      </c>
    </row>
    <row r="1237" spans="1:23" x14ac:dyDescent="0.3">
      <c r="A1237" s="2" t="s">
        <v>1807</v>
      </c>
      <c r="B1237" s="2" t="s">
        <v>8</v>
      </c>
      <c r="C1237" s="2" t="s">
        <v>54</v>
      </c>
      <c r="D1237" s="2" t="s">
        <v>3044</v>
      </c>
      <c r="E1237" s="2" t="s">
        <v>4992</v>
      </c>
      <c r="F1237" s="2" t="s">
        <v>26</v>
      </c>
      <c r="G1237" s="2" t="s">
        <v>9</v>
      </c>
      <c r="H1237" s="2">
        <f t="shared" si="19"/>
        <v>2000</v>
      </c>
      <c r="I1237" s="42" t="s">
        <v>6272</v>
      </c>
      <c r="J1237" s="2">
        <v>6.3</v>
      </c>
      <c r="K1237" s="2">
        <v>215.86</v>
      </c>
      <c r="L1237" s="2">
        <v>177</v>
      </c>
      <c r="M1237" s="2">
        <v>8.98</v>
      </c>
      <c r="N1237" s="2">
        <v>23.57</v>
      </c>
      <c r="O1237" s="2">
        <v>119.15</v>
      </c>
      <c r="P1237" s="2">
        <v>3987</v>
      </c>
      <c r="Q1237" s="2" t="s">
        <v>49</v>
      </c>
      <c r="R1237" s="2">
        <v>52</v>
      </c>
      <c r="S1237" s="2">
        <v>148401</v>
      </c>
      <c r="T1237" s="2">
        <v>95.04</v>
      </c>
      <c r="U1237" s="2">
        <v>24.11</v>
      </c>
      <c r="V1237" s="2" t="s">
        <v>46</v>
      </c>
      <c r="W1237" s="2">
        <v>71.510000000000005</v>
      </c>
    </row>
    <row r="1238" spans="1:23" x14ac:dyDescent="0.3">
      <c r="A1238" s="2" t="s">
        <v>58</v>
      </c>
      <c r="B1238" s="2" t="s">
        <v>20</v>
      </c>
      <c r="C1238" s="2" t="s">
        <v>52</v>
      </c>
      <c r="D1238" s="2" t="s">
        <v>1852</v>
      </c>
      <c r="E1238" s="2" t="s">
        <v>3058</v>
      </c>
      <c r="F1238" s="2" t="s">
        <v>26</v>
      </c>
      <c r="G1238" s="2" t="s">
        <v>9</v>
      </c>
      <c r="H1238" s="2">
        <f t="shared" si="19"/>
        <v>1991</v>
      </c>
      <c r="I1238" s="42" t="s">
        <v>6273</v>
      </c>
      <c r="J1238" s="2">
        <v>6.2</v>
      </c>
      <c r="K1238" s="2">
        <v>236.41</v>
      </c>
      <c r="L1238" s="2">
        <v>118</v>
      </c>
      <c r="M1238" s="2">
        <v>29.39</v>
      </c>
      <c r="N1238" s="2">
        <v>72.55</v>
      </c>
      <c r="O1238" s="2">
        <v>282.38</v>
      </c>
      <c r="P1238" s="2">
        <v>1806</v>
      </c>
      <c r="Q1238" s="2" t="s">
        <v>49</v>
      </c>
      <c r="R1238" s="2">
        <v>24</v>
      </c>
      <c r="S1238" s="2">
        <v>181553</v>
      </c>
      <c r="T1238" s="2">
        <v>173.75</v>
      </c>
      <c r="U1238" s="2">
        <v>108.63</v>
      </c>
      <c r="V1238" s="2" t="s">
        <v>55</v>
      </c>
      <c r="W1238" s="2">
        <v>24.92</v>
      </c>
    </row>
    <row r="1239" spans="1:23" x14ac:dyDescent="0.3">
      <c r="A1239" s="2" t="s">
        <v>100</v>
      </c>
      <c r="B1239" s="2" t="s">
        <v>20</v>
      </c>
      <c r="C1239" s="2" t="s">
        <v>54</v>
      </c>
      <c r="D1239" s="2" t="s">
        <v>1896</v>
      </c>
      <c r="E1239" s="2" t="s">
        <v>3098</v>
      </c>
      <c r="F1239" s="2" t="s">
        <v>26</v>
      </c>
      <c r="G1239" s="2" t="s">
        <v>1875</v>
      </c>
      <c r="H1239" s="2">
        <f t="shared" si="19"/>
        <v>1977</v>
      </c>
      <c r="I1239" s="42" t="s">
        <v>6274</v>
      </c>
      <c r="J1239" s="2">
        <v>6.2</v>
      </c>
      <c r="K1239" s="2">
        <v>49.29</v>
      </c>
      <c r="L1239" s="2">
        <v>127</v>
      </c>
      <c r="M1239" s="2">
        <v>38.58</v>
      </c>
      <c r="N1239" s="2">
        <v>91.95</v>
      </c>
      <c r="O1239" s="2">
        <v>586.87</v>
      </c>
      <c r="P1239" s="2">
        <v>1997</v>
      </c>
      <c r="Q1239" s="2" t="s">
        <v>49</v>
      </c>
      <c r="R1239" s="2">
        <v>76</v>
      </c>
      <c r="S1239" s="2">
        <v>410245</v>
      </c>
      <c r="T1239" s="2">
        <v>334.46</v>
      </c>
      <c r="U1239" s="2">
        <v>252.41</v>
      </c>
      <c r="V1239" s="2" t="s">
        <v>50</v>
      </c>
      <c r="W1239" s="2">
        <v>24.43</v>
      </c>
    </row>
    <row r="1240" spans="1:23" x14ac:dyDescent="0.3">
      <c r="A1240" s="2" t="s">
        <v>102</v>
      </c>
      <c r="B1240" s="2" t="s">
        <v>32</v>
      </c>
      <c r="C1240" s="2" t="s">
        <v>48</v>
      </c>
      <c r="D1240" s="2" t="s">
        <v>1898</v>
      </c>
      <c r="E1240" s="2" t="s">
        <v>3100</v>
      </c>
      <c r="F1240" s="2" t="s">
        <v>26</v>
      </c>
      <c r="G1240" s="2" t="s">
        <v>9</v>
      </c>
      <c r="H1240" s="2">
        <f t="shared" si="19"/>
        <v>1976</v>
      </c>
      <c r="I1240" s="42" t="s">
        <v>6275</v>
      </c>
      <c r="J1240" s="2">
        <v>6.2</v>
      </c>
      <c r="K1240" s="2">
        <v>14.84</v>
      </c>
      <c r="L1240" s="2">
        <v>127</v>
      </c>
      <c r="M1240" s="2">
        <v>1.87</v>
      </c>
      <c r="N1240" s="2">
        <v>5.39</v>
      </c>
      <c r="O1240" s="2">
        <v>43.9</v>
      </c>
      <c r="P1240" s="2">
        <v>2785</v>
      </c>
      <c r="Q1240" s="2" t="s">
        <v>49</v>
      </c>
      <c r="R1240" s="2">
        <v>69</v>
      </c>
      <c r="S1240" s="2">
        <v>40864</v>
      </c>
      <c r="T1240" s="2">
        <v>33.42</v>
      </c>
      <c r="U1240" s="2">
        <v>10.48</v>
      </c>
      <c r="V1240" s="2" t="s">
        <v>55</v>
      </c>
      <c r="W1240" s="2">
        <v>2.5499999999999998</v>
      </c>
    </row>
    <row r="1241" spans="1:23" x14ac:dyDescent="0.3">
      <c r="A1241" s="2" t="s">
        <v>118</v>
      </c>
      <c r="B1241" s="2" t="s">
        <v>28</v>
      </c>
      <c r="C1241" s="2" t="s">
        <v>50</v>
      </c>
      <c r="D1241" s="2" t="s">
        <v>1914</v>
      </c>
      <c r="E1241" s="2" t="s">
        <v>3116</v>
      </c>
      <c r="F1241" s="2" t="s">
        <v>26</v>
      </c>
      <c r="G1241" s="2" t="s">
        <v>9</v>
      </c>
      <c r="H1241" s="2">
        <f t="shared" si="19"/>
        <v>1957</v>
      </c>
      <c r="I1241" s="42" t="s">
        <v>6276</v>
      </c>
      <c r="J1241" s="2">
        <v>6.2</v>
      </c>
      <c r="K1241" s="2">
        <v>103.45</v>
      </c>
      <c r="L1241" s="2">
        <v>146</v>
      </c>
      <c r="M1241" s="2">
        <v>22.56</v>
      </c>
      <c r="N1241" s="2">
        <v>53.86</v>
      </c>
      <c r="O1241" s="2">
        <v>192.1</v>
      </c>
      <c r="P1241" s="2">
        <v>3635</v>
      </c>
      <c r="Q1241" s="2" t="s">
        <v>45</v>
      </c>
      <c r="R1241" s="2">
        <v>98</v>
      </c>
      <c r="S1241" s="2">
        <v>267185</v>
      </c>
      <c r="T1241" s="2">
        <v>120.81</v>
      </c>
      <c r="U1241" s="2">
        <v>71.290000000000006</v>
      </c>
      <c r="V1241" s="2" t="s">
        <v>50</v>
      </c>
      <c r="W1241" s="2">
        <v>21.95</v>
      </c>
    </row>
    <row r="1242" spans="1:23" x14ac:dyDescent="0.3">
      <c r="A1242" s="2" t="s">
        <v>173</v>
      </c>
      <c r="B1242" s="2" t="s">
        <v>32</v>
      </c>
      <c r="C1242" s="2" t="s">
        <v>52</v>
      </c>
      <c r="D1242" s="2" t="s">
        <v>1969</v>
      </c>
      <c r="E1242" s="2" t="s">
        <v>3171</v>
      </c>
      <c r="F1242" s="2" t="s">
        <v>26</v>
      </c>
      <c r="G1242" s="2" t="s">
        <v>9</v>
      </c>
      <c r="H1242" s="2">
        <f t="shared" si="19"/>
        <v>2010</v>
      </c>
      <c r="I1242" s="42" t="s">
        <v>6277</v>
      </c>
      <c r="J1242" s="2">
        <v>6.2</v>
      </c>
      <c r="K1242" s="2">
        <v>55.8</v>
      </c>
      <c r="L1242" s="2">
        <v>158</v>
      </c>
      <c r="M1242" s="2">
        <v>17.14</v>
      </c>
      <c r="N1242" s="2">
        <v>49.11</v>
      </c>
      <c r="O1242" s="2">
        <v>454.04</v>
      </c>
      <c r="P1242" s="2">
        <v>3472</v>
      </c>
      <c r="Q1242" s="2" t="s">
        <v>49</v>
      </c>
      <c r="R1242" s="2">
        <v>88</v>
      </c>
      <c r="S1242" s="2">
        <v>160790</v>
      </c>
      <c r="T1242" s="2">
        <v>362.48</v>
      </c>
      <c r="U1242" s="2">
        <v>91.56</v>
      </c>
      <c r="V1242" s="2" t="s">
        <v>50</v>
      </c>
      <c r="W1242" s="2">
        <v>7.12</v>
      </c>
    </row>
    <row r="1243" spans="1:23" x14ac:dyDescent="0.3">
      <c r="A1243" s="2" t="s">
        <v>185</v>
      </c>
      <c r="B1243" s="2" t="s">
        <v>25</v>
      </c>
      <c r="C1243" s="2" t="s">
        <v>44</v>
      </c>
      <c r="D1243" s="2" t="s">
        <v>1980</v>
      </c>
      <c r="E1243" s="2" t="s">
        <v>3183</v>
      </c>
      <c r="F1243" s="2" t="s">
        <v>26</v>
      </c>
      <c r="G1243" s="2" t="s">
        <v>9</v>
      </c>
      <c r="H1243" s="2">
        <f t="shared" si="19"/>
        <v>1995</v>
      </c>
      <c r="I1243" s="42" t="s">
        <v>6278</v>
      </c>
      <c r="J1243" s="2">
        <v>6.2</v>
      </c>
      <c r="K1243" s="2">
        <v>102.87</v>
      </c>
      <c r="L1243" s="2">
        <v>90</v>
      </c>
      <c r="M1243" s="2">
        <v>15.67</v>
      </c>
      <c r="N1243" s="2">
        <v>28.55</v>
      </c>
      <c r="O1243" s="2">
        <v>163.47</v>
      </c>
      <c r="P1243" s="2">
        <v>2210</v>
      </c>
      <c r="Q1243" s="2" t="s">
        <v>45</v>
      </c>
      <c r="R1243" s="2">
        <v>69</v>
      </c>
      <c r="S1243" s="2">
        <v>273138</v>
      </c>
      <c r="T1243" s="2">
        <v>116.02</v>
      </c>
      <c r="U1243" s="2">
        <v>47.45</v>
      </c>
      <c r="V1243" s="2" t="s">
        <v>46</v>
      </c>
      <c r="W1243" s="2">
        <v>38.92</v>
      </c>
    </row>
    <row r="1244" spans="1:23" x14ac:dyDescent="0.3">
      <c r="A1244" s="2" t="s">
        <v>207</v>
      </c>
      <c r="B1244" s="2" t="s">
        <v>32</v>
      </c>
      <c r="C1244" s="2" t="s">
        <v>61</v>
      </c>
      <c r="D1244" s="2" t="s">
        <v>2002</v>
      </c>
      <c r="E1244" s="2" t="s">
        <v>3205</v>
      </c>
      <c r="F1244" s="2" t="s">
        <v>26</v>
      </c>
      <c r="G1244" s="2" t="s">
        <v>9</v>
      </c>
      <c r="H1244" s="2">
        <f t="shared" si="19"/>
        <v>1953</v>
      </c>
      <c r="I1244" s="42" t="s">
        <v>6279</v>
      </c>
      <c r="J1244" s="2">
        <v>6.2</v>
      </c>
      <c r="K1244" s="2">
        <v>202.07</v>
      </c>
      <c r="L1244" s="2">
        <v>158</v>
      </c>
      <c r="M1244" s="2">
        <v>31.82</v>
      </c>
      <c r="N1244" s="2">
        <v>52.76</v>
      </c>
      <c r="O1244" s="2">
        <v>120.3</v>
      </c>
      <c r="P1244" s="2">
        <v>979</v>
      </c>
      <c r="Q1244" s="2" t="s">
        <v>49</v>
      </c>
      <c r="R1244" s="2">
        <v>69</v>
      </c>
      <c r="S1244" s="2">
        <v>319924</v>
      </c>
      <c r="T1244" s="2">
        <v>79.34</v>
      </c>
      <c r="U1244" s="2">
        <v>40.96</v>
      </c>
      <c r="V1244" s="2" t="s">
        <v>48</v>
      </c>
      <c r="W1244" s="2">
        <v>66.900000000000006</v>
      </c>
    </row>
    <row r="1245" spans="1:23" x14ac:dyDescent="0.3">
      <c r="A1245" s="2" t="s">
        <v>230</v>
      </c>
      <c r="B1245" s="2" t="s">
        <v>22</v>
      </c>
      <c r="C1245" s="2" t="s">
        <v>61</v>
      </c>
      <c r="D1245" s="2" t="s">
        <v>2023</v>
      </c>
      <c r="E1245" s="2" t="s">
        <v>3228</v>
      </c>
      <c r="F1245" s="2" t="s">
        <v>26</v>
      </c>
      <c r="G1245" s="2" t="s">
        <v>9</v>
      </c>
      <c r="H1245" s="2">
        <f t="shared" si="19"/>
        <v>1953</v>
      </c>
      <c r="I1245" s="42" t="s">
        <v>6280</v>
      </c>
      <c r="J1245" s="2">
        <v>6.2</v>
      </c>
      <c r="K1245" s="2">
        <v>62.64</v>
      </c>
      <c r="L1245" s="2">
        <v>156</v>
      </c>
      <c r="M1245" s="2">
        <v>15.54</v>
      </c>
      <c r="N1245" s="2">
        <v>25.42</v>
      </c>
      <c r="O1245" s="2">
        <v>128.59</v>
      </c>
      <c r="P1245" s="2">
        <v>1868</v>
      </c>
      <c r="Q1245" s="2" t="s">
        <v>45</v>
      </c>
      <c r="R1245" s="2">
        <v>36</v>
      </c>
      <c r="S1245" s="2">
        <v>355966</v>
      </c>
      <c r="T1245" s="2">
        <v>74.7</v>
      </c>
      <c r="U1245" s="2">
        <v>53.89</v>
      </c>
      <c r="V1245" s="2" t="s">
        <v>55</v>
      </c>
      <c r="W1245" s="2">
        <v>11.38</v>
      </c>
    </row>
    <row r="1246" spans="1:23" x14ac:dyDescent="0.3">
      <c r="A1246" s="2" t="s">
        <v>243</v>
      </c>
      <c r="B1246" s="2" t="s">
        <v>20</v>
      </c>
      <c r="C1246" s="2" t="s">
        <v>44</v>
      </c>
      <c r="D1246" s="2" t="s">
        <v>2034</v>
      </c>
      <c r="E1246" s="2" t="s">
        <v>3242</v>
      </c>
      <c r="F1246" s="2" t="s">
        <v>26</v>
      </c>
      <c r="G1246" s="2" t="s">
        <v>9</v>
      </c>
      <c r="H1246" s="2">
        <f t="shared" si="19"/>
        <v>1989</v>
      </c>
      <c r="I1246" s="42" t="s">
        <v>6281</v>
      </c>
      <c r="J1246" s="2">
        <v>6.2</v>
      </c>
      <c r="K1246" s="2">
        <v>193.45</v>
      </c>
      <c r="L1246" s="2">
        <v>87</v>
      </c>
      <c r="M1246" s="2">
        <v>24.64</v>
      </c>
      <c r="N1246" s="2">
        <v>43.33</v>
      </c>
      <c r="O1246" s="2">
        <v>296.51</v>
      </c>
      <c r="P1246" s="2">
        <v>1385</v>
      </c>
      <c r="Q1246" s="2" t="s">
        <v>45</v>
      </c>
      <c r="R1246" s="2">
        <v>24</v>
      </c>
      <c r="S1246" s="2">
        <v>189276</v>
      </c>
      <c r="T1246" s="2">
        <v>154.65</v>
      </c>
      <c r="U1246" s="2">
        <v>141.86000000000001</v>
      </c>
      <c r="V1246" s="2" t="s">
        <v>48</v>
      </c>
      <c r="W1246" s="2">
        <v>71.69</v>
      </c>
    </row>
    <row r="1247" spans="1:23" x14ac:dyDescent="0.3">
      <c r="A1247" s="2" t="s">
        <v>259</v>
      </c>
      <c r="B1247" s="2" t="s">
        <v>32</v>
      </c>
      <c r="C1247" s="2" t="s">
        <v>54</v>
      </c>
      <c r="D1247" s="2" t="s">
        <v>2051</v>
      </c>
      <c r="E1247" s="2" t="s">
        <v>3258</v>
      </c>
      <c r="F1247" s="2" t="s">
        <v>26</v>
      </c>
      <c r="G1247" s="2" t="s">
        <v>9</v>
      </c>
      <c r="H1247" s="2">
        <f t="shared" si="19"/>
        <v>1965</v>
      </c>
      <c r="I1247" s="42" t="s">
        <v>6282</v>
      </c>
      <c r="J1247" s="2">
        <v>6.2</v>
      </c>
      <c r="K1247" s="2">
        <v>154.69</v>
      </c>
      <c r="L1247" s="2">
        <v>109</v>
      </c>
      <c r="M1247" s="2">
        <v>8.2799999999999994</v>
      </c>
      <c r="N1247" s="2">
        <v>22.65</v>
      </c>
      <c r="O1247" s="2">
        <v>209.05</v>
      </c>
      <c r="P1247" s="2">
        <v>4986</v>
      </c>
      <c r="Q1247" s="2" t="s">
        <v>49</v>
      </c>
      <c r="R1247" s="2">
        <v>37</v>
      </c>
      <c r="S1247" s="2">
        <v>166804</v>
      </c>
      <c r="T1247" s="2">
        <v>114.32</v>
      </c>
      <c r="U1247" s="2">
        <v>94.73</v>
      </c>
      <c r="V1247" s="2" t="s">
        <v>50</v>
      </c>
      <c r="W1247" s="2">
        <v>63.65</v>
      </c>
    </row>
    <row r="1248" spans="1:23" x14ac:dyDescent="0.3">
      <c r="A1248" s="2" t="s">
        <v>289</v>
      </c>
      <c r="B1248" s="2" t="s">
        <v>22</v>
      </c>
      <c r="C1248" s="2" t="s">
        <v>52</v>
      </c>
      <c r="D1248" s="2" t="s">
        <v>2014</v>
      </c>
      <c r="E1248" s="2" t="s">
        <v>3288</v>
      </c>
      <c r="F1248" s="2" t="s">
        <v>26</v>
      </c>
      <c r="G1248" s="2" t="s">
        <v>9</v>
      </c>
      <c r="H1248" s="2">
        <f t="shared" si="19"/>
        <v>1984</v>
      </c>
      <c r="I1248" s="42" t="s">
        <v>6283</v>
      </c>
      <c r="J1248" s="2">
        <v>6.2</v>
      </c>
      <c r="K1248" s="2">
        <v>127.71</v>
      </c>
      <c r="L1248" s="2">
        <v>85</v>
      </c>
      <c r="M1248" s="2">
        <v>39.299999999999997</v>
      </c>
      <c r="N1248" s="2">
        <v>110.73</v>
      </c>
      <c r="O1248" s="2">
        <v>549.02</v>
      </c>
      <c r="P1248" s="2">
        <v>836</v>
      </c>
      <c r="Q1248" s="2" t="s">
        <v>45</v>
      </c>
      <c r="R1248" s="2">
        <v>82</v>
      </c>
      <c r="S1248" s="2">
        <v>206658</v>
      </c>
      <c r="T1248" s="2">
        <v>382.71</v>
      </c>
      <c r="U1248" s="2">
        <v>166.31</v>
      </c>
      <c r="V1248" s="2" t="s">
        <v>44</v>
      </c>
      <c r="W1248" s="2">
        <v>21.7</v>
      </c>
    </row>
    <row r="1249" spans="1:23" x14ac:dyDescent="0.3">
      <c r="A1249" s="2" t="s">
        <v>293</v>
      </c>
      <c r="B1249" s="2" t="s">
        <v>17</v>
      </c>
      <c r="C1249" s="2" t="s">
        <v>48</v>
      </c>
      <c r="D1249" s="2" t="s">
        <v>1867</v>
      </c>
      <c r="E1249" s="2" t="s">
        <v>3293</v>
      </c>
      <c r="F1249" s="2" t="s">
        <v>26</v>
      </c>
      <c r="G1249" s="2" t="s">
        <v>9</v>
      </c>
      <c r="H1249" s="2">
        <f t="shared" si="19"/>
        <v>1954</v>
      </c>
      <c r="I1249" s="42" t="s">
        <v>6284</v>
      </c>
      <c r="J1249" s="2">
        <v>6.2</v>
      </c>
      <c r="K1249" s="2">
        <v>252.64</v>
      </c>
      <c r="L1249" s="2">
        <v>153</v>
      </c>
      <c r="M1249" s="2">
        <v>9.5</v>
      </c>
      <c r="N1249" s="2">
        <v>24.62</v>
      </c>
      <c r="O1249" s="2">
        <v>123.04</v>
      </c>
      <c r="P1249" s="2">
        <v>932</v>
      </c>
      <c r="Q1249" s="2" t="s">
        <v>45</v>
      </c>
      <c r="R1249" s="2">
        <v>31</v>
      </c>
      <c r="S1249" s="2">
        <v>238485</v>
      </c>
      <c r="T1249" s="2">
        <v>76.36</v>
      </c>
      <c r="U1249" s="2">
        <v>46.68</v>
      </c>
      <c r="V1249" s="2" t="s">
        <v>50</v>
      </c>
      <c r="W1249" s="2">
        <v>86.75</v>
      </c>
    </row>
    <row r="1250" spans="1:23" x14ac:dyDescent="0.3">
      <c r="A1250" s="2" t="s">
        <v>301</v>
      </c>
      <c r="B1250" s="2" t="s">
        <v>22</v>
      </c>
      <c r="C1250" s="2" t="s">
        <v>66</v>
      </c>
      <c r="D1250" s="2" t="s">
        <v>2086</v>
      </c>
      <c r="E1250" s="2" t="s">
        <v>3301</v>
      </c>
      <c r="F1250" s="2" t="s">
        <v>26</v>
      </c>
      <c r="G1250" s="2" t="s">
        <v>9</v>
      </c>
      <c r="H1250" s="2">
        <f t="shared" si="19"/>
        <v>2013</v>
      </c>
      <c r="I1250" s="42" t="s">
        <v>6285</v>
      </c>
      <c r="J1250" s="2">
        <v>6.2</v>
      </c>
      <c r="K1250" s="2">
        <v>111.06</v>
      </c>
      <c r="L1250" s="2">
        <v>151</v>
      </c>
      <c r="M1250" s="2">
        <v>28.57</v>
      </c>
      <c r="N1250" s="2">
        <v>69.709999999999994</v>
      </c>
      <c r="O1250" s="2">
        <v>391.57</v>
      </c>
      <c r="P1250" s="2">
        <v>1651</v>
      </c>
      <c r="Q1250" s="2" t="s">
        <v>45</v>
      </c>
      <c r="R1250" s="2">
        <v>88</v>
      </c>
      <c r="S1250" s="2">
        <v>60969</v>
      </c>
      <c r="T1250" s="2">
        <v>298.67</v>
      </c>
      <c r="U1250" s="2">
        <v>92.9</v>
      </c>
      <c r="V1250" s="2" t="s">
        <v>44</v>
      </c>
      <c r="W1250" s="2">
        <v>23.77</v>
      </c>
    </row>
    <row r="1251" spans="1:23" x14ac:dyDescent="0.3">
      <c r="A1251" s="2" t="s">
        <v>312</v>
      </c>
      <c r="B1251" s="2" t="s">
        <v>25</v>
      </c>
      <c r="C1251" s="2" t="s">
        <v>52</v>
      </c>
      <c r="D1251" s="2" t="s">
        <v>2096</v>
      </c>
      <c r="E1251" s="2" t="s">
        <v>3312</v>
      </c>
      <c r="F1251" s="2" t="s">
        <v>26</v>
      </c>
      <c r="G1251" s="2" t="s">
        <v>1955</v>
      </c>
      <c r="H1251" s="2">
        <f t="shared" si="19"/>
        <v>1958</v>
      </c>
      <c r="I1251" s="42" t="s">
        <v>6286</v>
      </c>
      <c r="J1251" s="2">
        <v>6.2</v>
      </c>
      <c r="K1251" s="2">
        <v>264.97000000000003</v>
      </c>
      <c r="L1251" s="2">
        <v>141</v>
      </c>
      <c r="M1251" s="2">
        <v>20.91</v>
      </c>
      <c r="N1251" s="2">
        <v>33.21</v>
      </c>
      <c r="O1251" s="2">
        <v>305.52999999999997</v>
      </c>
      <c r="P1251" s="2">
        <v>1382</v>
      </c>
      <c r="Q1251" s="2" t="s">
        <v>49</v>
      </c>
      <c r="R1251" s="2">
        <v>60</v>
      </c>
      <c r="S1251" s="2">
        <v>146032</v>
      </c>
      <c r="T1251" s="2">
        <v>167.38</v>
      </c>
      <c r="U1251" s="2">
        <v>138.15</v>
      </c>
      <c r="V1251" s="2" t="s">
        <v>46</v>
      </c>
      <c r="W1251" s="2">
        <v>84.04</v>
      </c>
    </row>
    <row r="1252" spans="1:23" x14ac:dyDescent="0.3">
      <c r="A1252" s="2" t="s">
        <v>332</v>
      </c>
      <c r="B1252" s="2" t="s">
        <v>13</v>
      </c>
      <c r="C1252" s="2" t="s">
        <v>48</v>
      </c>
      <c r="D1252" s="2" t="s">
        <v>2110</v>
      </c>
      <c r="E1252" s="2" t="s">
        <v>3332</v>
      </c>
      <c r="F1252" s="2" t="s">
        <v>26</v>
      </c>
      <c r="G1252" s="2" t="s">
        <v>9</v>
      </c>
      <c r="H1252" s="2">
        <f t="shared" si="19"/>
        <v>1986</v>
      </c>
      <c r="I1252" s="42" t="s">
        <v>6287</v>
      </c>
      <c r="J1252" s="2">
        <v>6.2</v>
      </c>
      <c r="K1252" s="2">
        <v>136.72</v>
      </c>
      <c r="L1252" s="2">
        <v>143</v>
      </c>
      <c r="M1252" s="2">
        <v>21.52</v>
      </c>
      <c r="N1252" s="2">
        <v>39.29</v>
      </c>
      <c r="O1252" s="2">
        <v>258.85000000000002</v>
      </c>
      <c r="P1252" s="2">
        <v>4760</v>
      </c>
      <c r="Q1252" s="2" t="s">
        <v>49</v>
      </c>
      <c r="R1252" s="2">
        <v>50</v>
      </c>
      <c r="S1252" s="2">
        <v>9915</v>
      </c>
      <c r="T1252" s="2">
        <v>204.48</v>
      </c>
      <c r="U1252" s="2">
        <v>54.37</v>
      </c>
      <c r="V1252" s="2" t="s">
        <v>44</v>
      </c>
      <c r="W1252" s="2">
        <v>48.99</v>
      </c>
    </row>
    <row r="1253" spans="1:23" x14ac:dyDescent="0.3">
      <c r="A1253" s="2" t="s">
        <v>383</v>
      </c>
      <c r="B1253" s="2" t="s">
        <v>13</v>
      </c>
      <c r="C1253" s="2" t="s">
        <v>61</v>
      </c>
      <c r="D1253" s="2" t="s">
        <v>2153</v>
      </c>
      <c r="E1253" s="2" t="s">
        <v>3384</v>
      </c>
      <c r="F1253" s="2" t="s">
        <v>26</v>
      </c>
      <c r="G1253" s="2" t="s">
        <v>9</v>
      </c>
      <c r="H1253" s="2">
        <f t="shared" si="19"/>
        <v>1973</v>
      </c>
      <c r="I1253" s="42" t="s">
        <v>6288</v>
      </c>
      <c r="J1253" s="2">
        <v>6.2</v>
      </c>
      <c r="K1253" s="2">
        <v>282.27999999999997</v>
      </c>
      <c r="L1253" s="2">
        <v>139</v>
      </c>
      <c r="M1253" s="2">
        <v>42.31</v>
      </c>
      <c r="N1253" s="2">
        <v>124.21</v>
      </c>
      <c r="O1253" s="2">
        <v>794.02</v>
      </c>
      <c r="P1253" s="2">
        <v>2260</v>
      </c>
      <c r="Q1253" s="2" t="s">
        <v>49</v>
      </c>
      <c r="R1253" s="2">
        <v>87</v>
      </c>
      <c r="S1253" s="2">
        <v>181457</v>
      </c>
      <c r="T1253" s="2">
        <v>478.42</v>
      </c>
      <c r="U1253" s="2">
        <v>315.60000000000002</v>
      </c>
      <c r="V1253" s="2" t="s">
        <v>55</v>
      </c>
      <c r="W1253" s="2">
        <v>31.17</v>
      </c>
    </row>
    <row r="1254" spans="1:23" x14ac:dyDescent="0.3">
      <c r="A1254" s="2" t="s">
        <v>425</v>
      </c>
      <c r="B1254" s="2" t="s">
        <v>28</v>
      </c>
      <c r="C1254" s="2" t="s">
        <v>61</v>
      </c>
      <c r="D1254" s="2" t="s">
        <v>2188</v>
      </c>
      <c r="E1254" s="2" t="s">
        <v>3430</v>
      </c>
      <c r="F1254" s="2" t="s">
        <v>26</v>
      </c>
      <c r="G1254" s="2" t="s">
        <v>9</v>
      </c>
      <c r="H1254" s="2">
        <f t="shared" si="19"/>
        <v>1960</v>
      </c>
      <c r="I1254" s="42" t="s">
        <v>6289</v>
      </c>
      <c r="J1254" s="2">
        <v>6.2</v>
      </c>
      <c r="K1254" s="2">
        <v>206.03</v>
      </c>
      <c r="L1254" s="2">
        <v>124</v>
      </c>
      <c r="M1254" s="2">
        <v>1.68</v>
      </c>
      <c r="N1254" s="2">
        <v>3.95</v>
      </c>
      <c r="O1254" s="2">
        <v>14.38</v>
      </c>
      <c r="P1254" s="2">
        <v>1098</v>
      </c>
      <c r="Q1254" s="2" t="s">
        <v>45</v>
      </c>
      <c r="R1254" s="2">
        <v>39</v>
      </c>
      <c r="S1254" s="2">
        <v>211485</v>
      </c>
      <c r="T1254" s="2">
        <v>10.55</v>
      </c>
      <c r="U1254" s="2">
        <v>3.83</v>
      </c>
      <c r="V1254" s="2" t="s">
        <v>44</v>
      </c>
      <c r="W1254" s="2">
        <v>64.569999999999993</v>
      </c>
    </row>
    <row r="1255" spans="1:23" x14ac:dyDescent="0.3">
      <c r="A1255" s="2" t="s">
        <v>433</v>
      </c>
      <c r="B1255" s="2" t="s">
        <v>25</v>
      </c>
      <c r="C1255" s="2" t="s">
        <v>54</v>
      </c>
      <c r="D1255" s="2" t="s">
        <v>2195</v>
      </c>
      <c r="E1255" s="2" t="s">
        <v>3438</v>
      </c>
      <c r="F1255" s="2" t="s">
        <v>26</v>
      </c>
      <c r="G1255" s="2" t="s">
        <v>1843</v>
      </c>
      <c r="H1255" s="2">
        <f t="shared" si="19"/>
        <v>1978</v>
      </c>
      <c r="I1255" s="42" t="s">
        <v>6290</v>
      </c>
      <c r="J1255" s="2">
        <v>6.2</v>
      </c>
      <c r="K1255" s="2">
        <v>222.56</v>
      </c>
      <c r="L1255" s="2">
        <v>156</v>
      </c>
      <c r="M1255" s="2">
        <v>11.16</v>
      </c>
      <c r="N1255" s="2">
        <v>25.59</v>
      </c>
      <c r="O1255" s="2">
        <v>251.65</v>
      </c>
      <c r="P1255" s="2">
        <v>1835</v>
      </c>
      <c r="Q1255" s="2" t="s">
        <v>49</v>
      </c>
      <c r="R1255" s="2">
        <v>52</v>
      </c>
      <c r="S1255" s="2">
        <v>299426</v>
      </c>
      <c r="T1255" s="2">
        <v>178.15</v>
      </c>
      <c r="U1255" s="2">
        <v>73.5</v>
      </c>
      <c r="V1255" s="2" t="s">
        <v>55</v>
      </c>
      <c r="W1255" s="2">
        <v>99.69</v>
      </c>
    </row>
    <row r="1256" spans="1:23" x14ac:dyDescent="0.3">
      <c r="A1256" s="2" t="s">
        <v>450</v>
      </c>
      <c r="B1256" s="2" t="s">
        <v>20</v>
      </c>
      <c r="C1256" s="2" t="s">
        <v>48</v>
      </c>
      <c r="D1256" s="2" t="s">
        <v>2208</v>
      </c>
      <c r="E1256" s="2" t="s">
        <v>3455</v>
      </c>
      <c r="F1256" s="2" t="s">
        <v>26</v>
      </c>
      <c r="G1256" s="2" t="s">
        <v>9</v>
      </c>
      <c r="H1256" s="2">
        <f t="shared" si="19"/>
        <v>1995</v>
      </c>
      <c r="I1256" s="42" t="s">
        <v>6291</v>
      </c>
      <c r="J1256" s="2">
        <v>6.2</v>
      </c>
      <c r="K1256" s="2">
        <v>96.6</v>
      </c>
      <c r="L1256" s="2">
        <v>174</v>
      </c>
      <c r="M1256" s="2">
        <v>32.46</v>
      </c>
      <c r="N1256" s="2">
        <v>63.29</v>
      </c>
      <c r="O1256" s="2">
        <v>585.75</v>
      </c>
      <c r="P1256" s="2">
        <v>2121</v>
      </c>
      <c r="Q1256" s="2" t="s">
        <v>45</v>
      </c>
      <c r="R1256" s="2">
        <v>24</v>
      </c>
      <c r="S1256" s="2">
        <v>80008</v>
      </c>
      <c r="T1256" s="2">
        <v>381.9</v>
      </c>
      <c r="U1256" s="2">
        <v>203.85</v>
      </c>
      <c r="V1256" s="2" t="s">
        <v>50</v>
      </c>
      <c r="W1256" s="2">
        <v>15.94</v>
      </c>
    </row>
    <row r="1257" spans="1:23" x14ac:dyDescent="0.3">
      <c r="A1257" s="2" t="s">
        <v>454</v>
      </c>
      <c r="B1257" s="2" t="s">
        <v>10</v>
      </c>
      <c r="C1257" s="2" t="s">
        <v>66</v>
      </c>
      <c r="D1257" s="2" t="s">
        <v>2211</v>
      </c>
      <c r="E1257" s="2" t="s">
        <v>3460</v>
      </c>
      <c r="F1257" s="2" t="s">
        <v>26</v>
      </c>
      <c r="G1257" s="2" t="s">
        <v>19</v>
      </c>
      <c r="H1257" s="2">
        <f t="shared" si="19"/>
        <v>1972</v>
      </c>
      <c r="I1257" s="42" t="s">
        <v>6292</v>
      </c>
      <c r="J1257" s="2">
        <v>6.2</v>
      </c>
      <c r="K1257" s="2">
        <v>195.99</v>
      </c>
      <c r="L1257" s="2">
        <v>160</v>
      </c>
      <c r="M1257" s="2">
        <v>21.75</v>
      </c>
      <c r="N1257" s="2">
        <v>55.66</v>
      </c>
      <c r="O1257" s="2">
        <v>353.04</v>
      </c>
      <c r="P1257" s="2">
        <v>2624</v>
      </c>
      <c r="Q1257" s="2" t="s">
        <v>49</v>
      </c>
      <c r="R1257" s="2">
        <v>94</v>
      </c>
      <c r="S1257" s="2">
        <v>311275</v>
      </c>
      <c r="T1257" s="2">
        <v>189.75</v>
      </c>
      <c r="U1257" s="2">
        <v>163.29</v>
      </c>
      <c r="V1257" s="2" t="s">
        <v>54</v>
      </c>
      <c r="W1257" s="2">
        <v>52.12</v>
      </c>
    </row>
    <row r="1258" spans="1:23" x14ac:dyDescent="0.3">
      <c r="A1258" s="2" t="s">
        <v>480</v>
      </c>
      <c r="B1258" s="2" t="s">
        <v>20</v>
      </c>
      <c r="C1258" s="2" t="s">
        <v>61</v>
      </c>
      <c r="D1258" s="2" t="s">
        <v>2234</v>
      </c>
      <c r="E1258" s="2" t="s">
        <v>3486</v>
      </c>
      <c r="F1258" s="2" t="s">
        <v>26</v>
      </c>
      <c r="G1258" s="2" t="s">
        <v>19</v>
      </c>
      <c r="H1258" s="2">
        <f t="shared" si="19"/>
        <v>1970</v>
      </c>
      <c r="I1258" s="42" t="s">
        <v>6293</v>
      </c>
      <c r="J1258" s="2">
        <v>6.2</v>
      </c>
      <c r="K1258" s="2">
        <v>52.68</v>
      </c>
      <c r="L1258" s="2">
        <v>96</v>
      </c>
      <c r="M1258" s="2">
        <v>22.66</v>
      </c>
      <c r="N1258" s="2">
        <v>46.09</v>
      </c>
      <c r="O1258" s="2">
        <v>176.45</v>
      </c>
      <c r="P1258" s="2">
        <v>3878</v>
      </c>
      <c r="Q1258" s="2" t="s">
        <v>49</v>
      </c>
      <c r="R1258" s="2">
        <v>66</v>
      </c>
      <c r="S1258" s="2">
        <v>436683</v>
      </c>
      <c r="T1258" s="2">
        <v>130.22</v>
      </c>
      <c r="U1258" s="2">
        <v>46.23</v>
      </c>
      <c r="V1258" s="2" t="s">
        <v>50</v>
      </c>
      <c r="W1258" s="2">
        <v>15.94</v>
      </c>
    </row>
    <row r="1259" spans="1:23" x14ac:dyDescent="0.3">
      <c r="A1259" s="2" t="s">
        <v>500</v>
      </c>
      <c r="B1259" s="2" t="s">
        <v>17</v>
      </c>
      <c r="C1259" s="2" t="s">
        <v>50</v>
      </c>
      <c r="D1259" s="2" t="s">
        <v>2211</v>
      </c>
      <c r="E1259" s="2" t="s">
        <v>3506</v>
      </c>
      <c r="F1259" s="2" t="s">
        <v>26</v>
      </c>
      <c r="G1259" s="2" t="s">
        <v>9</v>
      </c>
      <c r="H1259" s="2">
        <f t="shared" si="19"/>
        <v>2005</v>
      </c>
      <c r="I1259" s="42" t="s">
        <v>6294</v>
      </c>
      <c r="J1259" s="2">
        <v>6.2</v>
      </c>
      <c r="K1259" s="2">
        <v>101.77</v>
      </c>
      <c r="L1259" s="2">
        <v>124</v>
      </c>
      <c r="M1259" s="2">
        <v>44.4</v>
      </c>
      <c r="N1259" s="2">
        <v>133.12</v>
      </c>
      <c r="O1259" s="2">
        <v>697.19</v>
      </c>
      <c r="P1259" s="2">
        <v>1196</v>
      </c>
      <c r="Q1259" s="2" t="s">
        <v>49</v>
      </c>
      <c r="R1259" s="2">
        <v>57</v>
      </c>
      <c r="S1259" s="2">
        <v>195750</v>
      </c>
      <c r="T1259" s="2">
        <v>538.67999999999995</v>
      </c>
      <c r="U1259" s="2">
        <v>158.51</v>
      </c>
      <c r="V1259" s="2" t="s">
        <v>46</v>
      </c>
      <c r="W1259" s="2">
        <v>19.309999999999999</v>
      </c>
    </row>
    <row r="1260" spans="1:23" x14ac:dyDescent="0.3">
      <c r="A1260" s="2" t="s">
        <v>516</v>
      </c>
      <c r="B1260" s="2" t="s">
        <v>8</v>
      </c>
      <c r="C1260" s="2" t="s">
        <v>54</v>
      </c>
      <c r="D1260" s="2" t="s">
        <v>2249</v>
      </c>
      <c r="E1260" s="2" t="s">
        <v>3522</v>
      </c>
      <c r="F1260" s="2" t="s">
        <v>26</v>
      </c>
      <c r="G1260" s="2" t="s">
        <v>9</v>
      </c>
      <c r="H1260" s="2">
        <f t="shared" si="19"/>
        <v>1972</v>
      </c>
      <c r="I1260" s="42" t="s">
        <v>6295</v>
      </c>
      <c r="J1260" s="2">
        <v>6.2</v>
      </c>
      <c r="K1260" s="2">
        <v>104.29</v>
      </c>
      <c r="L1260" s="2">
        <v>110</v>
      </c>
      <c r="M1260" s="2">
        <v>6.89</v>
      </c>
      <c r="N1260" s="2">
        <v>11.14</v>
      </c>
      <c r="O1260" s="2">
        <v>49.88</v>
      </c>
      <c r="P1260" s="2">
        <v>3649</v>
      </c>
      <c r="Q1260" s="2" t="s">
        <v>49</v>
      </c>
      <c r="R1260" s="2">
        <v>61</v>
      </c>
      <c r="S1260" s="2">
        <v>295696</v>
      </c>
      <c r="T1260" s="2">
        <v>35.57</v>
      </c>
      <c r="U1260" s="2">
        <v>14.31</v>
      </c>
      <c r="V1260" s="2" t="s">
        <v>55</v>
      </c>
      <c r="W1260" s="2">
        <v>49.39</v>
      </c>
    </row>
    <row r="1261" spans="1:23" x14ac:dyDescent="0.3">
      <c r="A1261" s="2" t="s">
        <v>546</v>
      </c>
      <c r="B1261" s="2" t="s">
        <v>25</v>
      </c>
      <c r="C1261" s="2" t="s">
        <v>54</v>
      </c>
      <c r="D1261" s="2" t="s">
        <v>2279</v>
      </c>
      <c r="E1261" s="2" t="s">
        <v>3552</v>
      </c>
      <c r="F1261" s="2" t="s">
        <v>26</v>
      </c>
      <c r="G1261" s="2" t="s">
        <v>9</v>
      </c>
      <c r="H1261" s="2">
        <f t="shared" si="19"/>
        <v>1966</v>
      </c>
      <c r="I1261" s="42" t="s">
        <v>6296</v>
      </c>
      <c r="J1261" s="2">
        <v>6.2</v>
      </c>
      <c r="K1261" s="2">
        <v>135.44</v>
      </c>
      <c r="L1261" s="2">
        <v>149</v>
      </c>
      <c r="M1261" s="2">
        <v>21.16</v>
      </c>
      <c r="N1261" s="2">
        <v>57.43</v>
      </c>
      <c r="O1261" s="2">
        <v>563.63</v>
      </c>
      <c r="P1261" s="2">
        <v>2632</v>
      </c>
      <c r="Q1261" s="2" t="s">
        <v>49</v>
      </c>
      <c r="R1261" s="2">
        <v>90</v>
      </c>
      <c r="S1261" s="2">
        <v>291436</v>
      </c>
      <c r="T1261" s="2">
        <v>317.44</v>
      </c>
      <c r="U1261" s="2">
        <v>246.19</v>
      </c>
      <c r="V1261" s="2" t="s">
        <v>50</v>
      </c>
      <c r="W1261" s="2">
        <v>22.88</v>
      </c>
    </row>
    <row r="1262" spans="1:23" x14ac:dyDescent="0.3">
      <c r="A1262" s="2" t="s">
        <v>551</v>
      </c>
      <c r="B1262" s="2" t="s">
        <v>10</v>
      </c>
      <c r="C1262" s="2" t="s">
        <v>50</v>
      </c>
      <c r="D1262" s="2" t="s">
        <v>2243</v>
      </c>
      <c r="E1262" s="2" t="s">
        <v>3557</v>
      </c>
      <c r="F1262" s="2" t="s">
        <v>26</v>
      </c>
      <c r="G1262" s="2" t="s">
        <v>9</v>
      </c>
      <c r="H1262" s="2">
        <f t="shared" si="19"/>
        <v>2003</v>
      </c>
      <c r="I1262" s="42" t="s">
        <v>6297</v>
      </c>
      <c r="J1262" s="2">
        <v>6.2</v>
      </c>
      <c r="K1262" s="2">
        <v>15.75</v>
      </c>
      <c r="L1262" s="2">
        <v>150</v>
      </c>
      <c r="M1262" s="2">
        <v>39.479999999999997</v>
      </c>
      <c r="N1262" s="2">
        <v>83.12</v>
      </c>
      <c r="O1262" s="2">
        <v>334.11</v>
      </c>
      <c r="P1262" s="2">
        <v>2270</v>
      </c>
      <c r="Q1262" s="2" t="s">
        <v>45</v>
      </c>
      <c r="R1262" s="2">
        <v>57</v>
      </c>
      <c r="S1262" s="2">
        <v>43963</v>
      </c>
      <c r="T1262" s="2">
        <v>226.17</v>
      </c>
      <c r="U1262" s="2">
        <v>107.94</v>
      </c>
      <c r="V1262" s="2" t="s">
        <v>48</v>
      </c>
      <c r="W1262" s="2">
        <v>5.46</v>
      </c>
    </row>
    <row r="1263" spans="1:23" x14ac:dyDescent="0.3">
      <c r="A1263" s="2" t="s">
        <v>559</v>
      </c>
      <c r="B1263" s="2" t="s">
        <v>32</v>
      </c>
      <c r="C1263" s="2" t="s">
        <v>61</v>
      </c>
      <c r="D1263" s="2" t="s">
        <v>2287</v>
      </c>
      <c r="E1263" s="2" t="s">
        <v>3565</v>
      </c>
      <c r="F1263" s="2" t="s">
        <v>26</v>
      </c>
      <c r="G1263" s="2" t="s">
        <v>9</v>
      </c>
      <c r="H1263" s="2">
        <f t="shared" si="19"/>
        <v>1985</v>
      </c>
      <c r="I1263" s="42" t="s">
        <v>6298</v>
      </c>
      <c r="J1263" s="2">
        <v>6.2</v>
      </c>
      <c r="K1263" s="2">
        <v>294.82</v>
      </c>
      <c r="L1263" s="2">
        <v>149</v>
      </c>
      <c r="M1263" s="2">
        <v>9.6999999999999993</v>
      </c>
      <c r="N1263" s="2">
        <v>25.51</v>
      </c>
      <c r="O1263" s="2">
        <v>251.31</v>
      </c>
      <c r="P1263" s="2">
        <v>3143</v>
      </c>
      <c r="Q1263" s="2" t="s">
        <v>45</v>
      </c>
      <c r="R1263" s="2">
        <v>39</v>
      </c>
      <c r="S1263" s="2">
        <v>312009</v>
      </c>
      <c r="T1263" s="2">
        <v>135.6</v>
      </c>
      <c r="U1263" s="2">
        <v>115.71</v>
      </c>
      <c r="V1263" s="2" t="s">
        <v>44</v>
      </c>
      <c r="W1263" s="2">
        <v>132.05000000000001</v>
      </c>
    </row>
    <row r="1264" spans="1:23" x14ac:dyDescent="0.3">
      <c r="A1264" s="2" t="s">
        <v>560</v>
      </c>
      <c r="B1264" s="2" t="s">
        <v>32</v>
      </c>
      <c r="C1264" s="2" t="s">
        <v>54</v>
      </c>
      <c r="D1264" s="2" t="s">
        <v>2288</v>
      </c>
      <c r="E1264" s="2" t="s">
        <v>3566</v>
      </c>
      <c r="F1264" s="2" t="s">
        <v>26</v>
      </c>
      <c r="G1264" s="2" t="s">
        <v>9</v>
      </c>
      <c r="H1264" s="2">
        <f t="shared" si="19"/>
        <v>1956</v>
      </c>
      <c r="I1264" s="42" t="s">
        <v>6299</v>
      </c>
      <c r="J1264" s="2">
        <v>6.2</v>
      </c>
      <c r="K1264" s="2">
        <v>95.82</v>
      </c>
      <c r="L1264" s="2">
        <v>159</v>
      </c>
      <c r="M1264" s="2">
        <v>29.9</v>
      </c>
      <c r="N1264" s="2">
        <v>59.61</v>
      </c>
      <c r="O1264" s="2">
        <v>469.72</v>
      </c>
      <c r="P1264" s="2">
        <v>3776</v>
      </c>
      <c r="Q1264" s="2" t="s">
        <v>49</v>
      </c>
      <c r="R1264" s="2">
        <v>67</v>
      </c>
      <c r="S1264" s="2">
        <v>479564</v>
      </c>
      <c r="T1264" s="2">
        <v>375.76</v>
      </c>
      <c r="U1264" s="2">
        <v>93.96</v>
      </c>
      <c r="V1264" s="2" t="s">
        <v>48</v>
      </c>
      <c r="W1264" s="2">
        <v>10.47</v>
      </c>
    </row>
    <row r="1265" spans="1:23" x14ac:dyDescent="0.3">
      <c r="A1265" s="2" t="s">
        <v>577</v>
      </c>
      <c r="B1265" s="2" t="s">
        <v>25</v>
      </c>
      <c r="C1265" s="2" t="s">
        <v>44</v>
      </c>
      <c r="D1265" s="2" t="s">
        <v>1984</v>
      </c>
      <c r="E1265" s="2" t="s">
        <v>3582</v>
      </c>
      <c r="F1265" s="2" t="s">
        <v>26</v>
      </c>
      <c r="G1265" s="2" t="s">
        <v>27</v>
      </c>
      <c r="H1265" s="2">
        <f t="shared" si="19"/>
        <v>1998</v>
      </c>
      <c r="I1265" s="42" t="s">
        <v>6300</v>
      </c>
      <c r="J1265" s="2">
        <v>6.2</v>
      </c>
      <c r="K1265" s="2">
        <v>217.35</v>
      </c>
      <c r="L1265" s="2">
        <v>159</v>
      </c>
      <c r="M1265" s="2">
        <v>20.7</v>
      </c>
      <c r="N1265" s="2">
        <v>41.63</v>
      </c>
      <c r="O1265" s="2">
        <v>345.76</v>
      </c>
      <c r="P1265" s="2">
        <v>1859</v>
      </c>
      <c r="Q1265" s="2" t="s">
        <v>45</v>
      </c>
      <c r="R1265" s="2">
        <v>31</v>
      </c>
      <c r="S1265" s="2">
        <v>208485</v>
      </c>
      <c r="T1265" s="2">
        <v>181.61</v>
      </c>
      <c r="U1265" s="2">
        <v>164.15</v>
      </c>
      <c r="V1265" s="2" t="s">
        <v>48</v>
      </c>
      <c r="W1265" s="2">
        <v>75.66</v>
      </c>
    </row>
    <row r="1266" spans="1:23" x14ac:dyDescent="0.3">
      <c r="A1266" s="2" t="s">
        <v>584</v>
      </c>
      <c r="B1266" s="2" t="s">
        <v>17</v>
      </c>
      <c r="C1266" s="2" t="s">
        <v>52</v>
      </c>
      <c r="D1266" s="2" t="s">
        <v>2305</v>
      </c>
      <c r="E1266" s="2" t="s">
        <v>3589</v>
      </c>
      <c r="F1266" s="2" t="s">
        <v>26</v>
      </c>
      <c r="G1266" s="2" t="s">
        <v>9</v>
      </c>
      <c r="H1266" s="2">
        <f t="shared" si="19"/>
        <v>1963</v>
      </c>
      <c r="I1266" s="42" t="s">
        <v>6301</v>
      </c>
      <c r="J1266" s="2">
        <v>6.2</v>
      </c>
      <c r="K1266" s="2">
        <v>227.56</v>
      </c>
      <c r="L1266" s="2">
        <v>114</v>
      </c>
      <c r="M1266" s="2">
        <v>32.880000000000003</v>
      </c>
      <c r="N1266" s="2">
        <v>72.09</v>
      </c>
      <c r="O1266" s="2">
        <v>153.59</v>
      </c>
      <c r="P1266" s="2">
        <v>1247</v>
      </c>
      <c r="Q1266" s="2" t="s">
        <v>45</v>
      </c>
      <c r="R1266" s="2">
        <v>56</v>
      </c>
      <c r="S1266" s="2">
        <v>435744</v>
      </c>
      <c r="T1266" s="2">
        <v>81.3</v>
      </c>
      <c r="U1266" s="2">
        <v>72.290000000000006</v>
      </c>
      <c r="V1266" s="2" t="s">
        <v>46</v>
      </c>
      <c r="W1266" s="2">
        <v>40.020000000000003</v>
      </c>
    </row>
    <row r="1267" spans="1:23" x14ac:dyDescent="0.3">
      <c r="A1267" s="2" t="s">
        <v>631</v>
      </c>
      <c r="B1267" s="2" t="s">
        <v>17</v>
      </c>
      <c r="C1267" s="2" t="s">
        <v>54</v>
      </c>
      <c r="D1267" s="2" t="s">
        <v>2339</v>
      </c>
      <c r="E1267" s="2" t="s">
        <v>3641</v>
      </c>
      <c r="F1267" s="2" t="s">
        <v>26</v>
      </c>
      <c r="G1267" s="2" t="s">
        <v>9</v>
      </c>
      <c r="H1267" s="2">
        <f t="shared" si="19"/>
        <v>1982</v>
      </c>
      <c r="I1267" s="42" t="s">
        <v>6302</v>
      </c>
      <c r="J1267" s="2">
        <v>6.2</v>
      </c>
      <c r="K1267" s="2">
        <v>5.53</v>
      </c>
      <c r="L1267" s="2">
        <v>126</v>
      </c>
      <c r="M1267" s="2">
        <v>29.41</v>
      </c>
      <c r="N1267" s="2">
        <v>57.88</v>
      </c>
      <c r="O1267" s="2">
        <v>525.70000000000005</v>
      </c>
      <c r="P1267" s="2">
        <v>2406</v>
      </c>
      <c r="Q1267" s="2" t="s">
        <v>49</v>
      </c>
      <c r="R1267" s="2">
        <v>63</v>
      </c>
      <c r="S1267" s="2">
        <v>48913</v>
      </c>
      <c r="T1267" s="2">
        <v>272.62</v>
      </c>
      <c r="U1267" s="2">
        <v>253.08</v>
      </c>
      <c r="V1267" s="2" t="s">
        <v>50</v>
      </c>
      <c r="W1267" s="2">
        <v>1.46</v>
      </c>
    </row>
    <row r="1268" spans="1:23" x14ac:dyDescent="0.3">
      <c r="A1268" s="2" t="s">
        <v>648</v>
      </c>
      <c r="B1268" s="2" t="s">
        <v>13</v>
      </c>
      <c r="C1268" s="2" t="s">
        <v>50</v>
      </c>
      <c r="D1268" s="2" t="s">
        <v>2351</v>
      </c>
      <c r="E1268" s="2" t="s">
        <v>3659</v>
      </c>
      <c r="F1268" s="2" t="s">
        <v>26</v>
      </c>
      <c r="G1268" s="2" t="s">
        <v>9</v>
      </c>
      <c r="H1268" s="2">
        <f t="shared" si="19"/>
        <v>1983</v>
      </c>
      <c r="I1268" s="42" t="s">
        <v>6303</v>
      </c>
      <c r="J1268" s="2">
        <v>6.2</v>
      </c>
      <c r="K1268" s="2">
        <v>109.28</v>
      </c>
      <c r="L1268" s="2">
        <v>146</v>
      </c>
      <c r="M1268" s="2">
        <v>32.54</v>
      </c>
      <c r="N1268" s="2">
        <v>88.93</v>
      </c>
      <c r="O1268" s="2">
        <v>341.26</v>
      </c>
      <c r="P1268" s="2">
        <v>4829</v>
      </c>
      <c r="Q1268" s="2" t="s">
        <v>49</v>
      </c>
      <c r="R1268" s="2">
        <v>77</v>
      </c>
      <c r="S1268" s="2">
        <v>362849</v>
      </c>
      <c r="T1268" s="2">
        <v>204.11</v>
      </c>
      <c r="U1268" s="2">
        <v>137.15</v>
      </c>
      <c r="V1268" s="2" t="s">
        <v>46</v>
      </c>
      <c r="W1268" s="2">
        <v>35.57</v>
      </c>
    </row>
    <row r="1269" spans="1:23" x14ac:dyDescent="0.3">
      <c r="A1269" s="2" t="s">
        <v>678</v>
      </c>
      <c r="B1269" s="2" t="s">
        <v>25</v>
      </c>
      <c r="C1269" s="2" t="s">
        <v>44</v>
      </c>
      <c r="D1269" s="2" t="s">
        <v>2376</v>
      </c>
      <c r="E1269" s="2" t="s">
        <v>3692</v>
      </c>
      <c r="F1269" s="2" t="s">
        <v>26</v>
      </c>
      <c r="G1269" s="2" t="s">
        <v>9</v>
      </c>
      <c r="H1269" s="2">
        <f t="shared" si="19"/>
        <v>1993</v>
      </c>
      <c r="I1269" s="42" t="s">
        <v>6304</v>
      </c>
      <c r="J1269" s="2">
        <v>6.2</v>
      </c>
      <c r="K1269" s="2">
        <v>242.43</v>
      </c>
      <c r="L1269" s="2">
        <v>177</v>
      </c>
      <c r="M1269" s="2">
        <v>44.39</v>
      </c>
      <c r="N1269" s="2">
        <v>73.19</v>
      </c>
      <c r="O1269" s="2">
        <v>421.92</v>
      </c>
      <c r="P1269" s="2">
        <v>4310</v>
      </c>
      <c r="Q1269" s="2" t="s">
        <v>45</v>
      </c>
      <c r="R1269" s="2">
        <v>97</v>
      </c>
      <c r="S1269" s="2">
        <v>143595</v>
      </c>
      <c r="T1269" s="2">
        <v>244.32</v>
      </c>
      <c r="U1269" s="2">
        <v>177.6</v>
      </c>
      <c r="V1269" s="2" t="s">
        <v>44</v>
      </c>
      <c r="W1269" s="2">
        <v>30.5</v>
      </c>
    </row>
    <row r="1270" spans="1:23" x14ac:dyDescent="0.3">
      <c r="A1270" s="2" t="s">
        <v>685</v>
      </c>
      <c r="B1270" s="2" t="s">
        <v>28</v>
      </c>
      <c r="C1270" s="2" t="s">
        <v>52</v>
      </c>
      <c r="D1270" s="2" t="s">
        <v>1917</v>
      </c>
      <c r="E1270" s="2" t="s">
        <v>3699</v>
      </c>
      <c r="F1270" s="2" t="s">
        <v>26</v>
      </c>
      <c r="G1270" s="2" t="s">
        <v>9</v>
      </c>
      <c r="H1270" s="2">
        <f t="shared" si="19"/>
        <v>1964</v>
      </c>
      <c r="I1270" s="42" t="s">
        <v>6305</v>
      </c>
      <c r="J1270" s="2">
        <v>6.2</v>
      </c>
      <c r="K1270" s="2">
        <v>68.59</v>
      </c>
      <c r="L1270" s="2">
        <v>171</v>
      </c>
      <c r="M1270" s="2">
        <v>19.32</v>
      </c>
      <c r="N1270" s="2">
        <v>52.27</v>
      </c>
      <c r="O1270" s="2">
        <v>380.66</v>
      </c>
      <c r="P1270" s="2">
        <v>3228</v>
      </c>
      <c r="Q1270" s="2" t="s">
        <v>49</v>
      </c>
      <c r="R1270" s="2">
        <v>51</v>
      </c>
      <c r="S1270" s="2">
        <v>10845</v>
      </c>
      <c r="T1270" s="2">
        <v>275.20999999999998</v>
      </c>
      <c r="U1270" s="2">
        <v>105.45</v>
      </c>
      <c r="V1270" s="2" t="s">
        <v>46</v>
      </c>
      <c r="W1270" s="2">
        <v>10.11</v>
      </c>
    </row>
    <row r="1271" spans="1:23" x14ac:dyDescent="0.3">
      <c r="A1271" s="2" t="s">
        <v>735</v>
      </c>
      <c r="B1271" s="2" t="s">
        <v>8</v>
      </c>
      <c r="C1271" s="2" t="s">
        <v>52</v>
      </c>
      <c r="D1271" s="2" t="s">
        <v>2417</v>
      </c>
      <c r="E1271" s="2" t="s">
        <v>3754</v>
      </c>
      <c r="F1271" s="2" t="s">
        <v>26</v>
      </c>
      <c r="G1271" s="2" t="s">
        <v>9</v>
      </c>
      <c r="H1271" s="2">
        <f t="shared" si="19"/>
        <v>2010</v>
      </c>
      <c r="I1271" s="42" t="s">
        <v>6306</v>
      </c>
      <c r="J1271" s="2">
        <v>6.2</v>
      </c>
      <c r="K1271" s="2">
        <v>4.28</v>
      </c>
      <c r="L1271" s="2">
        <v>158</v>
      </c>
      <c r="M1271" s="2">
        <v>17.079999999999998</v>
      </c>
      <c r="N1271" s="2">
        <v>25.76</v>
      </c>
      <c r="O1271" s="2">
        <v>95.8</v>
      </c>
      <c r="P1271" s="2">
        <v>2993</v>
      </c>
      <c r="Q1271" s="2" t="s">
        <v>45</v>
      </c>
      <c r="R1271" s="2">
        <v>34</v>
      </c>
      <c r="S1271" s="2">
        <v>42891</v>
      </c>
      <c r="T1271" s="2">
        <v>70.13</v>
      </c>
      <c r="U1271" s="2">
        <v>25.67</v>
      </c>
      <c r="V1271" s="2" t="s">
        <v>50</v>
      </c>
      <c r="W1271" s="2">
        <v>0.55000000000000004</v>
      </c>
    </row>
    <row r="1272" spans="1:23" x14ac:dyDescent="0.3">
      <c r="A1272" s="2" t="s">
        <v>772</v>
      </c>
      <c r="B1272" s="2" t="s">
        <v>8</v>
      </c>
      <c r="C1272" s="2" t="s">
        <v>61</v>
      </c>
      <c r="D1272" s="2" t="s">
        <v>2443</v>
      </c>
      <c r="E1272" s="2" t="s">
        <v>3794</v>
      </c>
      <c r="F1272" s="2" t="s">
        <v>26</v>
      </c>
      <c r="G1272" s="2" t="s">
        <v>9</v>
      </c>
      <c r="H1272" s="2">
        <f t="shared" si="19"/>
        <v>2008</v>
      </c>
      <c r="I1272" s="42" t="s">
        <v>6307</v>
      </c>
      <c r="J1272" s="2">
        <v>6.2</v>
      </c>
      <c r="K1272" s="2">
        <v>93.06</v>
      </c>
      <c r="L1272" s="2">
        <v>118</v>
      </c>
      <c r="M1272" s="2">
        <v>25.13</v>
      </c>
      <c r="N1272" s="2">
        <v>59.04</v>
      </c>
      <c r="O1272" s="2">
        <v>489.96</v>
      </c>
      <c r="P1272" s="2">
        <v>675</v>
      </c>
      <c r="Q1272" s="2" t="s">
        <v>49</v>
      </c>
      <c r="R1272" s="2">
        <v>22</v>
      </c>
      <c r="S1272" s="2">
        <v>211977</v>
      </c>
      <c r="T1272" s="2">
        <v>258.51</v>
      </c>
      <c r="U1272" s="2">
        <v>231.45</v>
      </c>
      <c r="V1272" s="2" t="s">
        <v>48</v>
      </c>
      <c r="W1272" s="2">
        <v>21.93</v>
      </c>
    </row>
    <row r="1273" spans="1:23" x14ac:dyDescent="0.3">
      <c r="A1273" s="2" t="s">
        <v>602</v>
      </c>
      <c r="B1273" s="2" t="s">
        <v>8</v>
      </c>
      <c r="C1273" s="2" t="s">
        <v>54</v>
      </c>
      <c r="D1273" s="2" t="s">
        <v>2462</v>
      </c>
      <c r="E1273" s="2" t="s">
        <v>3822</v>
      </c>
      <c r="F1273" s="2" t="s">
        <v>26</v>
      </c>
      <c r="G1273" s="2" t="s">
        <v>9</v>
      </c>
      <c r="H1273" s="2">
        <f t="shared" si="19"/>
        <v>2005</v>
      </c>
      <c r="I1273" s="42" t="s">
        <v>6308</v>
      </c>
      <c r="J1273" s="2">
        <v>6.2</v>
      </c>
      <c r="K1273" s="2">
        <v>249.75</v>
      </c>
      <c r="L1273" s="2">
        <v>163</v>
      </c>
      <c r="M1273" s="2">
        <v>28.25</v>
      </c>
      <c r="N1273" s="2">
        <v>69.91</v>
      </c>
      <c r="O1273" s="2">
        <v>147.53</v>
      </c>
      <c r="P1273" s="2">
        <v>4608</v>
      </c>
      <c r="Q1273" s="2" t="s">
        <v>45</v>
      </c>
      <c r="R1273" s="2">
        <v>30</v>
      </c>
      <c r="S1273" s="2">
        <v>339070</v>
      </c>
      <c r="T1273" s="2">
        <v>117</v>
      </c>
      <c r="U1273" s="2">
        <v>30.53</v>
      </c>
      <c r="V1273" s="2" t="s">
        <v>50</v>
      </c>
      <c r="W1273" s="2">
        <v>52.31</v>
      </c>
    </row>
    <row r="1274" spans="1:23" x14ac:dyDescent="0.3">
      <c r="A1274" s="2" t="s">
        <v>868</v>
      </c>
      <c r="B1274" s="2" t="s">
        <v>17</v>
      </c>
      <c r="C1274" s="2" t="s">
        <v>48</v>
      </c>
      <c r="D1274" s="2" t="s">
        <v>1952</v>
      </c>
      <c r="E1274" s="2" t="s">
        <v>3899</v>
      </c>
      <c r="F1274" s="2" t="s">
        <v>26</v>
      </c>
      <c r="G1274" s="2" t="s">
        <v>9</v>
      </c>
      <c r="H1274" s="2">
        <f t="shared" si="19"/>
        <v>1973</v>
      </c>
      <c r="I1274" s="42" t="s">
        <v>6309</v>
      </c>
      <c r="J1274" s="2">
        <v>6.2</v>
      </c>
      <c r="K1274" s="2">
        <v>190.47</v>
      </c>
      <c r="L1274" s="2">
        <v>102</v>
      </c>
      <c r="M1274" s="2">
        <v>48.48</v>
      </c>
      <c r="N1274" s="2">
        <v>141.19999999999999</v>
      </c>
      <c r="O1274" s="2">
        <v>552.64</v>
      </c>
      <c r="P1274" s="2">
        <v>1537</v>
      </c>
      <c r="Q1274" s="2" t="s">
        <v>49</v>
      </c>
      <c r="R1274" s="2">
        <v>80</v>
      </c>
      <c r="S1274" s="2">
        <v>410410</v>
      </c>
      <c r="T1274" s="2">
        <v>369.02</v>
      </c>
      <c r="U1274" s="2">
        <v>183.62</v>
      </c>
      <c r="V1274" s="2" t="s">
        <v>55</v>
      </c>
      <c r="W1274" s="2">
        <v>40.229999999999997</v>
      </c>
    </row>
    <row r="1275" spans="1:23" x14ac:dyDescent="0.3">
      <c r="A1275" s="2" t="s">
        <v>895</v>
      </c>
      <c r="B1275" s="2" t="s">
        <v>20</v>
      </c>
      <c r="C1275" s="2" t="s">
        <v>52</v>
      </c>
      <c r="D1275" s="2" t="s">
        <v>2374</v>
      </c>
      <c r="E1275" s="2" t="s">
        <v>3928</v>
      </c>
      <c r="F1275" s="2" t="s">
        <v>26</v>
      </c>
      <c r="G1275" s="2" t="s">
        <v>9</v>
      </c>
      <c r="H1275" s="2">
        <f t="shared" si="19"/>
        <v>1982</v>
      </c>
      <c r="I1275" s="42" t="s">
        <v>6310</v>
      </c>
      <c r="J1275" s="2">
        <v>6.2</v>
      </c>
      <c r="K1275" s="2">
        <v>5.46</v>
      </c>
      <c r="L1275" s="2">
        <v>122</v>
      </c>
      <c r="M1275" s="2">
        <v>12.99</v>
      </c>
      <c r="N1275" s="2">
        <v>31.24</v>
      </c>
      <c r="O1275" s="2">
        <v>160.11000000000001</v>
      </c>
      <c r="P1275" s="2">
        <v>2974</v>
      </c>
      <c r="Q1275" s="2" t="s">
        <v>49</v>
      </c>
      <c r="R1275" s="2">
        <v>66</v>
      </c>
      <c r="S1275" s="2">
        <v>198801</v>
      </c>
      <c r="T1275" s="2">
        <v>109.52</v>
      </c>
      <c r="U1275" s="2">
        <v>50.59</v>
      </c>
      <c r="V1275" s="2" t="s">
        <v>48</v>
      </c>
      <c r="W1275" s="2">
        <v>1.42</v>
      </c>
    </row>
    <row r="1276" spans="1:23" x14ac:dyDescent="0.3">
      <c r="A1276" s="2" t="s">
        <v>904</v>
      </c>
      <c r="B1276" s="2" t="s">
        <v>17</v>
      </c>
      <c r="C1276" s="2" t="s">
        <v>61</v>
      </c>
      <c r="D1276" s="2" t="s">
        <v>2527</v>
      </c>
      <c r="E1276" s="2" t="s">
        <v>3938</v>
      </c>
      <c r="F1276" s="2" t="s">
        <v>26</v>
      </c>
      <c r="G1276" s="2" t="s">
        <v>9</v>
      </c>
      <c r="H1276" s="2">
        <f t="shared" si="19"/>
        <v>1998</v>
      </c>
      <c r="I1276" s="42" t="s">
        <v>6311</v>
      </c>
      <c r="J1276" s="2">
        <v>6.2</v>
      </c>
      <c r="K1276" s="2">
        <v>250.83</v>
      </c>
      <c r="L1276" s="2">
        <v>96</v>
      </c>
      <c r="M1276" s="2">
        <v>39.94</v>
      </c>
      <c r="N1276" s="2">
        <v>67.92</v>
      </c>
      <c r="O1276" s="2">
        <v>510.96</v>
      </c>
      <c r="P1276" s="2">
        <v>2016</v>
      </c>
      <c r="Q1276" s="2" t="s">
        <v>45</v>
      </c>
      <c r="R1276" s="2">
        <v>54</v>
      </c>
      <c r="S1276" s="2">
        <v>10795</v>
      </c>
      <c r="T1276" s="2">
        <v>406.2</v>
      </c>
      <c r="U1276" s="2">
        <v>104.76</v>
      </c>
      <c r="V1276" s="2" t="s">
        <v>44</v>
      </c>
      <c r="W1276" s="2">
        <v>63.64</v>
      </c>
    </row>
    <row r="1277" spans="1:23" x14ac:dyDescent="0.3">
      <c r="A1277" s="2" t="s">
        <v>938</v>
      </c>
      <c r="B1277" s="2" t="s">
        <v>13</v>
      </c>
      <c r="C1277" s="2" t="s">
        <v>48</v>
      </c>
      <c r="D1277" s="2" t="s">
        <v>2443</v>
      </c>
      <c r="E1277" s="2" t="s">
        <v>3973</v>
      </c>
      <c r="F1277" s="2" t="s">
        <v>26</v>
      </c>
      <c r="G1277" s="2" t="s">
        <v>9</v>
      </c>
      <c r="H1277" s="2">
        <f t="shared" si="19"/>
        <v>1996</v>
      </c>
      <c r="I1277" s="42" t="s">
        <v>6312</v>
      </c>
      <c r="J1277" s="2">
        <v>6.2</v>
      </c>
      <c r="K1277" s="2">
        <v>100.82</v>
      </c>
      <c r="L1277" s="2">
        <v>86</v>
      </c>
      <c r="M1277" s="2">
        <v>39.28</v>
      </c>
      <c r="N1277" s="2">
        <v>94.11</v>
      </c>
      <c r="O1277" s="2">
        <v>772.33</v>
      </c>
      <c r="P1277" s="2">
        <v>3704</v>
      </c>
      <c r="Q1277" s="2" t="s">
        <v>49</v>
      </c>
      <c r="R1277" s="2">
        <v>69</v>
      </c>
      <c r="S1277" s="2">
        <v>375491</v>
      </c>
      <c r="T1277" s="2">
        <v>483.29</v>
      </c>
      <c r="U1277" s="2">
        <v>289.04000000000002</v>
      </c>
      <c r="V1277" s="2" t="s">
        <v>54</v>
      </c>
      <c r="W1277" s="2">
        <v>35.229999999999997</v>
      </c>
    </row>
    <row r="1278" spans="1:23" x14ac:dyDescent="0.3">
      <c r="A1278" s="2" t="s">
        <v>944</v>
      </c>
      <c r="B1278" s="2" t="s">
        <v>20</v>
      </c>
      <c r="C1278" s="2" t="s">
        <v>48</v>
      </c>
      <c r="D1278" s="2" t="s">
        <v>1969</v>
      </c>
      <c r="E1278" s="2" t="s">
        <v>3979</v>
      </c>
      <c r="F1278" s="2" t="s">
        <v>26</v>
      </c>
      <c r="G1278" s="2" t="s">
        <v>9</v>
      </c>
      <c r="H1278" s="2">
        <f t="shared" si="19"/>
        <v>1962</v>
      </c>
      <c r="I1278" s="42" t="s">
        <v>6313</v>
      </c>
      <c r="J1278" s="2">
        <v>6.2</v>
      </c>
      <c r="K1278" s="2">
        <v>149.12</v>
      </c>
      <c r="L1278" s="2">
        <v>80</v>
      </c>
      <c r="M1278" s="2">
        <v>22.9</v>
      </c>
      <c r="N1278" s="2">
        <v>55.69</v>
      </c>
      <c r="O1278" s="2">
        <v>339.82</v>
      </c>
      <c r="P1278" s="2">
        <v>1682</v>
      </c>
      <c r="Q1278" s="2" t="s">
        <v>45</v>
      </c>
      <c r="R1278" s="2">
        <v>68</v>
      </c>
      <c r="S1278" s="2">
        <v>92591</v>
      </c>
      <c r="T1278" s="2">
        <v>177.47</v>
      </c>
      <c r="U1278" s="2">
        <v>162.35</v>
      </c>
      <c r="V1278" s="2" t="s">
        <v>50</v>
      </c>
      <c r="W1278" s="2">
        <v>60.69</v>
      </c>
    </row>
    <row r="1279" spans="1:23" x14ac:dyDescent="0.3">
      <c r="A1279" s="2" t="s">
        <v>511</v>
      </c>
      <c r="B1279" s="2" t="s">
        <v>13</v>
      </c>
      <c r="C1279" s="2" t="s">
        <v>66</v>
      </c>
      <c r="D1279" s="2" t="s">
        <v>2560</v>
      </c>
      <c r="E1279" s="2" t="s">
        <v>3993</v>
      </c>
      <c r="F1279" s="2" t="s">
        <v>30</v>
      </c>
      <c r="G1279" s="2" t="s">
        <v>15</v>
      </c>
      <c r="H1279" s="2">
        <f t="shared" si="19"/>
        <v>1986</v>
      </c>
      <c r="I1279" s="42" t="s">
        <v>6314</v>
      </c>
      <c r="J1279" s="2">
        <v>6.2</v>
      </c>
      <c r="K1279" s="2">
        <v>65.489999999999995</v>
      </c>
      <c r="L1279" s="2">
        <v>160</v>
      </c>
      <c r="M1279" s="2">
        <v>28.81</v>
      </c>
      <c r="N1279" s="2">
        <v>59.93</v>
      </c>
      <c r="O1279" s="2">
        <v>477.39</v>
      </c>
      <c r="P1279" s="2">
        <v>4269</v>
      </c>
      <c r="Q1279" s="2" t="s">
        <v>49</v>
      </c>
      <c r="R1279" s="2">
        <v>51</v>
      </c>
      <c r="S1279" s="2">
        <v>30226</v>
      </c>
      <c r="T1279" s="2">
        <v>364.98</v>
      </c>
      <c r="U1279" s="2">
        <v>112.41</v>
      </c>
      <c r="V1279" s="2" t="s">
        <v>55</v>
      </c>
      <c r="W1279" s="2">
        <v>15.55</v>
      </c>
    </row>
    <row r="1280" spans="1:23" x14ac:dyDescent="0.3">
      <c r="A1280" s="2" t="s">
        <v>974</v>
      </c>
      <c r="B1280" s="2" t="s">
        <v>22</v>
      </c>
      <c r="C1280" s="2" t="s">
        <v>54</v>
      </c>
      <c r="D1280" s="2" t="s">
        <v>2174</v>
      </c>
      <c r="E1280" s="2" t="s">
        <v>4012</v>
      </c>
      <c r="F1280" s="2" t="s">
        <v>26</v>
      </c>
      <c r="G1280" s="2" t="s">
        <v>9</v>
      </c>
      <c r="H1280" s="2">
        <f t="shared" si="19"/>
        <v>1990</v>
      </c>
      <c r="I1280" s="42" t="s">
        <v>6315</v>
      </c>
      <c r="J1280" s="2">
        <v>6.2</v>
      </c>
      <c r="K1280" s="2">
        <v>263.72000000000003</v>
      </c>
      <c r="L1280" s="2">
        <v>123</v>
      </c>
      <c r="M1280" s="2">
        <v>42.14</v>
      </c>
      <c r="N1280" s="2">
        <v>69.7</v>
      </c>
      <c r="O1280" s="2">
        <v>142.96</v>
      </c>
      <c r="P1280" s="2">
        <v>4668</v>
      </c>
      <c r="Q1280" s="2" t="s">
        <v>45</v>
      </c>
      <c r="R1280" s="2">
        <v>21</v>
      </c>
      <c r="S1280" s="2">
        <v>93369</v>
      </c>
      <c r="T1280" s="2">
        <v>93.02</v>
      </c>
      <c r="U1280" s="2">
        <v>49.94</v>
      </c>
      <c r="V1280" s="2" t="s">
        <v>48</v>
      </c>
      <c r="W1280" s="2">
        <v>77.38</v>
      </c>
    </row>
    <row r="1281" spans="1:23" x14ac:dyDescent="0.3">
      <c r="A1281" s="2" t="s">
        <v>984</v>
      </c>
      <c r="B1281" s="2" t="s">
        <v>8</v>
      </c>
      <c r="C1281" s="2" t="s">
        <v>66</v>
      </c>
      <c r="D1281" s="2" t="s">
        <v>2575</v>
      </c>
      <c r="E1281" s="2" t="s">
        <v>4023</v>
      </c>
      <c r="F1281" s="2" t="s">
        <v>26</v>
      </c>
      <c r="G1281" s="2" t="s">
        <v>9</v>
      </c>
      <c r="H1281" s="2">
        <f t="shared" si="19"/>
        <v>1997</v>
      </c>
      <c r="I1281" s="42" t="s">
        <v>6316</v>
      </c>
      <c r="J1281" s="2">
        <v>6.2</v>
      </c>
      <c r="K1281" s="2">
        <v>77.05</v>
      </c>
      <c r="L1281" s="2">
        <v>93</v>
      </c>
      <c r="M1281" s="2">
        <v>45.79</v>
      </c>
      <c r="N1281" s="2">
        <v>103.98</v>
      </c>
      <c r="O1281" s="2">
        <v>711.76</v>
      </c>
      <c r="P1281" s="2">
        <v>2230</v>
      </c>
      <c r="Q1281" s="2" t="s">
        <v>45</v>
      </c>
      <c r="R1281" s="2">
        <v>31</v>
      </c>
      <c r="S1281" s="2">
        <v>100747</v>
      </c>
      <c r="T1281" s="2">
        <v>550.64</v>
      </c>
      <c r="U1281" s="2">
        <v>161.12</v>
      </c>
      <c r="V1281" s="2" t="s">
        <v>54</v>
      </c>
      <c r="W1281" s="2">
        <v>32.6</v>
      </c>
    </row>
    <row r="1282" spans="1:23" x14ac:dyDescent="0.3">
      <c r="A1282" s="2" t="s">
        <v>997</v>
      </c>
      <c r="B1282" s="2" t="s">
        <v>8</v>
      </c>
      <c r="C1282" s="2" t="s">
        <v>66</v>
      </c>
      <c r="D1282" s="2" t="s">
        <v>2505</v>
      </c>
      <c r="E1282" s="2" t="s">
        <v>4037</v>
      </c>
      <c r="F1282" s="2" t="s">
        <v>26</v>
      </c>
      <c r="G1282" s="2" t="s">
        <v>9</v>
      </c>
      <c r="H1282" s="2">
        <f t="shared" si="19"/>
        <v>1989</v>
      </c>
      <c r="I1282" s="42" t="s">
        <v>6317</v>
      </c>
      <c r="J1282" s="2">
        <v>6.2</v>
      </c>
      <c r="K1282" s="2">
        <v>290.98</v>
      </c>
      <c r="L1282" s="2">
        <v>109</v>
      </c>
      <c r="M1282" s="2">
        <v>15.79</v>
      </c>
      <c r="N1282" s="2">
        <v>35.880000000000003</v>
      </c>
      <c r="O1282" s="2">
        <v>244.52</v>
      </c>
      <c r="P1282" s="2">
        <v>2544</v>
      </c>
      <c r="Q1282" s="2" t="s">
        <v>45</v>
      </c>
      <c r="R1282" s="2">
        <v>30</v>
      </c>
      <c r="S1282" s="2">
        <v>121677</v>
      </c>
      <c r="T1282" s="2">
        <v>153.80000000000001</v>
      </c>
      <c r="U1282" s="2">
        <v>90.72</v>
      </c>
      <c r="V1282" s="2" t="s">
        <v>55</v>
      </c>
      <c r="W1282" s="2">
        <v>45.43</v>
      </c>
    </row>
    <row r="1283" spans="1:23" x14ac:dyDescent="0.3">
      <c r="A1283" s="2" t="s">
        <v>1046</v>
      </c>
      <c r="B1283" s="2" t="s">
        <v>22</v>
      </c>
      <c r="C1283" s="2" t="s">
        <v>52</v>
      </c>
      <c r="D1283" s="2" t="s">
        <v>1992</v>
      </c>
      <c r="E1283" s="2" t="s">
        <v>4092</v>
      </c>
      <c r="F1283" s="2" t="s">
        <v>26</v>
      </c>
      <c r="G1283" s="2" t="s">
        <v>9</v>
      </c>
      <c r="H1283" s="2">
        <f t="shared" ref="H1283:H1346" si="20">YEAR(I1283)</f>
        <v>1991</v>
      </c>
      <c r="I1283" s="42" t="s">
        <v>6318</v>
      </c>
      <c r="J1283" s="2">
        <v>6.2</v>
      </c>
      <c r="K1283" s="2">
        <v>151.65</v>
      </c>
      <c r="L1283" s="2">
        <v>149</v>
      </c>
      <c r="M1283" s="2">
        <v>10.27</v>
      </c>
      <c r="N1283" s="2">
        <v>18.5</v>
      </c>
      <c r="O1283" s="2">
        <v>95.2</v>
      </c>
      <c r="P1283" s="2">
        <v>1672</v>
      </c>
      <c r="Q1283" s="2" t="s">
        <v>49</v>
      </c>
      <c r="R1283" s="2">
        <v>75</v>
      </c>
      <c r="S1283" s="2">
        <v>104339</v>
      </c>
      <c r="T1283" s="2">
        <v>57.32</v>
      </c>
      <c r="U1283" s="2">
        <v>37.880000000000003</v>
      </c>
      <c r="V1283" s="2" t="s">
        <v>46</v>
      </c>
      <c r="W1283" s="2">
        <v>31.89</v>
      </c>
    </row>
    <row r="1284" spans="1:23" x14ac:dyDescent="0.3">
      <c r="A1284" s="2" t="s">
        <v>1081</v>
      </c>
      <c r="B1284" s="2" t="s">
        <v>8</v>
      </c>
      <c r="C1284" s="2" t="s">
        <v>52</v>
      </c>
      <c r="D1284" s="2" t="s">
        <v>2429</v>
      </c>
      <c r="E1284" s="2" t="s">
        <v>4131</v>
      </c>
      <c r="F1284" s="2" t="s">
        <v>26</v>
      </c>
      <c r="G1284" s="2" t="s">
        <v>9</v>
      </c>
      <c r="H1284" s="2">
        <f t="shared" si="20"/>
        <v>1953</v>
      </c>
      <c r="I1284" s="42" t="s">
        <v>6319</v>
      </c>
      <c r="J1284" s="2">
        <v>6.2</v>
      </c>
      <c r="K1284" s="2">
        <v>7.57</v>
      </c>
      <c r="L1284" s="2">
        <v>145</v>
      </c>
      <c r="M1284" s="2">
        <v>26.49</v>
      </c>
      <c r="N1284" s="2">
        <v>46</v>
      </c>
      <c r="O1284" s="2">
        <v>350.54</v>
      </c>
      <c r="P1284" s="2">
        <v>652</v>
      </c>
      <c r="Q1284" s="2" t="s">
        <v>49</v>
      </c>
      <c r="R1284" s="2">
        <v>40</v>
      </c>
      <c r="S1284" s="2">
        <v>497277</v>
      </c>
      <c r="T1284" s="2">
        <v>196.39</v>
      </c>
      <c r="U1284" s="2">
        <v>154.15</v>
      </c>
      <c r="V1284" s="2" t="s">
        <v>50</v>
      </c>
      <c r="W1284" s="2">
        <v>1.01</v>
      </c>
    </row>
    <row r="1285" spans="1:23" x14ac:dyDescent="0.3">
      <c r="A1285" s="2" t="s">
        <v>1087</v>
      </c>
      <c r="B1285" s="2" t="s">
        <v>28</v>
      </c>
      <c r="C1285" s="2" t="s">
        <v>61</v>
      </c>
      <c r="D1285" s="2" t="s">
        <v>2640</v>
      </c>
      <c r="E1285" s="2" t="s">
        <v>4138</v>
      </c>
      <c r="F1285" s="2" t="s">
        <v>26</v>
      </c>
      <c r="G1285" s="2" t="s">
        <v>9</v>
      </c>
      <c r="H1285" s="2">
        <f t="shared" si="20"/>
        <v>1990</v>
      </c>
      <c r="I1285" s="42" t="s">
        <v>6320</v>
      </c>
      <c r="J1285" s="2">
        <v>6.2</v>
      </c>
      <c r="K1285" s="2">
        <v>296.04000000000002</v>
      </c>
      <c r="L1285" s="2">
        <v>137</v>
      </c>
      <c r="M1285" s="2">
        <v>21.62</v>
      </c>
      <c r="N1285" s="2">
        <v>44.23</v>
      </c>
      <c r="O1285" s="2">
        <v>350.83</v>
      </c>
      <c r="P1285" s="2">
        <v>1457</v>
      </c>
      <c r="Q1285" s="2" t="s">
        <v>49</v>
      </c>
      <c r="R1285" s="2">
        <v>78</v>
      </c>
      <c r="S1285" s="2">
        <v>383604</v>
      </c>
      <c r="T1285" s="2">
        <v>217.26</v>
      </c>
      <c r="U1285" s="2">
        <v>133.57</v>
      </c>
      <c r="V1285" s="2" t="s">
        <v>44</v>
      </c>
      <c r="W1285" s="2">
        <v>131.97</v>
      </c>
    </row>
    <row r="1286" spans="1:23" x14ac:dyDescent="0.3">
      <c r="A1286" s="2" t="s">
        <v>655</v>
      </c>
      <c r="B1286" s="2" t="s">
        <v>13</v>
      </c>
      <c r="C1286" s="2" t="s">
        <v>54</v>
      </c>
      <c r="D1286" s="2" t="s">
        <v>2669</v>
      </c>
      <c r="E1286" s="2" t="s">
        <v>4187</v>
      </c>
      <c r="F1286" s="2" t="s">
        <v>26</v>
      </c>
      <c r="G1286" s="2" t="s">
        <v>9</v>
      </c>
      <c r="H1286" s="2">
        <f t="shared" si="20"/>
        <v>2003</v>
      </c>
      <c r="I1286" s="42" t="s">
        <v>6321</v>
      </c>
      <c r="J1286" s="2">
        <v>6.2</v>
      </c>
      <c r="K1286" s="2">
        <v>8.2100000000000009</v>
      </c>
      <c r="L1286" s="2">
        <v>90</v>
      </c>
      <c r="M1286" s="2">
        <v>3.48</v>
      </c>
      <c r="N1286" s="2">
        <v>6.77</v>
      </c>
      <c r="O1286" s="2">
        <v>33.54</v>
      </c>
      <c r="P1286" s="2">
        <v>2753</v>
      </c>
      <c r="Q1286" s="2" t="s">
        <v>45</v>
      </c>
      <c r="R1286" s="2">
        <v>85</v>
      </c>
      <c r="S1286" s="2">
        <v>267468</v>
      </c>
      <c r="T1286" s="2">
        <v>19.489999999999998</v>
      </c>
      <c r="U1286" s="2">
        <v>14.05</v>
      </c>
      <c r="V1286" s="2" t="s">
        <v>55</v>
      </c>
      <c r="W1286" s="2">
        <v>3.8</v>
      </c>
    </row>
    <row r="1287" spans="1:23" x14ac:dyDescent="0.3">
      <c r="A1287" s="2" t="s">
        <v>1143</v>
      </c>
      <c r="B1287" s="2" t="s">
        <v>17</v>
      </c>
      <c r="C1287" s="2" t="s">
        <v>61</v>
      </c>
      <c r="D1287" s="2" t="s">
        <v>2542</v>
      </c>
      <c r="E1287" s="2" t="s">
        <v>4204</v>
      </c>
      <c r="F1287" s="2" t="s">
        <v>26</v>
      </c>
      <c r="G1287" s="2" t="s">
        <v>9</v>
      </c>
      <c r="H1287" s="2">
        <f t="shared" si="20"/>
        <v>2003</v>
      </c>
      <c r="I1287" s="42" t="s">
        <v>6322</v>
      </c>
      <c r="J1287" s="2">
        <v>6.2</v>
      </c>
      <c r="K1287" s="2">
        <v>176.14</v>
      </c>
      <c r="L1287" s="2">
        <v>155</v>
      </c>
      <c r="M1287" s="2">
        <v>35.630000000000003</v>
      </c>
      <c r="N1287" s="2">
        <v>72.22</v>
      </c>
      <c r="O1287" s="2">
        <v>487.09</v>
      </c>
      <c r="P1287" s="2">
        <v>3127</v>
      </c>
      <c r="Q1287" s="2" t="s">
        <v>45</v>
      </c>
      <c r="R1287" s="2">
        <v>38</v>
      </c>
      <c r="S1287" s="2">
        <v>351610</v>
      </c>
      <c r="T1287" s="2">
        <v>379.49</v>
      </c>
      <c r="U1287" s="2">
        <v>107.6</v>
      </c>
      <c r="V1287" s="2" t="s">
        <v>46</v>
      </c>
      <c r="W1287" s="2">
        <v>85.18</v>
      </c>
    </row>
    <row r="1288" spans="1:23" x14ac:dyDescent="0.3">
      <c r="A1288" s="2" t="s">
        <v>1176</v>
      </c>
      <c r="B1288" s="2" t="s">
        <v>8</v>
      </c>
      <c r="C1288" s="2" t="s">
        <v>44</v>
      </c>
      <c r="D1288" s="2" t="s">
        <v>2695</v>
      </c>
      <c r="E1288" s="2" t="s">
        <v>4240</v>
      </c>
      <c r="F1288" s="2" t="s">
        <v>26</v>
      </c>
      <c r="G1288" s="2" t="s">
        <v>9</v>
      </c>
      <c r="H1288" s="2">
        <f t="shared" si="20"/>
        <v>1970</v>
      </c>
      <c r="I1288" s="42" t="s">
        <v>6323</v>
      </c>
      <c r="J1288" s="2">
        <v>6.2</v>
      </c>
      <c r="K1288" s="2">
        <v>175.93</v>
      </c>
      <c r="L1288" s="2">
        <v>125</v>
      </c>
      <c r="M1288" s="2">
        <v>8.34</v>
      </c>
      <c r="N1288" s="2">
        <v>14.73</v>
      </c>
      <c r="O1288" s="2">
        <v>131.82</v>
      </c>
      <c r="P1288" s="2">
        <v>2381</v>
      </c>
      <c r="Q1288" s="2" t="s">
        <v>49</v>
      </c>
      <c r="R1288" s="2">
        <v>30</v>
      </c>
      <c r="S1288" s="2">
        <v>68633</v>
      </c>
      <c r="T1288" s="2">
        <v>89.21</v>
      </c>
      <c r="U1288" s="2">
        <v>42.61</v>
      </c>
      <c r="V1288" s="2" t="s">
        <v>48</v>
      </c>
      <c r="W1288" s="2">
        <v>82.87</v>
      </c>
    </row>
    <row r="1289" spans="1:23" x14ac:dyDescent="0.3">
      <c r="A1289" s="2" t="s">
        <v>1211</v>
      </c>
      <c r="B1289" s="2" t="s">
        <v>8</v>
      </c>
      <c r="C1289" s="2" t="s">
        <v>50</v>
      </c>
      <c r="D1289" s="2" t="s">
        <v>1885</v>
      </c>
      <c r="E1289" s="2" t="s">
        <v>4278</v>
      </c>
      <c r="F1289" s="2" t="s">
        <v>26</v>
      </c>
      <c r="G1289" s="2" t="s">
        <v>9</v>
      </c>
      <c r="H1289" s="2">
        <f t="shared" si="20"/>
        <v>1984</v>
      </c>
      <c r="I1289" s="42" t="s">
        <v>6324</v>
      </c>
      <c r="J1289" s="2">
        <v>6.2</v>
      </c>
      <c r="K1289" s="2">
        <v>298.19</v>
      </c>
      <c r="L1289" s="2">
        <v>139</v>
      </c>
      <c r="M1289" s="2">
        <v>32.24</v>
      </c>
      <c r="N1289" s="2">
        <v>59.15</v>
      </c>
      <c r="O1289" s="2">
        <v>589.46</v>
      </c>
      <c r="P1289" s="2">
        <v>4900</v>
      </c>
      <c r="Q1289" s="2" t="s">
        <v>45</v>
      </c>
      <c r="R1289" s="2">
        <v>37</v>
      </c>
      <c r="S1289" s="2">
        <v>291124</v>
      </c>
      <c r="T1289" s="2">
        <v>422.65</v>
      </c>
      <c r="U1289" s="2">
        <v>166.81</v>
      </c>
      <c r="V1289" s="2" t="s">
        <v>44</v>
      </c>
      <c r="W1289" s="2">
        <v>60.25</v>
      </c>
    </row>
    <row r="1290" spans="1:23" x14ac:dyDescent="0.3">
      <c r="A1290" s="2" t="s">
        <v>1234</v>
      </c>
      <c r="B1290" s="2" t="s">
        <v>28</v>
      </c>
      <c r="C1290" s="2" t="s">
        <v>50</v>
      </c>
      <c r="D1290" s="2" t="s">
        <v>2739</v>
      </c>
      <c r="E1290" s="2" t="s">
        <v>4306</v>
      </c>
      <c r="F1290" s="2" t="s">
        <v>26</v>
      </c>
      <c r="G1290" s="2" t="s">
        <v>19</v>
      </c>
      <c r="H1290" s="2">
        <f t="shared" si="20"/>
        <v>1971</v>
      </c>
      <c r="I1290" s="42" t="s">
        <v>6325</v>
      </c>
      <c r="J1290" s="2">
        <v>6.2</v>
      </c>
      <c r="K1290" s="2">
        <v>224.86</v>
      </c>
      <c r="L1290" s="2">
        <v>94</v>
      </c>
      <c r="M1290" s="2">
        <v>10.66</v>
      </c>
      <c r="N1290" s="2">
        <v>17.02</v>
      </c>
      <c r="O1290" s="2">
        <v>156.37</v>
      </c>
      <c r="P1290" s="2">
        <v>757</v>
      </c>
      <c r="Q1290" s="2" t="s">
        <v>45</v>
      </c>
      <c r="R1290" s="2">
        <v>56</v>
      </c>
      <c r="S1290" s="2">
        <v>209519</v>
      </c>
      <c r="T1290" s="2">
        <v>119.85</v>
      </c>
      <c r="U1290" s="2">
        <v>36.520000000000003</v>
      </c>
      <c r="V1290" s="2" t="s">
        <v>48</v>
      </c>
      <c r="W1290" s="2">
        <v>68.83</v>
      </c>
    </row>
    <row r="1291" spans="1:23" x14ac:dyDescent="0.3">
      <c r="A1291" s="2" t="s">
        <v>1244</v>
      </c>
      <c r="B1291" s="2" t="s">
        <v>25</v>
      </c>
      <c r="C1291" s="2" t="s">
        <v>48</v>
      </c>
      <c r="D1291" s="2" t="s">
        <v>2746</v>
      </c>
      <c r="E1291" s="2" t="s">
        <v>4318</v>
      </c>
      <c r="F1291" s="2" t="s">
        <v>26</v>
      </c>
      <c r="G1291" s="2" t="s">
        <v>19</v>
      </c>
      <c r="H1291" s="2">
        <f t="shared" si="20"/>
        <v>1954</v>
      </c>
      <c r="I1291" s="42" t="s">
        <v>6326</v>
      </c>
      <c r="J1291" s="2">
        <v>6.2</v>
      </c>
      <c r="K1291" s="2">
        <v>128.75</v>
      </c>
      <c r="L1291" s="2">
        <v>125</v>
      </c>
      <c r="M1291" s="2">
        <v>28.6</v>
      </c>
      <c r="N1291" s="2">
        <v>45.26</v>
      </c>
      <c r="O1291" s="2">
        <v>432.11</v>
      </c>
      <c r="P1291" s="2">
        <v>4610</v>
      </c>
      <c r="Q1291" s="2" t="s">
        <v>49</v>
      </c>
      <c r="R1291" s="2">
        <v>48</v>
      </c>
      <c r="S1291" s="2">
        <v>284641</v>
      </c>
      <c r="T1291" s="2">
        <v>334.5</v>
      </c>
      <c r="U1291" s="2">
        <v>97.61</v>
      </c>
      <c r="V1291" s="2" t="s">
        <v>54</v>
      </c>
      <c r="W1291" s="2">
        <v>13.37</v>
      </c>
    </row>
    <row r="1292" spans="1:23" x14ac:dyDescent="0.3">
      <c r="A1292" s="2" t="s">
        <v>1245</v>
      </c>
      <c r="B1292" s="2" t="s">
        <v>20</v>
      </c>
      <c r="C1292" s="2" t="s">
        <v>48</v>
      </c>
      <c r="D1292" s="2" t="s">
        <v>2747</v>
      </c>
      <c r="E1292" s="2" t="s">
        <v>4319</v>
      </c>
      <c r="F1292" s="2" t="s">
        <v>26</v>
      </c>
      <c r="G1292" s="2" t="s">
        <v>19</v>
      </c>
      <c r="H1292" s="2">
        <f t="shared" si="20"/>
        <v>2008</v>
      </c>
      <c r="I1292" s="42" t="s">
        <v>6327</v>
      </c>
      <c r="J1292" s="2">
        <v>6.2</v>
      </c>
      <c r="K1292" s="2">
        <v>211.79</v>
      </c>
      <c r="L1292" s="2">
        <v>159</v>
      </c>
      <c r="M1292" s="2">
        <v>8.5500000000000007</v>
      </c>
      <c r="N1292" s="2">
        <v>12.96</v>
      </c>
      <c r="O1292" s="2">
        <v>42</v>
      </c>
      <c r="P1292" s="2">
        <v>3454</v>
      </c>
      <c r="Q1292" s="2" t="s">
        <v>45</v>
      </c>
      <c r="R1292" s="2">
        <v>83</v>
      </c>
      <c r="S1292" s="2">
        <v>206907</v>
      </c>
      <c r="T1292" s="2">
        <v>31.17</v>
      </c>
      <c r="U1292" s="2">
        <v>10.83</v>
      </c>
      <c r="V1292" s="2" t="s">
        <v>54</v>
      </c>
      <c r="W1292" s="2">
        <v>75.58</v>
      </c>
    </row>
    <row r="1293" spans="1:23" x14ac:dyDescent="0.3">
      <c r="A1293" s="2" t="s">
        <v>1270</v>
      </c>
      <c r="B1293" s="2" t="s">
        <v>32</v>
      </c>
      <c r="C1293" s="2" t="s">
        <v>44</v>
      </c>
      <c r="D1293" s="2" t="s">
        <v>1842</v>
      </c>
      <c r="E1293" s="2" t="s">
        <v>4348</v>
      </c>
      <c r="F1293" s="2" t="s">
        <v>26</v>
      </c>
      <c r="G1293" s="2" t="s">
        <v>9</v>
      </c>
      <c r="H1293" s="2">
        <f t="shared" si="20"/>
        <v>2006</v>
      </c>
      <c r="I1293" s="42" t="s">
        <v>6328</v>
      </c>
      <c r="J1293" s="2">
        <v>6.2</v>
      </c>
      <c r="K1293" s="2">
        <v>230.03</v>
      </c>
      <c r="L1293" s="2">
        <v>134</v>
      </c>
      <c r="M1293" s="2">
        <v>14.69</v>
      </c>
      <c r="N1293" s="2">
        <v>31.33</v>
      </c>
      <c r="O1293" s="2">
        <v>135.5</v>
      </c>
      <c r="P1293" s="2">
        <v>3202</v>
      </c>
      <c r="Q1293" s="2" t="s">
        <v>45</v>
      </c>
      <c r="R1293" s="2">
        <v>64</v>
      </c>
      <c r="S1293" s="2">
        <v>163271</v>
      </c>
      <c r="T1293" s="2">
        <v>87.74</v>
      </c>
      <c r="U1293" s="2">
        <v>47.76</v>
      </c>
      <c r="V1293" s="2" t="s">
        <v>44</v>
      </c>
      <c r="W1293" s="2">
        <v>56.18</v>
      </c>
    </row>
    <row r="1294" spans="1:23" x14ac:dyDescent="0.3">
      <c r="A1294" s="2" t="s">
        <v>1332</v>
      </c>
      <c r="B1294" s="2" t="s">
        <v>10</v>
      </c>
      <c r="C1294" s="2" t="s">
        <v>61</v>
      </c>
      <c r="D1294" s="2" t="s">
        <v>2795</v>
      </c>
      <c r="E1294" s="2" t="s">
        <v>4417</v>
      </c>
      <c r="F1294" s="2" t="s">
        <v>26</v>
      </c>
      <c r="G1294" s="2" t="s">
        <v>1875</v>
      </c>
      <c r="H1294" s="2">
        <f t="shared" si="20"/>
        <v>1965</v>
      </c>
      <c r="I1294" s="42" t="s">
        <v>6329</v>
      </c>
      <c r="J1294" s="2">
        <v>6.2</v>
      </c>
      <c r="K1294" s="2">
        <v>18.45</v>
      </c>
      <c r="L1294" s="2">
        <v>134</v>
      </c>
      <c r="M1294" s="2">
        <v>49.86</v>
      </c>
      <c r="N1294" s="2">
        <v>115.63</v>
      </c>
      <c r="O1294" s="2">
        <v>637.01</v>
      </c>
      <c r="P1294" s="2">
        <v>2909</v>
      </c>
      <c r="Q1294" s="2" t="s">
        <v>49</v>
      </c>
      <c r="R1294" s="2">
        <v>68</v>
      </c>
      <c r="S1294" s="2">
        <v>437748</v>
      </c>
      <c r="T1294" s="2">
        <v>379.5</v>
      </c>
      <c r="U1294" s="2">
        <v>257.51</v>
      </c>
      <c r="V1294" s="2" t="s">
        <v>46</v>
      </c>
      <c r="W1294" s="2">
        <v>5.38</v>
      </c>
    </row>
    <row r="1295" spans="1:23" x14ac:dyDescent="0.3">
      <c r="A1295" s="2" t="s">
        <v>316</v>
      </c>
      <c r="B1295" s="2" t="s">
        <v>20</v>
      </c>
      <c r="C1295" s="2" t="s">
        <v>48</v>
      </c>
      <c r="D1295" s="2" t="s">
        <v>2833</v>
      </c>
      <c r="E1295" s="2" t="s">
        <v>4503</v>
      </c>
      <c r="F1295" s="2" t="s">
        <v>26</v>
      </c>
      <c r="G1295" s="2" t="s">
        <v>9</v>
      </c>
      <c r="H1295" s="2">
        <f t="shared" si="20"/>
        <v>1985</v>
      </c>
      <c r="I1295" s="42" t="s">
        <v>6330</v>
      </c>
      <c r="J1295" s="2">
        <v>6.2</v>
      </c>
      <c r="K1295" s="2">
        <v>205.67</v>
      </c>
      <c r="L1295" s="2">
        <v>147</v>
      </c>
      <c r="M1295" s="2">
        <v>14.33</v>
      </c>
      <c r="N1295" s="2">
        <v>25.11</v>
      </c>
      <c r="O1295" s="2">
        <v>62.77</v>
      </c>
      <c r="P1295" s="2">
        <v>3524</v>
      </c>
      <c r="Q1295" s="2" t="s">
        <v>49</v>
      </c>
      <c r="R1295" s="2">
        <v>37</v>
      </c>
      <c r="S1295" s="2">
        <v>104957</v>
      </c>
      <c r="T1295" s="2">
        <v>47.2</v>
      </c>
      <c r="U1295" s="2">
        <v>15.57</v>
      </c>
      <c r="V1295" s="2" t="s">
        <v>46</v>
      </c>
      <c r="W1295" s="2">
        <v>69.98</v>
      </c>
    </row>
    <row r="1296" spans="1:23" x14ac:dyDescent="0.3">
      <c r="A1296" s="2" t="s">
        <v>1454</v>
      </c>
      <c r="B1296" s="2" t="s">
        <v>8</v>
      </c>
      <c r="C1296" s="2" t="s">
        <v>44</v>
      </c>
      <c r="D1296" s="2" t="s">
        <v>2270</v>
      </c>
      <c r="E1296" s="2" t="s">
        <v>4559</v>
      </c>
      <c r="F1296" s="2" t="s">
        <v>26</v>
      </c>
      <c r="G1296" s="2" t="s">
        <v>9</v>
      </c>
      <c r="H1296" s="2">
        <f t="shared" si="20"/>
        <v>1990</v>
      </c>
      <c r="I1296" s="42" t="s">
        <v>6331</v>
      </c>
      <c r="J1296" s="2">
        <v>6.2</v>
      </c>
      <c r="K1296" s="2">
        <v>260.58</v>
      </c>
      <c r="L1296" s="2">
        <v>170</v>
      </c>
      <c r="M1296" s="2">
        <v>48.54</v>
      </c>
      <c r="N1296" s="2">
        <v>110.78</v>
      </c>
      <c r="O1296" s="2">
        <v>487.99</v>
      </c>
      <c r="P1296" s="2">
        <v>3129</v>
      </c>
      <c r="Q1296" s="2" t="s">
        <v>45</v>
      </c>
      <c r="R1296" s="2">
        <v>25</v>
      </c>
      <c r="S1296" s="2">
        <v>480087</v>
      </c>
      <c r="T1296" s="2">
        <v>286.06</v>
      </c>
      <c r="U1296" s="2">
        <v>201.93</v>
      </c>
      <c r="V1296" s="2" t="s">
        <v>50</v>
      </c>
      <c r="W1296" s="2">
        <v>59.65</v>
      </c>
    </row>
    <row r="1297" spans="1:23" x14ac:dyDescent="0.3">
      <c r="A1297" s="2" t="s">
        <v>1460</v>
      </c>
      <c r="B1297" s="2" t="s">
        <v>22</v>
      </c>
      <c r="C1297" s="2" t="s">
        <v>52</v>
      </c>
      <c r="D1297" s="2" t="s">
        <v>2708</v>
      </c>
      <c r="E1297" s="2" t="s">
        <v>4566</v>
      </c>
      <c r="F1297" s="2" t="s">
        <v>26</v>
      </c>
      <c r="G1297" s="2" t="s">
        <v>9</v>
      </c>
      <c r="H1297" s="2">
        <f t="shared" si="20"/>
        <v>1956</v>
      </c>
      <c r="I1297" s="42" t="s">
        <v>6332</v>
      </c>
      <c r="J1297" s="2">
        <v>6.2</v>
      </c>
      <c r="K1297" s="2">
        <v>32.72</v>
      </c>
      <c r="L1297" s="2">
        <v>80</v>
      </c>
      <c r="M1297" s="2">
        <v>47.29</v>
      </c>
      <c r="N1297" s="2">
        <v>113.46</v>
      </c>
      <c r="O1297" s="2">
        <v>1086.5</v>
      </c>
      <c r="P1297" s="2">
        <v>2058</v>
      </c>
      <c r="Q1297" s="2" t="s">
        <v>49</v>
      </c>
      <c r="R1297" s="2">
        <v>65</v>
      </c>
      <c r="S1297" s="2">
        <v>33043</v>
      </c>
      <c r="T1297" s="2">
        <v>613.1</v>
      </c>
      <c r="U1297" s="2">
        <v>473.4</v>
      </c>
      <c r="V1297" s="2" t="s">
        <v>54</v>
      </c>
      <c r="W1297" s="2">
        <v>5.54</v>
      </c>
    </row>
    <row r="1298" spans="1:23" x14ac:dyDescent="0.3">
      <c r="A1298" s="2" t="s">
        <v>1471</v>
      </c>
      <c r="B1298" s="2" t="s">
        <v>28</v>
      </c>
      <c r="C1298" s="2" t="s">
        <v>61</v>
      </c>
      <c r="D1298" s="2" t="s">
        <v>2345</v>
      </c>
      <c r="E1298" s="2" t="s">
        <v>4578</v>
      </c>
      <c r="F1298" s="2" t="s">
        <v>26</v>
      </c>
      <c r="G1298" s="2" t="s">
        <v>9</v>
      </c>
      <c r="H1298" s="2">
        <f t="shared" si="20"/>
        <v>1956</v>
      </c>
      <c r="I1298" s="42" t="s">
        <v>6333</v>
      </c>
      <c r="J1298" s="2">
        <v>6.2</v>
      </c>
      <c r="K1298" s="2">
        <v>169.25</v>
      </c>
      <c r="L1298" s="2">
        <v>105</v>
      </c>
      <c r="M1298" s="2">
        <v>8.2100000000000009</v>
      </c>
      <c r="N1298" s="2">
        <v>13.47</v>
      </c>
      <c r="O1298" s="2">
        <v>126.91</v>
      </c>
      <c r="P1298" s="2">
        <v>3567</v>
      </c>
      <c r="Q1298" s="2" t="s">
        <v>45</v>
      </c>
      <c r="R1298" s="2">
        <v>80</v>
      </c>
      <c r="S1298" s="2">
        <v>411327</v>
      </c>
      <c r="T1298" s="2">
        <v>98.42</v>
      </c>
      <c r="U1298" s="2">
        <v>28.49</v>
      </c>
      <c r="V1298" s="2" t="s">
        <v>48</v>
      </c>
      <c r="W1298" s="2">
        <v>75.349999999999994</v>
      </c>
    </row>
    <row r="1299" spans="1:23" x14ac:dyDescent="0.3">
      <c r="A1299" s="2" t="s">
        <v>1533</v>
      </c>
      <c r="B1299" s="2" t="s">
        <v>13</v>
      </c>
      <c r="C1299" s="2" t="s">
        <v>52</v>
      </c>
      <c r="D1299" s="2" t="s">
        <v>2124</v>
      </c>
      <c r="E1299" s="2" t="s">
        <v>4653</v>
      </c>
      <c r="F1299" s="2" t="s">
        <v>26</v>
      </c>
      <c r="G1299" s="2" t="s">
        <v>1843</v>
      </c>
      <c r="H1299" s="2">
        <f t="shared" si="20"/>
        <v>1985</v>
      </c>
      <c r="I1299" s="42" t="s">
        <v>6334</v>
      </c>
      <c r="J1299" s="2">
        <v>6.2</v>
      </c>
      <c r="K1299" s="2">
        <v>191.36</v>
      </c>
      <c r="L1299" s="2">
        <v>173</v>
      </c>
      <c r="M1299" s="2">
        <v>19.88</v>
      </c>
      <c r="N1299" s="2">
        <v>46.18</v>
      </c>
      <c r="O1299" s="2">
        <v>234.21</v>
      </c>
      <c r="P1299" s="2">
        <v>2944</v>
      </c>
      <c r="Q1299" s="2" t="s">
        <v>45</v>
      </c>
      <c r="R1299" s="2">
        <v>81</v>
      </c>
      <c r="S1299" s="2">
        <v>83866</v>
      </c>
      <c r="T1299" s="2">
        <v>152.02000000000001</v>
      </c>
      <c r="U1299" s="2">
        <v>82.19</v>
      </c>
      <c r="V1299" s="2" t="s">
        <v>44</v>
      </c>
      <c r="W1299" s="2">
        <v>43.86</v>
      </c>
    </row>
    <row r="1300" spans="1:23" x14ac:dyDescent="0.3">
      <c r="A1300" s="2" t="s">
        <v>1681</v>
      </c>
      <c r="B1300" s="2" t="s">
        <v>25</v>
      </c>
      <c r="C1300" s="2" t="s">
        <v>52</v>
      </c>
      <c r="D1300" s="2" t="s">
        <v>2978</v>
      </c>
      <c r="E1300" s="2" t="s">
        <v>4838</v>
      </c>
      <c r="F1300" s="2" t="s">
        <v>26</v>
      </c>
      <c r="G1300" s="2" t="s">
        <v>21</v>
      </c>
      <c r="H1300" s="2">
        <f t="shared" si="20"/>
        <v>1954</v>
      </c>
      <c r="I1300" s="42" t="s">
        <v>6335</v>
      </c>
      <c r="J1300" s="2">
        <v>6.2</v>
      </c>
      <c r="K1300" s="2">
        <v>242.61</v>
      </c>
      <c r="L1300" s="2">
        <v>137</v>
      </c>
      <c r="M1300" s="2">
        <v>9.14</v>
      </c>
      <c r="N1300" s="2">
        <v>22.89</v>
      </c>
      <c r="O1300" s="2">
        <v>76.930000000000007</v>
      </c>
      <c r="P1300" s="2">
        <v>936</v>
      </c>
      <c r="Q1300" s="2" t="s">
        <v>45</v>
      </c>
      <c r="R1300" s="2">
        <v>71</v>
      </c>
      <c r="S1300" s="2">
        <v>27967</v>
      </c>
      <c r="T1300" s="2">
        <v>46.07</v>
      </c>
      <c r="U1300" s="2">
        <v>30.86</v>
      </c>
      <c r="V1300" s="2" t="s">
        <v>54</v>
      </c>
      <c r="W1300" s="2">
        <v>48.12</v>
      </c>
    </row>
    <row r="1301" spans="1:23" x14ac:dyDescent="0.3">
      <c r="A1301" s="2" t="s">
        <v>1689</v>
      </c>
      <c r="B1301" s="2" t="s">
        <v>22</v>
      </c>
      <c r="C1301" s="2" t="s">
        <v>66</v>
      </c>
      <c r="D1301" s="2" t="s">
        <v>1976</v>
      </c>
      <c r="E1301" s="2" t="s">
        <v>4850</v>
      </c>
      <c r="F1301" s="2" t="s">
        <v>26</v>
      </c>
      <c r="G1301" s="2" t="s">
        <v>9</v>
      </c>
      <c r="H1301" s="2">
        <f t="shared" si="20"/>
        <v>1995</v>
      </c>
      <c r="I1301" s="42" t="s">
        <v>6336</v>
      </c>
      <c r="J1301" s="2">
        <v>6.2</v>
      </c>
      <c r="K1301" s="2">
        <v>238.49</v>
      </c>
      <c r="L1301" s="2">
        <v>146</v>
      </c>
      <c r="M1301" s="2">
        <v>40.67</v>
      </c>
      <c r="N1301" s="2">
        <v>63.72</v>
      </c>
      <c r="O1301" s="2">
        <v>196.3</v>
      </c>
      <c r="P1301" s="2">
        <v>1803</v>
      </c>
      <c r="Q1301" s="2" t="s">
        <v>45</v>
      </c>
      <c r="R1301" s="2">
        <v>85</v>
      </c>
      <c r="S1301" s="2">
        <v>357507</v>
      </c>
      <c r="T1301" s="2">
        <v>104.34</v>
      </c>
      <c r="U1301" s="2">
        <v>91.96</v>
      </c>
      <c r="V1301" s="2" t="s">
        <v>50</v>
      </c>
      <c r="W1301" s="2">
        <v>45.18</v>
      </c>
    </row>
    <row r="1302" spans="1:23" x14ac:dyDescent="0.3">
      <c r="A1302" s="2" t="s">
        <v>1701</v>
      </c>
      <c r="B1302" s="2" t="s">
        <v>8</v>
      </c>
      <c r="C1302" s="2" t="s">
        <v>44</v>
      </c>
      <c r="D1302" s="2" t="s">
        <v>2989</v>
      </c>
      <c r="E1302" s="2" t="s">
        <v>4864</v>
      </c>
      <c r="F1302" s="2" t="s">
        <v>26</v>
      </c>
      <c r="G1302" s="2" t="s">
        <v>9</v>
      </c>
      <c r="H1302" s="2">
        <f t="shared" si="20"/>
        <v>1969</v>
      </c>
      <c r="I1302" s="42" t="s">
        <v>6337</v>
      </c>
      <c r="J1302" s="2">
        <v>6.2</v>
      </c>
      <c r="K1302" s="2">
        <v>124.95</v>
      </c>
      <c r="L1302" s="2">
        <v>102</v>
      </c>
      <c r="M1302" s="2">
        <v>43.89</v>
      </c>
      <c r="N1302" s="2">
        <v>67.739999999999995</v>
      </c>
      <c r="O1302" s="2">
        <v>196.41</v>
      </c>
      <c r="P1302" s="2">
        <v>2594</v>
      </c>
      <c r="Q1302" s="2" t="s">
        <v>49</v>
      </c>
      <c r="R1302" s="2">
        <v>56</v>
      </c>
      <c r="S1302" s="2">
        <v>204462</v>
      </c>
      <c r="T1302" s="2">
        <v>132.27000000000001</v>
      </c>
      <c r="U1302" s="2">
        <v>64.14</v>
      </c>
      <c r="V1302" s="2" t="s">
        <v>54</v>
      </c>
      <c r="W1302" s="2">
        <v>39.5</v>
      </c>
    </row>
    <row r="1303" spans="1:23" x14ac:dyDescent="0.3">
      <c r="A1303" s="2" t="s">
        <v>1709</v>
      </c>
      <c r="B1303" s="2" t="s">
        <v>8</v>
      </c>
      <c r="C1303" s="2" t="s">
        <v>48</v>
      </c>
      <c r="D1303" s="2" t="s">
        <v>2201</v>
      </c>
      <c r="E1303" s="2" t="s">
        <v>4873</v>
      </c>
      <c r="F1303" s="2" t="s">
        <v>26</v>
      </c>
      <c r="G1303" s="2" t="s">
        <v>9</v>
      </c>
      <c r="H1303" s="2">
        <f t="shared" si="20"/>
        <v>1985</v>
      </c>
      <c r="I1303" s="42" t="s">
        <v>6338</v>
      </c>
      <c r="J1303" s="2">
        <v>6.2</v>
      </c>
      <c r="K1303" s="2">
        <v>101.11</v>
      </c>
      <c r="L1303" s="2">
        <v>121</v>
      </c>
      <c r="M1303" s="2">
        <v>30.17</v>
      </c>
      <c r="N1303" s="2">
        <v>71.91</v>
      </c>
      <c r="O1303" s="2">
        <v>426.39</v>
      </c>
      <c r="P1303" s="2">
        <v>2680</v>
      </c>
      <c r="Q1303" s="2" t="s">
        <v>45</v>
      </c>
      <c r="R1303" s="2">
        <v>46</v>
      </c>
      <c r="S1303" s="2">
        <v>326228</v>
      </c>
      <c r="T1303" s="2">
        <v>281.89</v>
      </c>
      <c r="U1303" s="2">
        <v>144.5</v>
      </c>
      <c r="V1303" s="2" t="s">
        <v>54</v>
      </c>
      <c r="W1303" s="2">
        <v>43.14</v>
      </c>
    </row>
    <row r="1304" spans="1:23" x14ac:dyDescent="0.3">
      <c r="A1304" s="2" t="s">
        <v>1724</v>
      </c>
      <c r="B1304" s="2" t="s">
        <v>28</v>
      </c>
      <c r="C1304" s="2" t="s">
        <v>52</v>
      </c>
      <c r="D1304" s="2" t="s">
        <v>3002</v>
      </c>
      <c r="E1304" s="2" t="s">
        <v>4892</v>
      </c>
      <c r="F1304" s="2" t="s">
        <v>26</v>
      </c>
      <c r="G1304" s="2" t="s">
        <v>9</v>
      </c>
      <c r="H1304" s="2">
        <f t="shared" si="20"/>
        <v>1956</v>
      </c>
      <c r="I1304" s="42" t="s">
        <v>6339</v>
      </c>
      <c r="J1304" s="2">
        <v>6.2</v>
      </c>
      <c r="K1304" s="2">
        <v>56.03</v>
      </c>
      <c r="L1304" s="2">
        <v>138</v>
      </c>
      <c r="M1304" s="2">
        <v>32.909999999999997</v>
      </c>
      <c r="N1304" s="2">
        <v>64.98</v>
      </c>
      <c r="O1304" s="2">
        <v>310</v>
      </c>
      <c r="P1304" s="2">
        <v>3934</v>
      </c>
      <c r="Q1304" s="2" t="s">
        <v>45</v>
      </c>
      <c r="R1304" s="2">
        <v>32</v>
      </c>
      <c r="S1304" s="2">
        <v>109875</v>
      </c>
      <c r="T1304" s="2">
        <v>230.1</v>
      </c>
      <c r="U1304" s="2">
        <v>79.900000000000006</v>
      </c>
      <c r="V1304" s="2" t="s">
        <v>55</v>
      </c>
      <c r="W1304" s="2">
        <v>22.84</v>
      </c>
    </row>
    <row r="1305" spans="1:23" x14ac:dyDescent="0.3">
      <c r="A1305" s="2" t="s">
        <v>1725</v>
      </c>
      <c r="B1305" s="2" t="s">
        <v>13</v>
      </c>
      <c r="C1305" s="2" t="s">
        <v>44</v>
      </c>
      <c r="D1305" s="2" t="s">
        <v>3003</v>
      </c>
      <c r="E1305" s="2" t="s">
        <v>4893</v>
      </c>
      <c r="F1305" s="2" t="s">
        <v>26</v>
      </c>
      <c r="G1305" s="2" t="s">
        <v>9</v>
      </c>
      <c r="H1305" s="2">
        <f t="shared" si="20"/>
        <v>1962</v>
      </c>
      <c r="I1305" s="42" t="s">
        <v>6340</v>
      </c>
      <c r="J1305" s="2">
        <v>6.2</v>
      </c>
      <c r="K1305" s="2">
        <v>227.97</v>
      </c>
      <c r="L1305" s="2">
        <v>94</v>
      </c>
      <c r="M1305" s="2">
        <v>40.119999999999997</v>
      </c>
      <c r="N1305" s="2">
        <v>119.79</v>
      </c>
      <c r="O1305" s="2">
        <v>710.5</v>
      </c>
      <c r="P1305" s="2">
        <v>608</v>
      </c>
      <c r="Q1305" s="2" t="s">
        <v>49</v>
      </c>
      <c r="R1305" s="2">
        <v>70</v>
      </c>
      <c r="S1305" s="2">
        <v>87387</v>
      </c>
      <c r="T1305" s="2">
        <v>464.48</v>
      </c>
      <c r="U1305" s="2">
        <v>246.02</v>
      </c>
      <c r="V1305" s="2" t="s">
        <v>55</v>
      </c>
      <c r="W1305" s="2">
        <v>112.55</v>
      </c>
    </row>
    <row r="1306" spans="1:23" x14ac:dyDescent="0.3">
      <c r="A1306" s="2" t="s">
        <v>1712</v>
      </c>
      <c r="B1306" s="2" t="s">
        <v>20</v>
      </c>
      <c r="C1306" s="2" t="s">
        <v>66</v>
      </c>
      <c r="D1306" s="2" t="s">
        <v>1876</v>
      </c>
      <c r="E1306" s="2" t="s">
        <v>4922</v>
      </c>
      <c r="F1306" s="2" t="s">
        <v>26</v>
      </c>
      <c r="G1306" s="2" t="s">
        <v>9</v>
      </c>
      <c r="H1306" s="2">
        <f t="shared" si="20"/>
        <v>2000</v>
      </c>
      <c r="I1306" s="42" t="s">
        <v>6341</v>
      </c>
      <c r="J1306" s="2">
        <v>6.2</v>
      </c>
      <c r="K1306" s="2">
        <v>16.989999999999998</v>
      </c>
      <c r="L1306" s="2">
        <v>175</v>
      </c>
      <c r="M1306" s="2">
        <v>41.19</v>
      </c>
      <c r="N1306" s="2">
        <v>112.88</v>
      </c>
      <c r="O1306" s="2">
        <v>786.19</v>
      </c>
      <c r="P1306" s="2">
        <v>3406</v>
      </c>
      <c r="Q1306" s="2" t="s">
        <v>45</v>
      </c>
      <c r="R1306" s="2">
        <v>55</v>
      </c>
      <c r="S1306" s="2">
        <v>106806</v>
      </c>
      <c r="T1306" s="2">
        <v>548.70000000000005</v>
      </c>
      <c r="U1306" s="2">
        <v>237.49</v>
      </c>
      <c r="V1306" s="2" t="s">
        <v>54</v>
      </c>
      <c r="W1306" s="2">
        <v>2.72</v>
      </c>
    </row>
    <row r="1307" spans="1:23" x14ac:dyDescent="0.3">
      <c r="A1307" s="2" t="s">
        <v>1759</v>
      </c>
      <c r="B1307" s="2" t="s">
        <v>25</v>
      </c>
      <c r="C1307" s="2" t="s">
        <v>48</v>
      </c>
      <c r="D1307" s="2" t="s">
        <v>3018</v>
      </c>
      <c r="E1307" s="2" t="s">
        <v>4936</v>
      </c>
      <c r="F1307" s="2" t="s">
        <v>26</v>
      </c>
      <c r="G1307" s="2" t="s">
        <v>1843</v>
      </c>
      <c r="H1307" s="2">
        <f t="shared" si="20"/>
        <v>1991</v>
      </c>
      <c r="I1307" s="42" t="s">
        <v>6342</v>
      </c>
      <c r="J1307" s="2">
        <v>6.2</v>
      </c>
      <c r="K1307" s="2">
        <v>108.42</v>
      </c>
      <c r="L1307" s="2">
        <v>126</v>
      </c>
      <c r="M1307" s="2">
        <v>41.29</v>
      </c>
      <c r="N1307" s="2">
        <v>103.03</v>
      </c>
      <c r="O1307" s="2">
        <v>958.78</v>
      </c>
      <c r="P1307" s="2">
        <v>4719</v>
      </c>
      <c r="Q1307" s="2" t="s">
        <v>49</v>
      </c>
      <c r="R1307" s="2">
        <v>27</v>
      </c>
      <c r="S1307" s="2">
        <v>376600</v>
      </c>
      <c r="T1307" s="2">
        <v>650.91999999999996</v>
      </c>
      <c r="U1307" s="2">
        <v>307.86</v>
      </c>
      <c r="V1307" s="2" t="s">
        <v>54</v>
      </c>
      <c r="W1307" s="2">
        <v>21.82</v>
      </c>
    </row>
    <row r="1308" spans="1:23" x14ac:dyDescent="0.3">
      <c r="A1308" s="2" t="s">
        <v>1765</v>
      </c>
      <c r="B1308" s="2" t="s">
        <v>32</v>
      </c>
      <c r="C1308" s="2" t="s">
        <v>61</v>
      </c>
      <c r="D1308" s="2" t="s">
        <v>1873</v>
      </c>
      <c r="E1308" s="2" t="s">
        <v>4941</v>
      </c>
      <c r="F1308" s="2" t="s">
        <v>26</v>
      </c>
      <c r="G1308" s="2" t="s">
        <v>9</v>
      </c>
      <c r="H1308" s="2">
        <f t="shared" si="20"/>
        <v>1993</v>
      </c>
      <c r="I1308" s="42" t="s">
        <v>6343</v>
      </c>
      <c r="J1308" s="2">
        <v>6.2</v>
      </c>
      <c r="K1308" s="2">
        <v>115.61</v>
      </c>
      <c r="L1308" s="2">
        <v>158</v>
      </c>
      <c r="M1308" s="2">
        <v>43.81</v>
      </c>
      <c r="N1308" s="2">
        <v>101.71</v>
      </c>
      <c r="O1308" s="2">
        <v>933.86</v>
      </c>
      <c r="P1308" s="2">
        <v>4007</v>
      </c>
      <c r="Q1308" s="2" t="s">
        <v>45</v>
      </c>
      <c r="R1308" s="2">
        <v>71</v>
      </c>
      <c r="S1308" s="2">
        <v>76703</v>
      </c>
      <c r="T1308" s="2">
        <v>652.87</v>
      </c>
      <c r="U1308" s="2">
        <v>280.99</v>
      </c>
      <c r="V1308" s="2" t="s">
        <v>54</v>
      </c>
      <c r="W1308" s="2">
        <v>18.43</v>
      </c>
    </row>
    <row r="1309" spans="1:23" x14ac:dyDescent="0.3">
      <c r="A1309" s="2" t="s">
        <v>1774</v>
      </c>
      <c r="B1309" s="2" t="s">
        <v>8</v>
      </c>
      <c r="C1309" s="2" t="s">
        <v>44</v>
      </c>
      <c r="D1309" s="2" t="s">
        <v>3027</v>
      </c>
      <c r="E1309" s="2" t="s">
        <v>4952</v>
      </c>
      <c r="F1309" s="2" t="s">
        <v>26</v>
      </c>
      <c r="G1309" s="2" t="s">
        <v>9</v>
      </c>
      <c r="H1309" s="2">
        <f t="shared" si="20"/>
        <v>1980</v>
      </c>
      <c r="I1309" s="42" t="s">
        <v>6344</v>
      </c>
      <c r="J1309" s="2">
        <v>6.2</v>
      </c>
      <c r="K1309" s="2">
        <v>111.82</v>
      </c>
      <c r="L1309" s="2">
        <v>113</v>
      </c>
      <c r="M1309" s="2">
        <v>29.31</v>
      </c>
      <c r="N1309" s="2">
        <v>53.58</v>
      </c>
      <c r="O1309" s="2">
        <v>506.27</v>
      </c>
      <c r="P1309" s="2">
        <v>1596</v>
      </c>
      <c r="Q1309" s="2" t="s">
        <v>49</v>
      </c>
      <c r="R1309" s="2">
        <v>89</v>
      </c>
      <c r="S1309" s="2">
        <v>475664</v>
      </c>
      <c r="T1309" s="2">
        <v>350.77</v>
      </c>
      <c r="U1309" s="2">
        <v>155.5</v>
      </c>
      <c r="V1309" s="2" t="s">
        <v>44</v>
      </c>
      <c r="W1309" s="2">
        <v>21.18</v>
      </c>
    </row>
    <row r="1310" spans="1:23" x14ac:dyDescent="0.3">
      <c r="A1310" s="2" t="s">
        <v>1786</v>
      </c>
      <c r="B1310" s="2" t="s">
        <v>20</v>
      </c>
      <c r="C1310" s="2" t="s">
        <v>52</v>
      </c>
      <c r="D1310" s="2" t="s">
        <v>3034</v>
      </c>
      <c r="E1310" s="2" t="s">
        <v>4967</v>
      </c>
      <c r="F1310" s="2" t="s">
        <v>26</v>
      </c>
      <c r="G1310" s="2" t="s">
        <v>19</v>
      </c>
      <c r="H1310" s="2">
        <f t="shared" si="20"/>
        <v>1992</v>
      </c>
      <c r="I1310" s="42" t="s">
        <v>6345</v>
      </c>
      <c r="J1310" s="2">
        <v>6.2</v>
      </c>
      <c r="K1310" s="2">
        <v>59.96</v>
      </c>
      <c r="L1310" s="2">
        <v>176</v>
      </c>
      <c r="M1310" s="2">
        <v>27.09</v>
      </c>
      <c r="N1310" s="2">
        <v>74.7</v>
      </c>
      <c r="O1310" s="2">
        <v>221.24</v>
      </c>
      <c r="P1310" s="2">
        <v>3221</v>
      </c>
      <c r="Q1310" s="2" t="s">
        <v>45</v>
      </c>
      <c r="R1310" s="2">
        <v>90</v>
      </c>
      <c r="S1310" s="2">
        <v>274828</v>
      </c>
      <c r="T1310" s="2">
        <v>176.54</v>
      </c>
      <c r="U1310" s="2">
        <v>44.7</v>
      </c>
      <c r="V1310" s="2" t="s">
        <v>46</v>
      </c>
      <c r="W1310" s="2">
        <v>22.04</v>
      </c>
    </row>
    <row r="1311" spans="1:23" x14ac:dyDescent="0.3">
      <c r="A1311" s="2" t="s">
        <v>699</v>
      </c>
      <c r="B1311" s="2" t="s">
        <v>28</v>
      </c>
      <c r="C1311" s="2" t="s">
        <v>44</v>
      </c>
      <c r="D1311" s="2" t="s">
        <v>2822</v>
      </c>
      <c r="E1311" s="2" t="s">
        <v>4994</v>
      </c>
      <c r="F1311" s="2" t="s">
        <v>26</v>
      </c>
      <c r="G1311" s="2" t="s">
        <v>9</v>
      </c>
      <c r="H1311" s="2">
        <f t="shared" si="20"/>
        <v>1986</v>
      </c>
      <c r="I1311" s="42" t="s">
        <v>6346</v>
      </c>
      <c r="J1311" s="2">
        <v>6.2</v>
      </c>
      <c r="K1311" s="2">
        <v>168.94</v>
      </c>
      <c r="L1311" s="2">
        <v>144</v>
      </c>
      <c r="M1311" s="2">
        <v>29.05</v>
      </c>
      <c r="N1311" s="2">
        <v>80.52</v>
      </c>
      <c r="O1311" s="2">
        <v>620.96</v>
      </c>
      <c r="P1311" s="2">
        <v>4068</v>
      </c>
      <c r="Q1311" s="2" t="s">
        <v>45</v>
      </c>
      <c r="R1311" s="2">
        <v>55</v>
      </c>
      <c r="S1311" s="2">
        <v>82793</v>
      </c>
      <c r="T1311" s="2">
        <v>333.85</v>
      </c>
      <c r="U1311" s="2">
        <v>287.11</v>
      </c>
      <c r="V1311" s="2" t="s">
        <v>54</v>
      </c>
      <c r="W1311" s="2">
        <v>22.01</v>
      </c>
    </row>
    <row r="1312" spans="1:23" x14ac:dyDescent="0.3">
      <c r="A1312" s="2" t="s">
        <v>60</v>
      </c>
      <c r="B1312" s="2" t="s">
        <v>28</v>
      </c>
      <c r="C1312" s="2" t="s">
        <v>61</v>
      </c>
      <c r="D1312" s="2" t="s">
        <v>1854</v>
      </c>
      <c r="E1312" s="2" t="s">
        <v>3060</v>
      </c>
      <c r="F1312" s="2" t="s">
        <v>26</v>
      </c>
      <c r="G1312" s="2" t="s">
        <v>9</v>
      </c>
      <c r="H1312" s="2">
        <f t="shared" si="20"/>
        <v>1967</v>
      </c>
      <c r="I1312" s="42" t="s">
        <v>6347</v>
      </c>
      <c r="J1312" s="2">
        <v>6.1</v>
      </c>
      <c r="K1312" s="2">
        <v>41.87</v>
      </c>
      <c r="L1312" s="2">
        <v>174</v>
      </c>
      <c r="M1312" s="2">
        <v>7.08</v>
      </c>
      <c r="N1312" s="2">
        <v>11.35</v>
      </c>
      <c r="O1312" s="2">
        <v>93.43</v>
      </c>
      <c r="P1312" s="2">
        <v>4925</v>
      </c>
      <c r="Q1312" s="2" t="s">
        <v>45</v>
      </c>
      <c r="R1312" s="2">
        <v>59</v>
      </c>
      <c r="S1312" s="2">
        <v>419832</v>
      </c>
      <c r="T1312" s="2">
        <v>70.510000000000005</v>
      </c>
      <c r="U1312" s="2">
        <v>22.92</v>
      </c>
      <c r="V1312" s="2" t="s">
        <v>55</v>
      </c>
      <c r="W1312" s="2">
        <v>14.39</v>
      </c>
    </row>
    <row r="1313" spans="1:23" x14ac:dyDescent="0.3">
      <c r="A1313" s="2" t="s">
        <v>70</v>
      </c>
      <c r="B1313" s="2" t="s">
        <v>8</v>
      </c>
      <c r="C1313" s="2" t="s">
        <v>48</v>
      </c>
      <c r="D1313" s="2" t="s">
        <v>1862</v>
      </c>
      <c r="E1313" s="2" t="s">
        <v>3068</v>
      </c>
      <c r="F1313" s="2" t="s">
        <v>26</v>
      </c>
      <c r="G1313" s="2" t="s">
        <v>9</v>
      </c>
      <c r="H1313" s="2">
        <f t="shared" si="20"/>
        <v>1977</v>
      </c>
      <c r="I1313" s="42" t="s">
        <v>6348</v>
      </c>
      <c r="J1313" s="2">
        <v>6.1</v>
      </c>
      <c r="K1313" s="2">
        <v>273.99</v>
      </c>
      <c r="L1313" s="2">
        <v>173</v>
      </c>
      <c r="M1313" s="2">
        <v>44.51</v>
      </c>
      <c r="N1313" s="2">
        <v>106.47</v>
      </c>
      <c r="O1313" s="2">
        <v>374.47</v>
      </c>
      <c r="P1313" s="2">
        <v>3074</v>
      </c>
      <c r="Q1313" s="2" t="s">
        <v>49</v>
      </c>
      <c r="R1313" s="2">
        <v>94</v>
      </c>
      <c r="S1313" s="2">
        <v>81760</v>
      </c>
      <c r="T1313" s="2">
        <v>213.85</v>
      </c>
      <c r="U1313" s="2">
        <v>160.62</v>
      </c>
      <c r="V1313" s="2" t="s">
        <v>54</v>
      </c>
      <c r="W1313" s="2">
        <v>44.66</v>
      </c>
    </row>
    <row r="1314" spans="1:23" x14ac:dyDescent="0.3">
      <c r="A1314" s="2" t="s">
        <v>96</v>
      </c>
      <c r="B1314" s="2" t="s">
        <v>22</v>
      </c>
      <c r="C1314" s="2" t="s">
        <v>52</v>
      </c>
      <c r="D1314" s="2" t="s">
        <v>1892</v>
      </c>
      <c r="E1314" s="2" t="s">
        <v>3094</v>
      </c>
      <c r="F1314" s="2" t="s">
        <v>26</v>
      </c>
      <c r="G1314" s="2" t="s">
        <v>31</v>
      </c>
      <c r="H1314" s="2">
        <f t="shared" si="20"/>
        <v>1979</v>
      </c>
      <c r="I1314" s="42" t="s">
        <v>6349</v>
      </c>
      <c r="J1314" s="2">
        <v>6.1</v>
      </c>
      <c r="K1314" s="2">
        <v>233.7</v>
      </c>
      <c r="L1314" s="2">
        <v>109</v>
      </c>
      <c r="M1314" s="2">
        <v>12.21</v>
      </c>
      <c r="N1314" s="2">
        <v>30.23</v>
      </c>
      <c r="O1314" s="2">
        <v>110.2</v>
      </c>
      <c r="P1314" s="2">
        <v>758</v>
      </c>
      <c r="Q1314" s="2" t="s">
        <v>45</v>
      </c>
      <c r="R1314" s="2">
        <v>71</v>
      </c>
      <c r="S1314" s="2">
        <v>317539</v>
      </c>
      <c r="T1314" s="2">
        <v>75.790000000000006</v>
      </c>
      <c r="U1314" s="2">
        <v>34.409999999999997</v>
      </c>
      <c r="V1314" s="2" t="s">
        <v>44</v>
      </c>
      <c r="W1314" s="2">
        <v>68.17</v>
      </c>
    </row>
    <row r="1315" spans="1:23" x14ac:dyDescent="0.3">
      <c r="A1315" s="2" t="s">
        <v>98</v>
      </c>
      <c r="B1315" s="2" t="s">
        <v>17</v>
      </c>
      <c r="C1315" s="2" t="s">
        <v>66</v>
      </c>
      <c r="D1315" s="2" t="s">
        <v>1894</v>
      </c>
      <c r="E1315" s="2" t="s">
        <v>3096</v>
      </c>
      <c r="F1315" s="2" t="s">
        <v>26</v>
      </c>
      <c r="G1315" s="2" t="s">
        <v>9</v>
      </c>
      <c r="H1315" s="2">
        <f t="shared" si="20"/>
        <v>1991</v>
      </c>
      <c r="I1315" s="42" t="s">
        <v>6350</v>
      </c>
      <c r="J1315" s="2">
        <v>6.1</v>
      </c>
      <c r="K1315" s="2">
        <v>226.56</v>
      </c>
      <c r="L1315" s="2">
        <v>126</v>
      </c>
      <c r="M1315" s="2">
        <v>10.65</v>
      </c>
      <c r="N1315" s="2">
        <v>21.18</v>
      </c>
      <c r="O1315" s="2">
        <v>66.650000000000006</v>
      </c>
      <c r="P1315" s="2">
        <v>2090</v>
      </c>
      <c r="Q1315" s="2" t="s">
        <v>49</v>
      </c>
      <c r="R1315" s="2">
        <v>72</v>
      </c>
      <c r="S1315" s="2">
        <v>308662</v>
      </c>
      <c r="T1315" s="2">
        <v>49.11</v>
      </c>
      <c r="U1315" s="2">
        <v>17.54</v>
      </c>
      <c r="V1315" s="2" t="s">
        <v>44</v>
      </c>
      <c r="W1315" s="2">
        <v>43.82</v>
      </c>
    </row>
    <row r="1316" spans="1:23" x14ac:dyDescent="0.3">
      <c r="A1316" s="2" t="s">
        <v>117</v>
      </c>
      <c r="B1316" s="2" t="s">
        <v>20</v>
      </c>
      <c r="C1316" s="2" t="s">
        <v>44</v>
      </c>
      <c r="D1316" s="2" t="s">
        <v>1913</v>
      </c>
      <c r="E1316" s="2" t="s">
        <v>3115</v>
      </c>
      <c r="F1316" s="2" t="s">
        <v>26</v>
      </c>
      <c r="G1316" s="2" t="s">
        <v>9</v>
      </c>
      <c r="H1316" s="2">
        <f t="shared" si="20"/>
        <v>1993</v>
      </c>
      <c r="I1316" s="42" t="s">
        <v>6351</v>
      </c>
      <c r="J1316" s="2">
        <v>6.1</v>
      </c>
      <c r="K1316" s="2">
        <v>142.71</v>
      </c>
      <c r="L1316" s="2">
        <v>89</v>
      </c>
      <c r="M1316" s="2">
        <v>4.8</v>
      </c>
      <c r="N1316" s="2">
        <v>8.33</v>
      </c>
      <c r="O1316" s="2">
        <v>67.23</v>
      </c>
      <c r="P1316" s="2">
        <v>4331</v>
      </c>
      <c r="Q1316" s="2" t="s">
        <v>49</v>
      </c>
      <c r="R1316" s="2">
        <v>71</v>
      </c>
      <c r="S1316" s="2">
        <v>473075</v>
      </c>
      <c r="T1316" s="2">
        <v>50.02</v>
      </c>
      <c r="U1316" s="2">
        <v>17.21</v>
      </c>
      <c r="V1316" s="2" t="s">
        <v>54</v>
      </c>
      <c r="W1316" s="2">
        <v>51.6</v>
      </c>
    </row>
    <row r="1317" spans="1:23" x14ac:dyDescent="0.3">
      <c r="A1317" s="2" t="s">
        <v>158</v>
      </c>
      <c r="B1317" s="2" t="s">
        <v>10</v>
      </c>
      <c r="C1317" s="2" t="s">
        <v>44</v>
      </c>
      <c r="D1317" s="2" t="s">
        <v>1953</v>
      </c>
      <c r="E1317" s="2" t="s">
        <v>3156</v>
      </c>
      <c r="F1317" s="2" t="s">
        <v>26</v>
      </c>
      <c r="G1317" s="2" t="s">
        <v>21</v>
      </c>
      <c r="H1317" s="2">
        <f t="shared" si="20"/>
        <v>2013</v>
      </c>
      <c r="I1317" s="42" t="s">
        <v>6352</v>
      </c>
      <c r="J1317" s="2">
        <v>6.1</v>
      </c>
      <c r="K1317" s="2">
        <v>294.5</v>
      </c>
      <c r="L1317" s="2">
        <v>170</v>
      </c>
      <c r="M1317" s="2">
        <v>17.34</v>
      </c>
      <c r="N1317" s="2">
        <v>48.15</v>
      </c>
      <c r="O1317" s="2">
        <v>285.51</v>
      </c>
      <c r="P1317" s="2">
        <v>3778</v>
      </c>
      <c r="Q1317" s="2" t="s">
        <v>45</v>
      </c>
      <c r="R1317" s="2">
        <v>77</v>
      </c>
      <c r="S1317" s="2">
        <v>355647</v>
      </c>
      <c r="T1317" s="2">
        <v>176.97</v>
      </c>
      <c r="U1317" s="2">
        <v>108.54</v>
      </c>
      <c r="V1317" s="2" t="s">
        <v>54</v>
      </c>
      <c r="W1317" s="2">
        <v>50.45</v>
      </c>
    </row>
    <row r="1318" spans="1:23" x14ac:dyDescent="0.3">
      <c r="A1318" s="2" t="s">
        <v>160</v>
      </c>
      <c r="B1318" s="2" t="s">
        <v>25</v>
      </c>
      <c r="C1318" s="2" t="s">
        <v>61</v>
      </c>
      <c r="D1318" s="2" t="s">
        <v>1956</v>
      </c>
      <c r="E1318" s="2" t="s">
        <v>3158</v>
      </c>
      <c r="F1318" s="2" t="s">
        <v>26</v>
      </c>
      <c r="G1318" s="2" t="s">
        <v>9</v>
      </c>
      <c r="H1318" s="2">
        <f t="shared" si="20"/>
        <v>2015</v>
      </c>
      <c r="I1318" s="42" t="s">
        <v>6353</v>
      </c>
      <c r="J1318" s="2">
        <v>6.1</v>
      </c>
      <c r="K1318" s="2">
        <v>63.98</v>
      </c>
      <c r="L1318" s="2">
        <v>137</v>
      </c>
      <c r="M1318" s="2">
        <v>26.32</v>
      </c>
      <c r="N1318" s="2">
        <v>75.86</v>
      </c>
      <c r="O1318" s="2">
        <v>359.79</v>
      </c>
      <c r="P1318" s="2">
        <v>4213</v>
      </c>
      <c r="Q1318" s="2" t="s">
        <v>49</v>
      </c>
      <c r="R1318" s="2">
        <v>64</v>
      </c>
      <c r="S1318" s="2">
        <v>147730</v>
      </c>
      <c r="T1318" s="2">
        <v>247.84</v>
      </c>
      <c r="U1318" s="2">
        <v>111.95</v>
      </c>
      <c r="V1318" s="2" t="s">
        <v>54</v>
      </c>
      <c r="W1318" s="2">
        <v>9.01</v>
      </c>
    </row>
    <row r="1319" spans="1:23" x14ac:dyDescent="0.3">
      <c r="A1319" s="2" t="s">
        <v>183</v>
      </c>
      <c r="B1319" s="2" t="s">
        <v>20</v>
      </c>
      <c r="C1319" s="2" t="s">
        <v>44</v>
      </c>
      <c r="D1319" s="2" t="s">
        <v>1978</v>
      </c>
      <c r="E1319" s="2" t="s">
        <v>3181</v>
      </c>
      <c r="F1319" s="2" t="s">
        <v>26</v>
      </c>
      <c r="G1319" s="2" t="s">
        <v>9</v>
      </c>
      <c r="H1319" s="2">
        <f t="shared" si="20"/>
        <v>1987</v>
      </c>
      <c r="I1319" s="42" t="s">
        <v>6354</v>
      </c>
      <c r="J1319" s="2">
        <v>6.1</v>
      </c>
      <c r="K1319" s="2">
        <v>35.520000000000003</v>
      </c>
      <c r="L1319" s="2">
        <v>178</v>
      </c>
      <c r="M1319" s="2">
        <v>4.17</v>
      </c>
      <c r="N1319" s="2">
        <v>11.74</v>
      </c>
      <c r="O1319" s="2">
        <v>102.15</v>
      </c>
      <c r="P1319" s="2">
        <v>4675</v>
      </c>
      <c r="Q1319" s="2" t="s">
        <v>45</v>
      </c>
      <c r="R1319" s="2">
        <v>50</v>
      </c>
      <c r="S1319" s="2">
        <v>330231</v>
      </c>
      <c r="T1319" s="2">
        <v>79.47</v>
      </c>
      <c r="U1319" s="2">
        <v>22.68</v>
      </c>
      <c r="V1319" s="2" t="s">
        <v>54</v>
      </c>
      <c r="W1319" s="2">
        <v>6.9</v>
      </c>
    </row>
    <row r="1320" spans="1:23" x14ac:dyDescent="0.3">
      <c r="A1320" s="2" t="s">
        <v>188</v>
      </c>
      <c r="B1320" s="2" t="s">
        <v>22</v>
      </c>
      <c r="C1320" s="2" t="s">
        <v>66</v>
      </c>
      <c r="D1320" s="2" t="s">
        <v>1984</v>
      </c>
      <c r="E1320" s="2" t="s">
        <v>3186</v>
      </c>
      <c r="F1320" s="2" t="s">
        <v>26</v>
      </c>
      <c r="G1320" s="2" t="s">
        <v>9</v>
      </c>
      <c r="H1320" s="2">
        <f t="shared" si="20"/>
        <v>1985</v>
      </c>
      <c r="I1320" s="42" t="s">
        <v>6355</v>
      </c>
      <c r="J1320" s="2">
        <v>6.1</v>
      </c>
      <c r="K1320" s="2">
        <v>203.73</v>
      </c>
      <c r="L1320" s="2">
        <v>133</v>
      </c>
      <c r="M1320" s="2">
        <v>5.5</v>
      </c>
      <c r="N1320" s="2">
        <v>12.87</v>
      </c>
      <c r="O1320" s="2">
        <v>74.459999999999994</v>
      </c>
      <c r="P1320" s="2">
        <v>2296</v>
      </c>
      <c r="Q1320" s="2" t="s">
        <v>49</v>
      </c>
      <c r="R1320" s="2">
        <v>45</v>
      </c>
      <c r="S1320" s="2">
        <v>36444</v>
      </c>
      <c r="T1320" s="2">
        <v>43.46</v>
      </c>
      <c r="U1320" s="2">
        <v>31</v>
      </c>
      <c r="V1320" s="2" t="s">
        <v>50</v>
      </c>
      <c r="W1320" s="2">
        <v>72.33</v>
      </c>
    </row>
    <row r="1321" spans="1:23" x14ac:dyDescent="0.3">
      <c r="A1321" s="2" t="s">
        <v>240</v>
      </c>
      <c r="B1321" s="2" t="s">
        <v>25</v>
      </c>
      <c r="C1321" s="2" t="s">
        <v>44</v>
      </c>
      <c r="D1321" s="2" t="s">
        <v>2031</v>
      </c>
      <c r="E1321" s="2" t="s">
        <v>3239</v>
      </c>
      <c r="F1321" s="2" t="s">
        <v>26</v>
      </c>
      <c r="G1321" s="2" t="s">
        <v>9</v>
      </c>
      <c r="H1321" s="2">
        <f t="shared" si="20"/>
        <v>2005</v>
      </c>
      <c r="I1321" s="42" t="s">
        <v>6356</v>
      </c>
      <c r="J1321" s="2">
        <v>6.1</v>
      </c>
      <c r="K1321" s="2">
        <v>249.14</v>
      </c>
      <c r="L1321" s="2">
        <v>176</v>
      </c>
      <c r="M1321" s="2">
        <v>48.91</v>
      </c>
      <c r="N1321" s="2">
        <v>99.42</v>
      </c>
      <c r="O1321" s="2">
        <v>664.75</v>
      </c>
      <c r="P1321" s="2">
        <v>1520</v>
      </c>
      <c r="Q1321" s="2" t="s">
        <v>45</v>
      </c>
      <c r="R1321" s="2">
        <v>45</v>
      </c>
      <c r="S1321" s="2">
        <v>312967</v>
      </c>
      <c r="T1321" s="2">
        <v>475.44</v>
      </c>
      <c r="U1321" s="2">
        <v>189.31</v>
      </c>
      <c r="V1321" s="2" t="s">
        <v>50</v>
      </c>
      <c r="W1321" s="2">
        <v>43.25</v>
      </c>
    </row>
    <row r="1322" spans="1:23" x14ac:dyDescent="0.3">
      <c r="A1322" s="2" t="s">
        <v>250</v>
      </c>
      <c r="B1322" s="2" t="s">
        <v>22</v>
      </c>
      <c r="C1322" s="2" t="s">
        <v>52</v>
      </c>
      <c r="D1322" s="2" t="s">
        <v>2043</v>
      </c>
      <c r="E1322" s="2" t="s">
        <v>3249</v>
      </c>
      <c r="F1322" s="2" t="s">
        <v>26</v>
      </c>
      <c r="G1322" s="2" t="s">
        <v>9</v>
      </c>
      <c r="H1322" s="2">
        <f t="shared" si="20"/>
        <v>2014</v>
      </c>
      <c r="I1322" s="42" t="s">
        <v>6357</v>
      </c>
      <c r="J1322" s="2">
        <v>6.1</v>
      </c>
      <c r="K1322" s="2">
        <v>199.1</v>
      </c>
      <c r="L1322" s="2">
        <v>168</v>
      </c>
      <c r="M1322" s="2">
        <v>17.84</v>
      </c>
      <c r="N1322" s="2">
        <v>48.94</v>
      </c>
      <c r="O1322" s="2">
        <v>142.59</v>
      </c>
      <c r="P1322" s="2">
        <v>943</v>
      </c>
      <c r="Q1322" s="2" t="s">
        <v>49</v>
      </c>
      <c r="R1322" s="2">
        <v>66</v>
      </c>
      <c r="S1322" s="2">
        <v>434961</v>
      </c>
      <c r="T1322" s="2">
        <v>101</v>
      </c>
      <c r="U1322" s="2">
        <v>41.59</v>
      </c>
      <c r="V1322" s="2" t="s">
        <v>48</v>
      </c>
      <c r="W1322" s="2">
        <v>80.61</v>
      </c>
    </row>
    <row r="1323" spans="1:23" x14ac:dyDescent="0.3">
      <c r="A1323" s="2" t="s">
        <v>251</v>
      </c>
      <c r="B1323" s="2" t="s">
        <v>13</v>
      </c>
      <c r="C1323" s="2" t="s">
        <v>48</v>
      </c>
      <c r="D1323" s="2" t="s">
        <v>2044</v>
      </c>
      <c r="E1323" s="2" t="s">
        <v>3250</v>
      </c>
      <c r="F1323" s="2" t="s">
        <v>26</v>
      </c>
      <c r="G1323" s="2" t="s">
        <v>9</v>
      </c>
      <c r="H1323" s="2">
        <f t="shared" si="20"/>
        <v>1953</v>
      </c>
      <c r="I1323" s="42" t="s">
        <v>5737</v>
      </c>
      <c r="J1323" s="2">
        <v>6.1</v>
      </c>
      <c r="K1323" s="2">
        <v>61.07</v>
      </c>
      <c r="L1323" s="2">
        <v>169</v>
      </c>
      <c r="M1323" s="2">
        <v>45.66</v>
      </c>
      <c r="N1323" s="2">
        <v>81.12</v>
      </c>
      <c r="O1323" s="2">
        <v>766.94</v>
      </c>
      <c r="P1323" s="2">
        <v>1166</v>
      </c>
      <c r="Q1323" s="2" t="s">
        <v>45</v>
      </c>
      <c r="R1323" s="2">
        <v>31</v>
      </c>
      <c r="S1323" s="2">
        <v>56320</v>
      </c>
      <c r="T1323" s="2">
        <v>456.27</v>
      </c>
      <c r="U1323" s="2">
        <v>310.67</v>
      </c>
      <c r="V1323" s="2" t="s">
        <v>50</v>
      </c>
      <c r="W1323" s="2">
        <v>26.42</v>
      </c>
    </row>
    <row r="1324" spans="1:23" x14ac:dyDescent="0.3">
      <c r="A1324" s="2" t="s">
        <v>298</v>
      </c>
      <c r="B1324" s="2" t="s">
        <v>10</v>
      </c>
      <c r="C1324" s="2" t="s">
        <v>54</v>
      </c>
      <c r="D1324" s="2" t="s">
        <v>2083</v>
      </c>
      <c r="E1324" s="2" t="s">
        <v>3298</v>
      </c>
      <c r="F1324" s="2" t="s">
        <v>26</v>
      </c>
      <c r="G1324" s="2" t="s">
        <v>19</v>
      </c>
      <c r="H1324" s="2">
        <f t="shared" si="20"/>
        <v>1995</v>
      </c>
      <c r="I1324" s="42" t="s">
        <v>6358</v>
      </c>
      <c r="J1324" s="2">
        <v>6.1</v>
      </c>
      <c r="K1324" s="2">
        <v>157.11000000000001</v>
      </c>
      <c r="L1324" s="2">
        <v>168</v>
      </c>
      <c r="M1324" s="2">
        <v>2.2400000000000002</v>
      </c>
      <c r="N1324" s="2">
        <v>4.4800000000000004</v>
      </c>
      <c r="O1324" s="2">
        <v>22.54</v>
      </c>
      <c r="P1324" s="2">
        <v>4974</v>
      </c>
      <c r="Q1324" s="2" t="s">
        <v>45</v>
      </c>
      <c r="R1324" s="2">
        <v>83</v>
      </c>
      <c r="S1324" s="2">
        <v>270148</v>
      </c>
      <c r="T1324" s="2">
        <v>13.94</v>
      </c>
      <c r="U1324" s="2">
        <v>8.6</v>
      </c>
      <c r="V1324" s="2" t="s">
        <v>55</v>
      </c>
      <c r="W1324" s="2">
        <v>26.68</v>
      </c>
    </row>
    <row r="1325" spans="1:23" x14ac:dyDescent="0.3">
      <c r="A1325" s="2" t="s">
        <v>355</v>
      </c>
      <c r="B1325" s="2" t="s">
        <v>17</v>
      </c>
      <c r="C1325" s="2" t="s">
        <v>44</v>
      </c>
      <c r="D1325" s="2" t="s">
        <v>2129</v>
      </c>
      <c r="E1325" s="2" t="s">
        <v>3356</v>
      </c>
      <c r="F1325" s="2" t="s">
        <v>26</v>
      </c>
      <c r="G1325" s="2" t="s">
        <v>9</v>
      </c>
      <c r="H1325" s="2">
        <f t="shared" si="20"/>
        <v>2005</v>
      </c>
      <c r="I1325" s="42" t="s">
        <v>6359</v>
      </c>
      <c r="J1325" s="2">
        <v>6.1</v>
      </c>
      <c r="K1325" s="2">
        <v>95.29</v>
      </c>
      <c r="L1325" s="2">
        <v>140</v>
      </c>
      <c r="M1325" s="2">
        <v>5.04</v>
      </c>
      <c r="N1325" s="2">
        <v>11.29</v>
      </c>
      <c r="O1325" s="2">
        <v>81.37</v>
      </c>
      <c r="P1325" s="2">
        <v>2379</v>
      </c>
      <c r="Q1325" s="2" t="s">
        <v>45</v>
      </c>
      <c r="R1325" s="2">
        <v>32</v>
      </c>
      <c r="S1325" s="2">
        <v>151444</v>
      </c>
      <c r="T1325" s="2">
        <v>54.37</v>
      </c>
      <c r="U1325" s="2">
        <v>27</v>
      </c>
      <c r="V1325" s="2" t="s">
        <v>44</v>
      </c>
      <c r="W1325" s="2">
        <v>25.4</v>
      </c>
    </row>
    <row r="1326" spans="1:23" x14ac:dyDescent="0.3">
      <c r="A1326" s="2" t="s">
        <v>208</v>
      </c>
      <c r="B1326" s="2" t="s">
        <v>22</v>
      </c>
      <c r="C1326" s="2" t="s">
        <v>54</v>
      </c>
      <c r="D1326" s="2" t="s">
        <v>2161</v>
      </c>
      <c r="E1326" s="2" t="s">
        <v>3393</v>
      </c>
      <c r="F1326" s="2" t="s">
        <v>26</v>
      </c>
      <c r="G1326" s="2" t="s">
        <v>9</v>
      </c>
      <c r="H1326" s="2">
        <f t="shared" si="20"/>
        <v>1993</v>
      </c>
      <c r="I1326" s="42" t="s">
        <v>6360</v>
      </c>
      <c r="J1326" s="2">
        <v>6.1</v>
      </c>
      <c r="K1326" s="2">
        <v>80.069999999999993</v>
      </c>
      <c r="L1326" s="2">
        <v>128</v>
      </c>
      <c r="M1326" s="2">
        <v>46.29</v>
      </c>
      <c r="N1326" s="2">
        <v>85.99</v>
      </c>
      <c r="O1326" s="2">
        <v>858.61</v>
      </c>
      <c r="P1326" s="2">
        <v>4439</v>
      </c>
      <c r="Q1326" s="2" t="s">
        <v>49</v>
      </c>
      <c r="R1326" s="2">
        <v>49</v>
      </c>
      <c r="S1326" s="2">
        <v>10376</v>
      </c>
      <c r="T1326" s="2">
        <v>487.35</v>
      </c>
      <c r="U1326" s="2">
        <v>371.26</v>
      </c>
      <c r="V1326" s="2" t="s">
        <v>55</v>
      </c>
      <c r="W1326" s="2">
        <v>15.27</v>
      </c>
    </row>
    <row r="1327" spans="1:23" x14ac:dyDescent="0.3">
      <c r="A1327" s="2" t="s">
        <v>394</v>
      </c>
      <c r="B1327" s="2" t="s">
        <v>17</v>
      </c>
      <c r="C1327" s="2" t="s">
        <v>61</v>
      </c>
      <c r="D1327" s="2" t="s">
        <v>2164</v>
      </c>
      <c r="E1327" s="2" t="s">
        <v>3396</v>
      </c>
      <c r="F1327" s="2" t="s">
        <v>26</v>
      </c>
      <c r="G1327" s="2" t="s">
        <v>9</v>
      </c>
      <c r="H1327" s="2">
        <f t="shared" si="20"/>
        <v>2013</v>
      </c>
      <c r="I1327" s="42" t="s">
        <v>6361</v>
      </c>
      <c r="J1327" s="2">
        <v>6.1</v>
      </c>
      <c r="K1327" s="2">
        <v>66.88</v>
      </c>
      <c r="L1327" s="2">
        <v>102</v>
      </c>
      <c r="M1327" s="2">
        <v>4.7699999999999996</v>
      </c>
      <c r="N1327" s="2">
        <v>9.3000000000000007</v>
      </c>
      <c r="O1327" s="2">
        <v>52.26</v>
      </c>
      <c r="P1327" s="2">
        <v>4009</v>
      </c>
      <c r="Q1327" s="2" t="s">
        <v>45</v>
      </c>
      <c r="R1327" s="2">
        <v>50</v>
      </c>
      <c r="S1327" s="2">
        <v>330921</v>
      </c>
      <c r="T1327" s="2">
        <v>26.91</v>
      </c>
      <c r="U1327" s="2">
        <v>25.35</v>
      </c>
      <c r="V1327" s="2" t="s">
        <v>54</v>
      </c>
      <c r="W1327" s="2">
        <v>9.11</v>
      </c>
    </row>
    <row r="1328" spans="1:23" x14ac:dyDescent="0.3">
      <c r="A1328" s="2" t="s">
        <v>402</v>
      </c>
      <c r="B1328" s="2" t="s">
        <v>25</v>
      </c>
      <c r="C1328" s="2" t="s">
        <v>54</v>
      </c>
      <c r="D1328" s="2" t="s">
        <v>2168</v>
      </c>
      <c r="E1328" s="2" t="s">
        <v>3404</v>
      </c>
      <c r="F1328" s="2" t="s">
        <v>26</v>
      </c>
      <c r="G1328" s="2" t="s">
        <v>9</v>
      </c>
      <c r="H1328" s="2">
        <f t="shared" si="20"/>
        <v>1977</v>
      </c>
      <c r="I1328" s="42" t="s">
        <v>6362</v>
      </c>
      <c r="J1328" s="2">
        <v>6.1</v>
      </c>
      <c r="K1328" s="2">
        <v>260.97000000000003</v>
      </c>
      <c r="L1328" s="2">
        <v>101</v>
      </c>
      <c r="M1328" s="2">
        <v>40.049999999999997</v>
      </c>
      <c r="N1328" s="2">
        <v>60.17</v>
      </c>
      <c r="O1328" s="2">
        <v>281.91000000000003</v>
      </c>
      <c r="P1328" s="2">
        <v>2836</v>
      </c>
      <c r="Q1328" s="2" t="s">
        <v>49</v>
      </c>
      <c r="R1328" s="2">
        <v>38</v>
      </c>
      <c r="S1328" s="2">
        <v>282657</v>
      </c>
      <c r="T1328" s="2">
        <v>208.64</v>
      </c>
      <c r="U1328" s="2">
        <v>73.27</v>
      </c>
      <c r="V1328" s="2" t="s">
        <v>44</v>
      </c>
      <c r="W1328" s="2">
        <v>93.76</v>
      </c>
    </row>
    <row r="1329" spans="1:23" x14ac:dyDescent="0.3">
      <c r="A1329" s="2" t="s">
        <v>406</v>
      </c>
      <c r="B1329" s="2" t="s">
        <v>13</v>
      </c>
      <c r="C1329" s="2" t="s">
        <v>48</v>
      </c>
      <c r="D1329" s="2" t="s">
        <v>1928</v>
      </c>
      <c r="E1329" s="2" t="s">
        <v>3409</v>
      </c>
      <c r="F1329" s="2" t="s">
        <v>26</v>
      </c>
      <c r="G1329" s="2" t="s">
        <v>9</v>
      </c>
      <c r="H1329" s="2">
        <f t="shared" si="20"/>
        <v>1970</v>
      </c>
      <c r="I1329" s="42" t="s">
        <v>6363</v>
      </c>
      <c r="J1329" s="2">
        <v>6.1</v>
      </c>
      <c r="K1329" s="2">
        <v>282.14</v>
      </c>
      <c r="L1329" s="2">
        <v>153</v>
      </c>
      <c r="M1329" s="2">
        <v>47.07</v>
      </c>
      <c r="N1329" s="2">
        <v>74.88</v>
      </c>
      <c r="O1329" s="2">
        <v>405.37</v>
      </c>
      <c r="P1329" s="2">
        <v>1989</v>
      </c>
      <c r="Q1329" s="2" t="s">
        <v>45</v>
      </c>
      <c r="R1329" s="2">
        <v>35</v>
      </c>
      <c r="S1329" s="2">
        <v>219748</v>
      </c>
      <c r="T1329" s="2">
        <v>315.05</v>
      </c>
      <c r="U1329" s="2">
        <v>90.32</v>
      </c>
      <c r="V1329" s="2" t="s">
        <v>55</v>
      </c>
      <c r="W1329" s="2">
        <v>120.83</v>
      </c>
    </row>
    <row r="1330" spans="1:23" x14ac:dyDescent="0.3">
      <c r="A1330" s="2" t="s">
        <v>407</v>
      </c>
      <c r="B1330" s="2" t="s">
        <v>25</v>
      </c>
      <c r="C1330" s="2" t="s">
        <v>61</v>
      </c>
      <c r="D1330" s="2" t="s">
        <v>2171</v>
      </c>
      <c r="E1330" s="2" t="s">
        <v>3411</v>
      </c>
      <c r="F1330" s="2" t="s">
        <v>26</v>
      </c>
      <c r="G1330" s="2" t="s">
        <v>9</v>
      </c>
      <c r="H1330" s="2">
        <f t="shared" si="20"/>
        <v>2003</v>
      </c>
      <c r="I1330" s="42" t="s">
        <v>6364</v>
      </c>
      <c r="J1330" s="2">
        <v>6.1</v>
      </c>
      <c r="K1330" s="2">
        <v>159.72999999999999</v>
      </c>
      <c r="L1330" s="2">
        <v>174</v>
      </c>
      <c r="M1330" s="2">
        <v>28.71</v>
      </c>
      <c r="N1330" s="2">
        <v>66.5</v>
      </c>
      <c r="O1330" s="2">
        <v>192.83</v>
      </c>
      <c r="P1330" s="2">
        <v>1803</v>
      </c>
      <c r="Q1330" s="2" t="s">
        <v>45</v>
      </c>
      <c r="R1330" s="2">
        <v>66</v>
      </c>
      <c r="S1330" s="2">
        <v>295497</v>
      </c>
      <c r="T1330" s="2">
        <v>125.89</v>
      </c>
      <c r="U1330" s="2">
        <v>66.94</v>
      </c>
      <c r="V1330" s="2" t="s">
        <v>54</v>
      </c>
      <c r="W1330" s="2">
        <v>72.58</v>
      </c>
    </row>
    <row r="1331" spans="1:23" x14ac:dyDescent="0.3">
      <c r="A1331" s="2" t="s">
        <v>412</v>
      </c>
      <c r="B1331" s="2" t="s">
        <v>8</v>
      </c>
      <c r="C1331" s="2" t="s">
        <v>52</v>
      </c>
      <c r="D1331" s="2" t="s">
        <v>2175</v>
      </c>
      <c r="E1331" s="2" t="s">
        <v>3416</v>
      </c>
      <c r="F1331" s="2" t="s">
        <v>14</v>
      </c>
      <c r="G1331" s="2" t="s">
        <v>21</v>
      </c>
      <c r="H1331" s="2">
        <f t="shared" si="20"/>
        <v>1961</v>
      </c>
      <c r="I1331" s="42" t="s">
        <v>6365</v>
      </c>
      <c r="J1331" s="2">
        <v>6.1</v>
      </c>
      <c r="K1331" s="2">
        <v>19.2</v>
      </c>
      <c r="L1331" s="2">
        <v>153</v>
      </c>
      <c r="M1331" s="2">
        <v>35.24</v>
      </c>
      <c r="N1331" s="2">
        <v>95.89</v>
      </c>
      <c r="O1331" s="2">
        <v>474.38</v>
      </c>
      <c r="P1331" s="2">
        <v>2335</v>
      </c>
      <c r="Q1331" s="2" t="s">
        <v>45</v>
      </c>
      <c r="R1331" s="2">
        <v>38</v>
      </c>
      <c r="S1331" s="2">
        <v>154588</v>
      </c>
      <c r="T1331" s="2">
        <v>315.20999999999998</v>
      </c>
      <c r="U1331" s="2">
        <v>159.16999999999999</v>
      </c>
      <c r="V1331" s="2" t="s">
        <v>48</v>
      </c>
      <c r="W1331" s="2">
        <v>7.16</v>
      </c>
    </row>
    <row r="1332" spans="1:23" x14ac:dyDescent="0.3">
      <c r="A1332" s="2" t="s">
        <v>435</v>
      </c>
      <c r="B1332" s="2" t="s">
        <v>10</v>
      </c>
      <c r="C1332" s="2" t="s">
        <v>52</v>
      </c>
      <c r="D1332" s="2" t="s">
        <v>1882</v>
      </c>
      <c r="E1332" s="2" t="s">
        <v>3440</v>
      </c>
      <c r="F1332" s="2" t="s">
        <v>26</v>
      </c>
      <c r="G1332" s="2" t="s">
        <v>9</v>
      </c>
      <c r="H1332" s="2">
        <f t="shared" si="20"/>
        <v>1985</v>
      </c>
      <c r="I1332" s="42" t="s">
        <v>6366</v>
      </c>
      <c r="J1332" s="2">
        <v>6.1</v>
      </c>
      <c r="K1332" s="2">
        <v>200.81</v>
      </c>
      <c r="L1332" s="2">
        <v>161</v>
      </c>
      <c r="M1332" s="2">
        <v>31.42</v>
      </c>
      <c r="N1332" s="2">
        <v>78.17</v>
      </c>
      <c r="O1332" s="2">
        <v>396.85</v>
      </c>
      <c r="P1332" s="2">
        <v>4414</v>
      </c>
      <c r="Q1332" s="2" t="s">
        <v>45</v>
      </c>
      <c r="R1332" s="2">
        <v>49</v>
      </c>
      <c r="S1332" s="2">
        <v>136137</v>
      </c>
      <c r="T1332" s="2">
        <v>289.20999999999998</v>
      </c>
      <c r="U1332" s="2">
        <v>107.64</v>
      </c>
      <c r="V1332" s="2" t="s">
        <v>54</v>
      </c>
      <c r="W1332" s="2">
        <v>46.3</v>
      </c>
    </row>
    <row r="1333" spans="1:23" x14ac:dyDescent="0.3">
      <c r="A1333" s="2" t="s">
        <v>457</v>
      </c>
      <c r="B1333" s="2" t="s">
        <v>13</v>
      </c>
      <c r="C1333" s="2" t="s">
        <v>61</v>
      </c>
      <c r="D1333" s="2" t="s">
        <v>2214</v>
      </c>
      <c r="E1333" s="2" t="s">
        <v>3463</v>
      </c>
      <c r="F1333" s="2" t="s">
        <v>26</v>
      </c>
      <c r="G1333" s="2" t="s">
        <v>19</v>
      </c>
      <c r="H1333" s="2">
        <f t="shared" si="20"/>
        <v>1977</v>
      </c>
      <c r="I1333" s="42" t="s">
        <v>6367</v>
      </c>
      <c r="J1333" s="2">
        <v>6.1</v>
      </c>
      <c r="K1333" s="2">
        <v>260.16000000000003</v>
      </c>
      <c r="L1333" s="2">
        <v>110</v>
      </c>
      <c r="M1333" s="2">
        <v>31.22</v>
      </c>
      <c r="N1333" s="2">
        <v>73.34</v>
      </c>
      <c r="O1333" s="2">
        <v>310.67</v>
      </c>
      <c r="P1333" s="2">
        <v>1180</v>
      </c>
      <c r="Q1333" s="2" t="s">
        <v>45</v>
      </c>
      <c r="R1333" s="2">
        <v>24</v>
      </c>
      <c r="S1333" s="2">
        <v>369980</v>
      </c>
      <c r="T1333" s="2">
        <v>181.83</v>
      </c>
      <c r="U1333" s="2">
        <v>128.84</v>
      </c>
      <c r="V1333" s="2" t="s">
        <v>55</v>
      </c>
      <c r="W1333" s="2">
        <v>84.53</v>
      </c>
    </row>
    <row r="1334" spans="1:23" x14ac:dyDescent="0.3">
      <c r="A1334" s="2" t="s">
        <v>479</v>
      </c>
      <c r="B1334" s="2" t="s">
        <v>28</v>
      </c>
      <c r="C1334" s="2" t="s">
        <v>52</v>
      </c>
      <c r="D1334" s="2" t="s">
        <v>2233</v>
      </c>
      <c r="E1334" s="2" t="s">
        <v>3485</v>
      </c>
      <c r="F1334" s="2" t="s">
        <v>26</v>
      </c>
      <c r="G1334" s="2" t="s">
        <v>9</v>
      </c>
      <c r="H1334" s="2">
        <f t="shared" si="20"/>
        <v>1957</v>
      </c>
      <c r="I1334" s="42" t="s">
        <v>6368</v>
      </c>
      <c r="J1334" s="2">
        <v>6.1</v>
      </c>
      <c r="K1334" s="2">
        <v>144.77000000000001</v>
      </c>
      <c r="L1334" s="2">
        <v>96</v>
      </c>
      <c r="M1334" s="2">
        <v>22.3</v>
      </c>
      <c r="N1334" s="2">
        <v>44.64</v>
      </c>
      <c r="O1334" s="2">
        <v>166.48</v>
      </c>
      <c r="P1334" s="2">
        <v>3054</v>
      </c>
      <c r="Q1334" s="2" t="s">
        <v>45</v>
      </c>
      <c r="R1334" s="2">
        <v>45</v>
      </c>
      <c r="S1334" s="2">
        <v>4273</v>
      </c>
      <c r="T1334" s="2">
        <v>96.08</v>
      </c>
      <c r="U1334" s="2">
        <v>70.400000000000006</v>
      </c>
      <c r="V1334" s="2" t="s">
        <v>50</v>
      </c>
      <c r="W1334" s="2">
        <v>30.99</v>
      </c>
    </row>
    <row r="1335" spans="1:23" x14ac:dyDescent="0.3">
      <c r="A1335" s="2" t="s">
        <v>492</v>
      </c>
      <c r="B1335" s="2" t="s">
        <v>17</v>
      </c>
      <c r="C1335" s="2" t="s">
        <v>52</v>
      </c>
      <c r="D1335" s="2" t="s">
        <v>2244</v>
      </c>
      <c r="E1335" s="2" t="s">
        <v>3498</v>
      </c>
      <c r="F1335" s="2" t="s">
        <v>26</v>
      </c>
      <c r="G1335" s="2" t="s">
        <v>9</v>
      </c>
      <c r="H1335" s="2">
        <f t="shared" si="20"/>
        <v>1951</v>
      </c>
      <c r="I1335" s="42" t="s">
        <v>6369</v>
      </c>
      <c r="J1335" s="2">
        <v>6.1</v>
      </c>
      <c r="K1335" s="2">
        <v>185.42</v>
      </c>
      <c r="L1335" s="2">
        <v>107</v>
      </c>
      <c r="M1335" s="2">
        <v>0.75</v>
      </c>
      <c r="N1335" s="2">
        <v>1.9</v>
      </c>
      <c r="O1335" s="2">
        <v>18.54</v>
      </c>
      <c r="P1335" s="2">
        <v>542</v>
      </c>
      <c r="Q1335" s="2" t="s">
        <v>45</v>
      </c>
      <c r="R1335" s="2">
        <v>100</v>
      </c>
      <c r="S1335" s="2">
        <v>118267</v>
      </c>
      <c r="T1335" s="2">
        <v>9.6999999999999993</v>
      </c>
      <c r="U1335" s="2">
        <v>8.84</v>
      </c>
      <c r="V1335" s="2" t="s">
        <v>50</v>
      </c>
      <c r="W1335" s="2">
        <v>21.11</v>
      </c>
    </row>
    <row r="1336" spans="1:23" x14ac:dyDescent="0.3">
      <c r="A1336" s="2" t="s">
        <v>621</v>
      </c>
      <c r="B1336" s="2" t="s">
        <v>25</v>
      </c>
      <c r="C1336" s="2" t="s">
        <v>66</v>
      </c>
      <c r="D1336" s="2" t="s">
        <v>2148</v>
      </c>
      <c r="E1336" s="2" t="s">
        <v>3631</v>
      </c>
      <c r="F1336" s="2" t="s">
        <v>26</v>
      </c>
      <c r="G1336" s="2" t="s">
        <v>9</v>
      </c>
      <c r="H1336" s="2">
        <f t="shared" si="20"/>
        <v>1995</v>
      </c>
      <c r="I1336" s="42" t="s">
        <v>6370</v>
      </c>
      <c r="J1336" s="2">
        <v>6.1</v>
      </c>
      <c r="K1336" s="2">
        <v>62.89</v>
      </c>
      <c r="L1336" s="2">
        <v>85</v>
      </c>
      <c r="M1336" s="2">
        <v>40.82</v>
      </c>
      <c r="N1336" s="2">
        <v>95.87</v>
      </c>
      <c r="O1336" s="2">
        <v>597.16999999999996</v>
      </c>
      <c r="P1336" s="2">
        <v>2437</v>
      </c>
      <c r="Q1336" s="2" t="s">
        <v>49</v>
      </c>
      <c r="R1336" s="2">
        <v>46</v>
      </c>
      <c r="S1336" s="2">
        <v>486465</v>
      </c>
      <c r="T1336" s="2">
        <v>345.67</v>
      </c>
      <c r="U1336" s="2">
        <v>251.5</v>
      </c>
      <c r="V1336" s="2" t="s">
        <v>55</v>
      </c>
      <c r="W1336" s="2">
        <v>17.87</v>
      </c>
    </row>
    <row r="1337" spans="1:23" x14ac:dyDescent="0.3">
      <c r="A1337" s="2" t="s">
        <v>689</v>
      </c>
      <c r="B1337" s="2" t="s">
        <v>13</v>
      </c>
      <c r="C1337" s="2" t="s">
        <v>44</v>
      </c>
      <c r="D1337" s="2" t="s">
        <v>2385</v>
      </c>
      <c r="E1337" s="2" t="s">
        <v>3703</v>
      </c>
      <c r="F1337" s="2" t="s">
        <v>26</v>
      </c>
      <c r="G1337" s="2" t="s">
        <v>9</v>
      </c>
      <c r="H1337" s="2">
        <f t="shared" si="20"/>
        <v>2000</v>
      </c>
      <c r="I1337" s="42" t="s">
        <v>6371</v>
      </c>
      <c r="J1337" s="2">
        <v>6.1</v>
      </c>
      <c r="K1337" s="2">
        <v>297.95</v>
      </c>
      <c r="L1337" s="2">
        <v>124</v>
      </c>
      <c r="M1337" s="2">
        <v>2.09</v>
      </c>
      <c r="N1337" s="2">
        <v>3.76</v>
      </c>
      <c r="O1337" s="2">
        <v>20.54</v>
      </c>
      <c r="P1337" s="2">
        <v>3515</v>
      </c>
      <c r="Q1337" s="2" t="s">
        <v>45</v>
      </c>
      <c r="R1337" s="2">
        <v>60</v>
      </c>
      <c r="S1337" s="2">
        <v>477444</v>
      </c>
      <c r="T1337" s="2">
        <v>16.350000000000001</v>
      </c>
      <c r="U1337" s="2">
        <v>4.1900000000000004</v>
      </c>
      <c r="V1337" s="2" t="s">
        <v>44</v>
      </c>
      <c r="W1337" s="2">
        <v>52.97</v>
      </c>
    </row>
    <row r="1338" spans="1:23" x14ac:dyDescent="0.3">
      <c r="A1338" s="2" t="s">
        <v>714</v>
      </c>
      <c r="B1338" s="2" t="s">
        <v>20</v>
      </c>
      <c r="C1338" s="2" t="s">
        <v>61</v>
      </c>
      <c r="D1338" s="2" t="s">
        <v>1994</v>
      </c>
      <c r="E1338" s="2" t="s">
        <v>3732</v>
      </c>
      <c r="F1338" s="2" t="s">
        <v>26</v>
      </c>
      <c r="G1338" s="2" t="s">
        <v>9</v>
      </c>
      <c r="H1338" s="2">
        <f t="shared" si="20"/>
        <v>1999</v>
      </c>
      <c r="I1338" s="42" t="s">
        <v>6372</v>
      </c>
      <c r="J1338" s="2">
        <v>6.1</v>
      </c>
      <c r="K1338" s="2">
        <v>162.69999999999999</v>
      </c>
      <c r="L1338" s="2">
        <v>160</v>
      </c>
      <c r="M1338" s="2">
        <v>46.62</v>
      </c>
      <c r="N1338" s="2">
        <v>75.94</v>
      </c>
      <c r="O1338" s="2">
        <v>727.85</v>
      </c>
      <c r="P1338" s="2">
        <v>1842</v>
      </c>
      <c r="Q1338" s="2" t="s">
        <v>45</v>
      </c>
      <c r="R1338" s="2">
        <v>86</v>
      </c>
      <c r="S1338" s="2">
        <v>369730</v>
      </c>
      <c r="T1338" s="2">
        <v>493.06</v>
      </c>
      <c r="U1338" s="2">
        <v>234.79</v>
      </c>
      <c r="V1338" s="2" t="s">
        <v>50</v>
      </c>
      <c r="W1338" s="2">
        <v>62.92</v>
      </c>
    </row>
    <row r="1339" spans="1:23" x14ac:dyDescent="0.3">
      <c r="A1339" s="2" t="s">
        <v>719</v>
      </c>
      <c r="B1339" s="2" t="s">
        <v>13</v>
      </c>
      <c r="C1339" s="2" t="s">
        <v>61</v>
      </c>
      <c r="D1339" s="2" t="s">
        <v>2349</v>
      </c>
      <c r="E1339" s="2" t="s">
        <v>3737</v>
      </c>
      <c r="F1339" s="2" t="s">
        <v>26</v>
      </c>
      <c r="G1339" s="2" t="s">
        <v>9</v>
      </c>
      <c r="H1339" s="2">
        <f t="shared" si="20"/>
        <v>1991</v>
      </c>
      <c r="I1339" s="42" t="s">
        <v>6373</v>
      </c>
      <c r="J1339" s="2">
        <v>6.1</v>
      </c>
      <c r="K1339" s="2">
        <v>281.02</v>
      </c>
      <c r="L1339" s="2">
        <v>155</v>
      </c>
      <c r="M1339" s="2">
        <v>37.54</v>
      </c>
      <c r="N1339" s="2">
        <v>85.28</v>
      </c>
      <c r="O1339" s="2">
        <v>475.92</v>
      </c>
      <c r="P1339" s="2">
        <v>3087</v>
      </c>
      <c r="Q1339" s="2" t="s">
        <v>45</v>
      </c>
      <c r="R1339" s="2">
        <v>73</v>
      </c>
      <c r="S1339" s="2">
        <v>46543</v>
      </c>
      <c r="T1339" s="2">
        <v>273.49</v>
      </c>
      <c r="U1339" s="2">
        <v>202.43</v>
      </c>
      <c r="V1339" s="2" t="s">
        <v>50</v>
      </c>
      <c r="W1339" s="2">
        <v>48.89</v>
      </c>
    </row>
    <row r="1340" spans="1:23" x14ac:dyDescent="0.3">
      <c r="A1340" s="2" t="s">
        <v>725</v>
      </c>
      <c r="B1340" s="2" t="s">
        <v>25</v>
      </c>
      <c r="C1340" s="2" t="s">
        <v>44</v>
      </c>
      <c r="D1340" s="2" t="s">
        <v>1925</v>
      </c>
      <c r="E1340" s="2" t="s">
        <v>3743</v>
      </c>
      <c r="F1340" s="2" t="s">
        <v>26</v>
      </c>
      <c r="G1340" s="2" t="s">
        <v>9</v>
      </c>
      <c r="H1340" s="2">
        <f t="shared" si="20"/>
        <v>1999</v>
      </c>
      <c r="I1340" s="42" t="s">
        <v>6374</v>
      </c>
      <c r="J1340" s="2">
        <v>6.1</v>
      </c>
      <c r="K1340" s="2">
        <v>296.33999999999997</v>
      </c>
      <c r="L1340" s="2">
        <v>113</v>
      </c>
      <c r="M1340" s="2">
        <v>21.2</v>
      </c>
      <c r="N1340" s="2">
        <v>56.91</v>
      </c>
      <c r="O1340" s="2">
        <v>410.31</v>
      </c>
      <c r="P1340" s="2">
        <v>3155</v>
      </c>
      <c r="Q1340" s="2" t="s">
        <v>49</v>
      </c>
      <c r="R1340" s="2">
        <v>31</v>
      </c>
      <c r="S1340" s="2">
        <v>173363</v>
      </c>
      <c r="T1340" s="2">
        <v>299.47000000000003</v>
      </c>
      <c r="U1340" s="2">
        <v>110.84</v>
      </c>
      <c r="V1340" s="2" t="s">
        <v>44</v>
      </c>
      <c r="W1340" s="2">
        <v>115.6</v>
      </c>
    </row>
    <row r="1341" spans="1:23" x14ac:dyDescent="0.3">
      <c r="A1341" s="2" t="s">
        <v>725</v>
      </c>
      <c r="B1341" s="2" t="s">
        <v>25</v>
      </c>
      <c r="C1341" s="2" t="s">
        <v>48</v>
      </c>
      <c r="D1341" s="2" t="s">
        <v>1928</v>
      </c>
      <c r="E1341" s="2" t="s">
        <v>3745</v>
      </c>
      <c r="F1341" s="2" t="s">
        <v>26</v>
      </c>
      <c r="G1341" s="2" t="s">
        <v>9</v>
      </c>
      <c r="H1341" s="2">
        <f t="shared" si="20"/>
        <v>1971</v>
      </c>
      <c r="I1341" s="42" t="s">
        <v>6375</v>
      </c>
      <c r="J1341" s="2">
        <v>6.1</v>
      </c>
      <c r="K1341" s="2">
        <v>28.66</v>
      </c>
      <c r="L1341" s="2">
        <v>144</v>
      </c>
      <c r="M1341" s="2">
        <v>31.42</v>
      </c>
      <c r="N1341" s="2">
        <v>64.86</v>
      </c>
      <c r="O1341" s="2">
        <v>249.47</v>
      </c>
      <c r="P1341" s="2">
        <v>1162</v>
      </c>
      <c r="Q1341" s="2" t="s">
        <v>49</v>
      </c>
      <c r="R1341" s="2">
        <v>79</v>
      </c>
      <c r="S1341" s="2">
        <v>72337</v>
      </c>
      <c r="T1341" s="2">
        <v>129.55000000000001</v>
      </c>
      <c r="U1341" s="2">
        <v>119.92</v>
      </c>
      <c r="V1341" s="2" t="s">
        <v>54</v>
      </c>
      <c r="W1341" s="2">
        <v>3.83</v>
      </c>
    </row>
    <row r="1342" spans="1:23" x14ac:dyDescent="0.3">
      <c r="A1342" s="2" t="s">
        <v>751</v>
      </c>
      <c r="B1342" s="2" t="s">
        <v>8</v>
      </c>
      <c r="C1342" s="2" t="s">
        <v>61</v>
      </c>
      <c r="D1342" s="2" t="s">
        <v>2193</v>
      </c>
      <c r="E1342" s="2" t="s">
        <v>3770</v>
      </c>
      <c r="F1342" s="2" t="s">
        <v>26</v>
      </c>
      <c r="G1342" s="2" t="s">
        <v>9</v>
      </c>
      <c r="H1342" s="2">
        <f t="shared" si="20"/>
        <v>1953</v>
      </c>
      <c r="I1342" s="42" t="s">
        <v>6376</v>
      </c>
      <c r="J1342" s="2">
        <v>6.1</v>
      </c>
      <c r="K1342" s="2">
        <v>97.22</v>
      </c>
      <c r="L1342" s="2">
        <v>177</v>
      </c>
      <c r="M1342" s="2">
        <v>34.01</v>
      </c>
      <c r="N1342" s="2">
        <v>51.55</v>
      </c>
      <c r="O1342" s="2">
        <v>281.08</v>
      </c>
      <c r="P1342" s="2">
        <v>4863</v>
      </c>
      <c r="Q1342" s="2" t="s">
        <v>49</v>
      </c>
      <c r="R1342" s="2">
        <v>26</v>
      </c>
      <c r="S1342" s="2">
        <v>249023</v>
      </c>
      <c r="T1342" s="2">
        <v>208.24</v>
      </c>
      <c r="U1342" s="2">
        <v>72.84</v>
      </c>
      <c r="V1342" s="2" t="s">
        <v>55</v>
      </c>
      <c r="W1342" s="2">
        <v>30.2</v>
      </c>
    </row>
    <row r="1343" spans="1:23" x14ac:dyDescent="0.3">
      <c r="A1343" s="2" t="s">
        <v>779</v>
      </c>
      <c r="B1343" s="2" t="s">
        <v>20</v>
      </c>
      <c r="C1343" s="2" t="s">
        <v>61</v>
      </c>
      <c r="D1343" s="2" t="s">
        <v>2445</v>
      </c>
      <c r="E1343" s="2" t="s">
        <v>3802</v>
      </c>
      <c r="F1343" s="2" t="s">
        <v>26</v>
      </c>
      <c r="G1343" s="2" t="s">
        <v>19</v>
      </c>
      <c r="H1343" s="2">
        <f t="shared" si="20"/>
        <v>1999</v>
      </c>
      <c r="I1343" s="42" t="s">
        <v>6377</v>
      </c>
      <c r="J1343" s="2">
        <v>6.1</v>
      </c>
      <c r="K1343" s="2">
        <v>141.38</v>
      </c>
      <c r="L1343" s="2">
        <v>180</v>
      </c>
      <c r="M1343" s="2">
        <v>14.78</v>
      </c>
      <c r="N1343" s="2">
        <v>23.85</v>
      </c>
      <c r="O1343" s="2">
        <v>208.15</v>
      </c>
      <c r="P1343" s="2">
        <v>4598</v>
      </c>
      <c r="Q1343" s="2" t="s">
        <v>49</v>
      </c>
      <c r="R1343" s="2">
        <v>71</v>
      </c>
      <c r="S1343" s="2">
        <v>435568</v>
      </c>
      <c r="T1343" s="2">
        <v>136.68</v>
      </c>
      <c r="U1343" s="2">
        <v>71.47</v>
      </c>
      <c r="V1343" s="2" t="s">
        <v>46</v>
      </c>
      <c r="W1343" s="2">
        <v>69.22</v>
      </c>
    </row>
    <row r="1344" spans="1:23" x14ac:dyDescent="0.3">
      <c r="A1344" s="2" t="s">
        <v>798</v>
      </c>
      <c r="B1344" s="2" t="s">
        <v>8</v>
      </c>
      <c r="C1344" s="2" t="s">
        <v>61</v>
      </c>
      <c r="D1344" s="2" t="s">
        <v>2221</v>
      </c>
      <c r="E1344" s="2" t="s">
        <v>3826</v>
      </c>
      <c r="F1344" s="2" t="s">
        <v>26</v>
      </c>
      <c r="G1344" s="2" t="s">
        <v>9</v>
      </c>
      <c r="H1344" s="2">
        <f t="shared" si="20"/>
        <v>1984</v>
      </c>
      <c r="I1344" s="42" t="s">
        <v>6378</v>
      </c>
      <c r="J1344" s="2">
        <v>6.1</v>
      </c>
      <c r="K1344" s="2">
        <v>212.56</v>
      </c>
      <c r="L1344" s="2">
        <v>146</v>
      </c>
      <c r="M1344" s="2">
        <v>21.96</v>
      </c>
      <c r="N1344" s="2">
        <v>36.619999999999997</v>
      </c>
      <c r="O1344" s="2">
        <v>303.44</v>
      </c>
      <c r="P1344" s="2">
        <v>2437</v>
      </c>
      <c r="Q1344" s="2" t="s">
        <v>49</v>
      </c>
      <c r="R1344" s="2">
        <v>35</v>
      </c>
      <c r="S1344" s="2">
        <v>131499</v>
      </c>
      <c r="T1344" s="2">
        <v>161.19999999999999</v>
      </c>
      <c r="U1344" s="2">
        <v>142.24</v>
      </c>
      <c r="V1344" s="2" t="s">
        <v>50</v>
      </c>
      <c r="W1344" s="2">
        <v>57.44</v>
      </c>
    </row>
    <row r="1345" spans="1:23" x14ac:dyDescent="0.3">
      <c r="A1345" s="2" t="s">
        <v>905</v>
      </c>
      <c r="B1345" s="2" t="s">
        <v>28</v>
      </c>
      <c r="C1345" s="2" t="s">
        <v>54</v>
      </c>
      <c r="D1345" s="2" t="s">
        <v>2296</v>
      </c>
      <c r="E1345" s="2" t="s">
        <v>3939</v>
      </c>
      <c r="F1345" s="2" t="s">
        <v>26</v>
      </c>
      <c r="G1345" s="2" t="s">
        <v>9</v>
      </c>
      <c r="H1345" s="2">
        <f t="shared" si="20"/>
        <v>1985</v>
      </c>
      <c r="I1345" s="42" t="s">
        <v>6379</v>
      </c>
      <c r="J1345" s="2">
        <v>6.1</v>
      </c>
      <c r="K1345" s="2">
        <v>72.09</v>
      </c>
      <c r="L1345" s="2">
        <v>139</v>
      </c>
      <c r="M1345" s="2">
        <v>45.4</v>
      </c>
      <c r="N1345" s="2">
        <v>89.1</v>
      </c>
      <c r="O1345" s="2">
        <v>818.22</v>
      </c>
      <c r="P1345" s="2">
        <v>4337</v>
      </c>
      <c r="Q1345" s="2" t="s">
        <v>45</v>
      </c>
      <c r="R1345" s="2">
        <v>99</v>
      </c>
      <c r="S1345" s="2">
        <v>21341</v>
      </c>
      <c r="T1345" s="2">
        <v>622.97</v>
      </c>
      <c r="U1345" s="2">
        <v>195.25</v>
      </c>
      <c r="V1345" s="2" t="s">
        <v>48</v>
      </c>
      <c r="W1345" s="2">
        <v>32.07</v>
      </c>
    </row>
    <row r="1346" spans="1:23" x14ac:dyDescent="0.3">
      <c r="A1346" s="2" t="s">
        <v>917</v>
      </c>
      <c r="B1346" s="2" t="s">
        <v>25</v>
      </c>
      <c r="C1346" s="2" t="s">
        <v>66</v>
      </c>
      <c r="D1346" s="2" t="s">
        <v>2533</v>
      </c>
      <c r="E1346" s="2" t="s">
        <v>3952</v>
      </c>
      <c r="F1346" s="2" t="s">
        <v>26</v>
      </c>
      <c r="G1346" s="2" t="s">
        <v>9</v>
      </c>
      <c r="H1346" s="2">
        <f t="shared" si="20"/>
        <v>2013</v>
      </c>
      <c r="I1346" s="42" t="s">
        <v>6380</v>
      </c>
      <c r="J1346" s="2">
        <v>6.1</v>
      </c>
      <c r="K1346" s="2">
        <v>187.56</v>
      </c>
      <c r="L1346" s="2">
        <v>91</v>
      </c>
      <c r="M1346" s="2">
        <v>48.22</v>
      </c>
      <c r="N1346" s="2">
        <v>128.51</v>
      </c>
      <c r="O1346" s="2">
        <v>935.49</v>
      </c>
      <c r="P1346" s="2">
        <v>4942</v>
      </c>
      <c r="Q1346" s="2" t="s">
        <v>45</v>
      </c>
      <c r="R1346" s="2">
        <v>90</v>
      </c>
      <c r="S1346" s="2">
        <v>450911</v>
      </c>
      <c r="T1346" s="2">
        <v>695.98</v>
      </c>
      <c r="U1346" s="2">
        <v>239.51</v>
      </c>
      <c r="V1346" s="2" t="s">
        <v>55</v>
      </c>
      <c r="W1346" s="2">
        <v>73.680000000000007</v>
      </c>
    </row>
    <row r="1347" spans="1:23" x14ac:dyDescent="0.3">
      <c r="A1347" s="2" t="s">
        <v>934</v>
      </c>
      <c r="B1347" s="2" t="s">
        <v>10</v>
      </c>
      <c r="C1347" s="2" t="s">
        <v>48</v>
      </c>
      <c r="D1347" s="2" t="s">
        <v>2545</v>
      </c>
      <c r="E1347" s="2" t="s">
        <v>3969</v>
      </c>
      <c r="F1347" s="2" t="s">
        <v>26</v>
      </c>
      <c r="G1347" s="2" t="s">
        <v>9</v>
      </c>
      <c r="H1347" s="2">
        <f t="shared" ref="H1347:H1410" si="21">YEAR(I1347)</f>
        <v>1968</v>
      </c>
      <c r="I1347" s="42" t="s">
        <v>6381</v>
      </c>
      <c r="J1347" s="2">
        <v>6.1</v>
      </c>
      <c r="K1347" s="2">
        <v>232.6</v>
      </c>
      <c r="L1347" s="2">
        <v>171</v>
      </c>
      <c r="M1347" s="2">
        <v>21.65</v>
      </c>
      <c r="N1347" s="2">
        <v>61.81</v>
      </c>
      <c r="O1347" s="2">
        <v>306.8</v>
      </c>
      <c r="P1347" s="2">
        <v>4555</v>
      </c>
      <c r="Q1347" s="2" t="s">
        <v>49</v>
      </c>
      <c r="R1347" s="2">
        <v>24</v>
      </c>
      <c r="S1347" s="2">
        <v>162412</v>
      </c>
      <c r="T1347" s="2">
        <v>189.29</v>
      </c>
      <c r="U1347" s="2">
        <v>117.51</v>
      </c>
      <c r="V1347" s="2" t="s">
        <v>44</v>
      </c>
      <c r="W1347" s="2">
        <v>34.6</v>
      </c>
    </row>
    <row r="1348" spans="1:23" x14ac:dyDescent="0.3">
      <c r="A1348" s="2" t="s">
        <v>1006</v>
      </c>
      <c r="B1348" s="2" t="s">
        <v>25</v>
      </c>
      <c r="C1348" s="2" t="s">
        <v>61</v>
      </c>
      <c r="D1348" s="2" t="s">
        <v>2589</v>
      </c>
      <c r="E1348" s="2" t="s">
        <v>4046</v>
      </c>
      <c r="F1348" s="2" t="s">
        <v>26</v>
      </c>
      <c r="G1348" s="2" t="s">
        <v>9</v>
      </c>
      <c r="H1348" s="2">
        <f t="shared" si="21"/>
        <v>2010</v>
      </c>
      <c r="I1348" s="42" t="s">
        <v>6382</v>
      </c>
      <c r="J1348" s="2">
        <v>6.1</v>
      </c>
      <c r="K1348" s="2">
        <v>160.47999999999999</v>
      </c>
      <c r="L1348" s="2">
        <v>95</v>
      </c>
      <c r="M1348" s="2">
        <v>1.44</v>
      </c>
      <c r="N1348" s="2">
        <v>4.0999999999999996</v>
      </c>
      <c r="O1348" s="2">
        <v>10.06</v>
      </c>
      <c r="P1348" s="2">
        <v>3372</v>
      </c>
      <c r="Q1348" s="2" t="s">
        <v>49</v>
      </c>
      <c r="R1348" s="2">
        <v>29</v>
      </c>
      <c r="S1348" s="2">
        <v>141879</v>
      </c>
      <c r="T1348" s="2">
        <v>7.04</v>
      </c>
      <c r="U1348" s="2">
        <v>3.02</v>
      </c>
      <c r="V1348" s="2" t="s">
        <v>48</v>
      </c>
      <c r="W1348" s="2">
        <v>54.83</v>
      </c>
    </row>
    <row r="1349" spans="1:23" x14ac:dyDescent="0.3">
      <c r="A1349" s="2" t="s">
        <v>1012</v>
      </c>
      <c r="B1349" s="2" t="s">
        <v>13</v>
      </c>
      <c r="C1349" s="2" t="s">
        <v>61</v>
      </c>
      <c r="D1349" s="2" t="s">
        <v>2592</v>
      </c>
      <c r="E1349" s="2" t="s">
        <v>4052</v>
      </c>
      <c r="F1349" s="2" t="s">
        <v>26</v>
      </c>
      <c r="G1349" s="2" t="s">
        <v>9</v>
      </c>
      <c r="H1349" s="2">
        <f t="shared" si="21"/>
        <v>1991</v>
      </c>
      <c r="I1349" s="42" t="s">
        <v>6383</v>
      </c>
      <c r="J1349" s="2">
        <v>6.1</v>
      </c>
      <c r="K1349" s="2">
        <v>195.74</v>
      </c>
      <c r="L1349" s="2">
        <v>125</v>
      </c>
      <c r="M1349" s="2">
        <v>5.03</v>
      </c>
      <c r="N1349" s="2">
        <v>9.94</v>
      </c>
      <c r="O1349" s="2">
        <v>31.48</v>
      </c>
      <c r="P1349" s="2">
        <v>1251</v>
      </c>
      <c r="Q1349" s="2" t="s">
        <v>49</v>
      </c>
      <c r="R1349" s="2">
        <v>45</v>
      </c>
      <c r="S1349" s="2">
        <v>16928</v>
      </c>
      <c r="T1349" s="2">
        <v>22.93</v>
      </c>
      <c r="U1349" s="2">
        <v>8.5500000000000007</v>
      </c>
      <c r="V1349" s="2" t="s">
        <v>44</v>
      </c>
      <c r="W1349" s="2">
        <v>61.41</v>
      </c>
    </row>
    <row r="1350" spans="1:23" x14ac:dyDescent="0.3">
      <c r="A1350" s="2" t="s">
        <v>1028</v>
      </c>
      <c r="B1350" s="2" t="s">
        <v>13</v>
      </c>
      <c r="C1350" s="2" t="s">
        <v>50</v>
      </c>
      <c r="D1350" s="2" t="s">
        <v>2003</v>
      </c>
      <c r="E1350" s="2" t="s">
        <v>4071</v>
      </c>
      <c r="F1350" s="2" t="s">
        <v>26</v>
      </c>
      <c r="G1350" s="2" t="s">
        <v>9</v>
      </c>
      <c r="H1350" s="2">
        <f t="shared" si="21"/>
        <v>1998</v>
      </c>
      <c r="I1350" s="42" t="s">
        <v>6384</v>
      </c>
      <c r="J1350" s="2">
        <v>6.1</v>
      </c>
      <c r="K1350" s="2">
        <v>131.04</v>
      </c>
      <c r="L1350" s="2">
        <v>93</v>
      </c>
      <c r="M1350" s="2">
        <v>13.81</v>
      </c>
      <c r="N1350" s="2">
        <v>35.770000000000003</v>
      </c>
      <c r="O1350" s="2">
        <v>72.91</v>
      </c>
      <c r="P1350" s="2">
        <v>2092</v>
      </c>
      <c r="Q1350" s="2" t="s">
        <v>45</v>
      </c>
      <c r="R1350" s="2">
        <v>33</v>
      </c>
      <c r="S1350" s="2">
        <v>103863</v>
      </c>
      <c r="T1350" s="2">
        <v>48.45</v>
      </c>
      <c r="U1350" s="2">
        <v>24.46</v>
      </c>
      <c r="V1350" s="2" t="s">
        <v>46</v>
      </c>
      <c r="W1350" s="2">
        <v>43.19</v>
      </c>
    </row>
    <row r="1351" spans="1:23" x14ac:dyDescent="0.3">
      <c r="A1351" s="2" t="s">
        <v>1050</v>
      </c>
      <c r="B1351" s="2" t="s">
        <v>10</v>
      </c>
      <c r="C1351" s="2" t="s">
        <v>52</v>
      </c>
      <c r="D1351" s="2" t="s">
        <v>2617</v>
      </c>
      <c r="E1351" s="2" t="s">
        <v>4098</v>
      </c>
      <c r="F1351" s="2" t="s">
        <v>26</v>
      </c>
      <c r="G1351" s="2" t="s">
        <v>19</v>
      </c>
      <c r="H1351" s="2">
        <f t="shared" si="21"/>
        <v>2001</v>
      </c>
      <c r="I1351" s="42" t="s">
        <v>6385</v>
      </c>
      <c r="J1351" s="2">
        <v>6.1</v>
      </c>
      <c r="K1351" s="2">
        <v>151.6</v>
      </c>
      <c r="L1351" s="2">
        <v>107</v>
      </c>
      <c r="M1351" s="2">
        <v>44.94</v>
      </c>
      <c r="N1351" s="2">
        <v>117.44</v>
      </c>
      <c r="O1351" s="2">
        <v>1030.45</v>
      </c>
      <c r="P1351" s="2">
        <v>1393</v>
      </c>
      <c r="Q1351" s="2" t="s">
        <v>45</v>
      </c>
      <c r="R1351" s="2">
        <v>97</v>
      </c>
      <c r="S1351" s="2">
        <v>251321</v>
      </c>
      <c r="T1351" s="2">
        <v>778.98</v>
      </c>
      <c r="U1351" s="2">
        <v>251.47</v>
      </c>
      <c r="V1351" s="2" t="s">
        <v>50</v>
      </c>
      <c r="W1351" s="2">
        <v>36.200000000000003</v>
      </c>
    </row>
    <row r="1352" spans="1:23" x14ac:dyDescent="0.3">
      <c r="A1352" s="2" t="s">
        <v>1058</v>
      </c>
      <c r="B1352" s="2" t="s">
        <v>17</v>
      </c>
      <c r="C1352" s="2" t="s">
        <v>66</v>
      </c>
      <c r="D1352" s="2" t="s">
        <v>2623</v>
      </c>
      <c r="E1352" s="2" t="s">
        <v>4107</v>
      </c>
      <c r="F1352" s="2" t="s">
        <v>26</v>
      </c>
      <c r="G1352" s="2" t="s">
        <v>1850</v>
      </c>
      <c r="H1352" s="2">
        <f t="shared" si="21"/>
        <v>1952</v>
      </c>
      <c r="I1352" s="42" t="s">
        <v>6386</v>
      </c>
      <c r="J1352" s="2">
        <v>6.1</v>
      </c>
      <c r="K1352" s="2">
        <v>47.3</v>
      </c>
      <c r="L1352" s="2">
        <v>95</v>
      </c>
      <c r="M1352" s="2">
        <v>12.92</v>
      </c>
      <c r="N1352" s="2">
        <v>36.06</v>
      </c>
      <c r="O1352" s="2">
        <v>321.36</v>
      </c>
      <c r="P1352" s="2">
        <v>2795</v>
      </c>
      <c r="Q1352" s="2" t="s">
        <v>45</v>
      </c>
      <c r="R1352" s="2">
        <v>96</v>
      </c>
      <c r="S1352" s="2">
        <v>175121</v>
      </c>
      <c r="T1352" s="2">
        <v>193.99</v>
      </c>
      <c r="U1352" s="2">
        <v>127.37</v>
      </c>
      <c r="V1352" s="2" t="s">
        <v>50</v>
      </c>
      <c r="W1352" s="2">
        <v>5.53</v>
      </c>
    </row>
    <row r="1353" spans="1:23" x14ac:dyDescent="0.3">
      <c r="A1353" s="2" t="s">
        <v>1068</v>
      </c>
      <c r="B1353" s="2" t="s">
        <v>32</v>
      </c>
      <c r="C1353" s="2" t="s">
        <v>52</v>
      </c>
      <c r="D1353" s="2" t="s">
        <v>1876</v>
      </c>
      <c r="E1353" s="2" t="s">
        <v>4119</v>
      </c>
      <c r="F1353" s="2" t="s">
        <v>26</v>
      </c>
      <c r="G1353" s="2" t="s">
        <v>9</v>
      </c>
      <c r="H1353" s="2">
        <f t="shared" si="21"/>
        <v>1953</v>
      </c>
      <c r="I1353" s="42" t="s">
        <v>6387</v>
      </c>
      <c r="J1353" s="2">
        <v>6.1</v>
      </c>
      <c r="K1353" s="2">
        <v>70.459999999999994</v>
      </c>
      <c r="L1353" s="2">
        <v>94</v>
      </c>
      <c r="M1353" s="2">
        <v>25.26</v>
      </c>
      <c r="N1353" s="2">
        <v>61.42</v>
      </c>
      <c r="O1353" s="2">
        <v>497.13</v>
      </c>
      <c r="P1353" s="2">
        <v>2041</v>
      </c>
      <c r="Q1353" s="2" t="s">
        <v>49</v>
      </c>
      <c r="R1353" s="2">
        <v>64</v>
      </c>
      <c r="S1353" s="2">
        <v>460977</v>
      </c>
      <c r="T1353" s="2">
        <v>323.63</v>
      </c>
      <c r="U1353" s="2">
        <v>173.5</v>
      </c>
      <c r="V1353" s="2" t="s">
        <v>44</v>
      </c>
      <c r="W1353" s="2">
        <v>24.25</v>
      </c>
    </row>
    <row r="1354" spans="1:23" x14ac:dyDescent="0.3">
      <c r="A1354" s="2" t="s">
        <v>1069</v>
      </c>
      <c r="B1354" s="2" t="s">
        <v>28</v>
      </c>
      <c r="C1354" s="2" t="s">
        <v>52</v>
      </c>
      <c r="D1354" s="2" t="s">
        <v>1939</v>
      </c>
      <c r="E1354" s="2" t="s">
        <v>4120</v>
      </c>
      <c r="F1354" s="2" t="s">
        <v>26</v>
      </c>
      <c r="G1354" s="2" t="s">
        <v>9</v>
      </c>
      <c r="H1354" s="2">
        <f t="shared" si="21"/>
        <v>2007</v>
      </c>
      <c r="I1354" s="42" t="s">
        <v>6388</v>
      </c>
      <c r="J1354" s="2">
        <v>6.1</v>
      </c>
      <c r="K1354" s="2">
        <v>269.37</v>
      </c>
      <c r="L1354" s="2">
        <v>111</v>
      </c>
      <c r="M1354" s="2">
        <v>4.88</v>
      </c>
      <c r="N1354" s="2">
        <v>13.76</v>
      </c>
      <c r="O1354" s="2">
        <v>49.63</v>
      </c>
      <c r="P1354" s="2">
        <v>908</v>
      </c>
      <c r="Q1354" s="2" t="s">
        <v>49</v>
      </c>
      <c r="R1354" s="2">
        <v>96</v>
      </c>
      <c r="S1354" s="2">
        <v>283932</v>
      </c>
      <c r="T1354" s="2">
        <v>31.06</v>
      </c>
      <c r="U1354" s="2">
        <v>18.57</v>
      </c>
      <c r="V1354" s="2" t="s">
        <v>44</v>
      </c>
      <c r="W1354" s="2">
        <v>83.68</v>
      </c>
    </row>
    <row r="1355" spans="1:23" x14ac:dyDescent="0.3">
      <c r="A1355" s="2" t="s">
        <v>1070</v>
      </c>
      <c r="B1355" s="2" t="s">
        <v>10</v>
      </c>
      <c r="C1355" s="2" t="s">
        <v>48</v>
      </c>
      <c r="D1355" s="2" t="s">
        <v>1920</v>
      </c>
      <c r="E1355" s="2" t="s">
        <v>4121</v>
      </c>
      <c r="F1355" s="2" t="s">
        <v>26</v>
      </c>
      <c r="G1355" s="2" t="s">
        <v>9</v>
      </c>
      <c r="H1355" s="2">
        <f t="shared" si="21"/>
        <v>1983</v>
      </c>
      <c r="I1355" s="42" t="s">
        <v>6389</v>
      </c>
      <c r="J1355" s="2">
        <v>6.1</v>
      </c>
      <c r="K1355" s="2">
        <v>293.02999999999997</v>
      </c>
      <c r="L1355" s="2">
        <v>116</v>
      </c>
      <c r="M1355" s="2">
        <v>43.34</v>
      </c>
      <c r="N1355" s="2">
        <v>93.18</v>
      </c>
      <c r="O1355" s="2">
        <v>874.88</v>
      </c>
      <c r="P1355" s="2">
        <v>4584</v>
      </c>
      <c r="Q1355" s="2" t="s">
        <v>49</v>
      </c>
      <c r="R1355" s="2">
        <v>59</v>
      </c>
      <c r="S1355" s="2">
        <v>498265</v>
      </c>
      <c r="T1355" s="2">
        <v>558.16999999999996</v>
      </c>
      <c r="U1355" s="2">
        <v>316.70999999999998</v>
      </c>
      <c r="V1355" s="2" t="s">
        <v>55</v>
      </c>
      <c r="W1355" s="2">
        <v>137.07</v>
      </c>
    </row>
    <row r="1356" spans="1:23" x14ac:dyDescent="0.3">
      <c r="A1356" s="2" t="s">
        <v>1105</v>
      </c>
      <c r="B1356" s="2" t="s">
        <v>10</v>
      </c>
      <c r="C1356" s="2" t="s">
        <v>66</v>
      </c>
      <c r="D1356" s="2" t="s">
        <v>2173</v>
      </c>
      <c r="E1356" s="2" t="s">
        <v>4161</v>
      </c>
      <c r="F1356" s="2" t="s">
        <v>26</v>
      </c>
      <c r="G1356" s="2" t="s">
        <v>9</v>
      </c>
      <c r="H1356" s="2">
        <f t="shared" si="21"/>
        <v>1988</v>
      </c>
      <c r="I1356" s="42" t="s">
        <v>6390</v>
      </c>
      <c r="J1356" s="2">
        <v>6.1</v>
      </c>
      <c r="K1356" s="2">
        <v>55.6</v>
      </c>
      <c r="L1356" s="2">
        <v>160</v>
      </c>
      <c r="M1356" s="2">
        <v>22.13</v>
      </c>
      <c r="N1356" s="2">
        <v>38.19</v>
      </c>
      <c r="O1356" s="2">
        <v>268.77</v>
      </c>
      <c r="P1356" s="2">
        <v>849</v>
      </c>
      <c r="Q1356" s="2" t="s">
        <v>49</v>
      </c>
      <c r="R1356" s="2">
        <v>40</v>
      </c>
      <c r="S1356" s="2">
        <v>137692</v>
      </c>
      <c r="T1356" s="2">
        <v>156.93</v>
      </c>
      <c r="U1356" s="2">
        <v>111.84</v>
      </c>
      <c r="V1356" s="2" t="s">
        <v>54</v>
      </c>
      <c r="W1356" s="2">
        <v>25.36</v>
      </c>
    </row>
    <row r="1357" spans="1:23" x14ac:dyDescent="0.3">
      <c r="A1357" s="2" t="s">
        <v>1129</v>
      </c>
      <c r="B1357" s="2" t="s">
        <v>8</v>
      </c>
      <c r="C1357" s="2" t="s">
        <v>50</v>
      </c>
      <c r="D1357" s="2" t="s">
        <v>2045</v>
      </c>
      <c r="E1357" s="2" t="s">
        <v>4186</v>
      </c>
      <c r="F1357" s="2" t="s">
        <v>26</v>
      </c>
      <c r="G1357" s="2" t="s">
        <v>9</v>
      </c>
      <c r="H1357" s="2">
        <f t="shared" si="21"/>
        <v>1953</v>
      </c>
      <c r="I1357" s="42" t="s">
        <v>6391</v>
      </c>
      <c r="J1357" s="2">
        <v>6.1</v>
      </c>
      <c r="K1357" s="2">
        <v>131.87</v>
      </c>
      <c r="L1357" s="2">
        <v>91</v>
      </c>
      <c r="M1357" s="2">
        <v>38.4</v>
      </c>
      <c r="N1357" s="2">
        <v>67.819999999999993</v>
      </c>
      <c r="O1357" s="2">
        <v>507.73</v>
      </c>
      <c r="P1357" s="2">
        <v>4383</v>
      </c>
      <c r="Q1357" s="2" t="s">
        <v>45</v>
      </c>
      <c r="R1357" s="2">
        <v>73</v>
      </c>
      <c r="S1357" s="2">
        <v>63228</v>
      </c>
      <c r="T1357" s="2">
        <v>297.13</v>
      </c>
      <c r="U1357" s="2">
        <v>210.6</v>
      </c>
      <c r="V1357" s="2" t="s">
        <v>55</v>
      </c>
      <c r="W1357" s="2">
        <v>36.93</v>
      </c>
    </row>
    <row r="1358" spans="1:23" x14ac:dyDescent="0.3">
      <c r="A1358" s="2" t="s">
        <v>1133</v>
      </c>
      <c r="B1358" s="2" t="s">
        <v>20</v>
      </c>
      <c r="C1358" s="2" t="s">
        <v>44</v>
      </c>
      <c r="D1358" s="2" t="s">
        <v>1857</v>
      </c>
      <c r="E1358" s="2" t="s">
        <v>4191</v>
      </c>
      <c r="F1358" s="2" t="s">
        <v>26</v>
      </c>
      <c r="G1358" s="2" t="s">
        <v>19</v>
      </c>
      <c r="H1358" s="2">
        <f t="shared" si="21"/>
        <v>2008</v>
      </c>
      <c r="I1358" s="42" t="s">
        <v>6392</v>
      </c>
      <c r="J1358" s="2">
        <v>6.1</v>
      </c>
      <c r="K1358" s="2">
        <v>270.85000000000002</v>
      </c>
      <c r="L1358" s="2">
        <v>84</v>
      </c>
      <c r="M1358" s="2">
        <v>48.04</v>
      </c>
      <c r="N1358" s="2">
        <v>137.83000000000001</v>
      </c>
      <c r="O1358" s="2">
        <v>716.66</v>
      </c>
      <c r="P1358" s="2">
        <v>2403</v>
      </c>
      <c r="Q1358" s="2" t="s">
        <v>49</v>
      </c>
      <c r="R1358" s="2">
        <v>25</v>
      </c>
      <c r="S1358" s="2">
        <v>165392</v>
      </c>
      <c r="T1358" s="2">
        <v>537.19000000000005</v>
      </c>
      <c r="U1358" s="2">
        <v>179.47</v>
      </c>
      <c r="V1358" s="2" t="s">
        <v>50</v>
      </c>
      <c r="W1358" s="2">
        <v>39.53</v>
      </c>
    </row>
    <row r="1359" spans="1:23" x14ac:dyDescent="0.3">
      <c r="A1359" s="2" t="s">
        <v>1137</v>
      </c>
      <c r="B1359" s="2" t="s">
        <v>8</v>
      </c>
      <c r="C1359" s="2" t="s">
        <v>52</v>
      </c>
      <c r="D1359" s="2" t="s">
        <v>2078</v>
      </c>
      <c r="E1359" s="2" t="s">
        <v>4196</v>
      </c>
      <c r="F1359" s="2" t="s">
        <v>26</v>
      </c>
      <c r="G1359" s="2" t="s">
        <v>9</v>
      </c>
      <c r="H1359" s="2">
        <f t="shared" si="21"/>
        <v>1989</v>
      </c>
      <c r="I1359" s="42" t="s">
        <v>6080</v>
      </c>
      <c r="J1359" s="2">
        <v>6.1</v>
      </c>
      <c r="K1359" s="2">
        <v>66.94</v>
      </c>
      <c r="L1359" s="2">
        <v>108</v>
      </c>
      <c r="M1359" s="2">
        <v>49.22</v>
      </c>
      <c r="N1359" s="2">
        <v>94.42</v>
      </c>
      <c r="O1359" s="2">
        <v>538.17999999999995</v>
      </c>
      <c r="P1359" s="2">
        <v>2251</v>
      </c>
      <c r="Q1359" s="2" t="s">
        <v>49</v>
      </c>
      <c r="R1359" s="2">
        <v>64</v>
      </c>
      <c r="S1359" s="2">
        <v>21037</v>
      </c>
      <c r="T1359" s="2">
        <v>271.89</v>
      </c>
      <c r="U1359" s="2">
        <v>266.29000000000002</v>
      </c>
      <c r="V1359" s="2" t="s">
        <v>54</v>
      </c>
      <c r="W1359" s="2">
        <v>9.76</v>
      </c>
    </row>
    <row r="1360" spans="1:23" x14ac:dyDescent="0.3">
      <c r="A1360" s="2" t="s">
        <v>1236</v>
      </c>
      <c r="B1360" s="2" t="s">
        <v>22</v>
      </c>
      <c r="C1360" s="2" t="s">
        <v>66</v>
      </c>
      <c r="D1360" s="2" t="s">
        <v>2741</v>
      </c>
      <c r="E1360" s="2" t="s">
        <v>4309</v>
      </c>
      <c r="F1360" s="2" t="s">
        <v>26</v>
      </c>
      <c r="G1360" s="2" t="s">
        <v>9</v>
      </c>
      <c r="H1360" s="2">
        <f t="shared" si="21"/>
        <v>1981</v>
      </c>
      <c r="I1360" s="42" t="s">
        <v>6393</v>
      </c>
      <c r="J1360" s="2">
        <v>6.1</v>
      </c>
      <c r="K1360" s="2">
        <v>64.069999999999993</v>
      </c>
      <c r="L1360" s="2">
        <v>148</v>
      </c>
      <c r="M1360" s="2">
        <v>21.67</v>
      </c>
      <c r="N1360" s="2">
        <v>57.16</v>
      </c>
      <c r="O1360" s="2">
        <v>525.36</v>
      </c>
      <c r="P1360" s="2">
        <v>4224</v>
      </c>
      <c r="Q1360" s="2" t="s">
        <v>49</v>
      </c>
      <c r="R1360" s="2">
        <v>30</v>
      </c>
      <c r="S1360" s="2">
        <v>337465</v>
      </c>
      <c r="T1360" s="2">
        <v>272.87</v>
      </c>
      <c r="U1360" s="2">
        <v>252.49</v>
      </c>
      <c r="V1360" s="2" t="s">
        <v>44</v>
      </c>
      <c r="W1360" s="2">
        <v>11.65</v>
      </c>
    </row>
    <row r="1361" spans="1:23" x14ac:dyDescent="0.3">
      <c r="A1361" s="2" t="s">
        <v>207</v>
      </c>
      <c r="B1361" s="2" t="s">
        <v>32</v>
      </c>
      <c r="C1361" s="2" t="s">
        <v>54</v>
      </c>
      <c r="D1361" s="2" t="s">
        <v>2754</v>
      </c>
      <c r="E1361" s="2" t="s">
        <v>4329</v>
      </c>
      <c r="F1361" s="2" t="s">
        <v>26</v>
      </c>
      <c r="G1361" s="2" t="s">
        <v>1843</v>
      </c>
      <c r="H1361" s="2">
        <f t="shared" si="21"/>
        <v>1981</v>
      </c>
      <c r="I1361" s="42" t="s">
        <v>6394</v>
      </c>
      <c r="J1361" s="2">
        <v>6.1</v>
      </c>
      <c r="K1361" s="2">
        <v>11.09</v>
      </c>
      <c r="L1361" s="2">
        <v>159</v>
      </c>
      <c r="M1361" s="2">
        <v>49</v>
      </c>
      <c r="N1361" s="2">
        <v>131.38999999999999</v>
      </c>
      <c r="O1361" s="2">
        <v>1036.51</v>
      </c>
      <c r="P1361" s="2">
        <v>2409</v>
      </c>
      <c r="Q1361" s="2" t="s">
        <v>49</v>
      </c>
      <c r="R1361" s="2">
        <v>62</v>
      </c>
      <c r="S1361" s="2">
        <v>499611</v>
      </c>
      <c r="T1361" s="2">
        <v>821.1</v>
      </c>
      <c r="U1361" s="2">
        <v>215.41</v>
      </c>
      <c r="V1361" s="2" t="s">
        <v>55</v>
      </c>
      <c r="W1361" s="2">
        <v>4.5</v>
      </c>
    </row>
    <row r="1362" spans="1:23" x14ac:dyDescent="0.3">
      <c r="A1362" s="2" t="s">
        <v>1294</v>
      </c>
      <c r="B1362" s="2" t="s">
        <v>10</v>
      </c>
      <c r="C1362" s="2" t="s">
        <v>61</v>
      </c>
      <c r="D1362" s="2" t="s">
        <v>2270</v>
      </c>
      <c r="E1362" s="2" t="s">
        <v>4377</v>
      </c>
      <c r="F1362" s="2" t="s">
        <v>26</v>
      </c>
      <c r="G1362" s="2" t="s">
        <v>9</v>
      </c>
      <c r="H1362" s="2">
        <f t="shared" si="21"/>
        <v>1980</v>
      </c>
      <c r="I1362" s="42" t="s">
        <v>6395</v>
      </c>
      <c r="J1362" s="2">
        <v>6.1</v>
      </c>
      <c r="K1362" s="2">
        <v>267.11</v>
      </c>
      <c r="L1362" s="2">
        <v>92</v>
      </c>
      <c r="M1362" s="2">
        <v>30.19</v>
      </c>
      <c r="N1362" s="2">
        <v>71.19</v>
      </c>
      <c r="O1362" s="2">
        <v>344.66</v>
      </c>
      <c r="P1362" s="2">
        <v>3806</v>
      </c>
      <c r="Q1362" s="2" t="s">
        <v>45</v>
      </c>
      <c r="R1362" s="2">
        <v>80</v>
      </c>
      <c r="S1362" s="2">
        <v>376545</v>
      </c>
      <c r="T1362" s="2">
        <v>201.83</v>
      </c>
      <c r="U1362" s="2">
        <v>142.83000000000001</v>
      </c>
      <c r="V1362" s="2" t="s">
        <v>50</v>
      </c>
      <c r="W1362" s="2">
        <v>91.74</v>
      </c>
    </row>
    <row r="1363" spans="1:23" x14ac:dyDescent="0.3">
      <c r="A1363" s="2" t="s">
        <v>1297</v>
      </c>
      <c r="B1363" s="2" t="s">
        <v>28</v>
      </c>
      <c r="C1363" s="2" t="s">
        <v>50</v>
      </c>
      <c r="D1363" s="2" t="s">
        <v>2777</v>
      </c>
      <c r="E1363" s="2" t="s">
        <v>4380</v>
      </c>
      <c r="F1363" s="2" t="s">
        <v>2553</v>
      </c>
      <c r="G1363" s="2" t="s">
        <v>31</v>
      </c>
      <c r="H1363" s="2">
        <f t="shared" si="21"/>
        <v>2011</v>
      </c>
      <c r="I1363" s="42" t="s">
        <v>6396</v>
      </c>
      <c r="J1363" s="2">
        <v>6.1</v>
      </c>
      <c r="K1363" s="2">
        <v>2.14</v>
      </c>
      <c r="L1363" s="2">
        <v>117</v>
      </c>
      <c r="M1363" s="2">
        <v>21.69</v>
      </c>
      <c r="N1363" s="2">
        <v>63.84</v>
      </c>
      <c r="O1363" s="2">
        <v>225.61</v>
      </c>
      <c r="P1363" s="2">
        <v>3244</v>
      </c>
      <c r="Q1363" s="2" t="s">
        <v>45</v>
      </c>
      <c r="R1363" s="2">
        <v>79</v>
      </c>
      <c r="S1363" s="2">
        <v>114562</v>
      </c>
      <c r="T1363" s="2">
        <v>126.25</v>
      </c>
      <c r="U1363" s="2">
        <v>99.36</v>
      </c>
      <c r="V1363" s="2" t="s">
        <v>54</v>
      </c>
      <c r="W1363" s="2">
        <v>0.42</v>
      </c>
    </row>
    <row r="1364" spans="1:23" x14ac:dyDescent="0.3">
      <c r="A1364" s="2" t="s">
        <v>1321</v>
      </c>
      <c r="B1364" s="2" t="s">
        <v>17</v>
      </c>
      <c r="C1364" s="2" t="s">
        <v>52</v>
      </c>
      <c r="D1364" s="2" t="s">
        <v>2789</v>
      </c>
      <c r="E1364" s="2" t="s">
        <v>4405</v>
      </c>
      <c r="F1364" s="2" t="s">
        <v>26</v>
      </c>
      <c r="G1364" s="2" t="s">
        <v>9</v>
      </c>
      <c r="H1364" s="2">
        <f t="shared" si="21"/>
        <v>1988</v>
      </c>
      <c r="I1364" s="42" t="s">
        <v>6397</v>
      </c>
      <c r="J1364" s="2">
        <v>6.1</v>
      </c>
      <c r="K1364" s="2">
        <v>258.27</v>
      </c>
      <c r="L1364" s="2">
        <v>114</v>
      </c>
      <c r="M1364" s="2">
        <v>17.12</v>
      </c>
      <c r="N1364" s="2">
        <v>48.04</v>
      </c>
      <c r="O1364" s="2">
        <v>474.94</v>
      </c>
      <c r="P1364" s="2">
        <v>2585</v>
      </c>
      <c r="Q1364" s="2" t="s">
        <v>49</v>
      </c>
      <c r="R1364" s="2">
        <v>46</v>
      </c>
      <c r="S1364" s="2">
        <v>99777</v>
      </c>
      <c r="T1364" s="2">
        <v>286.89</v>
      </c>
      <c r="U1364" s="2">
        <v>188.05</v>
      </c>
      <c r="V1364" s="2" t="s">
        <v>46</v>
      </c>
      <c r="W1364" s="2">
        <v>42.05</v>
      </c>
    </row>
    <row r="1365" spans="1:23" x14ac:dyDescent="0.3">
      <c r="A1365" s="2" t="s">
        <v>1381</v>
      </c>
      <c r="B1365" s="2" t="s">
        <v>10</v>
      </c>
      <c r="C1365" s="2" t="s">
        <v>50</v>
      </c>
      <c r="D1365" s="2" t="s">
        <v>2816</v>
      </c>
      <c r="E1365" s="2" t="s">
        <v>4468</v>
      </c>
      <c r="F1365" s="2" t="s">
        <v>26</v>
      </c>
      <c r="G1365" s="2" t="s">
        <v>21</v>
      </c>
      <c r="H1365" s="2">
        <f t="shared" si="21"/>
        <v>1982</v>
      </c>
      <c r="I1365" s="42" t="s">
        <v>6398</v>
      </c>
      <c r="J1365" s="2">
        <v>6.1</v>
      </c>
      <c r="K1365" s="2">
        <v>245.71</v>
      </c>
      <c r="L1365" s="2">
        <v>141</v>
      </c>
      <c r="M1365" s="2">
        <v>8.92</v>
      </c>
      <c r="N1365" s="2">
        <v>15.62</v>
      </c>
      <c r="O1365" s="2">
        <v>138.01</v>
      </c>
      <c r="P1365" s="2">
        <v>2982</v>
      </c>
      <c r="Q1365" s="2" t="s">
        <v>49</v>
      </c>
      <c r="R1365" s="2">
        <v>100</v>
      </c>
      <c r="S1365" s="2">
        <v>231336</v>
      </c>
      <c r="T1365" s="2">
        <v>104.46</v>
      </c>
      <c r="U1365" s="2">
        <v>33.549999999999997</v>
      </c>
      <c r="V1365" s="2" t="s">
        <v>48</v>
      </c>
      <c r="W1365" s="2">
        <v>122.23</v>
      </c>
    </row>
    <row r="1366" spans="1:23" x14ac:dyDescent="0.3">
      <c r="A1366" s="2" t="s">
        <v>1392</v>
      </c>
      <c r="B1366" s="2" t="s">
        <v>25</v>
      </c>
      <c r="C1366" s="2" t="s">
        <v>61</v>
      </c>
      <c r="D1366" s="2" t="s">
        <v>2820</v>
      </c>
      <c r="E1366" s="2" t="s">
        <v>4483</v>
      </c>
      <c r="F1366" s="2" t="s">
        <v>26</v>
      </c>
      <c r="G1366" s="2" t="s">
        <v>9</v>
      </c>
      <c r="H1366" s="2">
        <f t="shared" si="21"/>
        <v>1968</v>
      </c>
      <c r="I1366" s="42" t="s">
        <v>6399</v>
      </c>
      <c r="J1366" s="2">
        <v>6.1</v>
      </c>
      <c r="K1366" s="2">
        <v>210.59</v>
      </c>
      <c r="L1366" s="2">
        <v>105</v>
      </c>
      <c r="M1366" s="2">
        <v>2.2999999999999998</v>
      </c>
      <c r="N1366" s="2">
        <v>5.93</v>
      </c>
      <c r="O1366" s="2">
        <v>36.549999999999997</v>
      </c>
      <c r="P1366" s="2">
        <v>3525</v>
      </c>
      <c r="Q1366" s="2" t="s">
        <v>45</v>
      </c>
      <c r="R1366" s="2">
        <v>47</v>
      </c>
      <c r="S1366" s="2">
        <v>140665</v>
      </c>
      <c r="T1366" s="2">
        <v>27.7</v>
      </c>
      <c r="U1366" s="2">
        <v>8.85</v>
      </c>
      <c r="V1366" s="2" t="s">
        <v>44</v>
      </c>
      <c r="W1366" s="2">
        <v>78.52</v>
      </c>
    </row>
    <row r="1367" spans="1:23" x14ac:dyDescent="0.3">
      <c r="A1367" s="2" t="s">
        <v>1405</v>
      </c>
      <c r="B1367" s="2" t="s">
        <v>25</v>
      </c>
      <c r="C1367" s="2" t="s">
        <v>66</v>
      </c>
      <c r="D1367" s="2" t="s">
        <v>2830</v>
      </c>
      <c r="E1367" s="2" t="s">
        <v>4497</v>
      </c>
      <c r="F1367" s="2" t="s">
        <v>26</v>
      </c>
      <c r="G1367" s="2" t="s">
        <v>9</v>
      </c>
      <c r="H1367" s="2">
        <f t="shared" si="21"/>
        <v>1989</v>
      </c>
      <c r="I1367" s="42" t="s">
        <v>6400</v>
      </c>
      <c r="J1367" s="2">
        <v>6.1</v>
      </c>
      <c r="K1367" s="2">
        <v>285.61</v>
      </c>
      <c r="L1367" s="2">
        <v>125</v>
      </c>
      <c r="M1367" s="2">
        <v>30.75</v>
      </c>
      <c r="N1367" s="2">
        <v>52.18</v>
      </c>
      <c r="O1367" s="2">
        <v>315.20999999999998</v>
      </c>
      <c r="P1367" s="2">
        <v>3664</v>
      </c>
      <c r="Q1367" s="2" t="s">
        <v>45</v>
      </c>
      <c r="R1367" s="2">
        <v>48</v>
      </c>
      <c r="S1367" s="2">
        <v>99283</v>
      </c>
      <c r="T1367" s="2">
        <v>175.3</v>
      </c>
      <c r="U1367" s="2">
        <v>139.91</v>
      </c>
      <c r="V1367" s="2" t="s">
        <v>54</v>
      </c>
      <c r="W1367" s="2">
        <v>49.03</v>
      </c>
    </row>
    <row r="1368" spans="1:23" x14ac:dyDescent="0.3">
      <c r="A1368" s="2" t="s">
        <v>1411</v>
      </c>
      <c r="B1368" s="2" t="s">
        <v>10</v>
      </c>
      <c r="C1368" s="2" t="s">
        <v>44</v>
      </c>
      <c r="D1368" s="2" t="s">
        <v>2541</v>
      </c>
      <c r="E1368" s="2" t="s">
        <v>4504</v>
      </c>
      <c r="F1368" s="2" t="s">
        <v>26</v>
      </c>
      <c r="G1368" s="2" t="s">
        <v>27</v>
      </c>
      <c r="H1368" s="2">
        <f t="shared" si="21"/>
        <v>1970</v>
      </c>
      <c r="I1368" s="42" t="s">
        <v>6401</v>
      </c>
      <c r="J1368" s="2">
        <v>6.1</v>
      </c>
      <c r="K1368" s="2">
        <v>113.54</v>
      </c>
      <c r="L1368" s="2">
        <v>155</v>
      </c>
      <c r="M1368" s="2">
        <v>30</v>
      </c>
      <c r="N1368" s="2">
        <v>81.2</v>
      </c>
      <c r="O1368" s="2">
        <v>494.52</v>
      </c>
      <c r="P1368" s="2">
        <v>557</v>
      </c>
      <c r="Q1368" s="2" t="s">
        <v>45</v>
      </c>
      <c r="R1368" s="2">
        <v>92</v>
      </c>
      <c r="S1368" s="2">
        <v>383827</v>
      </c>
      <c r="T1368" s="2">
        <v>267.58</v>
      </c>
      <c r="U1368" s="2">
        <v>226.94</v>
      </c>
      <c r="V1368" s="2" t="s">
        <v>55</v>
      </c>
      <c r="W1368" s="2">
        <v>18.43</v>
      </c>
    </row>
    <row r="1369" spans="1:23" x14ac:dyDescent="0.3">
      <c r="A1369" s="2" t="s">
        <v>1424</v>
      </c>
      <c r="B1369" s="2" t="s">
        <v>22</v>
      </c>
      <c r="C1369" s="2" t="s">
        <v>48</v>
      </c>
      <c r="D1369" s="2" t="s">
        <v>2842</v>
      </c>
      <c r="E1369" s="2" t="s">
        <v>4519</v>
      </c>
      <c r="F1369" s="2" t="s">
        <v>26</v>
      </c>
      <c r="G1369" s="2" t="s">
        <v>9</v>
      </c>
      <c r="H1369" s="2">
        <f t="shared" si="21"/>
        <v>1977</v>
      </c>
      <c r="I1369" s="42" t="s">
        <v>6402</v>
      </c>
      <c r="J1369" s="2">
        <v>6.1</v>
      </c>
      <c r="K1369" s="2">
        <v>195.41</v>
      </c>
      <c r="L1369" s="2">
        <v>145</v>
      </c>
      <c r="M1369" s="2">
        <v>44.96</v>
      </c>
      <c r="N1369" s="2">
        <v>99.25</v>
      </c>
      <c r="O1369" s="2">
        <v>710.98</v>
      </c>
      <c r="P1369" s="2">
        <v>2629</v>
      </c>
      <c r="Q1369" s="2" t="s">
        <v>45</v>
      </c>
      <c r="R1369" s="2">
        <v>93</v>
      </c>
      <c r="S1369" s="2">
        <v>251208</v>
      </c>
      <c r="T1369" s="2">
        <v>530.16999999999996</v>
      </c>
      <c r="U1369" s="2">
        <v>180.81</v>
      </c>
      <c r="V1369" s="2" t="s">
        <v>50</v>
      </c>
      <c r="W1369" s="2">
        <v>66.17</v>
      </c>
    </row>
    <row r="1370" spans="1:23" x14ac:dyDescent="0.3">
      <c r="A1370" s="2" t="s">
        <v>1441</v>
      </c>
      <c r="B1370" s="2" t="s">
        <v>20</v>
      </c>
      <c r="C1370" s="2" t="s">
        <v>50</v>
      </c>
      <c r="D1370" s="2" t="s">
        <v>1892</v>
      </c>
      <c r="E1370" s="2" t="s">
        <v>4543</v>
      </c>
      <c r="F1370" s="2" t="s">
        <v>26</v>
      </c>
      <c r="G1370" s="2" t="s">
        <v>9</v>
      </c>
      <c r="H1370" s="2">
        <f t="shared" si="21"/>
        <v>1994</v>
      </c>
      <c r="I1370" s="42" t="s">
        <v>6403</v>
      </c>
      <c r="J1370" s="2">
        <v>6.1</v>
      </c>
      <c r="K1370" s="2">
        <v>12.48</v>
      </c>
      <c r="L1370" s="2">
        <v>95</v>
      </c>
      <c r="M1370" s="2">
        <v>4.9800000000000004</v>
      </c>
      <c r="N1370" s="2">
        <v>10.27</v>
      </c>
      <c r="O1370" s="2">
        <v>48.25</v>
      </c>
      <c r="P1370" s="2">
        <v>3544</v>
      </c>
      <c r="Q1370" s="2" t="s">
        <v>45</v>
      </c>
      <c r="R1370" s="2">
        <v>69</v>
      </c>
      <c r="S1370" s="2">
        <v>181981</v>
      </c>
      <c r="T1370" s="2">
        <v>36.68</v>
      </c>
      <c r="U1370" s="2">
        <v>11.57</v>
      </c>
      <c r="V1370" s="2" t="s">
        <v>48</v>
      </c>
      <c r="W1370" s="2">
        <v>1.67</v>
      </c>
    </row>
    <row r="1371" spans="1:23" x14ac:dyDescent="0.3">
      <c r="A1371" s="2" t="s">
        <v>1037</v>
      </c>
      <c r="B1371" s="2" t="s">
        <v>17</v>
      </c>
      <c r="C1371" s="2" t="s">
        <v>66</v>
      </c>
      <c r="D1371" s="2" t="s">
        <v>1915</v>
      </c>
      <c r="E1371" s="2" t="s">
        <v>4564</v>
      </c>
      <c r="F1371" s="2" t="s">
        <v>26</v>
      </c>
      <c r="G1371" s="2" t="s">
        <v>9</v>
      </c>
      <c r="H1371" s="2">
        <f t="shared" si="21"/>
        <v>1993</v>
      </c>
      <c r="I1371" s="42" t="s">
        <v>6404</v>
      </c>
      <c r="J1371" s="2">
        <v>6.1</v>
      </c>
      <c r="K1371" s="2">
        <v>205.1</v>
      </c>
      <c r="L1371" s="2">
        <v>173</v>
      </c>
      <c r="M1371" s="2">
        <v>8.5299999999999994</v>
      </c>
      <c r="N1371" s="2">
        <v>17.48</v>
      </c>
      <c r="O1371" s="2">
        <v>136.62</v>
      </c>
      <c r="P1371" s="2">
        <v>588</v>
      </c>
      <c r="Q1371" s="2" t="s">
        <v>45</v>
      </c>
      <c r="R1371" s="2">
        <v>29</v>
      </c>
      <c r="S1371" s="2">
        <v>9413</v>
      </c>
      <c r="T1371" s="2">
        <v>97.97</v>
      </c>
      <c r="U1371" s="2">
        <v>38.65</v>
      </c>
      <c r="V1371" s="2" t="s">
        <v>48</v>
      </c>
      <c r="W1371" s="2">
        <v>95.79</v>
      </c>
    </row>
    <row r="1372" spans="1:23" x14ac:dyDescent="0.3">
      <c r="A1372" s="2" t="s">
        <v>1463</v>
      </c>
      <c r="B1372" s="2" t="s">
        <v>13</v>
      </c>
      <c r="C1372" s="2" t="s">
        <v>50</v>
      </c>
      <c r="D1372" s="2" t="s">
        <v>2526</v>
      </c>
      <c r="E1372" s="2" t="s">
        <v>4569</v>
      </c>
      <c r="F1372" s="2" t="s">
        <v>26</v>
      </c>
      <c r="G1372" s="2" t="s">
        <v>21</v>
      </c>
      <c r="H1372" s="2">
        <f t="shared" si="21"/>
        <v>1960</v>
      </c>
      <c r="I1372" s="42" t="s">
        <v>6405</v>
      </c>
      <c r="J1372" s="2">
        <v>6.1</v>
      </c>
      <c r="K1372" s="2">
        <v>8.5399999999999991</v>
      </c>
      <c r="L1372" s="2">
        <v>120</v>
      </c>
      <c r="M1372" s="2">
        <v>37.26</v>
      </c>
      <c r="N1372" s="2">
        <v>73.67</v>
      </c>
      <c r="O1372" s="2">
        <v>547.66999999999996</v>
      </c>
      <c r="P1372" s="2">
        <v>1236</v>
      </c>
      <c r="Q1372" s="2" t="s">
        <v>45</v>
      </c>
      <c r="R1372" s="2">
        <v>68</v>
      </c>
      <c r="S1372" s="2">
        <v>113481</v>
      </c>
      <c r="T1372" s="2">
        <v>406.02</v>
      </c>
      <c r="U1372" s="2">
        <v>141.65</v>
      </c>
      <c r="V1372" s="2" t="s">
        <v>54</v>
      </c>
      <c r="W1372" s="2">
        <v>1.26</v>
      </c>
    </row>
    <row r="1373" spans="1:23" x14ac:dyDescent="0.3">
      <c r="A1373" s="2" t="s">
        <v>1481</v>
      </c>
      <c r="B1373" s="2" t="s">
        <v>20</v>
      </c>
      <c r="C1373" s="2" t="s">
        <v>66</v>
      </c>
      <c r="D1373" s="2" t="s">
        <v>2871</v>
      </c>
      <c r="E1373" s="2" t="s">
        <v>4590</v>
      </c>
      <c r="F1373" s="2" t="s">
        <v>26</v>
      </c>
      <c r="G1373" s="2" t="s">
        <v>9</v>
      </c>
      <c r="H1373" s="2">
        <f t="shared" si="21"/>
        <v>1952</v>
      </c>
      <c r="I1373" s="42" t="s">
        <v>6406</v>
      </c>
      <c r="J1373" s="2">
        <v>6.1</v>
      </c>
      <c r="K1373" s="2">
        <v>133.16</v>
      </c>
      <c r="L1373" s="2">
        <v>107</v>
      </c>
      <c r="M1373" s="2">
        <v>25.21</v>
      </c>
      <c r="N1373" s="2">
        <v>40.46</v>
      </c>
      <c r="O1373" s="2">
        <v>404.54</v>
      </c>
      <c r="P1373" s="2">
        <v>3190</v>
      </c>
      <c r="Q1373" s="2" t="s">
        <v>49</v>
      </c>
      <c r="R1373" s="2">
        <v>78</v>
      </c>
      <c r="S1373" s="2">
        <v>27920</v>
      </c>
      <c r="T1373" s="2">
        <v>318.45</v>
      </c>
      <c r="U1373" s="2">
        <v>86.09</v>
      </c>
      <c r="V1373" s="2" t="s">
        <v>55</v>
      </c>
      <c r="W1373" s="2">
        <v>61.25</v>
      </c>
    </row>
    <row r="1374" spans="1:23" x14ac:dyDescent="0.3">
      <c r="A1374" s="2" t="s">
        <v>644</v>
      </c>
      <c r="B1374" s="2" t="s">
        <v>13</v>
      </c>
      <c r="C1374" s="2" t="s">
        <v>52</v>
      </c>
      <c r="D1374" s="2" t="s">
        <v>2872</v>
      </c>
      <c r="E1374" s="2" t="s">
        <v>4591</v>
      </c>
      <c r="F1374" s="2" t="s">
        <v>26</v>
      </c>
      <c r="G1374" s="2" t="s">
        <v>1955</v>
      </c>
      <c r="H1374" s="2">
        <f t="shared" si="21"/>
        <v>2007</v>
      </c>
      <c r="I1374" s="42" t="s">
        <v>6407</v>
      </c>
      <c r="J1374" s="2">
        <v>6.1</v>
      </c>
      <c r="K1374" s="2">
        <v>241.1</v>
      </c>
      <c r="L1374" s="2">
        <v>102</v>
      </c>
      <c r="M1374" s="2">
        <v>48.31</v>
      </c>
      <c r="N1374" s="2">
        <v>106.18</v>
      </c>
      <c r="O1374" s="2">
        <v>1050.58</v>
      </c>
      <c r="P1374" s="2">
        <v>2534</v>
      </c>
      <c r="Q1374" s="2" t="s">
        <v>49</v>
      </c>
      <c r="R1374" s="2">
        <v>60</v>
      </c>
      <c r="S1374" s="2">
        <v>137850</v>
      </c>
      <c r="T1374" s="2">
        <v>667.26</v>
      </c>
      <c r="U1374" s="2">
        <v>383.32</v>
      </c>
      <c r="V1374" s="2" t="s">
        <v>54</v>
      </c>
      <c r="W1374" s="2">
        <v>28.83</v>
      </c>
    </row>
    <row r="1375" spans="1:23" x14ac:dyDescent="0.3">
      <c r="A1375" s="2" t="s">
        <v>1433</v>
      </c>
      <c r="B1375" s="2" t="s">
        <v>25</v>
      </c>
      <c r="C1375" s="2" t="s">
        <v>54</v>
      </c>
      <c r="D1375" s="2" t="s">
        <v>2874</v>
      </c>
      <c r="E1375" s="2" t="s">
        <v>4598</v>
      </c>
      <c r="F1375" s="2" t="s">
        <v>26</v>
      </c>
      <c r="G1375" s="2" t="s">
        <v>9</v>
      </c>
      <c r="H1375" s="2">
        <f t="shared" si="21"/>
        <v>1986</v>
      </c>
      <c r="I1375" s="42" t="s">
        <v>6408</v>
      </c>
      <c r="J1375" s="2">
        <v>6.1</v>
      </c>
      <c r="K1375" s="2">
        <v>234.09</v>
      </c>
      <c r="L1375" s="2">
        <v>106</v>
      </c>
      <c r="M1375" s="2">
        <v>18.350000000000001</v>
      </c>
      <c r="N1375" s="2">
        <v>48.41</v>
      </c>
      <c r="O1375" s="2">
        <v>259.83</v>
      </c>
      <c r="P1375" s="2">
        <v>3083</v>
      </c>
      <c r="Q1375" s="2" t="s">
        <v>49</v>
      </c>
      <c r="R1375" s="2">
        <v>31</v>
      </c>
      <c r="S1375" s="2">
        <v>346854</v>
      </c>
      <c r="T1375" s="2">
        <v>206.84</v>
      </c>
      <c r="U1375" s="2">
        <v>52.99</v>
      </c>
      <c r="V1375" s="2" t="s">
        <v>48</v>
      </c>
      <c r="W1375" s="2">
        <v>49.66</v>
      </c>
    </row>
    <row r="1376" spans="1:23" x14ac:dyDescent="0.3">
      <c r="A1376" s="2" t="s">
        <v>1496</v>
      </c>
      <c r="B1376" s="2" t="s">
        <v>8</v>
      </c>
      <c r="C1376" s="2" t="s">
        <v>52</v>
      </c>
      <c r="D1376" s="2" t="s">
        <v>1867</v>
      </c>
      <c r="E1376" s="2" t="s">
        <v>4608</v>
      </c>
      <c r="F1376" s="2" t="s">
        <v>26</v>
      </c>
      <c r="G1376" s="2" t="s">
        <v>9</v>
      </c>
      <c r="H1376" s="2">
        <f t="shared" si="21"/>
        <v>1992</v>
      </c>
      <c r="I1376" s="42" t="s">
        <v>6409</v>
      </c>
      <c r="J1376" s="2">
        <v>6.1</v>
      </c>
      <c r="K1376" s="2">
        <v>285.63</v>
      </c>
      <c r="L1376" s="2">
        <v>144</v>
      </c>
      <c r="M1376" s="2">
        <v>9.66</v>
      </c>
      <c r="N1376" s="2">
        <v>20.6</v>
      </c>
      <c r="O1376" s="2">
        <v>179.53</v>
      </c>
      <c r="P1376" s="2">
        <v>721</v>
      </c>
      <c r="Q1376" s="2" t="s">
        <v>49</v>
      </c>
      <c r="R1376" s="2">
        <v>41</v>
      </c>
      <c r="S1376" s="2">
        <v>408568</v>
      </c>
      <c r="T1376" s="2">
        <v>121.95</v>
      </c>
      <c r="U1376" s="2">
        <v>57.58</v>
      </c>
      <c r="V1376" s="2" t="s">
        <v>55</v>
      </c>
      <c r="W1376" s="2">
        <v>121.59</v>
      </c>
    </row>
    <row r="1377" spans="1:23" x14ac:dyDescent="0.3">
      <c r="A1377" s="2" t="s">
        <v>1356</v>
      </c>
      <c r="B1377" s="2" t="s">
        <v>8</v>
      </c>
      <c r="C1377" s="2" t="s">
        <v>61</v>
      </c>
      <c r="D1377" s="2" t="s">
        <v>2886</v>
      </c>
      <c r="E1377" s="2" t="s">
        <v>4626</v>
      </c>
      <c r="F1377" s="2" t="s">
        <v>26</v>
      </c>
      <c r="G1377" s="2" t="s">
        <v>27</v>
      </c>
      <c r="H1377" s="2">
        <f t="shared" si="21"/>
        <v>2011</v>
      </c>
      <c r="I1377" s="42" t="s">
        <v>6410</v>
      </c>
      <c r="J1377" s="2">
        <v>6.1</v>
      </c>
      <c r="K1377" s="2">
        <v>203.53</v>
      </c>
      <c r="L1377" s="2">
        <v>136</v>
      </c>
      <c r="M1377" s="2">
        <v>25.15</v>
      </c>
      <c r="N1377" s="2">
        <v>72.19</v>
      </c>
      <c r="O1377" s="2">
        <v>166.98</v>
      </c>
      <c r="P1377" s="2">
        <v>1650</v>
      </c>
      <c r="Q1377" s="2" t="s">
        <v>49</v>
      </c>
      <c r="R1377" s="2">
        <v>59</v>
      </c>
      <c r="S1377" s="2">
        <v>59159</v>
      </c>
      <c r="T1377" s="2">
        <v>87.49</v>
      </c>
      <c r="U1377" s="2">
        <v>79.489999999999995</v>
      </c>
      <c r="V1377" s="2" t="s">
        <v>54</v>
      </c>
      <c r="W1377" s="2">
        <v>94.69</v>
      </c>
    </row>
    <row r="1378" spans="1:23" x14ac:dyDescent="0.3">
      <c r="A1378" s="2" t="s">
        <v>1515</v>
      </c>
      <c r="B1378" s="2" t="s">
        <v>32</v>
      </c>
      <c r="C1378" s="2" t="s">
        <v>66</v>
      </c>
      <c r="D1378" s="2" t="s">
        <v>2891</v>
      </c>
      <c r="E1378" s="2" t="s">
        <v>4632</v>
      </c>
      <c r="F1378" s="2" t="s">
        <v>26</v>
      </c>
      <c r="G1378" s="2" t="s">
        <v>9</v>
      </c>
      <c r="H1378" s="2">
        <f t="shared" si="21"/>
        <v>2004</v>
      </c>
      <c r="I1378" s="42" t="s">
        <v>6411</v>
      </c>
      <c r="J1378" s="2">
        <v>6.1</v>
      </c>
      <c r="K1378" s="2">
        <v>225.45</v>
      </c>
      <c r="L1378" s="2">
        <v>105</v>
      </c>
      <c r="M1378" s="2">
        <v>28.6</v>
      </c>
      <c r="N1378" s="2">
        <v>78.650000000000006</v>
      </c>
      <c r="O1378" s="2">
        <v>625.69000000000005</v>
      </c>
      <c r="P1378" s="2">
        <v>757</v>
      </c>
      <c r="Q1378" s="2" t="s">
        <v>49</v>
      </c>
      <c r="R1378" s="2">
        <v>58</v>
      </c>
      <c r="S1378" s="2">
        <v>408154</v>
      </c>
      <c r="T1378" s="2">
        <v>356.35</v>
      </c>
      <c r="U1378" s="2">
        <v>269.33999999999997</v>
      </c>
      <c r="V1378" s="2" t="s">
        <v>50</v>
      </c>
      <c r="W1378" s="2">
        <v>31.03</v>
      </c>
    </row>
    <row r="1379" spans="1:23" x14ac:dyDescent="0.3">
      <c r="A1379" s="2" t="s">
        <v>1516</v>
      </c>
      <c r="B1379" s="2" t="s">
        <v>17</v>
      </c>
      <c r="C1379" s="2" t="s">
        <v>52</v>
      </c>
      <c r="D1379" s="2" t="s">
        <v>2892</v>
      </c>
      <c r="E1379" s="2" t="s">
        <v>4633</v>
      </c>
      <c r="F1379" s="2" t="s">
        <v>26</v>
      </c>
      <c r="G1379" s="2" t="s">
        <v>19</v>
      </c>
      <c r="H1379" s="2">
        <f t="shared" si="21"/>
        <v>1956</v>
      </c>
      <c r="I1379" s="42" t="s">
        <v>6412</v>
      </c>
      <c r="J1379" s="2">
        <v>6.1</v>
      </c>
      <c r="K1379" s="2">
        <v>159.41999999999999</v>
      </c>
      <c r="L1379" s="2">
        <v>97</v>
      </c>
      <c r="M1379" s="2">
        <v>5.4</v>
      </c>
      <c r="N1379" s="2">
        <v>12.88</v>
      </c>
      <c r="O1379" s="2">
        <v>96.35</v>
      </c>
      <c r="P1379" s="2">
        <v>2182</v>
      </c>
      <c r="Q1379" s="2" t="s">
        <v>45</v>
      </c>
      <c r="R1379" s="2">
        <v>77</v>
      </c>
      <c r="S1379" s="2">
        <v>170191</v>
      </c>
      <c r="T1379" s="2">
        <v>68.900000000000006</v>
      </c>
      <c r="U1379" s="2">
        <v>27.45</v>
      </c>
      <c r="V1379" s="2" t="s">
        <v>55</v>
      </c>
      <c r="W1379" s="2">
        <v>64.11</v>
      </c>
    </row>
    <row r="1380" spans="1:23" x14ac:dyDescent="0.3">
      <c r="A1380" s="2" t="s">
        <v>1524</v>
      </c>
      <c r="B1380" s="2" t="s">
        <v>10</v>
      </c>
      <c r="C1380" s="2" t="s">
        <v>50</v>
      </c>
      <c r="D1380" s="2" t="s">
        <v>2896</v>
      </c>
      <c r="E1380" s="2" t="s">
        <v>4642</v>
      </c>
      <c r="F1380" s="2" t="s">
        <v>26</v>
      </c>
      <c r="G1380" s="2" t="s">
        <v>9</v>
      </c>
      <c r="H1380" s="2">
        <f t="shared" si="21"/>
        <v>1980</v>
      </c>
      <c r="I1380" s="42" t="s">
        <v>6413</v>
      </c>
      <c r="J1380" s="2">
        <v>6.1</v>
      </c>
      <c r="K1380" s="2">
        <v>93.5</v>
      </c>
      <c r="L1380" s="2">
        <v>179</v>
      </c>
      <c r="M1380" s="2">
        <v>33.1</v>
      </c>
      <c r="N1380" s="2">
        <v>53.46</v>
      </c>
      <c r="O1380" s="2">
        <v>192.09</v>
      </c>
      <c r="P1380" s="2">
        <v>3551</v>
      </c>
      <c r="Q1380" s="2" t="s">
        <v>45</v>
      </c>
      <c r="R1380" s="2">
        <v>25</v>
      </c>
      <c r="S1380" s="2">
        <v>288008</v>
      </c>
      <c r="T1380" s="2">
        <v>143.96</v>
      </c>
      <c r="U1380" s="2">
        <v>48.13</v>
      </c>
      <c r="V1380" s="2" t="s">
        <v>48</v>
      </c>
      <c r="W1380" s="2">
        <v>17.920000000000002</v>
      </c>
    </row>
    <row r="1381" spans="1:23" x14ac:dyDescent="0.3">
      <c r="A1381" s="2" t="s">
        <v>1538</v>
      </c>
      <c r="B1381" s="2" t="s">
        <v>22</v>
      </c>
      <c r="C1381" s="2" t="s">
        <v>66</v>
      </c>
      <c r="D1381" s="2" t="s">
        <v>1963</v>
      </c>
      <c r="E1381" s="2" t="s">
        <v>4659</v>
      </c>
      <c r="F1381" s="2" t="s">
        <v>26</v>
      </c>
      <c r="G1381" s="2" t="s">
        <v>9</v>
      </c>
      <c r="H1381" s="2">
        <f t="shared" si="21"/>
        <v>2004</v>
      </c>
      <c r="I1381" s="42" t="s">
        <v>6414</v>
      </c>
      <c r="J1381" s="2">
        <v>6.1</v>
      </c>
      <c r="K1381" s="2">
        <v>236.18</v>
      </c>
      <c r="L1381" s="2">
        <v>83</v>
      </c>
      <c r="M1381" s="2">
        <v>33.880000000000003</v>
      </c>
      <c r="N1381" s="2">
        <v>85.27</v>
      </c>
      <c r="O1381" s="2">
        <v>687.65</v>
      </c>
      <c r="P1381" s="2">
        <v>4154</v>
      </c>
      <c r="Q1381" s="2" t="s">
        <v>45</v>
      </c>
      <c r="R1381" s="2">
        <v>87</v>
      </c>
      <c r="S1381" s="2">
        <v>402923</v>
      </c>
      <c r="T1381" s="2">
        <v>412.73</v>
      </c>
      <c r="U1381" s="2">
        <v>274.92</v>
      </c>
      <c r="V1381" s="2" t="s">
        <v>44</v>
      </c>
      <c r="W1381" s="2">
        <v>38.03</v>
      </c>
    </row>
    <row r="1382" spans="1:23" x14ac:dyDescent="0.3">
      <c r="A1382" s="2" t="s">
        <v>1543</v>
      </c>
      <c r="B1382" s="2" t="s">
        <v>13</v>
      </c>
      <c r="C1382" s="2" t="s">
        <v>54</v>
      </c>
      <c r="D1382" s="2" t="s">
        <v>2041</v>
      </c>
      <c r="E1382" s="2" t="s">
        <v>4664</v>
      </c>
      <c r="F1382" s="2" t="s">
        <v>26</v>
      </c>
      <c r="G1382" s="2" t="s">
        <v>9</v>
      </c>
      <c r="H1382" s="2">
        <f t="shared" si="21"/>
        <v>1954</v>
      </c>
      <c r="I1382" s="42" t="s">
        <v>6415</v>
      </c>
      <c r="J1382" s="2">
        <v>6.1</v>
      </c>
      <c r="K1382" s="2">
        <v>67.27</v>
      </c>
      <c r="L1382" s="2">
        <v>170</v>
      </c>
      <c r="M1382" s="2">
        <v>43.95</v>
      </c>
      <c r="N1382" s="2">
        <v>71.25</v>
      </c>
      <c r="O1382" s="2">
        <v>562.53</v>
      </c>
      <c r="P1382" s="2">
        <v>2453</v>
      </c>
      <c r="Q1382" s="2" t="s">
        <v>49</v>
      </c>
      <c r="R1382" s="2">
        <v>96</v>
      </c>
      <c r="S1382" s="2">
        <v>404935</v>
      </c>
      <c r="T1382" s="2">
        <v>443.09</v>
      </c>
      <c r="U1382" s="2">
        <v>119.44</v>
      </c>
      <c r="V1382" s="2" t="s">
        <v>44</v>
      </c>
      <c r="W1382" s="2">
        <v>12.22</v>
      </c>
    </row>
    <row r="1383" spans="1:23" x14ac:dyDescent="0.3">
      <c r="A1383" s="2" t="s">
        <v>1253</v>
      </c>
      <c r="B1383" s="2" t="s">
        <v>8</v>
      </c>
      <c r="C1383" s="2" t="s">
        <v>50</v>
      </c>
      <c r="D1383" s="2" t="s">
        <v>1961</v>
      </c>
      <c r="E1383" s="2" t="s">
        <v>4669</v>
      </c>
      <c r="F1383" s="2" t="s">
        <v>26</v>
      </c>
      <c r="G1383" s="2" t="s">
        <v>9</v>
      </c>
      <c r="H1383" s="2">
        <f t="shared" si="21"/>
        <v>2014</v>
      </c>
      <c r="I1383" s="42" t="s">
        <v>6416</v>
      </c>
      <c r="J1383" s="2">
        <v>6.1</v>
      </c>
      <c r="K1383" s="2">
        <v>28.12</v>
      </c>
      <c r="L1383" s="2">
        <v>100</v>
      </c>
      <c r="M1383" s="2">
        <v>35.380000000000003</v>
      </c>
      <c r="N1383" s="2">
        <v>75.88</v>
      </c>
      <c r="O1383" s="2">
        <v>255.64</v>
      </c>
      <c r="P1383" s="2">
        <v>1383</v>
      </c>
      <c r="Q1383" s="2" t="s">
        <v>49</v>
      </c>
      <c r="R1383" s="2">
        <v>88</v>
      </c>
      <c r="S1383" s="2">
        <v>300615</v>
      </c>
      <c r="T1383" s="2">
        <v>176.17</v>
      </c>
      <c r="U1383" s="2">
        <v>79.47</v>
      </c>
      <c r="V1383" s="2" t="s">
        <v>48</v>
      </c>
      <c r="W1383" s="2">
        <v>9.59</v>
      </c>
    </row>
    <row r="1384" spans="1:23" x14ac:dyDescent="0.3">
      <c r="A1384" s="2" t="s">
        <v>1574</v>
      </c>
      <c r="B1384" s="2" t="s">
        <v>20</v>
      </c>
      <c r="C1384" s="2" t="s">
        <v>48</v>
      </c>
      <c r="D1384" s="2" t="s">
        <v>2923</v>
      </c>
      <c r="E1384" s="2" t="s">
        <v>4706</v>
      </c>
      <c r="F1384" s="2" t="s">
        <v>26</v>
      </c>
      <c r="G1384" s="2" t="s">
        <v>9</v>
      </c>
      <c r="H1384" s="2">
        <f t="shared" si="21"/>
        <v>1964</v>
      </c>
      <c r="I1384" s="42" t="s">
        <v>5861</v>
      </c>
      <c r="J1384" s="2">
        <v>6.1</v>
      </c>
      <c r="K1384" s="2">
        <v>133.13</v>
      </c>
      <c r="L1384" s="2">
        <v>94</v>
      </c>
      <c r="M1384" s="2">
        <v>27.59</v>
      </c>
      <c r="N1384" s="2">
        <v>56</v>
      </c>
      <c r="O1384" s="2">
        <v>205.69</v>
      </c>
      <c r="P1384" s="2">
        <v>4176</v>
      </c>
      <c r="Q1384" s="2" t="s">
        <v>45</v>
      </c>
      <c r="R1384" s="2">
        <v>69</v>
      </c>
      <c r="S1384" s="2">
        <v>494740</v>
      </c>
      <c r="T1384" s="2">
        <v>106.54</v>
      </c>
      <c r="U1384" s="2">
        <v>99.15</v>
      </c>
      <c r="V1384" s="2" t="s">
        <v>44</v>
      </c>
      <c r="W1384" s="2">
        <v>36.979999999999997</v>
      </c>
    </row>
    <row r="1385" spans="1:23" x14ac:dyDescent="0.3">
      <c r="A1385" s="2" t="s">
        <v>1691</v>
      </c>
      <c r="B1385" s="2" t="s">
        <v>13</v>
      </c>
      <c r="C1385" s="2" t="s">
        <v>66</v>
      </c>
      <c r="D1385" s="2" t="s">
        <v>2983</v>
      </c>
      <c r="E1385" s="2" t="s">
        <v>4852</v>
      </c>
      <c r="F1385" s="2" t="s">
        <v>26</v>
      </c>
      <c r="G1385" s="2" t="s">
        <v>9</v>
      </c>
      <c r="H1385" s="2">
        <f t="shared" si="21"/>
        <v>1983</v>
      </c>
      <c r="I1385" s="42" t="s">
        <v>6417</v>
      </c>
      <c r="J1385" s="2">
        <v>6.1</v>
      </c>
      <c r="K1385" s="2">
        <v>42.69</v>
      </c>
      <c r="L1385" s="2">
        <v>154</v>
      </c>
      <c r="M1385" s="2">
        <v>5.8</v>
      </c>
      <c r="N1385" s="2">
        <v>12.99</v>
      </c>
      <c r="O1385" s="2">
        <v>109.85</v>
      </c>
      <c r="P1385" s="2">
        <v>4399</v>
      </c>
      <c r="Q1385" s="2" t="s">
        <v>45</v>
      </c>
      <c r="R1385" s="2">
        <v>21</v>
      </c>
      <c r="S1385" s="2">
        <v>374191</v>
      </c>
      <c r="T1385" s="2">
        <v>75.489999999999995</v>
      </c>
      <c r="U1385" s="2">
        <v>34.36</v>
      </c>
      <c r="V1385" s="2" t="s">
        <v>46</v>
      </c>
      <c r="W1385" s="2">
        <v>20.68</v>
      </c>
    </row>
    <row r="1386" spans="1:23" x14ac:dyDescent="0.3">
      <c r="A1386" s="2" t="s">
        <v>1051</v>
      </c>
      <c r="B1386" s="2" t="s">
        <v>32</v>
      </c>
      <c r="C1386" s="2" t="s">
        <v>50</v>
      </c>
      <c r="D1386" s="2" t="s">
        <v>2984</v>
      </c>
      <c r="E1386" s="2" t="s">
        <v>4854</v>
      </c>
      <c r="F1386" s="2" t="s">
        <v>26</v>
      </c>
      <c r="G1386" s="2" t="s">
        <v>1875</v>
      </c>
      <c r="H1386" s="2">
        <f t="shared" si="21"/>
        <v>2009</v>
      </c>
      <c r="I1386" s="42" t="s">
        <v>6418</v>
      </c>
      <c r="J1386" s="2">
        <v>6.1</v>
      </c>
      <c r="K1386" s="2">
        <v>259.41000000000003</v>
      </c>
      <c r="L1386" s="2">
        <v>86</v>
      </c>
      <c r="M1386" s="2">
        <v>41.36</v>
      </c>
      <c r="N1386" s="2">
        <v>114.84</v>
      </c>
      <c r="O1386" s="2">
        <v>630.63</v>
      </c>
      <c r="P1386" s="2">
        <v>4600</v>
      </c>
      <c r="Q1386" s="2" t="s">
        <v>45</v>
      </c>
      <c r="R1386" s="2">
        <v>84</v>
      </c>
      <c r="S1386" s="2">
        <v>20999</v>
      </c>
      <c r="T1386" s="2">
        <v>411.69</v>
      </c>
      <c r="U1386" s="2">
        <v>218.94</v>
      </c>
      <c r="V1386" s="2" t="s">
        <v>50</v>
      </c>
      <c r="W1386" s="2">
        <v>78.09</v>
      </c>
    </row>
    <row r="1387" spans="1:23" x14ac:dyDescent="0.3">
      <c r="A1387" s="2" t="s">
        <v>1694</v>
      </c>
      <c r="B1387" s="2" t="s">
        <v>32</v>
      </c>
      <c r="C1387" s="2" t="s">
        <v>66</v>
      </c>
      <c r="D1387" s="2" t="s">
        <v>2200</v>
      </c>
      <c r="E1387" s="2" t="s">
        <v>4856</v>
      </c>
      <c r="F1387" s="2" t="s">
        <v>26</v>
      </c>
      <c r="G1387" s="2" t="s">
        <v>9</v>
      </c>
      <c r="H1387" s="2">
        <f t="shared" si="21"/>
        <v>1992</v>
      </c>
      <c r="I1387" s="42" t="s">
        <v>6419</v>
      </c>
      <c r="J1387" s="2">
        <v>6.1</v>
      </c>
      <c r="K1387" s="2">
        <v>262.35000000000002</v>
      </c>
      <c r="L1387" s="2">
        <v>168</v>
      </c>
      <c r="M1387" s="2">
        <v>8.39</v>
      </c>
      <c r="N1387" s="2">
        <v>15.38</v>
      </c>
      <c r="O1387" s="2">
        <v>78.53</v>
      </c>
      <c r="P1387" s="2">
        <v>2754</v>
      </c>
      <c r="Q1387" s="2" t="s">
        <v>49</v>
      </c>
      <c r="R1387" s="2">
        <v>68</v>
      </c>
      <c r="S1387" s="2">
        <v>250772</v>
      </c>
      <c r="T1387" s="2">
        <v>58.15</v>
      </c>
      <c r="U1387" s="2">
        <v>20.38</v>
      </c>
      <c r="V1387" s="2" t="s">
        <v>48</v>
      </c>
      <c r="W1387" s="2">
        <v>43.88</v>
      </c>
    </row>
    <row r="1388" spans="1:23" x14ac:dyDescent="0.3">
      <c r="A1388" s="2" t="s">
        <v>1713</v>
      </c>
      <c r="B1388" s="2" t="s">
        <v>8</v>
      </c>
      <c r="C1388" s="2" t="s">
        <v>44</v>
      </c>
      <c r="D1388" s="2" t="s">
        <v>2995</v>
      </c>
      <c r="E1388" s="2" t="s">
        <v>4878</v>
      </c>
      <c r="F1388" s="2" t="s">
        <v>26</v>
      </c>
      <c r="G1388" s="2" t="s">
        <v>9</v>
      </c>
      <c r="H1388" s="2">
        <f t="shared" si="21"/>
        <v>1951</v>
      </c>
      <c r="I1388" s="42" t="s">
        <v>6420</v>
      </c>
      <c r="J1388" s="2">
        <v>6.1</v>
      </c>
      <c r="K1388" s="2">
        <v>277.35000000000002</v>
      </c>
      <c r="L1388" s="2">
        <v>80</v>
      </c>
      <c r="M1388" s="2">
        <v>35.79</v>
      </c>
      <c r="N1388" s="2">
        <v>97.61</v>
      </c>
      <c r="O1388" s="2">
        <v>279.58999999999997</v>
      </c>
      <c r="P1388" s="2">
        <v>4993</v>
      </c>
      <c r="Q1388" s="2" t="s">
        <v>45</v>
      </c>
      <c r="R1388" s="2">
        <v>28</v>
      </c>
      <c r="S1388" s="2">
        <v>291435</v>
      </c>
      <c r="T1388" s="2">
        <v>146.33000000000001</v>
      </c>
      <c r="U1388" s="2">
        <v>133.26</v>
      </c>
      <c r="V1388" s="2" t="s">
        <v>46</v>
      </c>
      <c r="W1388" s="2">
        <v>44.38</v>
      </c>
    </row>
    <row r="1389" spans="1:23" x14ac:dyDescent="0.3">
      <c r="A1389" s="2" t="s">
        <v>1772</v>
      </c>
      <c r="B1389" s="2" t="s">
        <v>32</v>
      </c>
      <c r="C1389" s="2" t="s">
        <v>44</v>
      </c>
      <c r="D1389" s="2" t="s">
        <v>2018</v>
      </c>
      <c r="E1389" s="2" t="s">
        <v>4950</v>
      </c>
      <c r="F1389" s="2" t="s">
        <v>26</v>
      </c>
      <c r="G1389" s="2" t="s">
        <v>9</v>
      </c>
      <c r="H1389" s="2">
        <f t="shared" si="21"/>
        <v>2002</v>
      </c>
      <c r="I1389" s="42" t="s">
        <v>6421</v>
      </c>
      <c r="J1389" s="2">
        <v>6.1</v>
      </c>
      <c r="K1389" s="2">
        <v>118.24</v>
      </c>
      <c r="L1389" s="2">
        <v>116</v>
      </c>
      <c r="M1389" s="2">
        <v>46.96</v>
      </c>
      <c r="N1389" s="2">
        <v>106.07</v>
      </c>
      <c r="O1389" s="2">
        <v>873.48</v>
      </c>
      <c r="P1389" s="2">
        <v>1421</v>
      </c>
      <c r="Q1389" s="2" t="s">
        <v>49</v>
      </c>
      <c r="R1389" s="2">
        <v>89</v>
      </c>
      <c r="S1389" s="2">
        <v>326956</v>
      </c>
      <c r="T1389" s="2">
        <v>447.96</v>
      </c>
      <c r="U1389" s="2">
        <v>425.52</v>
      </c>
      <c r="V1389" s="2" t="s">
        <v>48</v>
      </c>
      <c r="W1389" s="2">
        <v>20.21</v>
      </c>
    </row>
    <row r="1390" spans="1:23" x14ac:dyDescent="0.3">
      <c r="A1390" s="2" t="s">
        <v>1791</v>
      </c>
      <c r="B1390" s="2" t="s">
        <v>13</v>
      </c>
      <c r="C1390" s="2" t="s">
        <v>50</v>
      </c>
      <c r="D1390" s="2" t="s">
        <v>3038</v>
      </c>
      <c r="E1390" s="2" t="s">
        <v>4975</v>
      </c>
      <c r="F1390" s="2" t="s">
        <v>26</v>
      </c>
      <c r="G1390" s="2" t="s">
        <v>9</v>
      </c>
      <c r="H1390" s="2">
        <f t="shared" si="21"/>
        <v>1988</v>
      </c>
      <c r="I1390" s="42" t="s">
        <v>6422</v>
      </c>
      <c r="J1390" s="2">
        <v>6.1</v>
      </c>
      <c r="K1390" s="2">
        <v>277.45999999999998</v>
      </c>
      <c r="L1390" s="2">
        <v>135</v>
      </c>
      <c r="M1390" s="2">
        <v>22.15</v>
      </c>
      <c r="N1390" s="2">
        <v>40.06</v>
      </c>
      <c r="O1390" s="2">
        <v>219.96</v>
      </c>
      <c r="P1390" s="2">
        <v>1581</v>
      </c>
      <c r="Q1390" s="2" t="s">
        <v>49</v>
      </c>
      <c r="R1390" s="2">
        <v>70</v>
      </c>
      <c r="S1390" s="2">
        <v>326127</v>
      </c>
      <c r="T1390" s="2">
        <v>141.37</v>
      </c>
      <c r="U1390" s="2">
        <v>78.59</v>
      </c>
      <c r="V1390" s="2" t="s">
        <v>55</v>
      </c>
      <c r="W1390" s="2">
        <v>108.03</v>
      </c>
    </row>
    <row r="1391" spans="1:23" x14ac:dyDescent="0.3">
      <c r="A1391" s="2" t="s">
        <v>1796</v>
      </c>
      <c r="B1391" s="2" t="s">
        <v>20</v>
      </c>
      <c r="C1391" s="2" t="s">
        <v>48</v>
      </c>
      <c r="D1391" s="2" t="s">
        <v>1883</v>
      </c>
      <c r="E1391" s="2" t="s">
        <v>4979</v>
      </c>
      <c r="F1391" s="2" t="s">
        <v>26</v>
      </c>
      <c r="G1391" s="2" t="s">
        <v>9</v>
      </c>
      <c r="H1391" s="2">
        <f t="shared" si="21"/>
        <v>1971</v>
      </c>
      <c r="I1391" s="42" t="s">
        <v>6423</v>
      </c>
      <c r="J1391" s="2">
        <v>6.1</v>
      </c>
      <c r="K1391" s="2">
        <v>65.44</v>
      </c>
      <c r="L1391" s="2">
        <v>160</v>
      </c>
      <c r="M1391" s="2">
        <v>11.68</v>
      </c>
      <c r="N1391" s="2">
        <v>23.85</v>
      </c>
      <c r="O1391" s="2">
        <v>132.18</v>
      </c>
      <c r="P1391" s="2">
        <v>4731</v>
      </c>
      <c r="Q1391" s="2" t="s">
        <v>45</v>
      </c>
      <c r="R1391" s="2">
        <v>29</v>
      </c>
      <c r="S1391" s="2">
        <v>395601</v>
      </c>
      <c r="T1391" s="2">
        <v>67.239999999999995</v>
      </c>
      <c r="U1391" s="2">
        <v>64.94</v>
      </c>
      <c r="V1391" s="2" t="s">
        <v>50</v>
      </c>
      <c r="W1391" s="2">
        <v>17.489999999999998</v>
      </c>
    </row>
    <row r="1392" spans="1:23" x14ac:dyDescent="0.3">
      <c r="A1392" s="2" t="s">
        <v>256</v>
      </c>
      <c r="B1392" s="2" t="s">
        <v>13</v>
      </c>
      <c r="C1392" s="2" t="s">
        <v>61</v>
      </c>
      <c r="D1392" s="2" t="s">
        <v>2316</v>
      </c>
      <c r="E1392" s="2" t="s">
        <v>5007</v>
      </c>
      <c r="F1392" s="2" t="s">
        <v>26</v>
      </c>
      <c r="G1392" s="2" t="s">
        <v>9</v>
      </c>
      <c r="H1392" s="2">
        <f t="shared" si="21"/>
        <v>1977</v>
      </c>
      <c r="I1392" s="42" t="s">
        <v>6424</v>
      </c>
      <c r="J1392" s="2">
        <v>6.1</v>
      </c>
      <c r="K1392" s="2">
        <v>250.36</v>
      </c>
      <c r="L1392" s="2">
        <v>106</v>
      </c>
      <c r="M1392" s="2">
        <v>28.18</v>
      </c>
      <c r="N1392" s="2">
        <v>72.47</v>
      </c>
      <c r="O1392" s="2">
        <v>686.65</v>
      </c>
      <c r="P1392" s="2">
        <v>1475</v>
      </c>
      <c r="Q1392" s="2" t="s">
        <v>45</v>
      </c>
      <c r="R1392" s="2">
        <v>50</v>
      </c>
      <c r="S1392" s="2">
        <v>489281</v>
      </c>
      <c r="T1392" s="2">
        <v>389.41</v>
      </c>
      <c r="U1392" s="2">
        <v>297.24</v>
      </c>
      <c r="V1392" s="2" t="s">
        <v>46</v>
      </c>
      <c r="W1392" s="2">
        <v>66.97</v>
      </c>
    </row>
    <row r="1393" spans="1:23" x14ac:dyDescent="0.3">
      <c r="A1393" s="2" t="s">
        <v>1829</v>
      </c>
      <c r="B1393" s="2" t="s">
        <v>32</v>
      </c>
      <c r="C1393" s="2" t="s">
        <v>54</v>
      </c>
      <c r="D1393" s="2" t="s">
        <v>1949</v>
      </c>
      <c r="E1393" s="2" t="s">
        <v>5022</v>
      </c>
      <c r="F1393" s="2" t="s">
        <v>26</v>
      </c>
      <c r="G1393" s="2" t="s">
        <v>9</v>
      </c>
      <c r="H1393" s="2">
        <f t="shared" si="21"/>
        <v>1995</v>
      </c>
      <c r="I1393" s="42" t="s">
        <v>6278</v>
      </c>
      <c r="J1393" s="2">
        <v>6.1</v>
      </c>
      <c r="K1393" s="2">
        <v>186.2</v>
      </c>
      <c r="L1393" s="2">
        <v>115</v>
      </c>
      <c r="M1393" s="2">
        <v>19.61</v>
      </c>
      <c r="N1393" s="2">
        <v>53.38</v>
      </c>
      <c r="O1393" s="2">
        <v>350.44</v>
      </c>
      <c r="P1393" s="2">
        <v>4531</v>
      </c>
      <c r="Q1393" s="2" t="s">
        <v>45</v>
      </c>
      <c r="R1393" s="2">
        <v>94</v>
      </c>
      <c r="S1393" s="2">
        <v>394732</v>
      </c>
      <c r="T1393" s="2">
        <v>267.33</v>
      </c>
      <c r="U1393" s="2">
        <v>83.11</v>
      </c>
      <c r="V1393" s="2" t="s">
        <v>44</v>
      </c>
      <c r="W1393" s="2">
        <v>76.88</v>
      </c>
    </row>
    <row r="1394" spans="1:23" x14ac:dyDescent="0.3">
      <c r="A1394" s="2" t="s">
        <v>67</v>
      </c>
      <c r="B1394" s="2" t="s">
        <v>32</v>
      </c>
      <c r="C1394" s="2" t="s">
        <v>52</v>
      </c>
      <c r="D1394" s="2" t="s">
        <v>1859</v>
      </c>
      <c r="E1394" s="2" t="s">
        <v>3065</v>
      </c>
      <c r="F1394" s="2" t="s">
        <v>26</v>
      </c>
      <c r="G1394" s="2" t="s">
        <v>9</v>
      </c>
      <c r="H1394" s="2">
        <f t="shared" si="21"/>
        <v>2005</v>
      </c>
      <c r="I1394" s="42" t="s">
        <v>6425</v>
      </c>
      <c r="J1394" s="2">
        <v>6</v>
      </c>
      <c r="K1394" s="2">
        <v>64.83</v>
      </c>
      <c r="L1394" s="2">
        <v>101</v>
      </c>
      <c r="M1394" s="2">
        <v>27.12</v>
      </c>
      <c r="N1394" s="2">
        <v>72.94</v>
      </c>
      <c r="O1394" s="2">
        <v>451.35</v>
      </c>
      <c r="P1394" s="2">
        <v>3979</v>
      </c>
      <c r="Q1394" s="2" t="s">
        <v>45</v>
      </c>
      <c r="R1394" s="2">
        <v>64</v>
      </c>
      <c r="S1394" s="2">
        <v>105816</v>
      </c>
      <c r="T1394" s="2">
        <v>253.05</v>
      </c>
      <c r="U1394" s="2">
        <v>198.3</v>
      </c>
      <c r="V1394" s="2" t="s">
        <v>50</v>
      </c>
      <c r="W1394" s="2">
        <v>9.8800000000000008</v>
      </c>
    </row>
    <row r="1395" spans="1:23" x14ac:dyDescent="0.3">
      <c r="A1395" s="2" t="s">
        <v>113</v>
      </c>
      <c r="B1395" s="2" t="s">
        <v>32</v>
      </c>
      <c r="C1395" s="2" t="s">
        <v>52</v>
      </c>
      <c r="D1395" s="2" t="s">
        <v>1909</v>
      </c>
      <c r="E1395" s="2" t="s">
        <v>3111</v>
      </c>
      <c r="F1395" s="2" t="s">
        <v>26</v>
      </c>
      <c r="G1395" s="2" t="s">
        <v>9</v>
      </c>
      <c r="H1395" s="2">
        <f t="shared" si="21"/>
        <v>1951</v>
      </c>
      <c r="I1395" s="42" t="s">
        <v>6426</v>
      </c>
      <c r="J1395" s="2">
        <v>6</v>
      </c>
      <c r="K1395" s="2">
        <v>273.63</v>
      </c>
      <c r="L1395" s="2">
        <v>133</v>
      </c>
      <c r="M1395" s="2">
        <v>14.51</v>
      </c>
      <c r="N1395" s="2">
        <v>26.97</v>
      </c>
      <c r="O1395" s="2">
        <v>251.61</v>
      </c>
      <c r="P1395" s="2">
        <v>752</v>
      </c>
      <c r="Q1395" s="2" t="s">
        <v>49</v>
      </c>
      <c r="R1395" s="2">
        <v>51</v>
      </c>
      <c r="S1395" s="2">
        <v>491853</v>
      </c>
      <c r="T1395" s="2">
        <v>187.32</v>
      </c>
      <c r="U1395" s="2">
        <v>64.290000000000006</v>
      </c>
      <c r="V1395" s="2" t="s">
        <v>50</v>
      </c>
      <c r="W1395" s="2">
        <v>114.72</v>
      </c>
    </row>
    <row r="1396" spans="1:23" x14ac:dyDescent="0.3">
      <c r="A1396" s="2" t="s">
        <v>167</v>
      </c>
      <c r="B1396" s="2" t="s">
        <v>13</v>
      </c>
      <c r="C1396" s="2" t="s">
        <v>54</v>
      </c>
      <c r="D1396" s="2" t="s">
        <v>1963</v>
      </c>
      <c r="E1396" s="2" t="s">
        <v>3165</v>
      </c>
      <c r="F1396" s="2" t="s">
        <v>26</v>
      </c>
      <c r="G1396" s="2" t="s">
        <v>9</v>
      </c>
      <c r="H1396" s="2">
        <f t="shared" si="21"/>
        <v>2001</v>
      </c>
      <c r="I1396" s="42" t="s">
        <v>6427</v>
      </c>
      <c r="J1396" s="2">
        <v>6</v>
      </c>
      <c r="K1396" s="2">
        <v>131.44</v>
      </c>
      <c r="L1396" s="2">
        <v>88</v>
      </c>
      <c r="M1396" s="2">
        <v>25.49</v>
      </c>
      <c r="N1396" s="2">
        <v>57.1</v>
      </c>
      <c r="O1396" s="2">
        <v>174.95</v>
      </c>
      <c r="P1396" s="2">
        <v>1869</v>
      </c>
      <c r="Q1396" s="2" t="s">
        <v>49</v>
      </c>
      <c r="R1396" s="2">
        <v>93</v>
      </c>
      <c r="S1396" s="2">
        <v>266262</v>
      </c>
      <c r="T1396" s="2">
        <v>125.98</v>
      </c>
      <c r="U1396" s="2">
        <v>48.97</v>
      </c>
      <c r="V1396" s="2" t="s">
        <v>48</v>
      </c>
      <c r="W1396" s="2">
        <v>26.25</v>
      </c>
    </row>
    <row r="1397" spans="1:23" x14ac:dyDescent="0.3">
      <c r="A1397" s="2" t="s">
        <v>253</v>
      </c>
      <c r="B1397" s="2" t="s">
        <v>17</v>
      </c>
      <c r="C1397" s="2" t="s">
        <v>48</v>
      </c>
      <c r="D1397" s="2" t="s">
        <v>2045</v>
      </c>
      <c r="E1397" s="2" t="s">
        <v>3252</v>
      </c>
      <c r="F1397" s="2" t="s">
        <v>26</v>
      </c>
      <c r="G1397" s="2" t="s">
        <v>9</v>
      </c>
      <c r="H1397" s="2">
        <f t="shared" si="21"/>
        <v>1974</v>
      </c>
      <c r="I1397" s="42" t="s">
        <v>6428</v>
      </c>
      <c r="J1397" s="2">
        <v>6</v>
      </c>
      <c r="K1397" s="2">
        <v>126.86</v>
      </c>
      <c r="L1397" s="2">
        <v>145</v>
      </c>
      <c r="M1397" s="2">
        <v>3.63</v>
      </c>
      <c r="N1397" s="2">
        <v>5.67</v>
      </c>
      <c r="O1397" s="2">
        <v>49.88</v>
      </c>
      <c r="P1397" s="2">
        <v>3334</v>
      </c>
      <c r="Q1397" s="2" t="s">
        <v>45</v>
      </c>
      <c r="R1397" s="2">
        <v>60</v>
      </c>
      <c r="S1397" s="2">
        <v>366607</v>
      </c>
      <c r="T1397" s="2">
        <v>36.200000000000003</v>
      </c>
      <c r="U1397" s="2">
        <v>13.68</v>
      </c>
      <c r="V1397" s="2" t="s">
        <v>48</v>
      </c>
      <c r="W1397" s="2">
        <v>51.79</v>
      </c>
    </row>
    <row r="1398" spans="1:23" x14ac:dyDescent="0.3">
      <c r="A1398" s="2" t="s">
        <v>277</v>
      </c>
      <c r="B1398" s="2" t="s">
        <v>13</v>
      </c>
      <c r="C1398" s="2" t="s">
        <v>50</v>
      </c>
      <c r="D1398" s="2" t="s">
        <v>2066</v>
      </c>
      <c r="E1398" s="2" t="s">
        <v>3275</v>
      </c>
      <c r="F1398" s="2" t="s">
        <v>26</v>
      </c>
      <c r="G1398" s="2" t="s">
        <v>9</v>
      </c>
      <c r="H1398" s="2">
        <f t="shared" si="21"/>
        <v>1985</v>
      </c>
      <c r="I1398" s="42" t="s">
        <v>6429</v>
      </c>
      <c r="J1398" s="2">
        <v>6</v>
      </c>
      <c r="K1398" s="2">
        <v>53.39</v>
      </c>
      <c r="L1398" s="2">
        <v>154</v>
      </c>
      <c r="M1398" s="2">
        <v>21.82</v>
      </c>
      <c r="N1398" s="2">
        <v>50.3</v>
      </c>
      <c r="O1398" s="2">
        <v>495.73</v>
      </c>
      <c r="P1398" s="2">
        <v>849</v>
      </c>
      <c r="Q1398" s="2" t="s">
        <v>49</v>
      </c>
      <c r="R1398" s="2">
        <v>57</v>
      </c>
      <c r="S1398" s="2">
        <v>313008</v>
      </c>
      <c r="T1398" s="2">
        <v>383.31</v>
      </c>
      <c r="U1398" s="2">
        <v>112.42</v>
      </c>
      <c r="V1398" s="2" t="s">
        <v>54</v>
      </c>
      <c r="W1398" s="2">
        <v>24.35</v>
      </c>
    </row>
    <row r="1399" spans="1:23" x14ac:dyDescent="0.3">
      <c r="A1399" s="2" t="s">
        <v>81</v>
      </c>
      <c r="B1399" s="2" t="s">
        <v>8</v>
      </c>
      <c r="C1399" s="2" t="s">
        <v>50</v>
      </c>
      <c r="D1399" s="2" t="s">
        <v>2078</v>
      </c>
      <c r="E1399" s="2" t="s">
        <v>3289</v>
      </c>
      <c r="F1399" s="2" t="s">
        <v>26</v>
      </c>
      <c r="G1399" s="2" t="s">
        <v>9</v>
      </c>
      <c r="H1399" s="2">
        <f t="shared" si="21"/>
        <v>1952</v>
      </c>
      <c r="I1399" s="42" t="s">
        <v>6430</v>
      </c>
      <c r="J1399" s="2">
        <v>6</v>
      </c>
      <c r="K1399" s="2">
        <v>278.52</v>
      </c>
      <c r="L1399" s="2">
        <v>90</v>
      </c>
      <c r="M1399" s="2">
        <v>43.55</v>
      </c>
      <c r="N1399" s="2">
        <v>128.97</v>
      </c>
      <c r="O1399" s="2">
        <v>1260.31</v>
      </c>
      <c r="P1399" s="2">
        <v>2857</v>
      </c>
      <c r="Q1399" s="2" t="s">
        <v>49</v>
      </c>
      <c r="R1399" s="2">
        <v>35</v>
      </c>
      <c r="S1399" s="2">
        <v>113123</v>
      </c>
      <c r="T1399" s="2">
        <v>970.07</v>
      </c>
      <c r="U1399" s="2">
        <v>290.24</v>
      </c>
      <c r="V1399" s="2" t="s">
        <v>54</v>
      </c>
      <c r="W1399" s="2">
        <v>62.12</v>
      </c>
    </row>
    <row r="1400" spans="1:23" x14ac:dyDescent="0.3">
      <c r="A1400" s="2" t="s">
        <v>327</v>
      </c>
      <c r="B1400" s="2" t="s">
        <v>32</v>
      </c>
      <c r="C1400" s="2" t="s">
        <v>54</v>
      </c>
      <c r="D1400" s="2" t="s">
        <v>2106</v>
      </c>
      <c r="E1400" s="2" t="s">
        <v>3327</v>
      </c>
      <c r="F1400" s="2" t="s">
        <v>26</v>
      </c>
      <c r="G1400" s="2" t="s">
        <v>27</v>
      </c>
      <c r="H1400" s="2">
        <f t="shared" si="21"/>
        <v>2003</v>
      </c>
      <c r="I1400" s="42" t="s">
        <v>6431</v>
      </c>
      <c r="J1400" s="2">
        <v>6</v>
      </c>
      <c r="K1400" s="2">
        <v>221.7</v>
      </c>
      <c r="L1400" s="2">
        <v>154</v>
      </c>
      <c r="M1400" s="2">
        <v>22.28</v>
      </c>
      <c r="N1400" s="2">
        <v>51.18</v>
      </c>
      <c r="O1400" s="2">
        <v>483.88</v>
      </c>
      <c r="P1400" s="2">
        <v>3234</v>
      </c>
      <c r="Q1400" s="2" t="s">
        <v>45</v>
      </c>
      <c r="R1400" s="2">
        <v>80</v>
      </c>
      <c r="S1400" s="2">
        <v>210470</v>
      </c>
      <c r="T1400" s="2">
        <v>335.64</v>
      </c>
      <c r="U1400" s="2">
        <v>148.24</v>
      </c>
      <c r="V1400" s="2" t="s">
        <v>50</v>
      </c>
      <c r="W1400" s="2">
        <v>24.77</v>
      </c>
    </row>
    <row r="1401" spans="1:23" x14ac:dyDescent="0.3">
      <c r="A1401" s="2" t="s">
        <v>336</v>
      </c>
      <c r="B1401" s="2" t="s">
        <v>17</v>
      </c>
      <c r="C1401" s="2" t="s">
        <v>44</v>
      </c>
      <c r="D1401" s="2" t="s">
        <v>2112</v>
      </c>
      <c r="E1401" s="2" t="s">
        <v>3336</v>
      </c>
      <c r="F1401" s="2" t="s">
        <v>26</v>
      </c>
      <c r="G1401" s="2" t="s">
        <v>9</v>
      </c>
      <c r="H1401" s="2">
        <f t="shared" si="21"/>
        <v>1974</v>
      </c>
      <c r="I1401" s="42" t="s">
        <v>6432</v>
      </c>
      <c r="J1401" s="2">
        <v>6</v>
      </c>
      <c r="K1401" s="2">
        <v>201.55</v>
      </c>
      <c r="L1401" s="2">
        <v>140</v>
      </c>
      <c r="M1401" s="2">
        <v>5.21</v>
      </c>
      <c r="N1401" s="2">
        <v>12.8</v>
      </c>
      <c r="O1401" s="2">
        <v>119.44</v>
      </c>
      <c r="P1401" s="2">
        <v>3721</v>
      </c>
      <c r="Q1401" s="2" t="s">
        <v>45</v>
      </c>
      <c r="R1401" s="2">
        <v>86</v>
      </c>
      <c r="S1401" s="2">
        <v>214127</v>
      </c>
      <c r="T1401" s="2">
        <v>89.09</v>
      </c>
      <c r="U1401" s="2">
        <v>30.35</v>
      </c>
      <c r="V1401" s="2" t="s">
        <v>50</v>
      </c>
      <c r="W1401" s="2">
        <v>21.57</v>
      </c>
    </row>
    <row r="1402" spans="1:23" x14ac:dyDescent="0.3">
      <c r="A1402" s="2" t="s">
        <v>341</v>
      </c>
      <c r="B1402" s="2" t="s">
        <v>32</v>
      </c>
      <c r="C1402" s="2" t="s">
        <v>48</v>
      </c>
      <c r="D1402" s="2" t="s">
        <v>2118</v>
      </c>
      <c r="E1402" s="2" t="s">
        <v>3342</v>
      </c>
      <c r="F1402" s="2" t="s">
        <v>26</v>
      </c>
      <c r="G1402" s="2" t="s">
        <v>19</v>
      </c>
      <c r="H1402" s="2">
        <f t="shared" si="21"/>
        <v>1984</v>
      </c>
      <c r="I1402" s="42" t="s">
        <v>5301</v>
      </c>
      <c r="J1402" s="2">
        <v>6</v>
      </c>
      <c r="K1402" s="2">
        <v>31</v>
      </c>
      <c r="L1402" s="2">
        <v>161</v>
      </c>
      <c r="M1402" s="2">
        <v>6.25</v>
      </c>
      <c r="N1402" s="2">
        <v>13.67</v>
      </c>
      <c r="O1402" s="2">
        <v>49.67</v>
      </c>
      <c r="P1402" s="2">
        <v>1252</v>
      </c>
      <c r="Q1402" s="2" t="s">
        <v>45</v>
      </c>
      <c r="R1402" s="2">
        <v>97</v>
      </c>
      <c r="S1402" s="2">
        <v>168424</v>
      </c>
      <c r="T1402" s="2">
        <v>32.33</v>
      </c>
      <c r="U1402" s="2">
        <v>17.34</v>
      </c>
      <c r="V1402" s="2" t="s">
        <v>55</v>
      </c>
      <c r="W1402" s="2">
        <v>13.55</v>
      </c>
    </row>
    <row r="1403" spans="1:23" x14ac:dyDescent="0.3">
      <c r="A1403" s="2" t="s">
        <v>359</v>
      </c>
      <c r="B1403" s="2" t="s">
        <v>22</v>
      </c>
      <c r="C1403" s="2" t="s">
        <v>61</v>
      </c>
      <c r="D1403" s="2" t="s">
        <v>2133</v>
      </c>
      <c r="E1403" s="2" t="s">
        <v>3360</v>
      </c>
      <c r="F1403" s="2" t="s">
        <v>26</v>
      </c>
      <c r="G1403" s="2" t="s">
        <v>9</v>
      </c>
      <c r="H1403" s="2">
        <f t="shared" si="21"/>
        <v>2008</v>
      </c>
      <c r="I1403" s="42" t="s">
        <v>6433</v>
      </c>
      <c r="J1403" s="2">
        <v>6</v>
      </c>
      <c r="K1403" s="2">
        <v>264.85000000000002</v>
      </c>
      <c r="L1403" s="2">
        <v>170</v>
      </c>
      <c r="M1403" s="2">
        <v>35.22</v>
      </c>
      <c r="N1403" s="2">
        <v>95.31</v>
      </c>
      <c r="O1403" s="2">
        <v>452.71</v>
      </c>
      <c r="P1403" s="2">
        <v>3336</v>
      </c>
      <c r="Q1403" s="2" t="s">
        <v>49</v>
      </c>
      <c r="R1403" s="2">
        <v>78</v>
      </c>
      <c r="S1403" s="2">
        <v>387783</v>
      </c>
      <c r="T1403" s="2">
        <v>312.05</v>
      </c>
      <c r="U1403" s="2">
        <v>140.66</v>
      </c>
      <c r="V1403" s="2" t="s">
        <v>44</v>
      </c>
      <c r="W1403" s="2">
        <v>99.69</v>
      </c>
    </row>
    <row r="1404" spans="1:23" x14ac:dyDescent="0.3">
      <c r="A1404" s="2" t="s">
        <v>509</v>
      </c>
      <c r="B1404" s="2" t="s">
        <v>28</v>
      </c>
      <c r="C1404" s="2" t="s">
        <v>48</v>
      </c>
      <c r="D1404" s="2" t="s">
        <v>2255</v>
      </c>
      <c r="E1404" s="2" t="s">
        <v>3515</v>
      </c>
      <c r="F1404" s="2" t="s">
        <v>26</v>
      </c>
      <c r="G1404" s="2" t="s">
        <v>9</v>
      </c>
      <c r="H1404" s="2">
        <f t="shared" si="21"/>
        <v>1958</v>
      </c>
      <c r="I1404" s="42" t="s">
        <v>6434</v>
      </c>
      <c r="J1404" s="2">
        <v>6</v>
      </c>
      <c r="K1404" s="2">
        <v>136.08000000000001</v>
      </c>
      <c r="L1404" s="2">
        <v>134</v>
      </c>
      <c r="M1404" s="2">
        <v>10.95</v>
      </c>
      <c r="N1404" s="2">
        <v>26.22</v>
      </c>
      <c r="O1404" s="2">
        <v>68.97</v>
      </c>
      <c r="P1404" s="2">
        <v>2459</v>
      </c>
      <c r="Q1404" s="2" t="s">
        <v>49</v>
      </c>
      <c r="R1404" s="2">
        <v>67</v>
      </c>
      <c r="S1404" s="2">
        <v>90382</v>
      </c>
      <c r="T1404" s="2">
        <v>51.69</v>
      </c>
      <c r="U1404" s="2">
        <v>17.28</v>
      </c>
      <c r="V1404" s="2" t="s">
        <v>54</v>
      </c>
      <c r="W1404" s="2">
        <v>64.67</v>
      </c>
    </row>
    <row r="1405" spans="1:23" x14ac:dyDescent="0.3">
      <c r="A1405" s="2" t="s">
        <v>572</v>
      </c>
      <c r="B1405" s="2" t="s">
        <v>8</v>
      </c>
      <c r="C1405" s="2" t="s">
        <v>52</v>
      </c>
      <c r="D1405" s="2" t="s">
        <v>2295</v>
      </c>
      <c r="E1405" s="2" t="s">
        <v>3577</v>
      </c>
      <c r="F1405" s="2" t="s">
        <v>26</v>
      </c>
      <c r="G1405" s="2" t="s">
        <v>9</v>
      </c>
      <c r="H1405" s="2">
        <f t="shared" si="21"/>
        <v>1961</v>
      </c>
      <c r="I1405" s="42" t="s">
        <v>6435</v>
      </c>
      <c r="J1405" s="2">
        <v>6</v>
      </c>
      <c r="K1405" s="2">
        <v>287.89999999999998</v>
      </c>
      <c r="L1405" s="2">
        <v>148</v>
      </c>
      <c r="M1405" s="2">
        <v>26.21</v>
      </c>
      <c r="N1405" s="2">
        <v>62.33</v>
      </c>
      <c r="O1405" s="2">
        <v>273.14999999999998</v>
      </c>
      <c r="P1405" s="2">
        <v>4318</v>
      </c>
      <c r="Q1405" s="2" t="s">
        <v>45</v>
      </c>
      <c r="R1405" s="2">
        <v>86</v>
      </c>
      <c r="S1405" s="2">
        <v>298220</v>
      </c>
      <c r="T1405" s="2">
        <v>178.3</v>
      </c>
      <c r="U1405" s="2">
        <v>94.85</v>
      </c>
      <c r="V1405" s="2" t="s">
        <v>50</v>
      </c>
      <c r="W1405" s="2">
        <v>54.06</v>
      </c>
    </row>
    <row r="1406" spans="1:23" x14ac:dyDescent="0.3">
      <c r="A1406" s="2" t="s">
        <v>612</v>
      </c>
      <c r="B1406" s="2" t="s">
        <v>17</v>
      </c>
      <c r="C1406" s="2" t="s">
        <v>50</v>
      </c>
      <c r="D1406" s="2" t="s">
        <v>2328</v>
      </c>
      <c r="E1406" s="2" t="s">
        <v>3620</v>
      </c>
      <c r="F1406" s="2" t="s">
        <v>26</v>
      </c>
      <c r="G1406" s="2" t="s">
        <v>19</v>
      </c>
      <c r="H1406" s="2">
        <f t="shared" si="21"/>
        <v>1999</v>
      </c>
      <c r="I1406" s="42" t="s">
        <v>5077</v>
      </c>
      <c r="J1406" s="2">
        <v>6</v>
      </c>
      <c r="K1406" s="2">
        <v>76.040000000000006</v>
      </c>
      <c r="L1406" s="2">
        <v>164</v>
      </c>
      <c r="M1406" s="2">
        <v>34.119999999999997</v>
      </c>
      <c r="N1406" s="2">
        <v>97.82</v>
      </c>
      <c r="O1406" s="2">
        <v>493.08</v>
      </c>
      <c r="P1406" s="2">
        <v>4121</v>
      </c>
      <c r="Q1406" s="2" t="s">
        <v>49</v>
      </c>
      <c r="R1406" s="2">
        <v>52</v>
      </c>
      <c r="S1406" s="2">
        <v>163461</v>
      </c>
      <c r="T1406" s="2">
        <v>333.43</v>
      </c>
      <c r="U1406" s="2">
        <v>159.65</v>
      </c>
      <c r="V1406" s="2" t="s">
        <v>50</v>
      </c>
      <c r="W1406" s="2">
        <v>32.86</v>
      </c>
    </row>
    <row r="1407" spans="1:23" x14ac:dyDescent="0.3">
      <c r="A1407" s="2" t="s">
        <v>629</v>
      </c>
      <c r="B1407" s="2" t="s">
        <v>32</v>
      </c>
      <c r="C1407" s="2" t="s">
        <v>66</v>
      </c>
      <c r="D1407" s="2" t="s">
        <v>2337</v>
      </c>
      <c r="E1407" s="2" t="s">
        <v>3639</v>
      </c>
      <c r="F1407" s="2" t="s">
        <v>26</v>
      </c>
      <c r="G1407" s="2" t="s">
        <v>9</v>
      </c>
      <c r="H1407" s="2">
        <f t="shared" si="21"/>
        <v>2009</v>
      </c>
      <c r="I1407" s="42" t="s">
        <v>6436</v>
      </c>
      <c r="J1407" s="2">
        <v>6</v>
      </c>
      <c r="K1407" s="2">
        <v>116.95</v>
      </c>
      <c r="L1407" s="2">
        <v>113</v>
      </c>
      <c r="M1407" s="2">
        <v>20.170000000000002</v>
      </c>
      <c r="N1407" s="2">
        <v>45</v>
      </c>
      <c r="O1407" s="2">
        <v>378.43</v>
      </c>
      <c r="P1407" s="2">
        <v>2009</v>
      </c>
      <c r="Q1407" s="2" t="s">
        <v>49</v>
      </c>
      <c r="R1407" s="2">
        <v>29</v>
      </c>
      <c r="S1407" s="2">
        <v>24848</v>
      </c>
      <c r="T1407" s="2">
        <v>278.49</v>
      </c>
      <c r="U1407" s="2">
        <v>99.94</v>
      </c>
      <c r="V1407" s="2" t="s">
        <v>48</v>
      </c>
      <c r="W1407" s="2">
        <v>21.16</v>
      </c>
    </row>
    <row r="1408" spans="1:23" x14ac:dyDescent="0.3">
      <c r="A1408" s="2" t="s">
        <v>642</v>
      </c>
      <c r="B1408" s="2" t="s">
        <v>13</v>
      </c>
      <c r="C1408" s="2" t="s">
        <v>48</v>
      </c>
      <c r="D1408" s="2" t="s">
        <v>2099</v>
      </c>
      <c r="E1408" s="2" t="s">
        <v>3653</v>
      </c>
      <c r="F1408" s="2" t="s">
        <v>26</v>
      </c>
      <c r="G1408" s="2" t="s">
        <v>9</v>
      </c>
      <c r="H1408" s="2">
        <f t="shared" si="21"/>
        <v>1951</v>
      </c>
      <c r="I1408" s="42" t="s">
        <v>6437</v>
      </c>
      <c r="J1408" s="2">
        <v>6</v>
      </c>
      <c r="K1408" s="2">
        <v>76.34</v>
      </c>
      <c r="L1408" s="2">
        <v>166</v>
      </c>
      <c r="M1408" s="2">
        <v>33.75</v>
      </c>
      <c r="N1408" s="2">
        <v>73.28</v>
      </c>
      <c r="O1408" s="2">
        <v>435.46</v>
      </c>
      <c r="P1408" s="2">
        <v>1894</v>
      </c>
      <c r="Q1408" s="2" t="s">
        <v>45</v>
      </c>
      <c r="R1408" s="2">
        <v>30</v>
      </c>
      <c r="S1408" s="2">
        <v>222554</v>
      </c>
      <c r="T1408" s="2">
        <v>261.16000000000003</v>
      </c>
      <c r="U1408" s="2">
        <v>174.3</v>
      </c>
      <c r="V1408" s="2" t="s">
        <v>55</v>
      </c>
      <c r="W1408" s="2">
        <v>37.090000000000003</v>
      </c>
    </row>
    <row r="1409" spans="1:23" x14ac:dyDescent="0.3">
      <c r="A1409" s="2" t="s">
        <v>694</v>
      </c>
      <c r="B1409" s="2" t="s">
        <v>20</v>
      </c>
      <c r="C1409" s="2" t="s">
        <v>66</v>
      </c>
      <c r="D1409" s="2" t="s">
        <v>2230</v>
      </c>
      <c r="E1409" s="2" t="s">
        <v>3708</v>
      </c>
      <c r="F1409" s="2" t="s">
        <v>26</v>
      </c>
      <c r="G1409" s="2" t="s">
        <v>19</v>
      </c>
      <c r="H1409" s="2">
        <f t="shared" si="21"/>
        <v>1971</v>
      </c>
      <c r="I1409" s="42" t="s">
        <v>5098</v>
      </c>
      <c r="J1409" s="2">
        <v>6</v>
      </c>
      <c r="K1409" s="2">
        <v>124.72</v>
      </c>
      <c r="L1409" s="2">
        <v>94</v>
      </c>
      <c r="M1409" s="2">
        <v>2.81</v>
      </c>
      <c r="N1409" s="2">
        <v>7.24</v>
      </c>
      <c r="O1409" s="2">
        <v>66.89</v>
      </c>
      <c r="P1409" s="2">
        <v>3839</v>
      </c>
      <c r="Q1409" s="2" t="s">
        <v>45</v>
      </c>
      <c r="R1409" s="2">
        <v>41</v>
      </c>
      <c r="S1409" s="2">
        <v>276992</v>
      </c>
      <c r="T1409" s="2">
        <v>35.96</v>
      </c>
      <c r="U1409" s="2">
        <v>30.93</v>
      </c>
      <c r="V1409" s="2" t="s">
        <v>48</v>
      </c>
      <c r="W1409" s="2">
        <v>43.52</v>
      </c>
    </row>
    <row r="1410" spans="1:23" x14ac:dyDescent="0.3">
      <c r="A1410" s="2" t="s">
        <v>724</v>
      </c>
      <c r="B1410" s="2" t="s">
        <v>8</v>
      </c>
      <c r="C1410" s="2" t="s">
        <v>44</v>
      </c>
      <c r="D1410" s="2" t="s">
        <v>2409</v>
      </c>
      <c r="E1410" s="2" t="s">
        <v>3742</v>
      </c>
      <c r="F1410" s="2" t="s">
        <v>26</v>
      </c>
      <c r="G1410" s="2" t="s">
        <v>9</v>
      </c>
      <c r="H1410" s="2">
        <f t="shared" si="21"/>
        <v>1967</v>
      </c>
      <c r="I1410" s="42" t="s">
        <v>6438</v>
      </c>
      <c r="J1410" s="2">
        <v>6</v>
      </c>
      <c r="K1410" s="2">
        <v>125.85</v>
      </c>
      <c r="L1410" s="2">
        <v>163</v>
      </c>
      <c r="M1410" s="2">
        <v>3.84</v>
      </c>
      <c r="N1410" s="2">
        <v>10.79</v>
      </c>
      <c r="O1410" s="2">
        <v>95.32</v>
      </c>
      <c r="P1410" s="2">
        <v>4351</v>
      </c>
      <c r="Q1410" s="2" t="s">
        <v>49</v>
      </c>
      <c r="R1410" s="2">
        <v>80</v>
      </c>
      <c r="S1410" s="2">
        <v>498696</v>
      </c>
      <c r="T1410" s="2">
        <v>64.94</v>
      </c>
      <c r="U1410" s="2">
        <v>30.38</v>
      </c>
      <c r="V1410" s="2" t="s">
        <v>48</v>
      </c>
      <c r="W1410" s="2">
        <v>39.770000000000003</v>
      </c>
    </row>
    <row r="1411" spans="1:23" x14ac:dyDescent="0.3">
      <c r="A1411" s="2" t="s">
        <v>935</v>
      </c>
      <c r="B1411" s="2" t="s">
        <v>13</v>
      </c>
      <c r="C1411" s="2" t="s">
        <v>44</v>
      </c>
      <c r="D1411" s="2" t="s">
        <v>1868</v>
      </c>
      <c r="E1411" s="2" t="s">
        <v>3970</v>
      </c>
      <c r="F1411" s="2" t="s">
        <v>26</v>
      </c>
      <c r="G1411" s="2" t="s">
        <v>9</v>
      </c>
      <c r="H1411" s="2">
        <f t="shared" ref="H1411:H1474" si="22">YEAR(I1411)</f>
        <v>2001</v>
      </c>
      <c r="I1411" s="42" t="s">
        <v>6439</v>
      </c>
      <c r="J1411" s="2">
        <v>6</v>
      </c>
      <c r="K1411" s="2">
        <v>70.33</v>
      </c>
      <c r="L1411" s="2">
        <v>103</v>
      </c>
      <c r="M1411" s="2">
        <v>34.76</v>
      </c>
      <c r="N1411" s="2">
        <v>68.09</v>
      </c>
      <c r="O1411" s="2">
        <v>194.6</v>
      </c>
      <c r="P1411" s="2">
        <v>1405</v>
      </c>
      <c r="Q1411" s="2" t="s">
        <v>45</v>
      </c>
      <c r="R1411" s="2">
        <v>88</v>
      </c>
      <c r="S1411" s="2">
        <v>450918</v>
      </c>
      <c r="T1411" s="2">
        <v>138.62</v>
      </c>
      <c r="U1411" s="2">
        <v>55.98</v>
      </c>
      <c r="V1411" s="2" t="s">
        <v>44</v>
      </c>
      <c r="W1411" s="2">
        <v>7.2</v>
      </c>
    </row>
    <row r="1412" spans="1:23" x14ac:dyDescent="0.3">
      <c r="A1412" s="2" t="s">
        <v>979</v>
      </c>
      <c r="B1412" s="2" t="s">
        <v>8</v>
      </c>
      <c r="C1412" s="2" t="s">
        <v>48</v>
      </c>
      <c r="D1412" s="2" t="s">
        <v>2572</v>
      </c>
      <c r="E1412" s="2" t="s">
        <v>4018</v>
      </c>
      <c r="F1412" s="2" t="s">
        <v>26</v>
      </c>
      <c r="G1412" s="2" t="s">
        <v>9</v>
      </c>
      <c r="H1412" s="2">
        <f t="shared" si="22"/>
        <v>1981</v>
      </c>
      <c r="I1412" s="42" t="s">
        <v>6440</v>
      </c>
      <c r="J1412" s="2">
        <v>6</v>
      </c>
      <c r="K1412" s="2">
        <v>140.94</v>
      </c>
      <c r="L1412" s="2">
        <v>154</v>
      </c>
      <c r="M1412" s="2">
        <v>29.48</v>
      </c>
      <c r="N1412" s="2">
        <v>79.16</v>
      </c>
      <c r="O1412" s="2">
        <v>428.13</v>
      </c>
      <c r="P1412" s="2">
        <v>3946</v>
      </c>
      <c r="Q1412" s="2" t="s">
        <v>49</v>
      </c>
      <c r="R1412" s="2">
        <v>68</v>
      </c>
      <c r="S1412" s="2">
        <v>285995</v>
      </c>
      <c r="T1412" s="2">
        <v>342.28</v>
      </c>
      <c r="U1412" s="2">
        <v>85.85</v>
      </c>
      <c r="V1412" s="2" t="s">
        <v>50</v>
      </c>
      <c r="W1412" s="2">
        <v>18.66</v>
      </c>
    </row>
    <row r="1413" spans="1:23" x14ac:dyDescent="0.3">
      <c r="A1413" s="2" t="s">
        <v>1091</v>
      </c>
      <c r="B1413" s="2" t="s">
        <v>22</v>
      </c>
      <c r="C1413" s="2" t="s">
        <v>54</v>
      </c>
      <c r="D1413" s="2" t="s">
        <v>2644</v>
      </c>
      <c r="E1413" s="2" t="s">
        <v>4142</v>
      </c>
      <c r="F1413" s="2" t="s">
        <v>26</v>
      </c>
      <c r="G1413" s="2" t="s">
        <v>9</v>
      </c>
      <c r="H1413" s="2">
        <f t="shared" si="22"/>
        <v>1964</v>
      </c>
      <c r="I1413" s="42" t="s">
        <v>6441</v>
      </c>
      <c r="J1413" s="2">
        <v>6</v>
      </c>
      <c r="K1413" s="2">
        <v>236.12</v>
      </c>
      <c r="L1413" s="2">
        <v>169</v>
      </c>
      <c r="M1413" s="2">
        <v>6.97</v>
      </c>
      <c r="N1413" s="2">
        <v>16.27</v>
      </c>
      <c r="O1413" s="2">
        <v>111.34</v>
      </c>
      <c r="P1413" s="2">
        <v>2132</v>
      </c>
      <c r="Q1413" s="2" t="s">
        <v>45</v>
      </c>
      <c r="R1413" s="2">
        <v>68</v>
      </c>
      <c r="S1413" s="2">
        <v>334736</v>
      </c>
      <c r="T1413" s="2">
        <v>63.76</v>
      </c>
      <c r="U1413" s="2">
        <v>47.58</v>
      </c>
      <c r="V1413" s="2" t="s">
        <v>46</v>
      </c>
      <c r="W1413" s="2">
        <v>80.099999999999994</v>
      </c>
    </row>
    <row r="1414" spans="1:23" x14ac:dyDescent="0.3">
      <c r="A1414" s="2" t="s">
        <v>1096</v>
      </c>
      <c r="B1414" s="2" t="s">
        <v>8</v>
      </c>
      <c r="C1414" s="2" t="s">
        <v>54</v>
      </c>
      <c r="D1414" s="2" t="s">
        <v>2648</v>
      </c>
      <c r="E1414" s="2" t="s">
        <v>4148</v>
      </c>
      <c r="F1414" s="2" t="s">
        <v>26</v>
      </c>
      <c r="G1414" s="2" t="s">
        <v>15</v>
      </c>
      <c r="H1414" s="2">
        <f t="shared" si="22"/>
        <v>1952</v>
      </c>
      <c r="I1414" s="42" t="s">
        <v>6442</v>
      </c>
      <c r="J1414" s="2">
        <v>6</v>
      </c>
      <c r="K1414" s="2">
        <v>270.33999999999997</v>
      </c>
      <c r="L1414" s="2">
        <v>176</v>
      </c>
      <c r="M1414" s="2">
        <v>13.71</v>
      </c>
      <c r="N1414" s="2">
        <v>24.22</v>
      </c>
      <c r="O1414" s="2">
        <v>140.25</v>
      </c>
      <c r="P1414" s="2">
        <v>3816</v>
      </c>
      <c r="Q1414" s="2" t="s">
        <v>45</v>
      </c>
      <c r="R1414" s="2">
        <v>75</v>
      </c>
      <c r="S1414" s="2">
        <v>334332</v>
      </c>
      <c r="T1414" s="2">
        <v>81.13</v>
      </c>
      <c r="U1414" s="2">
        <v>59.12</v>
      </c>
      <c r="V1414" s="2" t="s">
        <v>50</v>
      </c>
      <c r="W1414" s="2">
        <v>29.01</v>
      </c>
    </row>
    <row r="1415" spans="1:23" x14ac:dyDescent="0.3">
      <c r="A1415" s="2" t="s">
        <v>1127</v>
      </c>
      <c r="B1415" s="2" t="s">
        <v>13</v>
      </c>
      <c r="C1415" s="2" t="s">
        <v>48</v>
      </c>
      <c r="D1415" s="2" t="s">
        <v>2538</v>
      </c>
      <c r="E1415" s="2" t="s">
        <v>4184</v>
      </c>
      <c r="F1415" s="2" t="s">
        <v>26</v>
      </c>
      <c r="G1415" s="2" t="s">
        <v>9</v>
      </c>
      <c r="H1415" s="2">
        <f t="shared" si="22"/>
        <v>1955</v>
      </c>
      <c r="I1415" s="42" t="s">
        <v>6443</v>
      </c>
      <c r="J1415" s="2">
        <v>6</v>
      </c>
      <c r="K1415" s="2">
        <v>51.46</v>
      </c>
      <c r="L1415" s="2">
        <v>169</v>
      </c>
      <c r="M1415" s="2">
        <v>16.32</v>
      </c>
      <c r="N1415" s="2">
        <v>26.11</v>
      </c>
      <c r="O1415" s="2">
        <v>70.459999999999994</v>
      </c>
      <c r="P1415" s="2">
        <v>957</v>
      </c>
      <c r="Q1415" s="2" t="s">
        <v>45</v>
      </c>
      <c r="R1415" s="2">
        <v>48</v>
      </c>
      <c r="S1415" s="2">
        <v>233849</v>
      </c>
      <c r="T1415" s="2">
        <v>40.729999999999997</v>
      </c>
      <c r="U1415" s="2">
        <v>29.73</v>
      </c>
      <c r="V1415" s="2" t="s">
        <v>55</v>
      </c>
      <c r="W1415" s="2">
        <v>8.0500000000000007</v>
      </c>
    </row>
    <row r="1416" spans="1:23" x14ac:dyDescent="0.3">
      <c r="A1416" s="2" t="s">
        <v>1134</v>
      </c>
      <c r="B1416" s="2" t="s">
        <v>28</v>
      </c>
      <c r="C1416" s="2" t="s">
        <v>50</v>
      </c>
      <c r="D1416" s="2" t="s">
        <v>2436</v>
      </c>
      <c r="E1416" s="2" t="s">
        <v>4192</v>
      </c>
      <c r="F1416" s="2" t="s">
        <v>26</v>
      </c>
      <c r="G1416" s="2" t="s">
        <v>9</v>
      </c>
      <c r="H1416" s="2">
        <f t="shared" si="22"/>
        <v>1973</v>
      </c>
      <c r="I1416" s="42" t="s">
        <v>6444</v>
      </c>
      <c r="J1416" s="2">
        <v>6</v>
      </c>
      <c r="K1416" s="2">
        <v>297.58999999999997</v>
      </c>
      <c r="L1416" s="2">
        <v>101</v>
      </c>
      <c r="M1416" s="2">
        <v>19.59</v>
      </c>
      <c r="N1416" s="2">
        <v>53.05</v>
      </c>
      <c r="O1416" s="2">
        <v>407.77</v>
      </c>
      <c r="P1416" s="2">
        <v>906</v>
      </c>
      <c r="Q1416" s="2" t="s">
        <v>49</v>
      </c>
      <c r="R1416" s="2">
        <v>47</v>
      </c>
      <c r="S1416" s="2">
        <v>478826</v>
      </c>
      <c r="T1416" s="2">
        <v>278.60000000000002</v>
      </c>
      <c r="U1416" s="2">
        <v>129.16999999999999</v>
      </c>
      <c r="V1416" s="2" t="s">
        <v>50</v>
      </c>
      <c r="W1416" s="2">
        <v>111.76</v>
      </c>
    </row>
    <row r="1417" spans="1:23" x14ac:dyDescent="0.3">
      <c r="A1417" s="2" t="s">
        <v>185</v>
      </c>
      <c r="B1417" s="2" t="s">
        <v>20</v>
      </c>
      <c r="C1417" s="2" t="s">
        <v>44</v>
      </c>
      <c r="D1417" s="2" t="s">
        <v>2670</v>
      </c>
      <c r="E1417" s="2" t="s">
        <v>4194</v>
      </c>
      <c r="F1417" s="2" t="s">
        <v>26</v>
      </c>
      <c r="G1417" s="2" t="s">
        <v>9</v>
      </c>
      <c r="H1417" s="2">
        <f t="shared" si="22"/>
        <v>2011</v>
      </c>
      <c r="I1417" s="42" t="s">
        <v>6445</v>
      </c>
      <c r="J1417" s="2">
        <v>6</v>
      </c>
      <c r="K1417" s="2">
        <v>299.20999999999998</v>
      </c>
      <c r="L1417" s="2">
        <v>134</v>
      </c>
      <c r="M1417" s="2">
        <v>24.69</v>
      </c>
      <c r="N1417" s="2">
        <v>63.43</v>
      </c>
      <c r="O1417" s="2">
        <v>451.19</v>
      </c>
      <c r="P1417" s="2">
        <v>2914</v>
      </c>
      <c r="Q1417" s="2" t="s">
        <v>45</v>
      </c>
      <c r="R1417" s="2">
        <v>85</v>
      </c>
      <c r="S1417" s="2">
        <v>459323</v>
      </c>
      <c r="T1417" s="2">
        <v>260.14</v>
      </c>
      <c r="U1417" s="2">
        <v>191.05</v>
      </c>
      <c r="V1417" s="2" t="s">
        <v>55</v>
      </c>
      <c r="W1417" s="2">
        <v>54.16</v>
      </c>
    </row>
    <row r="1418" spans="1:23" x14ac:dyDescent="0.3">
      <c r="A1418" s="2" t="s">
        <v>1147</v>
      </c>
      <c r="B1418" s="2" t="s">
        <v>13</v>
      </c>
      <c r="C1418" s="2" t="s">
        <v>66</v>
      </c>
      <c r="D1418" s="2" t="s">
        <v>2579</v>
      </c>
      <c r="E1418" s="2" t="s">
        <v>4209</v>
      </c>
      <c r="F1418" s="2" t="s">
        <v>26</v>
      </c>
      <c r="G1418" s="2" t="s">
        <v>9</v>
      </c>
      <c r="H1418" s="2">
        <f t="shared" si="22"/>
        <v>1953</v>
      </c>
      <c r="I1418" s="42" t="s">
        <v>6446</v>
      </c>
      <c r="J1418" s="2">
        <v>6</v>
      </c>
      <c r="K1418" s="2">
        <v>233.31</v>
      </c>
      <c r="L1418" s="2">
        <v>122</v>
      </c>
      <c r="M1418" s="2">
        <v>4.4400000000000004</v>
      </c>
      <c r="N1418" s="2">
        <v>10.94</v>
      </c>
      <c r="O1418" s="2">
        <v>88.16</v>
      </c>
      <c r="P1418" s="2">
        <v>4183</v>
      </c>
      <c r="Q1418" s="2" t="s">
        <v>45</v>
      </c>
      <c r="R1418" s="2">
        <v>61</v>
      </c>
      <c r="S1418" s="2">
        <v>196682</v>
      </c>
      <c r="T1418" s="2">
        <v>67.62</v>
      </c>
      <c r="U1418" s="2">
        <v>20.54</v>
      </c>
      <c r="V1418" s="2" t="s">
        <v>50</v>
      </c>
      <c r="W1418" s="2">
        <v>109.37</v>
      </c>
    </row>
    <row r="1419" spans="1:23" x14ac:dyDescent="0.3">
      <c r="A1419" s="2" t="s">
        <v>1161</v>
      </c>
      <c r="B1419" s="2" t="s">
        <v>20</v>
      </c>
      <c r="C1419" s="2" t="s">
        <v>52</v>
      </c>
      <c r="D1419" s="2" t="s">
        <v>2607</v>
      </c>
      <c r="E1419" s="2" t="s">
        <v>4224</v>
      </c>
      <c r="F1419" s="2" t="s">
        <v>2685</v>
      </c>
      <c r="G1419" s="2" t="s">
        <v>27</v>
      </c>
      <c r="H1419" s="2">
        <f t="shared" si="22"/>
        <v>2010</v>
      </c>
      <c r="I1419" s="42" t="s">
        <v>6447</v>
      </c>
      <c r="J1419" s="2">
        <v>6</v>
      </c>
      <c r="K1419" s="2">
        <v>176.45</v>
      </c>
      <c r="L1419" s="2">
        <v>157</v>
      </c>
      <c r="M1419" s="2">
        <v>30.11</v>
      </c>
      <c r="N1419" s="2">
        <v>77.430000000000007</v>
      </c>
      <c r="O1419" s="2">
        <v>697.19</v>
      </c>
      <c r="P1419" s="2">
        <v>1463</v>
      </c>
      <c r="Q1419" s="2" t="s">
        <v>49</v>
      </c>
      <c r="R1419" s="2">
        <v>82</v>
      </c>
      <c r="S1419" s="2">
        <v>374003</v>
      </c>
      <c r="T1419" s="2">
        <v>386.16</v>
      </c>
      <c r="U1419" s="2">
        <v>311.02999999999997</v>
      </c>
      <c r="V1419" s="2" t="s">
        <v>55</v>
      </c>
      <c r="W1419" s="2">
        <v>19.47</v>
      </c>
    </row>
    <row r="1420" spans="1:23" x14ac:dyDescent="0.3">
      <c r="A1420" s="2" t="s">
        <v>1193</v>
      </c>
      <c r="B1420" s="2" t="s">
        <v>13</v>
      </c>
      <c r="C1420" s="2" t="s">
        <v>54</v>
      </c>
      <c r="D1420" s="2" t="s">
        <v>1931</v>
      </c>
      <c r="E1420" s="2" t="s">
        <v>4258</v>
      </c>
      <c r="F1420" s="2" t="s">
        <v>26</v>
      </c>
      <c r="G1420" s="2" t="s">
        <v>9</v>
      </c>
      <c r="H1420" s="2">
        <f t="shared" si="22"/>
        <v>1985</v>
      </c>
      <c r="I1420" s="42" t="s">
        <v>6448</v>
      </c>
      <c r="J1420" s="2">
        <v>6</v>
      </c>
      <c r="K1420" s="2">
        <v>31.93</v>
      </c>
      <c r="L1420" s="2">
        <v>85</v>
      </c>
      <c r="M1420" s="2">
        <v>19.350000000000001</v>
      </c>
      <c r="N1420" s="2">
        <v>50.93</v>
      </c>
      <c r="O1420" s="2">
        <v>252.26</v>
      </c>
      <c r="P1420" s="2">
        <v>551</v>
      </c>
      <c r="Q1420" s="2" t="s">
        <v>49</v>
      </c>
      <c r="R1420" s="2">
        <v>25</v>
      </c>
      <c r="S1420" s="2">
        <v>435040</v>
      </c>
      <c r="T1420" s="2">
        <v>196.19</v>
      </c>
      <c r="U1420" s="2">
        <v>56.07</v>
      </c>
      <c r="V1420" s="2" t="s">
        <v>48</v>
      </c>
      <c r="W1420" s="2">
        <v>15.2</v>
      </c>
    </row>
    <row r="1421" spans="1:23" x14ac:dyDescent="0.3">
      <c r="A1421" s="2" t="s">
        <v>1042</v>
      </c>
      <c r="B1421" s="2" t="s">
        <v>10</v>
      </c>
      <c r="C1421" s="2" t="s">
        <v>48</v>
      </c>
      <c r="D1421" s="2" t="s">
        <v>1859</v>
      </c>
      <c r="E1421" s="2" t="s">
        <v>3065</v>
      </c>
      <c r="F1421" s="2" t="s">
        <v>26</v>
      </c>
      <c r="G1421" s="2" t="s">
        <v>9</v>
      </c>
      <c r="H1421" s="2">
        <f t="shared" si="22"/>
        <v>1980</v>
      </c>
      <c r="I1421" s="42" t="s">
        <v>6449</v>
      </c>
      <c r="J1421" s="2">
        <v>6</v>
      </c>
      <c r="K1421" s="2">
        <v>287.08999999999997</v>
      </c>
      <c r="L1421" s="2">
        <v>169</v>
      </c>
      <c r="M1421" s="2">
        <v>15.36</v>
      </c>
      <c r="N1421" s="2">
        <v>42.75</v>
      </c>
      <c r="O1421" s="2">
        <v>187.61</v>
      </c>
      <c r="P1421" s="2">
        <v>1217</v>
      </c>
      <c r="Q1421" s="2" t="s">
        <v>45</v>
      </c>
      <c r="R1421" s="2">
        <v>93</v>
      </c>
      <c r="S1421" s="2">
        <v>242615</v>
      </c>
      <c r="T1421" s="2">
        <v>116.7</v>
      </c>
      <c r="U1421" s="2">
        <v>70.91</v>
      </c>
      <c r="V1421" s="2" t="s">
        <v>55</v>
      </c>
      <c r="W1421" s="2">
        <v>41.36</v>
      </c>
    </row>
    <row r="1422" spans="1:23" x14ac:dyDescent="0.3">
      <c r="A1422" s="2" t="s">
        <v>1225</v>
      </c>
      <c r="B1422" s="2" t="s">
        <v>17</v>
      </c>
      <c r="C1422" s="2" t="s">
        <v>66</v>
      </c>
      <c r="D1422" s="2" t="s">
        <v>2249</v>
      </c>
      <c r="E1422" s="2" t="s">
        <v>4296</v>
      </c>
      <c r="F1422" s="2" t="s">
        <v>26</v>
      </c>
      <c r="G1422" s="2" t="s">
        <v>9</v>
      </c>
      <c r="H1422" s="2">
        <f t="shared" si="22"/>
        <v>1959</v>
      </c>
      <c r="I1422" s="42" t="s">
        <v>6450</v>
      </c>
      <c r="J1422" s="2">
        <v>6</v>
      </c>
      <c r="K1422" s="2">
        <v>146.94999999999999</v>
      </c>
      <c r="L1422" s="2">
        <v>180</v>
      </c>
      <c r="M1422" s="2">
        <v>39.06</v>
      </c>
      <c r="N1422" s="2">
        <v>62.26</v>
      </c>
      <c r="O1422" s="2">
        <v>422.23</v>
      </c>
      <c r="P1422" s="2">
        <v>4155</v>
      </c>
      <c r="Q1422" s="2" t="s">
        <v>45</v>
      </c>
      <c r="R1422" s="2">
        <v>90</v>
      </c>
      <c r="S1422" s="2">
        <v>129889</v>
      </c>
      <c r="T1422" s="2">
        <v>218.37</v>
      </c>
      <c r="U1422" s="2">
        <v>203.86</v>
      </c>
      <c r="V1422" s="2" t="s">
        <v>44</v>
      </c>
      <c r="W1422" s="2">
        <v>50.77</v>
      </c>
    </row>
    <row r="1423" spans="1:23" x14ac:dyDescent="0.3">
      <c r="A1423" s="2" t="s">
        <v>1226</v>
      </c>
      <c r="B1423" s="2" t="s">
        <v>20</v>
      </c>
      <c r="C1423" s="2" t="s">
        <v>50</v>
      </c>
      <c r="D1423" s="2" t="s">
        <v>2278</v>
      </c>
      <c r="E1423" s="2" t="s">
        <v>4297</v>
      </c>
      <c r="F1423" s="2" t="s">
        <v>26</v>
      </c>
      <c r="G1423" s="2" t="s">
        <v>9</v>
      </c>
      <c r="H1423" s="2">
        <f t="shared" si="22"/>
        <v>2008</v>
      </c>
      <c r="I1423" s="42" t="s">
        <v>5112</v>
      </c>
      <c r="J1423" s="2">
        <v>6</v>
      </c>
      <c r="K1423" s="2">
        <v>174.73</v>
      </c>
      <c r="L1423" s="2">
        <v>153</v>
      </c>
      <c r="M1423" s="2">
        <v>34.32</v>
      </c>
      <c r="N1423" s="2">
        <v>58.68</v>
      </c>
      <c r="O1423" s="2">
        <v>531.14</v>
      </c>
      <c r="P1423" s="2">
        <v>1330</v>
      </c>
      <c r="Q1423" s="2" t="s">
        <v>49</v>
      </c>
      <c r="R1423" s="2">
        <v>28</v>
      </c>
      <c r="S1423" s="2">
        <v>227143</v>
      </c>
      <c r="T1423" s="2">
        <v>410.6</v>
      </c>
      <c r="U1423" s="2">
        <v>120.54</v>
      </c>
      <c r="V1423" s="2" t="s">
        <v>48</v>
      </c>
      <c r="W1423" s="2">
        <v>56.39</v>
      </c>
    </row>
    <row r="1424" spans="1:23" x14ac:dyDescent="0.3">
      <c r="A1424" s="2" t="s">
        <v>1239</v>
      </c>
      <c r="B1424" s="2" t="s">
        <v>20</v>
      </c>
      <c r="C1424" s="2" t="s">
        <v>50</v>
      </c>
      <c r="D1424" s="2" t="s">
        <v>2044</v>
      </c>
      <c r="E1424" s="2" t="s">
        <v>4312</v>
      </c>
      <c r="F1424" s="2" t="s">
        <v>26</v>
      </c>
      <c r="G1424" s="2" t="s">
        <v>9</v>
      </c>
      <c r="H1424" s="2">
        <f t="shared" si="22"/>
        <v>2010</v>
      </c>
      <c r="I1424" s="42" t="s">
        <v>6451</v>
      </c>
      <c r="J1424" s="2">
        <v>6</v>
      </c>
      <c r="K1424" s="2">
        <v>240.23</v>
      </c>
      <c r="L1424" s="2">
        <v>123</v>
      </c>
      <c r="M1424" s="2">
        <v>42.44</v>
      </c>
      <c r="N1424" s="2">
        <v>76.38</v>
      </c>
      <c r="O1424" s="2">
        <v>708.32</v>
      </c>
      <c r="P1424" s="2">
        <v>4933</v>
      </c>
      <c r="Q1424" s="2" t="s">
        <v>45</v>
      </c>
      <c r="R1424" s="2">
        <v>45</v>
      </c>
      <c r="S1424" s="2">
        <v>90644</v>
      </c>
      <c r="T1424" s="2">
        <v>399.33</v>
      </c>
      <c r="U1424" s="2">
        <v>308.99</v>
      </c>
      <c r="V1424" s="2" t="s">
        <v>50</v>
      </c>
      <c r="W1424" s="2">
        <v>94.65</v>
      </c>
    </row>
    <row r="1425" spans="1:23" x14ac:dyDescent="0.3">
      <c r="A1425" s="2" t="s">
        <v>1243</v>
      </c>
      <c r="B1425" s="2" t="s">
        <v>8</v>
      </c>
      <c r="C1425" s="2" t="s">
        <v>61</v>
      </c>
      <c r="D1425" s="2" t="s">
        <v>2745</v>
      </c>
      <c r="E1425" s="2" t="s">
        <v>4317</v>
      </c>
      <c r="F1425" s="2" t="s">
        <v>26</v>
      </c>
      <c r="G1425" s="2" t="s">
        <v>9</v>
      </c>
      <c r="H1425" s="2">
        <f t="shared" si="22"/>
        <v>1952</v>
      </c>
      <c r="I1425" s="42" t="s">
        <v>6452</v>
      </c>
      <c r="J1425" s="2">
        <v>6</v>
      </c>
      <c r="K1425" s="2">
        <v>263.08999999999997</v>
      </c>
      <c r="L1425" s="2">
        <v>137</v>
      </c>
      <c r="M1425" s="2">
        <v>15.76</v>
      </c>
      <c r="N1425" s="2">
        <v>46.94</v>
      </c>
      <c r="O1425" s="2">
        <v>273.33999999999997</v>
      </c>
      <c r="P1425" s="2">
        <v>1558</v>
      </c>
      <c r="Q1425" s="2" t="s">
        <v>49</v>
      </c>
      <c r="R1425" s="2">
        <v>38</v>
      </c>
      <c r="S1425" s="2">
        <v>85542</v>
      </c>
      <c r="T1425" s="2">
        <v>181.56</v>
      </c>
      <c r="U1425" s="2">
        <v>91.78</v>
      </c>
      <c r="V1425" s="2" t="s">
        <v>44</v>
      </c>
      <c r="W1425" s="2">
        <v>63.39</v>
      </c>
    </row>
    <row r="1426" spans="1:23" x14ac:dyDescent="0.3">
      <c r="A1426" s="2" t="s">
        <v>1347</v>
      </c>
      <c r="B1426" s="2" t="s">
        <v>10</v>
      </c>
      <c r="C1426" s="2" t="s">
        <v>61</v>
      </c>
      <c r="D1426" s="2" t="s">
        <v>2270</v>
      </c>
      <c r="E1426" s="2" t="s">
        <v>4433</v>
      </c>
      <c r="F1426" s="2" t="s">
        <v>26</v>
      </c>
      <c r="G1426" s="2" t="s">
        <v>9</v>
      </c>
      <c r="H1426" s="2">
        <f t="shared" si="22"/>
        <v>1981</v>
      </c>
      <c r="I1426" s="42" t="s">
        <v>6453</v>
      </c>
      <c r="J1426" s="2">
        <v>6</v>
      </c>
      <c r="K1426" s="2">
        <v>11.82</v>
      </c>
      <c r="L1426" s="2">
        <v>128</v>
      </c>
      <c r="M1426" s="2">
        <v>10.58</v>
      </c>
      <c r="N1426" s="2">
        <v>29.32</v>
      </c>
      <c r="O1426" s="2">
        <v>200.22</v>
      </c>
      <c r="P1426" s="2">
        <v>2952</v>
      </c>
      <c r="Q1426" s="2" t="s">
        <v>45</v>
      </c>
      <c r="R1426" s="2">
        <v>33</v>
      </c>
      <c r="S1426" s="2">
        <v>393724</v>
      </c>
      <c r="T1426" s="2">
        <v>111.48</v>
      </c>
      <c r="U1426" s="2">
        <v>88.74</v>
      </c>
      <c r="V1426" s="2" t="s">
        <v>55</v>
      </c>
      <c r="W1426" s="2">
        <v>5.75</v>
      </c>
    </row>
    <row r="1427" spans="1:23" x14ac:dyDescent="0.3">
      <c r="A1427" s="2" t="s">
        <v>1375</v>
      </c>
      <c r="B1427" s="2" t="s">
        <v>13</v>
      </c>
      <c r="C1427" s="2" t="s">
        <v>52</v>
      </c>
      <c r="D1427" s="2" t="s">
        <v>2814</v>
      </c>
      <c r="E1427" s="2" t="s">
        <v>4462</v>
      </c>
      <c r="F1427" s="2" t="s">
        <v>26</v>
      </c>
      <c r="G1427" s="2" t="s">
        <v>9</v>
      </c>
      <c r="H1427" s="2">
        <f t="shared" si="22"/>
        <v>1986</v>
      </c>
      <c r="I1427" s="42" t="s">
        <v>6454</v>
      </c>
      <c r="J1427" s="2">
        <v>6</v>
      </c>
      <c r="K1427" s="2">
        <v>60.09</v>
      </c>
      <c r="L1427" s="2">
        <v>164</v>
      </c>
      <c r="M1427" s="2">
        <v>1.36</v>
      </c>
      <c r="N1427" s="2">
        <v>3.28</v>
      </c>
      <c r="O1427" s="2">
        <v>14.42</v>
      </c>
      <c r="P1427" s="2">
        <v>3546</v>
      </c>
      <c r="Q1427" s="2" t="s">
        <v>49</v>
      </c>
      <c r="R1427" s="2">
        <v>66</v>
      </c>
      <c r="S1427" s="2">
        <v>328343</v>
      </c>
      <c r="T1427" s="2">
        <v>9.4600000000000009</v>
      </c>
      <c r="U1427" s="2">
        <v>4.96</v>
      </c>
      <c r="V1427" s="2" t="s">
        <v>48</v>
      </c>
      <c r="W1427" s="2">
        <v>22.62</v>
      </c>
    </row>
    <row r="1428" spans="1:23" x14ac:dyDescent="0.3">
      <c r="A1428" s="2" t="s">
        <v>1379</v>
      </c>
      <c r="B1428" s="2" t="s">
        <v>28</v>
      </c>
      <c r="C1428" s="2" t="s">
        <v>54</v>
      </c>
      <c r="D1428" s="2" t="s">
        <v>2045</v>
      </c>
      <c r="E1428" s="2" t="s">
        <v>4466</v>
      </c>
      <c r="F1428" s="2" t="s">
        <v>26</v>
      </c>
      <c r="G1428" s="2" t="s">
        <v>9</v>
      </c>
      <c r="H1428" s="2">
        <f t="shared" si="22"/>
        <v>1967</v>
      </c>
      <c r="I1428" s="42" t="s">
        <v>6455</v>
      </c>
      <c r="J1428" s="2">
        <v>6</v>
      </c>
      <c r="K1428" s="2">
        <v>203.97</v>
      </c>
      <c r="L1428" s="2">
        <v>162</v>
      </c>
      <c r="M1428" s="2">
        <v>49.61</v>
      </c>
      <c r="N1428" s="2">
        <v>85.71</v>
      </c>
      <c r="O1428" s="2">
        <v>192.61</v>
      </c>
      <c r="P1428" s="2">
        <v>3904</v>
      </c>
      <c r="Q1428" s="2" t="s">
        <v>45</v>
      </c>
      <c r="R1428" s="2">
        <v>28</v>
      </c>
      <c r="S1428" s="2">
        <v>415056</v>
      </c>
      <c r="T1428" s="2">
        <v>140.22999999999999</v>
      </c>
      <c r="U1428" s="2">
        <v>52.38</v>
      </c>
      <c r="V1428" s="2" t="s">
        <v>46</v>
      </c>
      <c r="W1428" s="2">
        <v>77.95</v>
      </c>
    </row>
    <row r="1429" spans="1:23" x14ac:dyDescent="0.3">
      <c r="A1429" s="2" t="s">
        <v>1394</v>
      </c>
      <c r="B1429" s="2" t="s">
        <v>10</v>
      </c>
      <c r="C1429" s="2" t="s">
        <v>52</v>
      </c>
      <c r="D1429" s="2" t="s">
        <v>2822</v>
      </c>
      <c r="E1429" s="2" t="s">
        <v>4485</v>
      </c>
      <c r="F1429" s="2" t="s">
        <v>26</v>
      </c>
      <c r="G1429" s="2" t="s">
        <v>9</v>
      </c>
      <c r="H1429" s="2">
        <f t="shared" si="22"/>
        <v>2010</v>
      </c>
      <c r="I1429" s="42" t="s">
        <v>6456</v>
      </c>
      <c r="J1429" s="2">
        <v>6</v>
      </c>
      <c r="K1429" s="2">
        <v>96.98</v>
      </c>
      <c r="L1429" s="2">
        <v>140</v>
      </c>
      <c r="M1429" s="2">
        <v>29.57</v>
      </c>
      <c r="N1429" s="2">
        <v>54.06</v>
      </c>
      <c r="O1429" s="2">
        <v>171.34</v>
      </c>
      <c r="P1429" s="2">
        <v>1239</v>
      </c>
      <c r="Q1429" s="2" t="s">
        <v>45</v>
      </c>
      <c r="R1429" s="2">
        <v>50</v>
      </c>
      <c r="S1429" s="2">
        <v>223335</v>
      </c>
      <c r="T1429" s="2">
        <v>123.36</v>
      </c>
      <c r="U1429" s="2">
        <v>47.98</v>
      </c>
      <c r="V1429" s="2" t="s">
        <v>46</v>
      </c>
      <c r="W1429" s="2">
        <v>43.56</v>
      </c>
    </row>
    <row r="1430" spans="1:23" x14ac:dyDescent="0.3">
      <c r="A1430" s="2" t="s">
        <v>1490</v>
      </c>
      <c r="B1430" s="2" t="s">
        <v>10</v>
      </c>
      <c r="C1430" s="2" t="s">
        <v>61</v>
      </c>
      <c r="D1430" s="2" t="s">
        <v>2876</v>
      </c>
      <c r="E1430" s="2" t="s">
        <v>4601</v>
      </c>
      <c r="F1430" s="2" t="s">
        <v>26</v>
      </c>
      <c r="G1430" s="2" t="s">
        <v>9</v>
      </c>
      <c r="H1430" s="2">
        <f t="shared" si="22"/>
        <v>1967</v>
      </c>
      <c r="I1430" s="42" t="s">
        <v>6457</v>
      </c>
      <c r="J1430" s="2">
        <v>6</v>
      </c>
      <c r="K1430" s="2">
        <v>192.25</v>
      </c>
      <c r="L1430" s="2">
        <v>122</v>
      </c>
      <c r="M1430" s="2">
        <v>22.97</v>
      </c>
      <c r="N1430" s="2">
        <v>46.91</v>
      </c>
      <c r="O1430" s="2">
        <v>172.39</v>
      </c>
      <c r="P1430" s="2">
        <v>4265</v>
      </c>
      <c r="Q1430" s="2" t="s">
        <v>49</v>
      </c>
      <c r="R1430" s="2">
        <v>37</v>
      </c>
      <c r="S1430" s="2">
        <v>307084</v>
      </c>
      <c r="T1430" s="2">
        <v>116.74</v>
      </c>
      <c r="U1430" s="2">
        <v>55.65</v>
      </c>
      <c r="V1430" s="2" t="s">
        <v>46</v>
      </c>
      <c r="W1430" s="2">
        <v>45.49</v>
      </c>
    </row>
    <row r="1431" spans="1:23" x14ac:dyDescent="0.3">
      <c r="A1431" s="2" t="s">
        <v>1501</v>
      </c>
      <c r="B1431" s="2" t="s">
        <v>17</v>
      </c>
      <c r="C1431" s="2" t="s">
        <v>50</v>
      </c>
      <c r="D1431" s="2" t="s">
        <v>2093</v>
      </c>
      <c r="E1431" s="2" t="s">
        <v>4613</v>
      </c>
      <c r="F1431" s="2" t="s">
        <v>26</v>
      </c>
      <c r="G1431" s="2" t="s">
        <v>9</v>
      </c>
      <c r="H1431" s="2">
        <f t="shared" si="22"/>
        <v>1990</v>
      </c>
      <c r="I1431" s="42" t="s">
        <v>6458</v>
      </c>
      <c r="J1431" s="2">
        <v>6</v>
      </c>
      <c r="K1431" s="2">
        <v>124.97</v>
      </c>
      <c r="L1431" s="2">
        <v>81</v>
      </c>
      <c r="M1431" s="2">
        <v>18.88</v>
      </c>
      <c r="N1431" s="2">
        <v>29.52</v>
      </c>
      <c r="O1431" s="2">
        <v>252.24</v>
      </c>
      <c r="P1431" s="2">
        <v>4855</v>
      </c>
      <c r="Q1431" s="2" t="s">
        <v>45</v>
      </c>
      <c r="R1431" s="2">
        <v>56</v>
      </c>
      <c r="S1431" s="2">
        <v>279808</v>
      </c>
      <c r="T1431" s="2">
        <v>157.49</v>
      </c>
      <c r="U1431" s="2">
        <v>94.75</v>
      </c>
      <c r="V1431" s="2" t="s">
        <v>48</v>
      </c>
      <c r="W1431" s="2">
        <v>19.420000000000002</v>
      </c>
    </row>
    <row r="1432" spans="1:23" x14ac:dyDescent="0.3">
      <c r="A1432" s="2" t="s">
        <v>1506</v>
      </c>
      <c r="B1432" s="2" t="s">
        <v>28</v>
      </c>
      <c r="C1432" s="2" t="s">
        <v>61</v>
      </c>
      <c r="D1432" s="2" t="s">
        <v>2883</v>
      </c>
      <c r="E1432" s="2" t="s">
        <v>4618</v>
      </c>
      <c r="F1432" s="2" t="s">
        <v>26</v>
      </c>
      <c r="G1432" s="2" t="s">
        <v>9</v>
      </c>
      <c r="H1432" s="2">
        <f t="shared" si="22"/>
        <v>2009</v>
      </c>
      <c r="I1432" s="42" t="s">
        <v>5850</v>
      </c>
      <c r="J1432" s="2">
        <v>6</v>
      </c>
      <c r="K1432" s="2">
        <v>29.97</v>
      </c>
      <c r="L1432" s="2">
        <v>117</v>
      </c>
      <c r="M1432" s="2">
        <v>3.91</v>
      </c>
      <c r="N1432" s="2">
        <v>8.4499999999999993</v>
      </c>
      <c r="O1432" s="2">
        <v>62.31</v>
      </c>
      <c r="P1432" s="2">
        <v>1702</v>
      </c>
      <c r="Q1432" s="2" t="s">
        <v>49</v>
      </c>
      <c r="R1432" s="2">
        <v>91</v>
      </c>
      <c r="S1432" s="2">
        <v>273752</v>
      </c>
      <c r="T1432" s="2">
        <v>41.19</v>
      </c>
      <c r="U1432" s="2">
        <v>21.12</v>
      </c>
      <c r="V1432" s="2" t="s">
        <v>50</v>
      </c>
      <c r="W1432" s="2">
        <v>6.34</v>
      </c>
    </row>
    <row r="1433" spans="1:23" x14ac:dyDescent="0.3">
      <c r="A1433" s="2" t="s">
        <v>1509</v>
      </c>
      <c r="B1433" s="2" t="s">
        <v>25</v>
      </c>
      <c r="C1433" s="2" t="s">
        <v>61</v>
      </c>
      <c r="D1433" s="2" t="s">
        <v>2402</v>
      </c>
      <c r="E1433" s="2" t="s">
        <v>4622</v>
      </c>
      <c r="F1433" s="2" t="s">
        <v>26</v>
      </c>
      <c r="G1433" s="2" t="s">
        <v>27</v>
      </c>
      <c r="H1433" s="2">
        <f t="shared" si="22"/>
        <v>1987</v>
      </c>
      <c r="I1433" s="42" t="s">
        <v>6459</v>
      </c>
      <c r="J1433" s="2">
        <v>6</v>
      </c>
      <c r="K1433" s="2">
        <v>8.2100000000000009</v>
      </c>
      <c r="L1433" s="2">
        <v>84</v>
      </c>
      <c r="M1433" s="2">
        <v>8.6300000000000008</v>
      </c>
      <c r="N1433" s="2">
        <v>19.829999999999998</v>
      </c>
      <c r="O1433" s="2">
        <v>75.17</v>
      </c>
      <c r="P1433" s="2">
        <v>3664</v>
      </c>
      <c r="Q1433" s="2" t="s">
        <v>49</v>
      </c>
      <c r="R1433" s="2">
        <v>40</v>
      </c>
      <c r="S1433" s="2">
        <v>187522</v>
      </c>
      <c r="T1433" s="2">
        <v>54.57</v>
      </c>
      <c r="U1433" s="2">
        <v>20.6</v>
      </c>
      <c r="V1433" s="2" t="s">
        <v>44</v>
      </c>
      <c r="W1433" s="2">
        <v>1.08</v>
      </c>
    </row>
    <row r="1434" spans="1:23" x14ac:dyDescent="0.3">
      <c r="A1434" s="2" t="s">
        <v>1541</v>
      </c>
      <c r="B1434" s="2" t="s">
        <v>8</v>
      </c>
      <c r="C1434" s="2" t="s">
        <v>61</v>
      </c>
      <c r="D1434" s="2" t="s">
        <v>2528</v>
      </c>
      <c r="E1434" s="2" t="s">
        <v>4662</v>
      </c>
      <c r="F1434" s="2" t="s">
        <v>18</v>
      </c>
      <c r="G1434" s="2" t="s">
        <v>27</v>
      </c>
      <c r="H1434" s="2">
        <f t="shared" si="22"/>
        <v>1991</v>
      </c>
      <c r="I1434" s="42" t="s">
        <v>6460</v>
      </c>
      <c r="J1434" s="2">
        <v>6</v>
      </c>
      <c r="K1434" s="2">
        <v>248.25</v>
      </c>
      <c r="L1434" s="2">
        <v>131</v>
      </c>
      <c r="M1434" s="2">
        <v>34.08</v>
      </c>
      <c r="N1434" s="2">
        <v>58.7</v>
      </c>
      <c r="O1434" s="2">
        <v>341.97</v>
      </c>
      <c r="P1434" s="2">
        <v>1075</v>
      </c>
      <c r="Q1434" s="2" t="s">
        <v>45</v>
      </c>
      <c r="R1434" s="2">
        <v>77</v>
      </c>
      <c r="S1434" s="2">
        <v>236488</v>
      </c>
      <c r="T1434" s="2">
        <v>226.56</v>
      </c>
      <c r="U1434" s="2">
        <v>115.41</v>
      </c>
      <c r="V1434" s="2" t="s">
        <v>54</v>
      </c>
      <c r="W1434" s="2">
        <v>104.36</v>
      </c>
    </row>
    <row r="1435" spans="1:23" x14ac:dyDescent="0.3">
      <c r="A1435" s="2" t="s">
        <v>1549</v>
      </c>
      <c r="B1435" s="2" t="s">
        <v>25</v>
      </c>
      <c r="C1435" s="2" t="s">
        <v>48</v>
      </c>
      <c r="D1435" s="2" t="s">
        <v>2910</v>
      </c>
      <c r="E1435" s="2" t="s">
        <v>4672</v>
      </c>
      <c r="F1435" s="2" t="s">
        <v>26</v>
      </c>
      <c r="G1435" s="2" t="s">
        <v>19</v>
      </c>
      <c r="H1435" s="2">
        <f t="shared" si="22"/>
        <v>1988</v>
      </c>
      <c r="I1435" s="42" t="s">
        <v>6461</v>
      </c>
      <c r="J1435" s="2">
        <v>6</v>
      </c>
      <c r="K1435" s="2">
        <v>217.57</v>
      </c>
      <c r="L1435" s="2">
        <v>152</v>
      </c>
      <c r="M1435" s="2">
        <v>40.35</v>
      </c>
      <c r="N1435" s="2">
        <v>108.95</v>
      </c>
      <c r="O1435" s="2">
        <v>328.43</v>
      </c>
      <c r="P1435" s="2">
        <v>3290</v>
      </c>
      <c r="Q1435" s="2" t="s">
        <v>49</v>
      </c>
      <c r="R1435" s="2">
        <v>28</v>
      </c>
      <c r="S1435" s="2">
        <v>269749</v>
      </c>
      <c r="T1435" s="2">
        <v>226.66</v>
      </c>
      <c r="U1435" s="2">
        <v>101.77</v>
      </c>
      <c r="V1435" s="2" t="s">
        <v>46</v>
      </c>
      <c r="W1435" s="2">
        <v>67.739999999999995</v>
      </c>
    </row>
    <row r="1436" spans="1:23" x14ac:dyDescent="0.3">
      <c r="A1436" s="2" t="s">
        <v>1566</v>
      </c>
      <c r="B1436" s="2" t="s">
        <v>10</v>
      </c>
      <c r="C1436" s="2" t="s">
        <v>54</v>
      </c>
      <c r="D1436" s="2" t="s">
        <v>2896</v>
      </c>
      <c r="E1436" s="2" t="s">
        <v>4693</v>
      </c>
      <c r="F1436" s="2" t="s">
        <v>26</v>
      </c>
      <c r="G1436" s="2" t="s">
        <v>9</v>
      </c>
      <c r="H1436" s="2">
        <f t="shared" si="22"/>
        <v>1978</v>
      </c>
      <c r="I1436" s="42" t="s">
        <v>6462</v>
      </c>
      <c r="J1436" s="2">
        <v>6</v>
      </c>
      <c r="K1436" s="2">
        <v>131.83000000000001</v>
      </c>
      <c r="L1436" s="2">
        <v>163</v>
      </c>
      <c r="M1436" s="2">
        <v>8.76</v>
      </c>
      <c r="N1436" s="2">
        <v>14.44</v>
      </c>
      <c r="O1436" s="2">
        <v>32.82</v>
      </c>
      <c r="P1436" s="2">
        <v>3416</v>
      </c>
      <c r="Q1436" s="2" t="s">
        <v>45</v>
      </c>
      <c r="R1436" s="2">
        <v>21</v>
      </c>
      <c r="S1436" s="2">
        <v>468207</v>
      </c>
      <c r="T1436" s="2">
        <v>22.18</v>
      </c>
      <c r="U1436" s="2">
        <v>10.64</v>
      </c>
      <c r="V1436" s="2" t="s">
        <v>50</v>
      </c>
      <c r="W1436" s="2">
        <v>21.6</v>
      </c>
    </row>
    <row r="1437" spans="1:23" x14ac:dyDescent="0.3">
      <c r="A1437" s="2" t="s">
        <v>1626</v>
      </c>
      <c r="B1437" s="2" t="s">
        <v>13</v>
      </c>
      <c r="C1437" s="2" t="s">
        <v>61</v>
      </c>
      <c r="D1437" s="2" t="s">
        <v>1874</v>
      </c>
      <c r="E1437" s="2" t="s">
        <v>4770</v>
      </c>
      <c r="F1437" s="2" t="s">
        <v>26</v>
      </c>
      <c r="G1437" s="2" t="s">
        <v>9</v>
      </c>
      <c r="H1437" s="2">
        <f t="shared" si="22"/>
        <v>1996</v>
      </c>
      <c r="I1437" s="42" t="s">
        <v>6463</v>
      </c>
      <c r="J1437" s="2">
        <v>6</v>
      </c>
      <c r="K1437" s="2">
        <v>218.94</v>
      </c>
      <c r="L1437" s="2">
        <v>171</v>
      </c>
      <c r="M1437" s="2">
        <v>0.56999999999999995</v>
      </c>
      <c r="N1437" s="2">
        <v>1.3</v>
      </c>
      <c r="O1437" s="2">
        <v>7.45</v>
      </c>
      <c r="P1437" s="2">
        <v>1641</v>
      </c>
      <c r="Q1437" s="2" t="s">
        <v>49</v>
      </c>
      <c r="R1437" s="2">
        <v>69</v>
      </c>
      <c r="S1437" s="2">
        <v>146492</v>
      </c>
      <c r="T1437" s="2">
        <v>3.94</v>
      </c>
      <c r="U1437" s="2">
        <v>3.51</v>
      </c>
      <c r="V1437" s="2" t="s">
        <v>55</v>
      </c>
      <c r="W1437" s="2">
        <v>61.4</v>
      </c>
    </row>
    <row r="1438" spans="1:23" x14ac:dyDescent="0.3">
      <c r="A1438" s="2" t="s">
        <v>1635</v>
      </c>
      <c r="B1438" s="2" t="s">
        <v>10</v>
      </c>
      <c r="C1438" s="2" t="s">
        <v>48</v>
      </c>
      <c r="D1438" s="2" t="s">
        <v>2951</v>
      </c>
      <c r="E1438" s="2" t="s">
        <v>4784</v>
      </c>
      <c r="F1438" s="2" t="s">
        <v>26</v>
      </c>
      <c r="G1438" s="2" t="s">
        <v>9</v>
      </c>
      <c r="H1438" s="2">
        <f t="shared" si="22"/>
        <v>1994</v>
      </c>
      <c r="I1438" s="42" t="s">
        <v>6464</v>
      </c>
      <c r="J1438" s="2">
        <v>6</v>
      </c>
      <c r="K1438" s="2">
        <v>101.05</v>
      </c>
      <c r="L1438" s="2">
        <v>135</v>
      </c>
      <c r="M1438" s="2">
        <v>7.6</v>
      </c>
      <c r="N1438" s="2">
        <v>13</v>
      </c>
      <c r="O1438" s="2">
        <v>112.96</v>
      </c>
      <c r="P1438" s="2">
        <v>1807</v>
      </c>
      <c r="Q1438" s="2" t="s">
        <v>45</v>
      </c>
      <c r="R1438" s="2">
        <v>72</v>
      </c>
      <c r="S1438" s="2">
        <v>353977</v>
      </c>
      <c r="T1438" s="2">
        <v>73.73</v>
      </c>
      <c r="U1438" s="2">
        <v>39.229999999999997</v>
      </c>
      <c r="V1438" s="2" t="s">
        <v>44</v>
      </c>
      <c r="W1438" s="2">
        <v>23.17</v>
      </c>
    </row>
    <row r="1439" spans="1:23" x14ac:dyDescent="0.3">
      <c r="A1439" s="2" t="s">
        <v>1665</v>
      </c>
      <c r="B1439" s="2" t="s">
        <v>20</v>
      </c>
      <c r="C1439" s="2" t="s">
        <v>48</v>
      </c>
      <c r="D1439" s="2" t="s">
        <v>2967</v>
      </c>
      <c r="E1439" s="2" t="s">
        <v>4820</v>
      </c>
      <c r="F1439" s="2" t="s">
        <v>26</v>
      </c>
      <c r="G1439" s="2" t="s">
        <v>9</v>
      </c>
      <c r="H1439" s="2">
        <f t="shared" si="22"/>
        <v>2012</v>
      </c>
      <c r="I1439" s="42" t="s">
        <v>6465</v>
      </c>
      <c r="J1439" s="2">
        <v>6</v>
      </c>
      <c r="K1439" s="2">
        <v>25.16</v>
      </c>
      <c r="L1439" s="2">
        <v>84</v>
      </c>
      <c r="M1439" s="2">
        <v>2.2999999999999998</v>
      </c>
      <c r="N1439" s="2">
        <v>4.01</v>
      </c>
      <c r="O1439" s="2">
        <v>21.68</v>
      </c>
      <c r="P1439" s="2">
        <v>1627</v>
      </c>
      <c r="Q1439" s="2" t="s">
        <v>45</v>
      </c>
      <c r="R1439" s="2">
        <v>35</v>
      </c>
      <c r="S1439" s="2">
        <v>478450</v>
      </c>
      <c r="T1439" s="2">
        <v>17.170000000000002</v>
      </c>
      <c r="U1439" s="2">
        <v>4.51</v>
      </c>
      <c r="V1439" s="2" t="s">
        <v>44</v>
      </c>
      <c r="W1439" s="2">
        <v>4.4000000000000004</v>
      </c>
    </row>
    <row r="1440" spans="1:23" x14ac:dyDescent="0.3">
      <c r="A1440" s="2" t="s">
        <v>1692</v>
      </c>
      <c r="B1440" s="2" t="s">
        <v>28</v>
      </c>
      <c r="C1440" s="2" t="s">
        <v>44</v>
      </c>
      <c r="D1440" s="2" t="s">
        <v>2425</v>
      </c>
      <c r="E1440" s="2" t="s">
        <v>4853</v>
      </c>
      <c r="F1440" s="2" t="s">
        <v>26</v>
      </c>
      <c r="G1440" s="2" t="s">
        <v>9</v>
      </c>
      <c r="H1440" s="2">
        <f t="shared" si="22"/>
        <v>2013</v>
      </c>
      <c r="I1440" s="42" t="s">
        <v>6466</v>
      </c>
      <c r="J1440" s="2">
        <v>6</v>
      </c>
      <c r="K1440" s="2">
        <v>253.03</v>
      </c>
      <c r="L1440" s="2">
        <v>93</v>
      </c>
      <c r="M1440" s="2">
        <v>30.46</v>
      </c>
      <c r="N1440" s="2">
        <v>71.209999999999994</v>
      </c>
      <c r="O1440" s="2">
        <v>655.6</v>
      </c>
      <c r="P1440" s="2">
        <v>4950</v>
      </c>
      <c r="Q1440" s="2" t="s">
        <v>49</v>
      </c>
      <c r="R1440" s="2">
        <v>55</v>
      </c>
      <c r="S1440" s="2">
        <v>465025</v>
      </c>
      <c r="T1440" s="2">
        <v>343.85</v>
      </c>
      <c r="U1440" s="2">
        <v>311.75</v>
      </c>
      <c r="V1440" s="2" t="s">
        <v>55</v>
      </c>
      <c r="W1440" s="2">
        <v>46.49</v>
      </c>
    </row>
    <row r="1441" spans="1:23" x14ac:dyDescent="0.3">
      <c r="A1441" s="2" t="s">
        <v>1710</v>
      </c>
      <c r="B1441" s="2" t="s">
        <v>20</v>
      </c>
      <c r="C1441" s="2" t="s">
        <v>61</v>
      </c>
      <c r="D1441" s="2" t="s">
        <v>2993</v>
      </c>
      <c r="E1441" s="2" t="s">
        <v>4874</v>
      </c>
      <c r="F1441" s="2" t="s">
        <v>30</v>
      </c>
      <c r="G1441" s="2" t="s">
        <v>15</v>
      </c>
      <c r="H1441" s="2">
        <f t="shared" si="22"/>
        <v>2006</v>
      </c>
      <c r="I1441" s="42" t="s">
        <v>6467</v>
      </c>
      <c r="J1441" s="2">
        <v>6</v>
      </c>
      <c r="K1441" s="2">
        <v>297.44</v>
      </c>
      <c r="L1441" s="2">
        <v>170</v>
      </c>
      <c r="M1441" s="2">
        <v>25.49</v>
      </c>
      <c r="N1441" s="2">
        <v>72.86</v>
      </c>
      <c r="O1441" s="2">
        <v>654.83000000000004</v>
      </c>
      <c r="P1441" s="2">
        <v>4211</v>
      </c>
      <c r="Q1441" s="2" t="s">
        <v>49</v>
      </c>
      <c r="R1441" s="2">
        <v>25</v>
      </c>
      <c r="S1441" s="2">
        <v>314971</v>
      </c>
      <c r="T1441" s="2">
        <v>413.22</v>
      </c>
      <c r="U1441" s="2">
        <v>241.61</v>
      </c>
      <c r="V1441" s="2" t="s">
        <v>48</v>
      </c>
      <c r="W1441" s="2">
        <v>126.64</v>
      </c>
    </row>
    <row r="1442" spans="1:23" x14ac:dyDescent="0.3">
      <c r="A1442" s="2" t="s">
        <v>1712</v>
      </c>
      <c r="B1442" s="2" t="s">
        <v>25</v>
      </c>
      <c r="C1442" s="2" t="s">
        <v>61</v>
      </c>
      <c r="D1442" s="2" t="s">
        <v>2994</v>
      </c>
      <c r="E1442" s="2" t="s">
        <v>4876</v>
      </c>
      <c r="F1442" s="2" t="s">
        <v>26</v>
      </c>
      <c r="G1442" s="2" t="s">
        <v>9</v>
      </c>
      <c r="H1442" s="2">
        <f t="shared" si="22"/>
        <v>2015</v>
      </c>
      <c r="I1442" s="42" t="s">
        <v>6468</v>
      </c>
      <c r="J1442" s="2">
        <v>6</v>
      </c>
      <c r="K1442" s="2">
        <v>154.68</v>
      </c>
      <c r="L1442" s="2">
        <v>108</v>
      </c>
      <c r="M1442" s="2">
        <v>36.33</v>
      </c>
      <c r="N1442" s="2">
        <v>80.819999999999993</v>
      </c>
      <c r="O1442" s="2">
        <v>803.1</v>
      </c>
      <c r="P1442" s="2">
        <v>1218</v>
      </c>
      <c r="Q1442" s="2" t="s">
        <v>49</v>
      </c>
      <c r="R1442" s="2">
        <v>88</v>
      </c>
      <c r="S1442" s="2">
        <v>373188</v>
      </c>
      <c r="T1442" s="2">
        <v>531.76</v>
      </c>
      <c r="U1442" s="2">
        <v>271.33999999999997</v>
      </c>
      <c r="V1442" s="2" t="s">
        <v>55</v>
      </c>
      <c r="W1442" s="2">
        <v>73.349999999999994</v>
      </c>
    </row>
    <row r="1443" spans="1:23" x14ac:dyDescent="0.3">
      <c r="A1443" s="2" t="s">
        <v>1744</v>
      </c>
      <c r="B1443" s="2" t="s">
        <v>17</v>
      </c>
      <c r="C1443" s="2" t="s">
        <v>66</v>
      </c>
      <c r="D1443" s="2" t="s">
        <v>2319</v>
      </c>
      <c r="E1443" s="2" t="s">
        <v>4916</v>
      </c>
      <c r="F1443" s="2" t="s">
        <v>26</v>
      </c>
      <c r="G1443" s="2" t="s">
        <v>9</v>
      </c>
      <c r="H1443" s="2">
        <f t="shared" si="22"/>
        <v>2012</v>
      </c>
      <c r="I1443" s="42" t="s">
        <v>6469</v>
      </c>
      <c r="J1443" s="2">
        <v>6</v>
      </c>
      <c r="K1443" s="2">
        <v>132.99</v>
      </c>
      <c r="L1443" s="2">
        <v>140</v>
      </c>
      <c r="M1443" s="2">
        <v>44.03</v>
      </c>
      <c r="N1443" s="2">
        <v>87.26</v>
      </c>
      <c r="O1443" s="2">
        <v>606.12</v>
      </c>
      <c r="P1443" s="2">
        <v>4167</v>
      </c>
      <c r="Q1443" s="2" t="s">
        <v>49</v>
      </c>
      <c r="R1443" s="2">
        <v>20</v>
      </c>
      <c r="S1443" s="2">
        <v>345065</v>
      </c>
      <c r="T1443" s="2">
        <v>361.37</v>
      </c>
      <c r="U1443" s="2">
        <v>244.75</v>
      </c>
      <c r="V1443" s="2" t="s">
        <v>54</v>
      </c>
      <c r="W1443" s="2">
        <v>60.78</v>
      </c>
    </row>
    <row r="1444" spans="1:23" x14ac:dyDescent="0.3">
      <c r="A1444" s="2" t="s">
        <v>1775</v>
      </c>
      <c r="B1444" s="2" t="s">
        <v>25</v>
      </c>
      <c r="C1444" s="2" t="s">
        <v>61</v>
      </c>
      <c r="D1444" s="2" t="s">
        <v>2256</v>
      </c>
      <c r="E1444" s="2" t="s">
        <v>4953</v>
      </c>
      <c r="F1444" s="2" t="s">
        <v>26</v>
      </c>
      <c r="G1444" s="2" t="s">
        <v>9</v>
      </c>
      <c r="H1444" s="2">
        <f t="shared" si="22"/>
        <v>1976</v>
      </c>
      <c r="I1444" s="42" t="s">
        <v>5633</v>
      </c>
      <c r="J1444" s="2">
        <v>6</v>
      </c>
      <c r="K1444" s="2">
        <v>7.11</v>
      </c>
      <c r="L1444" s="2">
        <v>80</v>
      </c>
      <c r="M1444" s="2">
        <v>19.329999999999998</v>
      </c>
      <c r="N1444" s="2">
        <v>55.71</v>
      </c>
      <c r="O1444" s="2">
        <v>285.70999999999998</v>
      </c>
      <c r="P1444" s="2">
        <v>4539</v>
      </c>
      <c r="Q1444" s="2" t="s">
        <v>45</v>
      </c>
      <c r="R1444" s="2">
        <v>32</v>
      </c>
      <c r="S1444" s="2">
        <v>243626</v>
      </c>
      <c r="T1444" s="2">
        <v>191.65</v>
      </c>
      <c r="U1444" s="2">
        <v>94.06</v>
      </c>
      <c r="V1444" s="2" t="s">
        <v>46</v>
      </c>
      <c r="W1444" s="2">
        <v>2.11</v>
      </c>
    </row>
    <row r="1445" spans="1:23" x14ac:dyDescent="0.3">
      <c r="A1445" s="2" t="s">
        <v>1822</v>
      </c>
      <c r="B1445" s="2" t="s">
        <v>25</v>
      </c>
      <c r="C1445" s="2" t="s">
        <v>66</v>
      </c>
      <c r="D1445" s="2" t="s">
        <v>2123</v>
      </c>
      <c r="E1445" s="2" t="s">
        <v>5012</v>
      </c>
      <c r="F1445" s="2" t="s">
        <v>26</v>
      </c>
      <c r="G1445" s="2" t="s">
        <v>9</v>
      </c>
      <c r="H1445" s="2">
        <f t="shared" si="22"/>
        <v>1962</v>
      </c>
      <c r="I1445" s="42" t="s">
        <v>6470</v>
      </c>
      <c r="J1445" s="2">
        <v>6</v>
      </c>
      <c r="K1445" s="2">
        <v>114.59</v>
      </c>
      <c r="L1445" s="2">
        <v>124</v>
      </c>
      <c r="M1445" s="2">
        <v>39.200000000000003</v>
      </c>
      <c r="N1445" s="2">
        <v>100.31</v>
      </c>
      <c r="O1445" s="2">
        <v>693.8</v>
      </c>
      <c r="P1445" s="2">
        <v>2951</v>
      </c>
      <c r="Q1445" s="2" t="s">
        <v>45</v>
      </c>
      <c r="R1445" s="2">
        <v>95</v>
      </c>
      <c r="S1445" s="2">
        <v>446405</v>
      </c>
      <c r="T1445" s="2">
        <v>498.67</v>
      </c>
      <c r="U1445" s="2">
        <v>195.13</v>
      </c>
      <c r="V1445" s="2" t="s">
        <v>46</v>
      </c>
      <c r="W1445" s="2">
        <v>56.29</v>
      </c>
    </row>
    <row r="1446" spans="1:23" x14ac:dyDescent="0.3">
      <c r="A1446" s="2" t="s">
        <v>1828</v>
      </c>
      <c r="B1446" s="2" t="s">
        <v>22</v>
      </c>
      <c r="C1446" s="2" t="s">
        <v>54</v>
      </c>
      <c r="D1446" s="2" t="s">
        <v>3051</v>
      </c>
      <c r="E1446" s="2" t="s">
        <v>5020</v>
      </c>
      <c r="F1446" s="2" t="s">
        <v>26</v>
      </c>
      <c r="G1446" s="2" t="s">
        <v>9</v>
      </c>
      <c r="H1446" s="2">
        <f t="shared" si="22"/>
        <v>1968</v>
      </c>
      <c r="I1446" s="42" t="s">
        <v>6471</v>
      </c>
      <c r="J1446" s="2">
        <v>6</v>
      </c>
      <c r="K1446" s="2">
        <v>135.59</v>
      </c>
      <c r="L1446" s="2">
        <v>94</v>
      </c>
      <c r="M1446" s="2">
        <v>14.63</v>
      </c>
      <c r="N1446" s="2">
        <v>38.549999999999997</v>
      </c>
      <c r="O1446" s="2">
        <v>335.43</v>
      </c>
      <c r="P1446" s="2">
        <v>4262</v>
      </c>
      <c r="Q1446" s="2" t="s">
        <v>49</v>
      </c>
      <c r="R1446" s="2">
        <v>80</v>
      </c>
      <c r="S1446" s="2">
        <v>323590</v>
      </c>
      <c r="T1446" s="2">
        <v>254.13</v>
      </c>
      <c r="U1446" s="2">
        <v>81.3</v>
      </c>
      <c r="V1446" s="2" t="s">
        <v>46</v>
      </c>
      <c r="W1446" s="2">
        <v>21.1</v>
      </c>
    </row>
    <row r="1447" spans="1:23" x14ac:dyDescent="0.3">
      <c r="A1447" s="2" t="s">
        <v>47</v>
      </c>
      <c r="B1447" s="2" t="s">
        <v>10</v>
      </c>
      <c r="C1447" s="2" t="s">
        <v>48</v>
      </c>
      <c r="D1447" s="2" t="s">
        <v>1844</v>
      </c>
      <c r="E1447" s="2" t="s">
        <v>3053</v>
      </c>
      <c r="F1447" s="2" t="s">
        <v>26</v>
      </c>
      <c r="G1447" s="2" t="s">
        <v>9</v>
      </c>
      <c r="H1447" s="2">
        <f t="shared" si="22"/>
        <v>1986</v>
      </c>
      <c r="I1447" s="42" t="s">
        <v>6472</v>
      </c>
      <c r="J1447" s="2">
        <v>5.9</v>
      </c>
      <c r="K1447" s="2">
        <v>176.23</v>
      </c>
      <c r="L1447" s="2">
        <v>134</v>
      </c>
      <c r="M1447" s="2">
        <v>44.84</v>
      </c>
      <c r="N1447" s="2">
        <v>78.37</v>
      </c>
      <c r="O1447" s="2">
        <v>362.36</v>
      </c>
      <c r="P1447" s="2">
        <v>1861</v>
      </c>
      <c r="Q1447" s="2" t="s">
        <v>49</v>
      </c>
      <c r="R1447" s="2">
        <v>97</v>
      </c>
      <c r="S1447" s="2">
        <v>193428</v>
      </c>
      <c r="T1447" s="2">
        <v>289.87</v>
      </c>
      <c r="U1447" s="2">
        <v>72.489999999999995</v>
      </c>
      <c r="V1447" s="2" t="s">
        <v>50</v>
      </c>
      <c r="W1447" s="2">
        <v>77.150000000000006</v>
      </c>
    </row>
    <row r="1448" spans="1:23" x14ac:dyDescent="0.3">
      <c r="A1448" s="2" t="s">
        <v>141</v>
      </c>
      <c r="B1448" s="2" t="s">
        <v>20</v>
      </c>
      <c r="C1448" s="2" t="s">
        <v>52</v>
      </c>
      <c r="D1448" s="2" t="s">
        <v>1938</v>
      </c>
      <c r="E1448" s="2" t="s">
        <v>3139</v>
      </c>
      <c r="F1448" s="2" t="s">
        <v>26</v>
      </c>
      <c r="G1448" s="2" t="s">
        <v>9</v>
      </c>
      <c r="H1448" s="2">
        <f t="shared" si="22"/>
        <v>1975</v>
      </c>
      <c r="I1448" s="42" t="s">
        <v>6473</v>
      </c>
      <c r="J1448" s="2">
        <v>5.9</v>
      </c>
      <c r="K1448" s="2">
        <v>249.72</v>
      </c>
      <c r="L1448" s="2">
        <v>120</v>
      </c>
      <c r="M1448" s="2">
        <v>22.33</v>
      </c>
      <c r="N1448" s="2">
        <v>60.54</v>
      </c>
      <c r="O1448" s="2">
        <v>469.6</v>
      </c>
      <c r="P1448" s="2">
        <v>718</v>
      </c>
      <c r="Q1448" s="2" t="s">
        <v>45</v>
      </c>
      <c r="R1448" s="2">
        <v>74</v>
      </c>
      <c r="S1448" s="2">
        <v>335204</v>
      </c>
      <c r="T1448" s="2">
        <v>351</v>
      </c>
      <c r="U1448" s="2">
        <v>118.6</v>
      </c>
      <c r="V1448" s="2" t="s">
        <v>55</v>
      </c>
      <c r="W1448" s="2">
        <v>77.89</v>
      </c>
    </row>
    <row r="1449" spans="1:23" x14ac:dyDescent="0.3">
      <c r="A1449" s="2" t="s">
        <v>159</v>
      </c>
      <c r="B1449" s="2" t="s">
        <v>32</v>
      </c>
      <c r="C1449" s="2" t="s">
        <v>52</v>
      </c>
      <c r="D1449" s="2" t="s">
        <v>1954</v>
      </c>
      <c r="E1449" s="2" t="s">
        <v>3157</v>
      </c>
      <c r="F1449" s="2" t="s">
        <v>26</v>
      </c>
      <c r="G1449" s="2" t="s">
        <v>1955</v>
      </c>
      <c r="H1449" s="2">
        <f t="shared" si="22"/>
        <v>1952</v>
      </c>
      <c r="I1449" s="42" t="s">
        <v>6474</v>
      </c>
      <c r="J1449" s="2">
        <v>5.9</v>
      </c>
      <c r="K1449" s="2">
        <v>291.47000000000003</v>
      </c>
      <c r="L1449" s="2">
        <v>109</v>
      </c>
      <c r="M1449" s="2">
        <v>0.84</v>
      </c>
      <c r="N1449" s="2">
        <v>1.82</v>
      </c>
      <c r="O1449" s="2">
        <v>11.66</v>
      </c>
      <c r="P1449" s="2">
        <v>2518</v>
      </c>
      <c r="Q1449" s="2" t="s">
        <v>45</v>
      </c>
      <c r="R1449" s="2">
        <v>35</v>
      </c>
      <c r="S1449" s="2">
        <v>340549</v>
      </c>
      <c r="T1449" s="2">
        <v>7.29</v>
      </c>
      <c r="U1449" s="2">
        <v>4.37</v>
      </c>
      <c r="V1449" s="2" t="s">
        <v>44</v>
      </c>
      <c r="W1449" s="2">
        <v>98.89</v>
      </c>
    </row>
    <row r="1450" spans="1:23" x14ac:dyDescent="0.3">
      <c r="A1450" s="2" t="s">
        <v>203</v>
      </c>
      <c r="B1450" s="2" t="s">
        <v>13</v>
      </c>
      <c r="C1450" s="2" t="s">
        <v>61</v>
      </c>
      <c r="D1450" s="2" t="s">
        <v>1998</v>
      </c>
      <c r="E1450" s="2" t="s">
        <v>3201</v>
      </c>
      <c r="F1450" s="2" t="s">
        <v>26</v>
      </c>
      <c r="G1450" s="2" t="s">
        <v>9</v>
      </c>
      <c r="H1450" s="2">
        <f t="shared" si="22"/>
        <v>1999</v>
      </c>
      <c r="I1450" s="42" t="s">
        <v>6475</v>
      </c>
      <c r="J1450" s="2">
        <v>5.9</v>
      </c>
      <c r="K1450" s="2">
        <v>60.8</v>
      </c>
      <c r="L1450" s="2">
        <v>127</v>
      </c>
      <c r="M1450" s="2">
        <v>26.92</v>
      </c>
      <c r="N1450" s="2">
        <v>46.47</v>
      </c>
      <c r="O1450" s="2">
        <v>400.91</v>
      </c>
      <c r="P1450" s="2">
        <v>2624</v>
      </c>
      <c r="Q1450" s="2" t="s">
        <v>45</v>
      </c>
      <c r="R1450" s="2">
        <v>41</v>
      </c>
      <c r="S1450" s="2">
        <v>412402</v>
      </c>
      <c r="T1450" s="2">
        <v>226.67</v>
      </c>
      <c r="U1450" s="2">
        <v>174.24</v>
      </c>
      <c r="V1450" s="2" t="s">
        <v>50</v>
      </c>
      <c r="W1450" s="2">
        <v>23.19</v>
      </c>
    </row>
    <row r="1451" spans="1:23" x14ac:dyDescent="0.3">
      <c r="A1451" s="2" t="s">
        <v>272</v>
      </c>
      <c r="B1451" s="2" t="s">
        <v>13</v>
      </c>
      <c r="C1451" s="2" t="s">
        <v>44</v>
      </c>
      <c r="D1451" s="2" t="s">
        <v>2063</v>
      </c>
      <c r="E1451" s="2" t="s">
        <v>3271</v>
      </c>
      <c r="F1451" s="2" t="s">
        <v>26</v>
      </c>
      <c r="G1451" s="2" t="s">
        <v>9</v>
      </c>
      <c r="H1451" s="2">
        <f t="shared" si="22"/>
        <v>1980</v>
      </c>
      <c r="I1451" s="42" t="s">
        <v>6476</v>
      </c>
      <c r="J1451" s="2">
        <v>5.9</v>
      </c>
      <c r="K1451" s="2">
        <v>200.6</v>
      </c>
      <c r="L1451" s="2">
        <v>170</v>
      </c>
      <c r="M1451" s="2">
        <v>42.39</v>
      </c>
      <c r="N1451" s="2">
        <v>66.89</v>
      </c>
      <c r="O1451" s="2">
        <v>535.30999999999995</v>
      </c>
      <c r="P1451" s="2">
        <v>1491</v>
      </c>
      <c r="Q1451" s="2" t="s">
        <v>49</v>
      </c>
      <c r="R1451" s="2">
        <v>68</v>
      </c>
      <c r="S1451" s="2">
        <v>323227</v>
      </c>
      <c r="T1451" s="2">
        <v>333.05</v>
      </c>
      <c r="U1451" s="2">
        <v>202.26</v>
      </c>
      <c r="V1451" s="2" t="s">
        <v>44</v>
      </c>
      <c r="W1451" s="2">
        <v>47.35</v>
      </c>
    </row>
    <row r="1452" spans="1:23" x14ac:dyDescent="0.3">
      <c r="A1452" s="2" t="s">
        <v>304</v>
      </c>
      <c r="B1452" s="2" t="s">
        <v>10</v>
      </c>
      <c r="C1452" s="2" t="s">
        <v>61</v>
      </c>
      <c r="D1452" s="2" t="s">
        <v>2089</v>
      </c>
      <c r="E1452" s="2" t="s">
        <v>3304</v>
      </c>
      <c r="F1452" s="2" t="s">
        <v>26</v>
      </c>
      <c r="G1452" s="2" t="s">
        <v>9</v>
      </c>
      <c r="H1452" s="2">
        <f t="shared" si="22"/>
        <v>2011</v>
      </c>
      <c r="I1452" s="42" t="s">
        <v>6477</v>
      </c>
      <c r="J1452" s="2">
        <v>5.9</v>
      </c>
      <c r="K1452" s="2">
        <v>187.55</v>
      </c>
      <c r="L1452" s="2">
        <v>178</v>
      </c>
      <c r="M1452" s="2">
        <v>45.49</v>
      </c>
      <c r="N1452" s="2">
        <v>81.99</v>
      </c>
      <c r="O1452" s="2">
        <v>683.26</v>
      </c>
      <c r="P1452" s="2">
        <v>2594</v>
      </c>
      <c r="Q1452" s="2" t="s">
        <v>45</v>
      </c>
      <c r="R1452" s="2">
        <v>41</v>
      </c>
      <c r="S1452" s="2">
        <v>300073</v>
      </c>
      <c r="T1452" s="2">
        <v>528.32000000000005</v>
      </c>
      <c r="U1452" s="2">
        <v>154.94</v>
      </c>
      <c r="V1452" s="2" t="s">
        <v>54</v>
      </c>
      <c r="W1452" s="2">
        <v>78.53</v>
      </c>
    </row>
    <row r="1453" spans="1:23" x14ac:dyDescent="0.3">
      <c r="A1453" s="2" t="s">
        <v>306</v>
      </c>
      <c r="B1453" s="2" t="s">
        <v>13</v>
      </c>
      <c r="C1453" s="2" t="s">
        <v>52</v>
      </c>
      <c r="D1453" s="2" t="s">
        <v>2091</v>
      </c>
      <c r="E1453" s="2" t="s">
        <v>3306</v>
      </c>
      <c r="F1453" s="2" t="s">
        <v>26</v>
      </c>
      <c r="G1453" s="2" t="s">
        <v>9</v>
      </c>
      <c r="H1453" s="2">
        <f t="shared" si="22"/>
        <v>1996</v>
      </c>
      <c r="I1453" s="42" t="s">
        <v>6478</v>
      </c>
      <c r="J1453" s="2">
        <v>5.9</v>
      </c>
      <c r="K1453" s="2">
        <v>252.63</v>
      </c>
      <c r="L1453" s="2">
        <v>159</v>
      </c>
      <c r="M1453" s="2">
        <v>15.79</v>
      </c>
      <c r="N1453" s="2">
        <v>33.46</v>
      </c>
      <c r="O1453" s="2">
        <v>155.41</v>
      </c>
      <c r="P1453" s="2">
        <v>3579</v>
      </c>
      <c r="Q1453" s="2" t="s">
        <v>45</v>
      </c>
      <c r="R1453" s="2">
        <v>46</v>
      </c>
      <c r="S1453" s="2">
        <v>56219</v>
      </c>
      <c r="T1453" s="2">
        <v>78.27</v>
      </c>
      <c r="U1453" s="2">
        <v>77.14</v>
      </c>
      <c r="V1453" s="2" t="s">
        <v>54</v>
      </c>
      <c r="W1453" s="2">
        <v>33.76</v>
      </c>
    </row>
    <row r="1454" spans="1:23" x14ac:dyDescent="0.3">
      <c r="A1454" s="2" t="s">
        <v>393</v>
      </c>
      <c r="B1454" s="2" t="s">
        <v>10</v>
      </c>
      <c r="C1454" s="2" t="s">
        <v>54</v>
      </c>
      <c r="D1454" s="2" t="s">
        <v>2163</v>
      </c>
      <c r="E1454" s="2" t="s">
        <v>3395</v>
      </c>
      <c r="F1454" s="2" t="s">
        <v>26</v>
      </c>
      <c r="G1454" s="2" t="s">
        <v>9</v>
      </c>
      <c r="H1454" s="2">
        <f t="shared" si="22"/>
        <v>1971</v>
      </c>
      <c r="I1454" s="42" t="s">
        <v>6479</v>
      </c>
      <c r="J1454" s="2">
        <v>5.9</v>
      </c>
      <c r="K1454" s="2">
        <v>140.22999999999999</v>
      </c>
      <c r="L1454" s="2">
        <v>89</v>
      </c>
      <c r="M1454" s="2">
        <v>17.21</v>
      </c>
      <c r="N1454" s="2">
        <v>26.6</v>
      </c>
      <c r="O1454" s="2">
        <v>66.319999999999993</v>
      </c>
      <c r="P1454" s="2">
        <v>1502</v>
      </c>
      <c r="Q1454" s="2" t="s">
        <v>45</v>
      </c>
      <c r="R1454" s="2">
        <v>51</v>
      </c>
      <c r="S1454" s="2">
        <v>467135</v>
      </c>
      <c r="T1454" s="2">
        <v>45.35</v>
      </c>
      <c r="U1454" s="2">
        <v>20.97</v>
      </c>
      <c r="V1454" s="2" t="s">
        <v>48</v>
      </c>
      <c r="W1454" s="2">
        <v>18.260000000000002</v>
      </c>
    </row>
    <row r="1455" spans="1:23" x14ac:dyDescent="0.3">
      <c r="A1455" s="2" t="s">
        <v>397</v>
      </c>
      <c r="B1455" s="2" t="s">
        <v>20</v>
      </c>
      <c r="C1455" s="2" t="s">
        <v>44</v>
      </c>
      <c r="D1455" s="2" t="s">
        <v>2018</v>
      </c>
      <c r="E1455" s="2" t="s">
        <v>3399</v>
      </c>
      <c r="F1455" s="2" t="s">
        <v>26</v>
      </c>
      <c r="G1455" s="2" t="s">
        <v>9</v>
      </c>
      <c r="H1455" s="2">
        <f t="shared" si="22"/>
        <v>1962</v>
      </c>
      <c r="I1455" s="42" t="s">
        <v>6480</v>
      </c>
      <c r="J1455" s="2">
        <v>5.9</v>
      </c>
      <c r="K1455" s="2">
        <v>233.53</v>
      </c>
      <c r="L1455" s="2">
        <v>110</v>
      </c>
      <c r="M1455" s="2">
        <v>47.67</v>
      </c>
      <c r="N1455" s="2">
        <v>88.03</v>
      </c>
      <c r="O1455" s="2">
        <v>298.43</v>
      </c>
      <c r="P1455" s="2">
        <v>3962</v>
      </c>
      <c r="Q1455" s="2" t="s">
        <v>49</v>
      </c>
      <c r="R1455" s="2">
        <v>72</v>
      </c>
      <c r="S1455" s="2">
        <v>100536</v>
      </c>
      <c r="T1455" s="2">
        <v>154.6</v>
      </c>
      <c r="U1455" s="2">
        <v>143.83000000000001</v>
      </c>
      <c r="V1455" s="2" t="s">
        <v>55</v>
      </c>
      <c r="W1455" s="2">
        <v>87.79</v>
      </c>
    </row>
    <row r="1456" spans="1:23" x14ac:dyDescent="0.3">
      <c r="A1456" s="2" t="s">
        <v>400</v>
      </c>
      <c r="B1456" s="2" t="s">
        <v>28</v>
      </c>
      <c r="C1456" s="2" t="s">
        <v>54</v>
      </c>
      <c r="D1456" s="2" t="s">
        <v>1848</v>
      </c>
      <c r="E1456" s="2" t="s">
        <v>3402</v>
      </c>
      <c r="F1456" s="2" t="s">
        <v>26</v>
      </c>
      <c r="G1456" s="2" t="s">
        <v>9</v>
      </c>
      <c r="H1456" s="2">
        <f t="shared" si="22"/>
        <v>1964</v>
      </c>
      <c r="I1456" s="42" t="s">
        <v>6481</v>
      </c>
      <c r="J1456" s="2">
        <v>5.9</v>
      </c>
      <c r="K1456" s="2">
        <v>163.87</v>
      </c>
      <c r="L1456" s="2">
        <v>171</v>
      </c>
      <c r="M1456" s="2">
        <v>28.46</v>
      </c>
      <c r="N1456" s="2">
        <v>55.55</v>
      </c>
      <c r="O1456" s="2">
        <v>201.95</v>
      </c>
      <c r="P1456" s="2">
        <v>2319</v>
      </c>
      <c r="Q1456" s="2" t="s">
        <v>45</v>
      </c>
      <c r="R1456" s="2">
        <v>48</v>
      </c>
      <c r="S1456" s="2">
        <v>122305</v>
      </c>
      <c r="T1456" s="2">
        <v>161.53</v>
      </c>
      <c r="U1456" s="2">
        <v>40.42</v>
      </c>
      <c r="V1456" s="2" t="s">
        <v>54</v>
      </c>
      <c r="W1456" s="2">
        <v>70.14</v>
      </c>
    </row>
    <row r="1457" spans="1:23" x14ac:dyDescent="0.3">
      <c r="A1457" s="2" t="s">
        <v>448</v>
      </c>
      <c r="B1457" s="2" t="s">
        <v>17</v>
      </c>
      <c r="C1457" s="2" t="s">
        <v>66</v>
      </c>
      <c r="D1457" s="2" t="s">
        <v>2163</v>
      </c>
      <c r="E1457" s="2" t="s">
        <v>3453</v>
      </c>
      <c r="F1457" s="2" t="s">
        <v>26</v>
      </c>
      <c r="G1457" s="2" t="s">
        <v>9</v>
      </c>
      <c r="H1457" s="2">
        <f t="shared" si="22"/>
        <v>2014</v>
      </c>
      <c r="I1457" s="42" t="s">
        <v>6482</v>
      </c>
      <c r="J1457" s="2">
        <v>5.9</v>
      </c>
      <c r="K1457" s="2">
        <v>245.13</v>
      </c>
      <c r="L1457" s="2">
        <v>107</v>
      </c>
      <c r="M1457" s="2">
        <v>23.97</v>
      </c>
      <c r="N1457" s="2">
        <v>51.03</v>
      </c>
      <c r="O1457" s="2">
        <v>238.96</v>
      </c>
      <c r="P1457" s="2">
        <v>1912</v>
      </c>
      <c r="Q1457" s="2" t="s">
        <v>49</v>
      </c>
      <c r="R1457" s="2">
        <v>47</v>
      </c>
      <c r="S1457" s="2">
        <v>389533</v>
      </c>
      <c r="T1457" s="2">
        <v>188.17</v>
      </c>
      <c r="U1457" s="2">
        <v>50.79</v>
      </c>
      <c r="V1457" s="2" t="s">
        <v>48</v>
      </c>
      <c r="W1457" s="2">
        <v>29.44</v>
      </c>
    </row>
    <row r="1458" spans="1:23" x14ac:dyDescent="0.3">
      <c r="A1458" s="2" t="s">
        <v>203</v>
      </c>
      <c r="B1458" s="2" t="s">
        <v>22</v>
      </c>
      <c r="C1458" s="2" t="s">
        <v>52</v>
      </c>
      <c r="D1458" s="2" t="s">
        <v>2048</v>
      </c>
      <c r="E1458" s="2" t="s">
        <v>3459</v>
      </c>
      <c r="F1458" s="2" t="s">
        <v>26</v>
      </c>
      <c r="G1458" s="2" t="s">
        <v>9</v>
      </c>
      <c r="H1458" s="2">
        <f t="shared" si="22"/>
        <v>1961</v>
      </c>
      <c r="I1458" s="42" t="s">
        <v>6483</v>
      </c>
      <c r="J1458" s="2">
        <v>5.9</v>
      </c>
      <c r="K1458" s="2">
        <v>267.01</v>
      </c>
      <c r="L1458" s="2">
        <v>98</v>
      </c>
      <c r="M1458" s="2">
        <v>43.8</v>
      </c>
      <c r="N1458" s="2">
        <v>131.05000000000001</v>
      </c>
      <c r="O1458" s="2">
        <v>804.47</v>
      </c>
      <c r="P1458" s="2">
        <v>509</v>
      </c>
      <c r="Q1458" s="2" t="s">
        <v>45</v>
      </c>
      <c r="R1458" s="2">
        <v>69</v>
      </c>
      <c r="S1458" s="2">
        <v>47706</v>
      </c>
      <c r="T1458" s="2">
        <v>622.01</v>
      </c>
      <c r="U1458" s="2">
        <v>182.46</v>
      </c>
      <c r="V1458" s="2" t="s">
        <v>46</v>
      </c>
      <c r="W1458" s="2">
        <v>79.48</v>
      </c>
    </row>
    <row r="1459" spans="1:23" x14ac:dyDescent="0.3">
      <c r="A1459" s="2" t="s">
        <v>456</v>
      </c>
      <c r="B1459" s="2" t="s">
        <v>22</v>
      </c>
      <c r="C1459" s="2" t="s">
        <v>54</v>
      </c>
      <c r="D1459" s="2" t="s">
        <v>2213</v>
      </c>
      <c r="E1459" s="2" t="s">
        <v>3462</v>
      </c>
      <c r="F1459" s="2" t="s">
        <v>26</v>
      </c>
      <c r="G1459" s="2" t="s">
        <v>9</v>
      </c>
      <c r="H1459" s="2">
        <f t="shared" si="22"/>
        <v>1994</v>
      </c>
      <c r="I1459" s="42" t="s">
        <v>6484</v>
      </c>
      <c r="J1459" s="2">
        <v>5.9</v>
      </c>
      <c r="K1459" s="2">
        <v>246.58</v>
      </c>
      <c r="L1459" s="2">
        <v>108</v>
      </c>
      <c r="M1459" s="2">
        <v>17.39</v>
      </c>
      <c r="N1459" s="2">
        <v>49.72</v>
      </c>
      <c r="O1459" s="2">
        <v>223.85</v>
      </c>
      <c r="P1459" s="2">
        <v>3055</v>
      </c>
      <c r="Q1459" s="2" t="s">
        <v>45</v>
      </c>
      <c r="R1459" s="2">
        <v>29</v>
      </c>
      <c r="S1459" s="2">
        <v>136061</v>
      </c>
      <c r="T1459" s="2">
        <v>147.35</v>
      </c>
      <c r="U1459" s="2">
        <v>76.5</v>
      </c>
      <c r="V1459" s="2" t="s">
        <v>50</v>
      </c>
      <c r="W1459" s="2">
        <v>72.08</v>
      </c>
    </row>
    <row r="1460" spans="1:23" x14ac:dyDescent="0.3">
      <c r="A1460" s="2" t="s">
        <v>475</v>
      </c>
      <c r="B1460" s="2" t="s">
        <v>8</v>
      </c>
      <c r="C1460" s="2" t="s">
        <v>48</v>
      </c>
      <c r="D1460" s="2" t="s">
        <v>2229</v>
      </c>
      <c r="E1460" s="2" t="s">
        <v>3481</v>
      </c>
      <c r="F1460" s="2" t="s">
        <v>26</v>
      </c>
      <c r="G1460" s="2" t="s">
        <v>9</v>
      </c>
      <c r="H1460" s="2">
        <f t="shared" si="22"/>
        <v>1998</v>
      </c>
      <c r="I1460" s="42" t="s">
        <v>6485</v>
      </c>
      <c r="J1460" s="2">
        <v>5.9</v>
      </c>
      <c r="K1460" s="2">
        <v>102.74</v>
      </c>
      <c r="L1460" s="2">
        <v>99</v>
      </c>
      <c r="M1460" s="2">
        <v>22.37</v>
      </c>
      <c r="N1460" s="2">
        <v>64.47</v>
      </c>
      <c r="O1460" s="2">
        <v>417.19</v>
      </c>
      <c r="P1460" s="2">
        <v>1959</v>
      </c>
      <c r="Q1460" s="2" t="s">
        <v>49</v>
      </c>
      <c r="R1460" s="2">
        <v>92</v>
      </c>
      <c r="S1460" s="2">
        <v>314108</v>
      </c>
      <c r="T1460" s="2">
        <v>224.74</v>
      </c>
      <c r="U1460" s="2">
        <v>192.45</v>
      </c>
      <c r="V1460" s="2" t="s">
        <v>54</v>
      </c>
      <c r="W1460" s="2">
        <v>34.69</v>
      </c>
    </row>
    <row r="1461" spans="1:23" x14ac:dyDescent="0.3">
      <c r="A1461" s="2" t="s">
        <v>501</v>
      </c>
      <c r="B1461" s="2" t="s">
        <v>13</v>
      </c>
      <c r="C1461" s="2" t="s">
        <v>61</v>
      </c>
      <c r="D1461" s="2" t="s">
        <v>1931</v>
      </c>
      <c r="E1461" s="2" t="s">
        <v>3507</v>
      </c>
      <c r="F1461" s="2" t="s">
        <v>26</v>
      </c>
      <c r="G1461" s="2" t="s">
        <v>9</v>
      </c>
      <c r="H1461" s="2">
        <f t="shared" si="22"/>
        <v>2006</v>
      </c>
      <c r="I1461" s="42" t="s">
        <v>6486</v>
      </c>
      <c r="J1461" s="2">
        <v>5.9</v>
      </c>
      <c r="K1461" s="2">
        <v>123.64</v>
      </c>
      <c r="L1461" s="2">
        <v>121</v>
      </c>
      <c r="M1461" s="2">
        <v>46.22</v>
      </c>
      <c r="N1461" s="2">
        <v>88.93</v>
      </c>
      <c r="O1461" s="2">
        <v>310.77999999999997</v>
      </c>
      <c r="P1461" s="2">
        <v>1353</v>
      </c>
      <c r="Q1461" s="2" t="s">
        <v>45</v>
      </c>
      <c r="R1461" s="2">
        <v>52</v>
      </c>
      <c r="S1461" s="2">
        <v>487260</v>
      </c>
      <c r="T1461" s="2">
        <v>169.01</v>
      </c>
      <c r="U1461" s="2">
        <v>141.77000000000001</v>
      </c>
      <c r="V1461" s="2" t="s">
        <v>50</v>
      </c>
      <c r="W1461" s="2">
        <v>49.44</v>
      </c>
    </row>
    <row r="1462" spans="1:23" x14ac:dyDescent="0.3">
      <c r="A1462" s="2" t="s">
        <v>531</v>
      </c>
      <c r="B1462" s="2" t="s">
        <v>32</v>
      </c>
      <c r="C1462" s="2" t="s">
        <v>44</v>
      </c>
      <c r="D1462" s="2" t="s">
        <v>2236</v>
      </c>
      <c r="E1462" s="2" t="s">
        <v>3537</v>
      </c>
      <c r="F1462" s="2" t="s">
        <v>26</v>
      </c>
      <c r="G1462" s="2" t="s">
        <v>21</v>
      </c>
      <c r="H1462" s="2">
        <f t="shared" si="22"/>
        <v>1974</v>
      </c>
      <c r="I1462" s="42" t="s">
        <v>6487</v>
      </c>
      <c r="J1462" s="2">
        <v>5.9</v>
      </c>
      <c r="K1462" s="2">
        <v>236.75</v>
      </c>
      <c r="L1462" s="2">
        <v>150</v>
      </c>
      <c r="M1462" s="2">
        <v>17.809999999999999</v>
      </c>
      <c r="N1462" s="2">
        <v>51.15</v>
      </c>
      <c r="O1462" s="2">
        <v>144.56</v>
      </c>
      <c r="P1462" s="2">
        <v>1569</v>
      </c>
      <c r="Q1462" s="2" t="s">
        <v>45</v>
      </c>
      <c r="R1462" s="2">
        <v>48</v>
      </c>
      <c r="S1462" s="2">
        <v>368332</v>
      </c>
      <c r="T1462" s="2">
        <v>82</v>
      </c>
      <c r="U1462" s="2">
        <v>62.56</v>
      </c>
      <c r="V1462" s="2" t="s">
        <v>44</v>
      </c>
      <c r="W1462" s="2">
        <v>76.09</v>
      </c>
    </row>
    <row r="1463" spans="1:23" x14ac:dyDescent="0.3">
      <c r="A1463" s="2" t="s">
        <v>692</v>
      </c>
      <c r="B1463" s="2" t="s">
        <v>13</v>
      </c>
      <c r="C1463" s="2" t="s">
        <v>54</v>
      </c>
      <c r="D1463" s="2" t="s">
        <v>2387</v>
      </c>
      <c r="E1463" s="2" t="s">
        <v>3706</v>
      </c>
      <c r="F1463" s="2" t="s">
        <v>26</v>
      </c>
      <c r="G1463" s="2" t="s">
        <v>19</v>
      </c>
      <c r="H1463" s="2">
        <f t="shared" si="22"/>
        <v>2008</v>
      </c>
      <c r="I1463" s="42" t="s">
        <v>6488</v>
      </c>
      <c r="J1463" s="2">
        <v>5.9</v>
      </c>
      <c r="K1463" s="2">
        <v>103.88</v>
      </c>
      <c r="L1463" s="2">
        <v>90</v>
      </c>
      <c r="M1463" s="2">
        <v>18.82</v>
      </c>
      <c r="N1463" s="2">
        <v>48.93</v>
      </c>
      <c r="O1463" s="2">
        <v>387.26</v>
      </c>
      <c r="P1463" s="2">
        <v>3814</v>
      </c>
      <c r="Q1463" s="2" t="s">
        <v>49</v>
      </c>
      <c r="R1463" s="2">
        <v>22</v>
      </c>
      <c r="S1463" s="2">
        <v>206841</v>
      </c>
      <c r="T1463" s="2">
        <v>261.63</v>
      </c>
      <c r="U1463" s="2">
        <v>125.63</v>
      </c>
      <c r="V1463" s="2" t="s">
        <v>46</v>
      </c>
      <c r="W1463" s="2">
        <v>17.010000000000002</v>
      </c>
    </row>
    <row r="1464" spans="1:23" x14ac:dyDescent="0.3">
      <c r="A1464" s="2" t="s">
        <v>743</v>
      </c>
      <c r="B1464" s="2" t="s">
        <v>25</v>
      </c>
      <c r="C1464" s="2" t="s">
        <v>44</v>
      </c>
      <c r="D1464" s="2" t="s">
        <v>2424</v>
      </c>
      <c r="E1464" s="2" t="s">
        <v>3762</v>
      </c>
      <c r="F1464" s="2" t="s">
        <v>26</v>
      </c>
      <c r="G1464" s="2" t="s">
        <v>9</v>
      </c>
      <c r="H1464" s="2">
        <f t="shared" si="22"/>
        <v>2001</v>
      </c>
      <c r="I1464" s="42" t="s">
        <v>6489</v>
      </c>
      <c r="J1464" s="2">
        <v>5.9</v>
      </c>
      <c r="K1464" s="2">
        <v>39.770000000000003</v>
      </c>
      <c r="L1464" s="2">
        <v>81</v>
      </c>
      <c r="M1464" s="2">
        <v>26.15</v>
      </c>
      <c r="N1464" s="2">
        <v>63.31</v>
      </c>
      <c r="O1464" s="2">
        <v>516.99</v>
      </c>
      <c r="P1464" s="2">
        <v>4555</v>
      </c>
      <c r="Q1464" s="2" t="s">
        <v>45</v>
      </c>
      <c r="R1464" s="2">
        <v>67</v>
      </c>
      <c r="S1464" s="2">
        <v>294829</v>
      </c>
      <c r="T1464" s="2">
        <v>360.11</v>
      </c>
      <c r="U1464" s="2">
        <v>156.88</v>
      </c>
      <c r="V1464" s="2" t="s">
        <v>55</v>
      </c>
      <c r="W1464" s="2">
        <v>16.059999999999999</v>
      </c>
    </row>
    <row r="1465" spans="1:23" x14ac:dyDescent="0.3">
      <c r="A1465" s="2" t="s">
        <v>816</v>
      </c>
      <c r="B1465" s="2" t="s">
        <v>28</v>
      </c>
      <c r="C1465" s="2" t="s">
        <v>61</v>
      </c>
      <c r="D1465" s="2" t="s">
        <v>2474</v>
      </c>
      <c r="E1465" s="2" t="s">
        <v>3845</v>
      </c>
      <c r="F1465" s="2" t="s">
        <v>26</v>
      </c>
      <c r="G1465" s="2" t="s">
        <v>9</v>
      </c>
      <c r="H1465" s="2">
        <f t="shared" si="22"/>
        <v>1974</v>
      </c>
      <c r="I1465" s="42" t="s">
        <v>6490</v>
      </c>
      <c r="J1465" s="2">
        <v>5.9</v>
      </c>
      <c r="K1465" s="2">
        <v>8.3800000000000008</v>
      </c>
      <c r="L1465" s="2">
        <v>165</v>
      </c>
      <c r="M1465" s="2">
        <v>21.56</v>
      </c>
      <c r="N1465" s="2">
        <v>53.39</v>
      </c>
      <c r="O1465" s="2">
        <v>379.74</v>
      </c>
      <c r="P1465" s="2">
        <v>4129</v>
      </c>
      <c r="Q1465" s="2" t="s">
        <v>49</v>
      </c>
      <c r="R1465" s="2">
        <v>24</v>
      </c>
      <c r="S1465" s="2">
        <v>413460</v>
      </c>
      <c r="T1465" s="2">
        <v>249.38</v>
      </c>
      <c r="U1465" s="2">
        <v>130.36000000000001</v>
      </c>
      <c r="V1465" s="2" t="s">
        <v>50</v>
      </c>
      <c r="W1465" s="2">
        <v>2.84</v>
      </c>
    </row>
    <row r="1466" spans="1:23" x14ac:dyDescent="0.3">
      <c r="A1466" s="2" t="s">
        <v>850</v>
      </c>
      <c r="B1466" s="2" t="s">
        <v>25</v>
      </c>
      <c r="C1466" s="2" t="s">
        <v>52</v>
      </c>
      <c r="D1466" s="2" t="s">
        <v>2364</v>
      </c>
      <c r="E1466" s="2" t="s">
        <v>3880</v>
      </c>
      <c r="F1466" s="2" t="s">
        <v>26</v>
      </c>
      <c r="G1466" s="2" t="s">
        <v>9</v>
      </c>
      <c r="H1466" s="2">
        <f t="shared" si="22"/>
        <v>1988</v>
      </c>
      <c r="I1466" s="42" t="s">
        <v>6491</v>
      </c>
      <c r="J1466" s="2">
        <v>5.9</v>
      </c>
      <c r="K1466" s="2">
        <v>147.09</v>
      </c>
      <c r="L1466" s="2">
        <v>162</v>
      </c>
      <c r="M1466" s="2">
        <v>3.13</v>
      </c>
      <c r="N1466" s="2">
        <v>5.97</v>
      </c>
      <c r="O1466" s="2">
        <v>17</v>
      </c>
      <c r="P1466" s="2">
        <v>3428</v>
      </c>
      <c r="Q1466" s="2" t="s">
        <v>49</v>
      </c>
      <c r="R1466" s="2">
        <v>44</v>
      </c>
      <c r="S1466" s="2">
        <v>337993</v>
      </c>
      <c r="T1466" s="2">
        <v>8.98</v>
      </c>
      <c r="U1466" s="2">
        <v>8.02</v>
      </c>
      <c r="V1466" s="2" t="s">
        <v>54</v>
      </c>
      <c r="W1466" s="2">
        <v>16.920000000000002</v>
      </c>
    </row>
    <row r="1467" spans="1:23" x14ac:dyDescent="0.3">
      <c r="A1467" s="2" t="s">
        <v>865</v>
      </c>
      <c r="B1467" s="2" t="s">
        <v>8</v>
      </c>
      <c r="C1467" s="2" t="s">
        <v>52</v>
      </c>
      <c r="D1467" s="2" t="s">
        <v>2508</v>
      </c>
      <c r="E1467" s="2" t="s">
        <v>3896</v>
      </c>
      <c r="F1467" s="2" t="s">
        <v>26</v>
      </c>
      <c r="G1467" s="2" t="s">
        <v>9</v>
      </c>
      <c r="H1467" s="2">
        <f t="shared" si="22"/>
        <v>1987</v>
      </c>
      <c r="I1467" s="42" t="s">
        <v>6492</v>
      </c>
      <c r="J1467" s="2">
        <v>5.9</v>
      </c>
      <c r="K1467" s="2">
        <v>188.39</v>
      </c>
      <c r="L1467" s="2">
        <v>174</v>
      </c>
      <c r="M1467" s="2">
        <v>43.2</v>
      </c>
      <c r="N1467" s="2">
        <v>94.87</v>
      </c>
      <c r="O1467" s="2">
        <v>197.9</v>
      </c>
      <c r="P1467" s="2">
        <v>4206</v>
      </c>
      <c r="Q1467" s="2" t="s">
        <v>49</v>
      </c>
      <c r="R1467" s="2">
        <v>57</v>
      </c>
      <c r="S1467" s="2">
        <v>330581</v>
      </c>
      <c r="T1467" s="2">
        <v>110.81</v>
      </c>
      <c r="U1467" s="2">
        <v>87.09</v>
      </c>
      <c r="V1467" s="2" t="s">
        <v>50</v>
      </c>
      <c r="W1467" s="2">
        <v>85.88</v>
      </c>
    </row>
    <row r="1468" spans="1:23" x14ac:dyDescent="0.3">
      <c r="A1468" s="2" t="s">
        <v>604</v>
      </c>
      <c r="B1468" s="2" t="s">
        <v>22</v>
      </c>
      <c r="C1468" s="2" t="s">
        <v>48</v>
      </c>
      <c r="D1468" s="2" t="s">
        <v>2517</v>
      </c>
      <c r="E1468" s="2" t="s">
        <v>3912</v>
      </c>
      <c r="F1468" s="2" t="s">
        <v>26</v>
      </c>
      <c r="G1468" s="2" t="s">
        <v>9</v>
      </c>
      <c r="H1468" s="2">
        <f t="shared" si="22"/>
        <v>1984</v>
      </c>
      <c r="I1468" s="42" t="s">
        <v>6493</v>
      </c>
      <c r="J1468" s="2">
        <v>5.9</v>
      </c>
      <c r="K1468" s="2">
        <v>93.13</v>
      </c>
      <c r="L1468" s="2">
        <v>112</v>
      </c>
      <c r="M1468" s="2">
        <v>46.37</v>
      </c>
      <c r="N1468" s="2">
        <v>110.15</v>
      </c>
      <c r="O1468" s="2">
        <v>304.33</v>
      </c>
      <c r="P1468" s="2">
        <v>1053</v>
      </c>
      <c r="Q1468" s="2" t="s">
        <v>45</v>
      </c>
      <c r="R1468" s="2">
        <v>21</v>
      </c>
      <c r="S1468" s="2">
        <v>13071</v>
      </c>
      <c r="T1468" s="2">
        <v>180.87</v>
      </c>
      <c r="U1468" s="2">
        <v>123.46</v>
      </c>
      <c r="V1468" s="2" t="s">
        <v>48</v>
      </c>
      <c r="W1468" s="2">
        <v>15.57</v>
      </c>
    </row>
    <row r="1469" spans="1:23" x14ac:dyDescent="0.3">
      <c r="A1469" s="2" t="s">
        <v>888</v>
      </c>
      <c r="B1469" s="2" t="s">
        <v>22</v>
      </c>
      <c r="C1469" s="2" t="s">
        <v>52</v>
      </c>
      <c r="D1469" s="2" t="s">
        <v>2174</v>
      </c>
      <c r="E1469" s="2" t="s">
        <v>3920</v>
      </c>
      <c r="F1469" s="2" t="s">
        <v>26</v>
      </c>
      <c r="G1469" s="2" t="s">
        <v>9</v>
      </c>
      <c r="H1469" s="2">
        <f t="shared" si="22"/>
        <v>1964</v>
      </c>
      <c r="I1469" s="42" t="s">
        <v>6494</v>
      </c>
      <c r="J1469" s="2">
        <v>5.9</v>
      </c>
      <c r="K1469" s="2">
        <v>169.64</v>
      </c>
      <c r="L1469" s="2">
        <v>145</v>
      </c>
      <c r="M1469" s="2">
        <v>16.48</v>
      </c>
      <c r="N1469" s="2">
        <v>29.47</v>
      </c>
      <c r="O1469" s="2">
        <v>70.209999999999994</v>
      </c>
      <c r="P1469" s="2">
        <v>3827</v>
      </c>
      <c r="Q1469" s="2" t="s">
        <v>49</v>
      </c>
      <c r="R1469" s="2">
        <v>25</v>
      </c>
      <c r="S1469" s="2">
        <v>351807</v>
      </c>
      <c r="T1469" s="2">
        <v>51.12</v>
      </c>
      <c r="U1469" s="2">
        <v>19.09</v>
      </c>
      <c r="V1469" s="2" t="s">
        <v>46</v>
      </c>
      <c r="W1469" s="2">
        <v>70.239999999999995</v>
      </c>
    </row>
    <row r="1470" spans="1:23" x14ac:dyDescent="0.3">
      <c r="A1470" s="2" t="s">
        <v>889</v>
      </c>
      <c r="B1470" s="2" t="s">
        <v>20</v>
      </c>
      <c r="C1470" s="2" t="s">
        <v>66</v>
      </c>
      <c r="D1470" s="2" t="s">
        <v>2187</v>
      </c>
      <c r="E1470" s="2" t="s">
        <v>3921</v>
      </c>
      <c r="F1470" s="2" t="s">
        <v>26</v>
      </c>
      <c r="G1470" s="2" t="s">
        <v>9</v>
      </c>
      <c r="H1470" s="2">
        <f t="shared" si="22"/>
        <v>1980</v>
      </c>
      <c r="I1470" s="42" t="s">
        <v>6495</v>
      </c>
      <c r="J1470" s="2">
        <v>5.9</v>
      </c>
      <c r="K1470" s="2">
        <v>118.39</v>
      </c>
      <c r="L1470" s="2">
        <v>104</v>
      </c>
      <c r="M1470" s="2">
        <v>39.97</v>
      </c>
      <c r="N1470" s="2">
        <v>62.39</v>
      </c>
      <c r="O1470" s="2">
        <v>226.15</v>
      </c>
      <c r="P1470" s="2">
        <v>1462</v>
      </c>
      <c r="Q1470" s="2" t="s">
        <v>49</v>
      </c>
      <c r="R1470" s="2">
        <v>54</v>
      </c>
      <c r="S1470" s="2">
        <v>49841</v>
      </c>
      <c r="T1470" s="2">
        <v>117.84</v>
      </c>
      <c r="U1470" s="2">
        <v>108.31</v>
      </c>
      <c r="V1470" s="2" t="s">
        <v>46</v>
      </c>
      <c r="W1470" s="2">
        <v>41.06</v>
      </c>
    </row>
    <row r="1471" spans="1:23" x14ac:dyDescent="0.3">
      <c r="A1471" s="2" t="s">
        <v>933</v>
      </c>
      <c r="B1471" s="2" t="s">
        <v>10</v>
      </c>
      <c r="C1471" s="2" t="s">
        <v>48</v>
      </c>
      <c r="D1471" s="2" t="s">
        <v>2544</v>
      </c>
      <c r="E1471" s="2" t="s">
        <v>3968</v>
      </c>
      <c r="F1471" s="2" t="s">
        <v>26</v>
      </c>
      <c r="G1471" s="2" t="s">
        <v>9</v>
      </c>
      <c r="H1471" s="2">
        <f t="shared" si="22"/>
        <v>1977</v>
      </c>
      <c r="I1471" s="42" t="s">
        <v>6496</v>
      </c>
      <c r="J1471" s="2">
        <v>5.9</v>
      </c>
      <c r="K1471" s="2">
        <v>132.91999999999999</v>
      </c>
      <c r="L1471" s="2">
        <v>90</v>
      </c>
      <c r="M1471" s="2">
        <v>42.3</v>
      </c>
      <c r="N1471" s="2">
        <v>64.03</v>
      </c>
      <c r="O1471" s="2">
        <v>432.47</v>
      </c>
      <c r="P1471" s="2">
        <v>4952</v>
      </c>
      <c r="Q1471" s="2" t="s">
        <v>45</v>
      </c>
      <c r="R1471" s="2">
        <v>26</v>
      </c>
      <c r="S1471" s="2">
        <v>19720</v>
      </c>
      <c r="T1471" s="2">
        <v>248.25</v>
      </c>
      <c r="U1471" s="2">
        <v>184.22</v>
      </c>
      <c r="V1471" s="2" t="s">
        <v>50</v>
      </c>
      <c r="W1471" s="2">
        <v>61.44</v>
      </c>
    </row>
    <row r="1472" spans="1:23" x14ac:dyDescent="0.3">
      <c r="A1472" s="2" t="s">
        <v>945</v>
      </c>
      <c r="B1472" s="2" t="s">
        <v>32</v>
      </c>
      <c r="C1472" s="2" t="s">
        <v>52</v>
      </c>
      <c r="D1472" s="2" t="s">
        <v>2552</v>
      </c>
      <c r="E1472" s="2" t="s">
        <v>3980</v>
      </c>
      <c r="F1472" s="2" t="s">
        <v>26</v>
      </c>
      <c r="G1472" s="2" t="s">
        <v>9</v>
      </c>
      <c r="H1472" s="2">
        <f t="shared" si="22"/>
        <v>1976</v>
      </c>
      <c r="I1472" s="42" t="s">
        <v>6497</v>
      </c>
      <c r="J1472" s="2">
        <v>5.9</v>
      </c>
      <c r="K1472" s="2">
        <v>296.32</v>
      </c>
      <c r="L1472" s="2">
        <v>119</v>
      </c>
      <c r="M1472" s="2">
        <v>36.79</v>
      </c>
      <c r="N1472" s="2">
        <v>97.6</v>
      </c>
      <c r="O1472" s="2">
        <v>204.73</v>
      </c>
      <c r="P1472" s="2">
        <v>4845</v>
      </c>
      <c r="Q1472" s="2" t="s">
        <v>49</v>
      </c>
      <c r="R1472" s="2">
        <v>78</v>
      </c>
      <c r="S1472" s="2">
        <v>158562</v>
      </c>
      <c r="T1472" s="2">
        <v>150.59</v>
      </c>
      <c r="U1472" s="2">
        <v>54.14</v>
      </c>
      <c r="V1472" s="2" t="s">
        <v>54</v>
      </c>
      <c r="W1472" s="2">
        <v>86.88</v>
      </c>
    </row>
    <row r="1473" spans="1:23" x14ac:dyDescent="0.3">
      <c r="A1473" s="2" t="s">
        <v>960</v>
      </c>
      <c r="B1473" s="2" t="s">
        <v>32</v>
      </c>
      <c r="C1473" s="2" t="s">
        <v>66</v>
      </c>
      <c r="D1473" s="2" t="s">
        <v>2564</v>
      </c>
      <c r="E1473" s="2" t="s">
        <v>3997</v>
      </c>
      <c r="F1473" s="2" t="s">
        <v>26</v>
      </c>
      <c r="G1473" s="2" t="s">
        <v>9</v>
      </c>
      <c r="H1473" s="2">
        <f t="shared" si="22"/>
        <v>1985</v>
      </c>
      <c r="I1473" s="42" t="s">
        <v>6498</v>
      </c>
      <c r="J1473" s="2">
        <v>5.9</v>
      </c>
      <c r="K1473" s="2">
        <v>110.56</v>
      </c>
      <c r="L1473" s="2">
        <v>170</v>
      </c>
      <c r="M1473" s="2">
        <v>19.739999999999998</v>
      </c>
      <c r="N1473" s="2">
        <v>36.89</v>
      </c>
      <c r="O1473" s="2">
        <v>96.82</v>
      </c>
      <c r="P1473" s="2">
        <v>1297</v>
      </c>
      <c r="Q1473" s="2" t="s">
        <v>45</v>
      </c>
      <c r="R1473" s="2">
        <v>41</v>
      </c>
      <c r="S1473" s="2">
        <v>127620</v>
      </c>
      <c r="T1473" s="2">
        <v>51.94</v>
      </c>
      <c r="U1473" s="2">
        <v>44.88</v>
      </c>
      <c r="V1473" s="2" t="s">
        <v>54</v>
      </c>
      <c r="W1473" s="2">
        <v>20.37</v>
      </c>
    </row>
    <row r="1474" spans="1:23" x14ac:dyDescent="0.3">
      <c r="A1474" s="2" t="s">
        <v>973</v>
      </c>
      <c r="B1474" s="2" t="s">
        <v>10</v>
      </c>
      <c r="C1474" s="2" t="s">
        <v>54</v>
      </c>
      <c r="D1474" s="2" t="s">
        <v>2131</v>
      </c>
      <c r="E1474" s="2" t="s">
        <v>4011</v>
      </c>
      <c r="F1474" s="2" t="s">
        <v>26</v>
      </c>
      <c r="G1474" s="2" t="s">
        <v>9</v>
      </c>
      <c r="H1474" s="2">
        <f t="shared" si="22"/>
        <v>1953</v>
      </c>
      <c r="I1474" s="42" t="s">
        <v>6499</v>
      </c>
      <c r="J1474" s="2">
        <v>5.9</v>
      </c>
      <c r="K1474" s="2">
        <v>147.38999999999999</v>
      </c>
      <c r="L1474" s="2">
        <v>120</v>
      </c>
      <c r="M1474" s="2">
        <v>0.61</v>
      </c>
      <c r="N1474" s="2">
        <v>1.06</v>
      </c>
      <c r="O1474" s="2">
        <v>7.26</v>
      </c>
      <c r="P1474" s="2">
        <v>3866</v>
      </c>
      <c r="Q1474" s="2" t="s">
        <v>45</v>
      </c>
      <c r="R1474" s="2">
        <v>48</v>
      </c>
      <c r="S1474" s="2">
        <v>217547</v>
      </c>
      <c r="T1474" s="2">
        <v>5.23</v>
      </c>
      <c r="U1474" s="2">
        <v>2.0299999999999998</v>
      </c>
      <c r="V1474" s="2" t="s">
        <v>46</v>
      </c>
      <c r="W1474" s="2">
        <v>39</v>
      </c>
    </row>
    <row r="1475" spans="1:23" x14ac:dyDescent="0.3">
      <c r="A1475" s="2" t="s">
        <v>945</v>
      </c>
      <c r="B1475" s="2" t="s">
        <v>22</v>
      </c>
      <c r="C1475" s="2" t="s">
        <v>54</v>
      </c>
      <c r="D1475" s="2" t="s">
        <v>2596</v>
      </c>
      <c r="E1475" s="2" t="s">
        <v>4058</v>
      </c>
      <c r="F1475" s="2" t="s">
        <v>26</v>
      </c>
      <c r="G1475" s="2" t="s">
        <v>9</v>
      </c>
      <c r="H1475" s="2">
        <f t="shared" ref="H1475:H1538" si="23">YEAR(I1475)</f>
        <v>1998</v>
      </c>
      <c r="I1475" s="42" t="s">
        <v>6500</v>
      </c>
      <c r="J1475" s="2">
        <v>5.9</v>
      </c>
      <c r="K1475" s="2">
        <v>130.19</v>
      </c>
      <c r="L1475" s="2">
        <v>113</v>
      </c>
      <c r="M1475" s="2">
        <v>19.579999999999998</v>
      </c>
      <c r="N1475" s="2">
        <v>56.86</v>
      </c>
      <c r="O1475" s="2">
        <v>272.67</v>
      </c>
      <c r="P1475" s="2">
        <v>4388</v>
      </c>
      <c r="Q1475" s="2" t="s">
        <v>45</v>
      </c>
      <c r="R1475" s="2">
        <v>34</v>
      </c>
      <c r="S1475" s="2">
        <v>13267</v>
      </c>
      <c r="T1475" s="2">
        <v>206.65</v>
      </c>
      <c r="U1475" s="2">
        <v>66.02</v>
      </c>
      <c r="V1475" s="2" t="s">
        <v>54</v>
      </c>
      <c r="W1475" s="2">
        <v>26.47</v>
      </c>
    </row>
    <row r="1476" spans="1:23" x14ac:dyDescent="0.3">
      <c r="A1476" s="2" t="s">
        <v>1017</v>
      </c>
      <c r="B1476" s="2" t="s">
        <v>17</v>
      </c>
      <c r="C1476" s="2" t="s">
        <v>50</v>
      </c>
      <c r="D1476" s="2" t="s">
        <v>2597</v>
      </c>
      <c r="E1476" s="2" t="s">
        <v>4059</v>
      </c>
      <c r="F1476" s="2" t="s">
        <v>26</v>
      </c>
      <c r="G1476" s="2" t="s">
        <v>9</v>
      </c>
      <c r="H1476" s="2">
        <f t="shared" si="23"/>
        <v>2002</v>
      </c>
      <c r="I1476" s="42" t="s">
        <v>6501</v>
      </c>
      <c r="J1476" s="2">
        <v>5.9</v>
      </c>
      <c r="K1476" s="2">
        <v>10.050000000000001</v>
      </c>
      <c r="L1476" s="2">
        <v>114</v>
      </c>
      <c r="M1476" s="2">
        <v>35.33</v>
      </c>
      <c r="N1476" s="2">
        <v>63.76</v>
      </c>
      <c r="O1476" s="2">
        <v>315.27</v>
      </c>
      <c r="P1476" s="2">
        <v>3265</v>
      </c>
      <c r="Q1476" s="2" t="s">
        <v>45</v>
      </c>
      <c r="R1476" s="2">
        <v>46</v>
      </c>
      <c r="S1476" s="2">
        <v>418220</v>
      </c>
      <c r="T1476" s="2">
        <v>245.34</v>
      </c>
      <c r="U1476" s="2">
        <v>69.930000000000007</v>
      </c>
      <c r="V1476" s="2" t="s">
        <v>54</v>
      </c>
      <c r="W1476" s="2">
        <v>4.7</v>
      </c>
    </row>
    <row r="1477" spans="1:23" x14ac:dyDescent="0.3">
      <c r="A1477" s="2" t="s">
        <v>1019</v>
      </c>
      <c r="B1477" s="2" t="s">
        <v>25</v>
      </c>
      <c r="C1477" s="2" t="s">
        <v>48</v>
      </c>
      <c r="D1477" s="2" t="s">
        <v>2598</v>
      </c>
      <c r="E1477" s="2" t="s">
        <v>4061</v>
      </c>
      <c r="F1477" s="2" t="s">
        <v>26</v>
      </c>
      <c r="G1477" s="2" t="s">
        <v>9</v>
      </c>
      <c r="H1477" s="2">
        <f t="shared" si="23"/>
        <v>2014</v>
      </c>
      <c r="I1477" s="42" t="s">
        <v>6502</v>
      </c>
      <c r="J1477" s="2">
        <v>5.9</v>
      </c>
      <c r="K1477" s="2">
        <v>182.86</v>
      </c>
      <c r="L1477" s="2">
        <v>126</v>
      </c>
      <c r="M1477" s="2">
        <v>21.74</v>
      </c>
      <c r="N1477" s="2">
        <v>58.27</v>
      </c>
      <c r="O1477" s="2">
        <v>450.79</v>
      </c>
      <c r="P1477" s="2">
        <v>3178</v>
      </c>
      <c r="Q1477" s="2" t="s">
        <v>45</v>
      </c>
      <c r="R1477" s="2">
        <v>85</v>
      </c>
      <c r="S1477" s="2">
        <v>356329</v>
      </c>
      <c r="T1477" s="2">
        <v>352.32</v>
      </c>
      <c r="U1477" s="2">
        <v>98.47</v>
      </c>
      <c r="V1477" s="2" t="s">
        <v>50</v>
      </c>
      <c r="W1477" s="2">
        <v>32.380000000000003</v>
      </c>
    </row>
    <row r="1478" spans="1:23" x14ac:dyDescent="0.3">
      <c r="A1478" s="2" t="s">
        <v>1026</v>
      </c>
      <c r="B1478" s="2" t="s">
        <v>13</v>
      </c>
      <c r="C1478" s="2" t="s">
        <v>52</v>
      </c>
      <c r="D1478" s="2" t="s">
        <v>2509</v>
      </c>
      <c r="E1478" s="2" t="s">
        <v>4068</v>
      </c>
      <c r="F1478" s="2" t="s">
        <v>26</v>
      </c>
      <c r="G1478" s="2" t="s">
        <v>19</v>
      </c>
      <c r="H1478" s="2">
        <f t="shared" si="23"/>
        <v>1969</v>
      </c>
      <c r="I1478" s="42" t="s">
        <v>6503</v>
      </c>
      <c r="J1478" s="2">
        <v>5.9</v>
      </c>
      <c r="K1478" s="2">
        <v>204.75</v>
      </c>
      <c r="L1478" s="2">
        <v>91</v>
      </c>
      <c r="M1478" s="2">
        <v>23.83</v>
      </c>
      <c r="N1478" s="2">
        <v>37.15</v>
      </c>
      <c r="O1478" s="2">
        <v>330.88</v>
      </c>
      <c r="P1478" s="2">
        <v>3943</v>
      </c>
      <c r="Q1478" s="2" t="s">
        <v>49</v>
      </c>
      <c r="R1478" s="2">
        <v>64</v>
      </c>
      <c r="S1478" s="2">
        <v>315032</v>
      </c>
      <c r="T1478" s="2">
        <v>182.47</v>
      </c>
      <c r="U1478" s="2">
        <v>148.41</v>
      </c>
      <c r="V1478" s="2" t="s">
        <v>48</v>
      </c>
      <c r="W1478" s="2">
        <v>77.83</v>
      </c>
    </row>
    <row r="1479" spans="1:23" x14ac:dyDescent="0.3">
      <c r="A1479" s="2" t="s">
        <v>1083</v>
      </c>
      <c r="B1479" s="2" t="s">
        <v>10</v>
      </c>
      <c r="C1479" s="2" t="s">
        <v>48</v>
      </c>
      <c r="D1479" s="2" t="s">
        <v>2636</v>
      </c>
      <c r="E1479" s="2" t="s">
        <v>4133</v>
      </c>
      <c r="F1479" s="2" t="s">
        <v>26</v>
      </c>
      <c r="G1479" s="2" t="s">
        <v>9</v>
      </c>
      <c r="H1479" s="2">
        <f t="shared" si="23"/>
        <v>1961</v>
      </c>
      <c r="I1479" s="42" t="s">
        <v>6504</v>
      </c>
      <c r="J1479" s="2">
        <v>5.9</v>
      </c>
      <c r="K1479" s="2">
        <v>267.19</v>
      </c>
      <c r="L1479" s="2">
        <v>148</v>
      </c>
      <c r="M1479" s="2">
        <v>15.53</v>
      </c>
      <c r="N1479" s="2">
        <v>39.26</v>
      </c>
      <c r="O1479" s="2">
        <v>211.99</v>
      </c>
      <c r="P1479" s="2">
        <v>3013</v>
      </c>
      <c r="Q1479" s="2" t="s">
        <v>45</v>
      </c>
      <c r="R1479" s="2">
        <v>39</v>
      </c>
      <c r="S1479" s="2">
        <v>312013</v>
      </c>
      <c r="T1479" s="2">
        <v>142.09</v>
      </c>
      <c r="U1479" s="2">
        <v>69.900000000000006</v>
      </c>
      <c r="V1479" s="2" t="s">
        <v>54</v>
      </c>
      <c r="W1479" s="2">
        <v>108.15</v>
      </c>
    </row>
    <row r="1480" spans="1:23" x14ac:dyDescent="0.3">
      <c r="A1480" s="2" t="s">
        <v>1088</v>
      </c>
      <c r="B1480" s="2" t="s">
        <v>13</v>
      </c>
      <c r="C1480" s="2" t="s">
        <v>66</v>
      </c>
      <c r="D1480" s="2" t="s">
        <v>2641</v>
      </c>
      <c r="E1480" s="2" t="s">
        <v>4139</v>
      </c>
      <c r="F1480" s="2" t="s">
        <v>26</v>
      </c>
      <c r="G1480" s="2" t="s">
        <v>9</v>
      </c>
      <c r="H1480" s="2">
        <f t="shared" si="23"/>
        <v>2014</v>
      </c>
      <c r="I1480" s="42" t="s">
        <v>6505</v>
      </c>
      <c r="J1480" s="2">
        <v>5.9</v>
      </c>
      <c r="K1480" s="2">
        <v>179.75</v>
      </c>
      <c r="L1480" s="2">
        <v>159</v>
      </c>
      <c r="M1480" s="2">
        <v>19.18</v>
      </c>
      <c r="N1480" s="2">
        <v>48.92</v>
      </c>
      <c r="O1480" s="2">
        <v>140.41</v>
      </c>
      <c r="P1480" s="2">
        <v>1271</v>
      </c>
      <c r="Q1480" s="2" t="s">
        <v>49</v>
      </c>
      <c r="R1480" s="2">
        <v>82</v>
      </c>
      <c r="S1480" s="2">
        <v>445462</v>
      </c>
      <c r="T1480" s="2">
        <v>110.28</v>
      </c>
      <c r="U1480" s="2">
        <v>30.13</v>
      </c>
      <c r="V1480" s="2" t="s">
        <v>46</v>
      </c>
      <c r="W1480" s="2">
        <v>81.98</v>
      </c>
    </row>
    <row r="1481" spans="1:23" x14ac:dyDescent="0.3">
      <c r="A1481" s="2" t="s">
        <v>1117</v>
      </c>
      <c r="B1481" s="2" t="s">
        <v>10</v>
      </c>
      <c r="C1481" s="2" t="s">
        <v>61</v>
      </c>
      <c r="D1481" s="2" t="s">
        <v>2174</v>
      </c>
      <c r="E1481" s="2" t="s">
        <v>4174</v>
      </c>
      <c r="F1481" s="2" t="s">
        <v>26</v>
      </c>
      <c r="G1481" s="2" t="s">
        <v>9</v>
      </c>
      <c r="H1481" s="2">
        <f t="shared" si="23"/>
        <v>2011</v>
      </c>
      <c r="I1481" s="42" t="s">
        <v>6506</v>
      </c>
      <c r="J1481" s="2">
        <v>5.9</v>
      </c>
      <c r="K1481" s="2">
        <v>17.559999999999999</v>
      </c>
      <c r="L1481" s="2">
        <v>82</v>
      </c>
      <c r="M1481" s="2">
        <v>39.31</v>
      </c>
      <c r="N1481" s="2">
        <v>83.96</v>
      </c>
      <c r="O1481" s="2">
        <v>649.33000000000004</v>
      </c>
      <c r="P1481" s="2">
        <v>4311</v>
      </c>
      <c r="Q1481" s="2" t="s">
        <v>45</v>
      </c>
      <c r="R1481" s="2">
        <v>79</v>
      </c>
      <c r="S1481" s="2">
        <v>227488</v>
      </c>
      <c r="T1481" s="2">
        <v>407.95</v>
      </c>
      <c r="U1481" s="2">
        <v>241.38</v>
      </c>
      <c r="V1481" s="2" t="s">
        <v>54</v>
      </c>
      <c r="W1481" s="2">
        <v>8.2200000000000006</v>
      </c>
    </row>
    <row r="1482" spans="1:23" x14ac:dyDescent="0.3">
      <c r="A1482" s="2" t="s">
        <v>1152</v>
      </c>
      <c r="B1482" s="2" t="s">
        <v>28</v>
      </c>
      <c r="C1482" s="2" t="s">
        <v>54</v>
      </c>
      <c r="D1482" s="2" t="s">
        <v>2677</v>
      </c>
      <c r="E1482" s="2" t="s">
        <v>4213</v>
      </c>
      <c r="F1482" s="2" t="s">
        <v>26</v>
      </c>
      <c r="G1482" s="2" t="s">
        <v>9</v>
      </c>
      <c r="H1482" s="2">
        <f t="shared" si="23"/>
        <v>2013</v>
      </c>
      <c r="I1482" s="42" t="s">
        <v>6507</v>
      </c>
      <c r="J1482" s="2">
        <v>5.9</v>
      </c>
      <c r="K1482" s="2">
        <v>225.44</v>
      </c>
      <c r="L1482" s="2">
        <v>131</v>
      </c>
      <c r="M1482" s="2">
        <v>24.46</v>
      </c>
      <c r="N1482" s="2">
        <v>62.81</v>
      </c>
      <c r="O1482" s="2">
        <v>575.15</v>
      </c>
      <c r="P1482" s="2">
        <v>1705</v>
      </c>
      <c r="Q1482" s="2" t="s">
        <v>49</v>
      </c>
      <c r="R1482" s="2">
        <v>61</v>
      </c>
      <c r="S1482" s="2">
        <v>247009</v>
      </c>
      <c r="T1482" s="2">
        <v>333.91</v>
      </c>
      <c r="U1482" s="2">
        <v>241.24</v>
      </c>
      <c r="V1482" s="2" t="s">
        <v>50</v>
      </c>
      <c r="W1482" s="2">
        <v>46.47</v>
      </c>
    </row>
    <row r="1483" spans="1:23" x14ac:dyDescent="0.3">
      <c r="A1483" s="2" t="s">
        <v>1160</v>
      </c>
      <c r="B1483" s="2" t="s">
        <v>17</v>
      </c>
      <c r="C1483" s="2" t="s">
        <v>66</v>
      </c>
      <c r="D1483" s="2" t="s">
        <v>2683</v>
      </c>
      <c r="E1483" s="2" t="s">
        <v>4222</v>
      </c>
      <c r="F1483" s="2" t="s">
        <v>26</v>
      </c>
      <c r="G1483" s="2" t="s">
        <v>9</v>
      </c>
      <c r="H1483" s="2">
        <f t="shared" si="23"/>
        <v>1985</v>
      </c>
      <c r="I1483" s="42" t="s">
        <v>6508</v>
      </c>
      <c r="J1483" s="2">
        <v>5.9</v>
      </c>
      <c r="K1483" s="2">
        <v>277.99</v>
      </c>
      <c r="L1483" s="2">
        <v>126</v>
      </c>
      <c r="M1483" s="2">
        <v>35.630000000000003</v>
      </c>
      <c r="N1483" s="2">
        <v>67.06</v>
      </c>
      <c r="O1483" s="2">
        <v>244.56</v>
      </c>
      <c r="P1483" s="2">
        <v>3592</v>
      </c>
      <c r="Q1483" s="2" t="s">
        <v>45</v>
      </c>
      <c r="R1483" s="2">
        <v>91</v>
      </c>
      <c r="S1483" s="2">
        <v>482229</v>
      </c>
      <c r="T1483" s="2">
        <v>191.07</v>
      </c>
      <c r="U1483" s="2">
        <v>53.49</v>
      </c>
      <c r="V1483" s="2" t="s">
        <v>50</v>
      </c>
      <c r="W1483" s="2">
        <v>127.53</v>
      </c>
    </row>
    <row r="1484" spans="1:23" x14ac:dyDescent="0.3">
      <c r="A1484" s="2" t="s">
        <v>1180</v>
      </c>
      <c r="B1484" s="2" t="s">
        <v>20</v>
      </c>
      <c r="C1484" s="2" t="s">
        <v>66</v>
      </c>
      <c r="D1484" s="2" t="s">
        <v>2409</v>
      </c>
      <c r="E1484" s="2" t="s">
        <v>4245</v>
      </c>
      <c r="F1484" s="2" t="s">
        <v>26</v>
      </c>
      <c r="G1484" s="2" t="s">
        <v>9</v>
      </c>
      <c r="H1484" s="2">
        <f t="shared" si="23"/>
        <v>1999</v>
      </c>
      <c r="I1484" s="42" t="s">
        <v>6509</v>
      </c>
      <c r="J1484" s="2">
        <v>5.9</v>
      </c>
      <c r="K1484" s="2">
        <v>114.24</v>
      </c>
      <c r="L1484" s="2">
        <v>88</v>
      </c>
      <c r="M1484" s="2">
        <v>42.74</v>
      </c>
      <c r="N1484" s="2">
        <v>91.11</v>
      </c>
      <c r="O1484" s="2">
        <v>685.1</v>
      </c>
      <c r="P1484" s="2">
        <v>4144</v>
      </c>
      <c r="Q1484" s="2" t="s">
        <v>49</v>
      </c>
      <c r="R1484" s="2">
        <v>49</v>
      </c>
      <c r="S1484" s="2">
        <v>311229</v>
      </c>
      <c r="T1484" s="2">
        <v>527.03</v>
      </c>
      <c r="U1484" s="2">
        <v>158.07</v>
      </c>
      <c r="V1484" s="2" t="s">
        <v>48</v>
      </c>
      <c r="W1484" s="2">
        <v>35.99</v>
      </c>
    </row>
    <row r="1485" spans="1:23" x14ac:dyDescent="0.3">
      <c r="A1485" s="2" t="s">
        <v>1207</v>
      </c>
      <c r="B1485" s="2" t="s">
        <v>10</v>
      </c>
      <c r="C1485" s="2" t="s">
        <v>54</v>
      </c>
      <c r="D1485" s="2" t="s">
        <v>2718</v>
      </c>
      <c r="E1485" s="2" t="s">
        <v>4274</v>
      </c>
      <c r="F1485" s="2" t="s">
        <v>26</v>
      </c>
      <c r="G1485" s="2" t="s">
        <v>9</v>
      </c>
      <c r="H1485" s="2">
        <f t="shared" si="23"/>
        <v>1983</v>
      </c>
      <c r="I1485" s="42" t="s">
        <v>6510</v>
      </c>
      <c r="J1485" s="2">
        <v>5.9</v>
      </c>
      <c r="K1485" s="2">
        <v>11.57</v>
      </c>
      <c r="L1485" s="2">
        <v>83</v>
      </c>
      <c r="M1485" s="2">
        <v>27.28</v>
      </c>
      <c r="N1485" s="2">
        <v>81.290000000000006</v>
      </c>
      <c r="O1485" s="2">
        <v>378.29</v>
      </c>
      <c r="P1485" s="2">
        <v>2862</v>
      </c>
      <c r="Q1485" s="2" t="s">
        <v>49</v>
      </c>
      <c r="R1485" s="2">
        <v>93</v>
      </c>
      <c r="S1485" s="2">
        <v>191028</v>
      </c>
      <c r="T1485" s="2">
        <v>250.2</v>
      </c>
      <c r="U1485" s="2">
        <v>128.09</v>
      </c>
      <c r="V1485" s="2" t="s">
        <v>50</v>
      </c>
      <c r="W1485" s="2">
        <v>4.0999999999999996</v>
      </c>
    </row>
    <row r="1486" spans="1:23" x14ac:dyDescent="0.3">
      <c r="A1486" s="2" t="s">
        <v>1224</v>
      </c>
      <c r="B1486" s="2" t="s">
        <v>17</v>
      </c>
      <c r="C1486" s="2" t="s">
        <v>50</v>
      </c>
      <c r="D1486" s="2" t="s">
        <v>2732</v>
      </c>
      <c r="E1486" s="2" t="s">
        <v>4295</v>
      </c>
      <c r="F1486" s="2" t="s">
        <v>23</v>
      </c>
      <c r="G1486" s="2" t="s">
        <v>9</v>
      </c>
      <c r="H1486" s="2">
        <f t="shared" si="23"/>
        <v>1953</v>
      </c>
      <c r="I1486" s="42" t="s">
        <v>6511</v>
      </c>
      <c r="J1486" s="2">
        <v>5.9</v>
      </c>
      <c r="K1486" s="2">
        <v>271.87</v>
      </c>
      <c r="L1486" s="2">
        <v>169</v>
      </c>
      <c r="M1486" s="2">
        <v>21.75</v>
      </c>
      <c r="N1486" s="2">
        <v>41.39</v>
      </c>
      <c r="O1486" s="2">
        <v>221.7</v>
      </c>
      <c r="P1486" s="2">
        <v>1760</v>
      </c>
      <c r="Q1486" s="2" t="s">
        <v>45</v>
      </c>
      <c r="R1486" s="2">
        <v>82</v>
      </c>
      <c r="S1486" s="2">
        <v>33934</v>
      </c>
      <c r="T1486" s="2">
        <v>122.85</v>
      </c>
      <c r="U1486" s="2">
        <v>98.85</v>
      </c>
      <c r="V1486" s="2" t="s">
        <v>48</v>
      </c>
      <c r="W1486" s="2">
        <v>30.48</v>
      </c>
    </row>
    <row r="1487" spans="1:23" x14ac:dyDescent="0.3">
      <c r="A1487" s="2" t="s">
        <v>1258</v>
      </c>
      <c r="B1487" s="2" t="s">
        <v>13</v>
      </c>
      <c r="C1487" s="2" t="s">
        <v>52</v>
      </c>
      <c r="D1487" s="2" t="s">
        <v>2606</v>
      </c>
      <c r="E1487" s="2" t="s">
        <v>4333</v>
      </c>
      <c r="F1487" s="2" t="s">
        <v>26</v>
      </c>
      <c r="G1487" s="2" t="s">
        <v>9</v>
      </c>
      <c r="H1487" s="2">
        <f t="shared" si="23"/>
        <v>2005</v>
      </c>
      <c r="I1487" s="42" t="s">
        <v>6512</v>
      </c>
      <c r="J1487" s="2">
        <v>5.9</v>
      </c>
      <c r="K1487" s="2">
        <v>27.96</v>
      </c>
      <c r="L1487" s="2">
        <v>166</v>
      </c>
      <c r="M1487" s="2">
        <v>7.79</v>
      </c>
      <c r="N1487" s="2">
        <v>14.52</v>
      </c>
      <c r="O1487" s="2">
        <v>39.72</v>
      </c>
      <c r="P1487" s="2">
        <v>547</v>
      </c>
      <c r="Q1487" s="2" t="s">
        <v>45</v>
      </c>
      <c r="R1487" s="2">
        <v>68</v>
      </c>
      <c r="S1487" s="2">
        <v>114399</v>
      </c>
      <c r="T1487" s="2">
        <v>24.69</v>
      </c>
      <c r="U1487" s="2">
        <v>15.03</v>
      </c>
      <c r="V1487" s="2" t="s">
        <v>46</v>
      </c>
      <c r="W1487" s="2">
        <v>8.48</v>
      </c>
    </row>
    <row r="1488" spans="1:23" x14ac:dyDescent="0.3">
      <c r="A1488" s="2" t="s">
        <v>1277</v>
      </c>
      <c r="B1488" s="2" t="s">
        <v>22</v>
      </c>
      <c r="C1488" s="2" t="s">
        <v>48</v>
      </c>
      <c r="D1488" s="2" t="s">
        <v>1978</v>
      </c>
      <c r="E1488" s="2" t="s">
        <v>4355</v>
      </c>
      <c r="F1488" s="2" t="s">
        <v>26</v>
      </c>
      <c r="G1488" s="2" t="s">
        <v>9</v>
      </c>
      <c r="H1488" s="2">
        <f t="shared" si="23"/>
        <v>1977</v>
      </c>
      <c r="I1488" s="42" t="s">
        <v>6513</v>
      </c>
      <c r="J1488" s="2">
        <v>5.9</v>
      </c>
      <c r="K1488" s="2">
        <v>192.87</v>
      </c>
      <c r="L1488" s="2">
        <v>171</v>
      </c>
      <c r="M1488" s="2">
        <v>27.58</v>
      </c>
      <c r="N1488" s="2">
        <v>53.29</v>
      </c>
      <c r="O1488" s="2">
        <v>219.2</v>
      </c>
      <c r="P1488" s="2">
        <v>2868</v>
      </c>
      <c r="Q1488" s="2" t="s">
        <v>49</v>
      </c>
      <c r="R1488" s="2">
        <v>81</v>
      </c>
      <c r="S1488" s="2">
        <v>322955</v>
      </c>
      <c r="T1488" s="2">
        <v>120.07</v>
      </c>
      <c r="U1488" s="2">
        <v>99.13</v>
      </c>
      <c r="V1488" s="2" t="s">
        <v>44</v>
      </c>
      <c r="W1488" s="2">
        <v>82.96</v>
      </c>
    </row>
    <row r="1489" spans="1:23" x14ac:dyDescent="0.3">
      <c r="A1489" s="2" t="s">
        <v>1289</v>
      </c>
      <c r="B1489" s="2" t="s">
        <v>22</v>
      </c>
      <c r="C1489" s="2" t="s">
        <v>44</v>
      </c>
      <c r="D1489" s="2" t="s">
        <v>2773</v>
      </c>
      <c r="E1489" s="2" t="s">
        <v>4372</v>
      </c>
      <c r="F1489" s="2" t="s">
        <v>26</v>
      </c>
      <c r="G1489" s="2" t="s">
        <v>9</v>
      </c>
      <c r="H1489" s="2">
        <f t="shared" si="23"/>
        <v>1996</v>
      </c>
      <c r="I1489" s="42" t="s">
        <v>6514</v>
      </c>
      <c r="J1489" s="2">
        <v>5.9</v>
      </c>
      <c r="K1489" s="2">
        <v>32.229999999999997</v>
      </c>
      <c r="L1489" s="2">
        <v>126</v>
      </c>
      <c r="M1489" s="2">
        <v>33.32</v>
      </c>
      <c r="N1489" s="2">
        <v>86.82</v>
      </c>
      <c r="O1489" s="2">
        <v>401.53</v>
      </c>
      <c r="P1489" s="2">
        <v>4644</v>
      </c>
      <c r="Q1489" s="2" t="s">
        <v>49</v>
      </c>
      <c r="R1489" s="2">
        <v>78</v>
      </c>
      <c r="S1489" s="2">
        <v>1566</v>
      </c>
      <c r="T1489" s="2">
        <v>295.98</v>
      </c>
      <c r="U1489" s="2">
        <v>105.55</v>
      </c>
      <c r="V1489" s="2" t="s">
        <v>54</v>
      </c>
      <c r="W1489" s="2">
        <v>11.7</v>
      </c>
    </row>
    <row r="1490" spans="1:23" x14ac:dyDescent="0.3">
      <c r="A1490" s="2" t="s">
        <v>1359</v>
      </c>
      <c r="B1490" s="2" t="s">
        <v>25</v>
      </c>
      <c r="C1490" s="2" t="s">
        <v>61</v>
      </c>
      <c r="D1490" s="2" t="s">
        <v>1946</v>
      </c>
      <c r="E1490" s="2" t="s">
        <v>4446</v>
      </c>
      <c r="F1490" s="2" t="s">
        <v>26</v>
      </c>
      <c r="G1490" s="2" t="s">
        <v>9</v>
      </c>
      <c r="H1490" s="2">
        <f t="shared" si="23"/>
        <v>1954</v>
      </c>
      <c r="I1490" s="42" t="s">
        <v>6515</v>
      </c>
      <c r="J1490" s="2">
        <v>5.9</v>
      </c>
      <c r="K1490" s="2">
        <v>36.04</v>
      </c>
      <c r="L1490" s="2">
        <v>85</v>
      </c>
      <c r="M1490" s="2">
        <v>35.369999999999997</v>
      </c>
      <c r="N1490" s="2">
        <v>91.86</v>
      </c>
      <c r="O1490" s="2">
        <v>815.77</v>
      </c>
      <c r="P1490" s="2">
        <v>4487</v>
      </c>
      <c r="Q1490" s="2" t="s">
        <v>49</v>
      </c>
      <c r="R1490" s="2">
        <v>25</v>
      </c>
      <c r="S1490" s="2">
        <v>95062</v>
      </c>
      <c r="T1490" s="2">
        <v>649.58000000000004</v>
      </c>
      <c r="U1490" s="2">
        <v>166.19</v>
      </c>
      <c r="V1490" s="2" t="s">
        <v>46</v>
      </c>
      <c r="W1490" s="2">
        <v>12</v>
      </c>
    </row>
    <row r="1491" spans="1:23" x14ac:dyDescent="0.3">
      <c r="A1491" s="2" t="s">
        <v>1362</v>
      </c>
      <c r="B1491" s="2" t="s">
        <v>25</v>
      </c>
      <c r="C1491" s="2" t="s">
        <v>61</v>
      </c>
      <c r="D1491" s="2" t="s">
        <v>2808</v>
      </c>
      <c r="E1491" s="2" t="s">
        <v>4449</v>
      </c>
      <c r="F1491" s="2" t="s">
        <v>26</v>
      </c>
      <c r="G1491" s="2" t="s">
        <v>9</v>
      </c>
      <c r="H1491" s="2">
        <f t="shared" si="23"/>
        <v>2010</v>
      </c>
      <c r="I1491" s="42" t="s">
        <v>6516</v>
      </c>
      <c r="J1491" s="2">
        <v>5.9</v>
      </c>
      <c r="K1491" s="2">
        <v>152.96</v>
      </c>
      <c r="L1491" s="2">
        <v>159</v>
      </c>
      <c r="M1491" s="2">
        <v>15.78</v>
      </c>
      <c r="N1491" s="2">
        <v>24.61</v>
      </c>
      <c r="O1491" s="2">
        <v>144.88</v>
      </c>
      <c r="P1491" s="2">
        <v>1768</v>
      </c>
      <c r="Q1491" s="2" t="s">
        <v>45</v>
      </c>
      <c r="R1491" s="2">
        <v>82</v>
      </c>
      <c r="S1491" s="2">
        <v>303346</v>
      </c>
      <c r="T1491" s="2">
        <v>91.65</v>
      </c>
      <c r="U1491" s="2">
        <v>53.23</v>
      </c>
      <c r="V1491" s="2" t="s">
        <v>44</v>
      </c>
      <c r="W1491" s="2">
        <v>65.81</v>
      </c>
    </row>
    <row r="1492" spans="1:23" x14ac:dyDescent="0.3">
      <c r="A1492" s="2" t="s">
        <v>1372</v>
      </c>
      <c r="B1492" s="2" t="s">
        <v>25</v>
      </c>
      <c r="C1492" s="2" t="s">
        <v>66</v>
      </c>
      <c r="D1492" s="2" t="s">
        <v>2812</v>
      </c>
      <c r="E1492" s="2" t="s">
        <v>4459</v>
      </c>
      <c r="F1492" s="2" t="s">
        <v>26</v>
      </c>
      <c r="G1492" s="2" t="s">
        <v>9</v>
      </c>
      <c r="H1492" s="2">
        <f t="shared" si="23"/>
        <v>2010</v>
      </c>
      <c r="I1492" s="42" t="s">
        <v>6517</v>
      </c>
      <c r="J1492" s="2">
        <v>5.9</v>
      </c>
      <c r="K1492" s="2">
        <v>294.29000000000002</v>
      </c>
      <c r="L1492" s="2">
        <v>128</v>
      </c>
      <c r="M1492" s="2">
        <v>7.49</v>
      </c>
      <c r="N1492" s="2">
        <v>18.260000000000002</v>
      </c>
      <c r="O1492" s="2">
        <v>63.34</v>
      </c>
      <c r="P1492" s="2">
        <v>1000</v>
      </c>
      <c r="Q1492" s="2" t="s">
        <v>49</v>
      </c>
      <c r="R1492" s="2">
        <v>34</v>
      </c>
      <c r="S1492" s="2">
        <v>106944</v>
      </c>
      <c r="T1492" s="2">
        <v>35.82</v>
      </c>
      <c r="U1492" s="2">
        <v>27.52</v>
      </c>
      <c r="V1492" s="2" t="s">
        <v>50</v>
      </c>
      <c r="W1492" s="2">
        <v>77.03</v>
      </c>
    </row>
    <row r="1493" spans="1:23" x14ac:dyDescent="0.3">
      <c r="A1493" s="2" t="s">
        <v>1374</v>
      </c>
      <c r="B1493" s="2" t="s">
        <v>8</v>
      </c>
      <c r="C1493" s="2" t="s">
        <v>52</v>
      </c>
      <c r="D1493" s="2" t="s">
        <v>2163</v>
      </c>
      <c r="E1493" s="2" t="s">
        <v>3395</v>
      </c>
      <c r="F1493" s="2" t="s">
        <v>26</v>
      </c>
      <c r="G1493" s="2" t="s">
        <v>9</v>
      </c>
      <c r="H1493" s="2">
        <f t="shared" si="23"/>
        <v>2008</v>
      </c>
      <c r="I1493" s="42" t="s">
        <v>6518</v>
      </c>
      <c r="J1493" s="2">
        <v>5.9</v>
      </c>
      <c r="K1493" s="2">
        <v>160.66</v>
      </c>
      <c r="L1493" s="2">
        <v>152</v>
      </c>
      <c r="M1493" s="2">
        <v>26.66</v>
      </c>
      <c r="N1493" s="2">
        <v>51.4</v>
      </c>
      <c r="O1493" s="2">
        <v>415.91</v>
      </c>
      <c r="P1493" s="2">
        <v>3589</v>
      </c>
      <c r="Q1493" s="2" t="s">
        <v>49</v>
      </c>
      <c r="R1493" s="2">
        <v>93</v>
      </c>
      <c r="S1493" s="2">
        <v>245068</v>
      </c>
      <c r="T1493" s="2">
        <v>314.49</v>
      </c>
      <c r="U1493" s="2">
        <v>101.42</v>
      </c>
      <c r="V1493" s="2" t="s">
        <v>48</v>
      </c>
      <c r="W1493" s="2">
        <v>22.65</v>
      </c>
    </row>
    <row r="1494" spans="1:23" x14ac:dyDescent="0.3">
      <c r="A1494" s="2" t="s">
        <v>1376</v>
      </c>
      <c r="B1494" s="2" t="s">
        <v>17</v>
      </c>
      <c r="C1494" s="2" t="s">
        <v>48</v>
      </c>
      <c r="D1494" s="2" t="s">
        <v>2364</v>
      </c>
      <c r="E1494" s="2" t="s">
        <v>4463</v>
      </c>
      <c r="F1494" s="2" t="s">
        <v>26</v>
      </c>
      <c r="G1494" s="2" t="s">
        <v>9</v>
      </c>
      <c r="H1494" s="2">
        <f t="shared" si="23"/>
        <v>1989</v>
      </c>
      <c r="I1494" s="42" t="s">
        <v>6519</v>
      </c>
      <c r="J1494" s="2">
        <v>5.9</v>
      </c>
      <c r="K1494" s="2">
        <v>223.96</v>
      </c>
      <c r="L1494" s="2">
        <v>166</v>
      </c>
      <c r="M1494" s="2">
        <v>13.88</v>
      </c>
      <c r="N1494" s="2">
        <v>41.21</v>
      </c>
      <c r="O1494" s="2">
        <v>230.14</v>
      </c>
      <c r="P1494" s="2">
        <v>3002</v>
      </c>
      <c r="Q1494" s="2" t="s">
        <v>49</v>
      </c>
      <c r="R1494" s="2">
        <v>30</v>
      </c>
      <c r="S1494" s="2">
        <v>220611</v>
      </c>
      <c r="T1494" s="2">
        <v>133.54</v>
      </c>
      <c r="U1494" s="2">
        <v>96.6</v>
      </c>
      <c r="V1494" s="2" t="s">
        <v>55</v>
      </c>
      <c r="W1494" s="2">
        <v>44.35</v>
      </c>
    </row>
    <row r="1495" spans="1:23" x14ac:dyDescent="0.3">
      <c r="A1495" s="2" t="s">
        <v>1388</v>
      </c>
      <c r="B1495" s="2" t="s">
        <v>13</v>
      </c>
      <c r="C1495" s="2" t="s">
        <v>44</v>
      </c>
      <c r="D1495" s="2" t="s">
        <v>2599</v>
      </c>
      <c r="E1495" s="2" t="s">
        <v>4476</v>
      </c>
      <c r="F1495" s="2" t="s">
        <v>26</v>
      </c>
      <c r="G1495" s="2" t="s">
        <v>9</v>
      </c>
      <c r="H1495" s="2">
        <f t="shared" si="23"/>
        <v>1965</v>
      </c>
      <c r="I1495" s="42" t="s">
        <v>6520</v>
      </c>
      <c r="J1495" s="2">
        <v>5.9</v>
      </c>
      <c r="K1495" s="2">
        <v>229.46</v>
      </c>
      <c r="L1495" s="2">
        <v>80</v>
      </c>
      <c r="M1495" s="2">
        <v>43.46</v>
      </c>
      <c r="N1495" s="2">
        <v>118.42</v>
      </c>
      <c r="O1495" s="2">
        <v>1160.96</v>
      </c>
      <c r="P1495" s="2">
        <v>2701</v>
      </c>
      <c r="Q1495" s="2" t="s">
        <v>49</v>
      </c>
      <c r="R1495" s="2">
        <v>55</v>
      </c>
      <c r="S1495" s="2">
        <v>229264</v>
      </c>
      <c r="T1495" s="2">
        <v>826.22</v>
      </c>
      <c r="U1495" s="2">
        <v>334.74</v>
      </c>
      <c r="V1495" s="2" t="s">
        <v>54</v>
      </c>
      <c r="W1495" s="2">
        <v>71.36</v>
      </c>
    </row>
    <row r="1496" spans="1:23" x14ac:dyDescent="0.3">
      <c r="A1496" s="2" t="s">
        <v>908</v>
      </c>
      <c r="B1496" s="2" t="s">
        <v>25</v>
      </c>
      <c r="C1496" s="2" t="s">
        <v>52</v>
      </c>
      <c r="D1496" s="2" t="s">
        <v>2315</v>
      </c>
      <c r="E1496" s="2" t="s">
        <v>4491</v>
      </c>
      <c r="F1496" s="2" t="s">
        <v>26</v>
      </c>
      <c r="G1496" s="2" t="s">
        <v>9</v>
      </c>
      <c r="H1496" s="2">
        <f t="shared" si="23"/>
        <v>1954</v>
      </c>
      <c r="I1496" s="42" t="s">
        <v>6521</v>
      </c>
      <c r="J1496" s="2">
        <v>5.9</v>
      </c>
      <c r="K1496" s="2">
        <v>17.399999999999999</v>
      </c>
      <c r="L1496" s="2">
        <v>145</v>
      </c>
      <c r="M1496" s="2">
        <v>3.43</v>
      </c>
      <c r="N1496" s="2">
        <v>7.79</v>
      </c>
      <c r="O1496" s="2">
        <v>75.23</v>
      </c>
      <c r="P1496" s="2">
        <v>2579</v>
      </c>
      <c r="Q1496" s="2" t="s">
        <v>45</v>
      </c>
      <c r="R1496" s="2">
        <v>62</v>
      </c>
      <c r="S1496" s="2">
        <v>178648</v>
      </c>
      <c r="T1496" s="2">
        <v>56.12</v>
      </c>
      <c r="U1496" s="2">
        <v>19.11</v>
      </c>
      <c r="V1496" s="2" t="s">
        <v>48</v>
      </c>
      <c r="W1496" s="2">
        <v>7.25</v>
      </c>
    </row>
    <row r="1497" spans="1:23" x14ac:dyDescent="0.3">
      <c r="A1497" s="2" t="s">
        <v>1455</v>
      </c>
      <c r="B1497" s="2" t="s">
        <v>22</v>
      </c>
      <c r="C1497" s="2" t="s">
        <v>48</v>
      </c>
      <c r="D1497" s="2" t="s">
        <v>2858</v>
      </c>
      <c r="E1497" s="2" t="s">
        <v>4560</v>
      </c>
      <c r="F1497" s="2" t="s">
        <v>26</v>
      </c>
      <c r="G1497" s="2" t="s">
        <v>9</v>
      </c>
      <c r="H1497" s="2">
        <f t="shared" si="23"/>
        <v>1961</v>
      </c>
      <c r="I1497" s="42" t="s">
        <v>6522</v>
      </c>
      <c r="J1497" s="2">
        <v>5.9</v>
      </c>
      <c r="K1497" s="2">
        <v>209.3</v>
      </c>
      <c r="L1497" s="2">
        <v>126</v>
      </c>
      <c r="M1497" s="2">
        <v>42.86</v>
      </c>
      <c r="N1497" s="2">
        <v>79.94</v>
      </c>
      <c r="O1497" s="2">
        <v>401.98</v>
      </c>
      <c r="P1497" s="2">
        <v>3155</v>
      </c>
      <c r="Q1497" s="2" t="s">
        <v>45</v>
      </c>
      <c r="R1497" s="2">
        <v>91</v>
      </c>
      <c r="S1497" s="2">
        <v>358817</v>
      </c>
      <c r="T1497" s="2">
        <v>277.24</v>
      </c>
      <c r="U1497" s="2">
        <v>124.74</v>
      </c>
      <c r="V1497" s="2" t="s">
        <v>54</v>
      </c>
      <c r="W1497" s="2">
        <v>92.26</v>
      </c>
    </row>
    <row r="1498" spans="1:23" x14ac:dyDescent="0.3">
      <c r="A1498" s="2" t="s">
        <v>1466</v>
      </c>
      <c r="B1498" s="2" t="s">
        <v>8</v>
      </c>
      <c r="C1498" s="2" t="s">
        <v>48</v>
      </c>
      <c r="D1498" s="2" t="s">
        <v>2319</v>
      </c>
      <c r="E1498" s="2" t="s">
        <v>4572</v>
      </c>
      <c r="F1498" s="2" t="s">
        <v>26</v>
      </c>
      <c r="G1498" s="2" t="s">
        <v>9</v>
      </c>
      <c r="H1498" s="2">
        <f t="shared" si="23"/>
        <v>1997</v>
      </c>
      <c r="I1498" s="42" t="s">
        <v>6523</v>
      </c>
      <c r="J1498" s="2">
        <v>5.9</v>
      </c>
      <c r="K1498" s="2">
        <v>84.51</v>
      </c>
      <c r="L1498" s="2">
        <v>97</v>
      </c>
      <c r="M1498" s="2">
        <v>11.25</v>
      </c>
      <c r="N1498" s="2">
        <v>20.95</v>
      </c>
      <c r="O1498" s="2">
        <v>42.84</v>
      </c>
      <c r="P1498" s="2">
        <v>1829</v>
      </c>
      <c r="Q1498" s="2" t="s">
        <v>45</v>
      </c>
      <c r="R1498" s="2">
        <v>83</v>
      </c>
      <c r="S1498" s="2">
        <v>441203</v>
      </c>
      <c r="T1498" s="2">
        <v>23.53</v>
      </c>
      <c r="U1498" s="2">
        <v>19.309999999999999</v>
      </c>
      <c r="V1498" s="2" t="s">
        <v>54</v>
      </c>
      <c r="W1498" s="2">
        <v>27.47</v>
      </c>
    </row>
    <row r="1499" spans="1:23" x14ac:dyDescent="0.3">
      <c r="A1499" s="2" t="s">
        <v>1498</v>
      </c>
      <c r="B1499" s="2" t="s">
        <v>13</v>
      </c>
      <c r="C1499" s="2" t="s">
        <v>54</v>
      </c>
      <c r="D1499" s="2" t="s">
        <v>2202</v>
      </c>
      <c r="E1499" s="2" t="s">
        <v>4610</v>
      </c>
      <c r="F1499" s="2" t="s">
        <v>26</v>
      </c>
      <c r="G1499" s="2" t="s">
        <v>9</v>
      </c>
      <c r="H1499" s="2">
        <f t="shared" si="23"/>
        <v>1984</v>
      </c>
      <c r="I1499" s="42" t="s">
        <v>6524</v>
      </c>
      <c r="J1499" s="2">
        <v>5.9</v>
      </c>
      <c r="K1499" s="2">
        <v>96.19</v>
      </c>
      <c r="L1499" s="2">
        <v>108</v>
      </c>
      <c r="M1499" s="2">
        <v>16.14</v>
      </c>
      <c r="N1499" s="2">
        <v>45.54</v>
      </c>
      <c r="O1499" s="2">
        <v>266.45</v>
      </c>
      <c r="P1499" s="2">
        <v>2680</v>
      </c>
      <c r="Q1499" s="2" t="s">
        <v>45</v>
      </c>
      <c r="R1499" s="2">
        <v>58</v>
      </c>
      <c r="S1499" s="2">
        <v>185234</v>
      </c>
      <c r="T1499" s="2">
        <v>157.05000000000001</v>
      </c>
      <c r="U1499" s="2">
        <v>109.4</v>
      </c>
      <c r="V1499" s="2" t="s">
        <v>44</v>
      </c>
      <c r="W1499" s="2">
        <v>32.08</v>
      </c>
    </row>
    <row r="1500" spans="1:23" x14ac:dyDescent="0.3">
      <c r="A1500" s="2" t="s">
        <v>1500</v>
      </c>
      <c r="B1500" s="2" t="s">
        <v>17</v>
      </c>
      <c r="C1500" s="2" t="s">
        <v>50</v>
      </c>
      <c r="D1500" s="2" t="s">
        <v>2448</v>
      </c>
      <c r="E1500" s="2" t="s">
        <v>4612</v>
      </c>
      <c r="F1500" s="2" t="s">
        <v>26</v>
      </c>
      <c r="G1500" s="2" t="s">
        <v>9</v>
      </c>
      <c r="H1500" s="2">
        <f t="shared" si="23"/>
        <v>2001</v>
      </c>
      <c r="I1500" s="42" t="s">
        <v>6525</v>
      </c>
      <c r="J1500" s="2">
        <v>5.9</v>
      </c>
      <c r="K1500" s="2">
        <v>292.41000000000003</v>
      </c>
      <c r="L1500" s="2">
        <v>117</v>
      </c>
      <c r="M1500" s="2">
        <v>47.83</v>
      </c>
      <c r="N1500" s="2">
        <v>100.36</v>
      </c>
      <c r="O1500" s="2">
        <v>386.16</v>
      </c>
      <c r="P1500" s="2">
        <v>1063</v>
      </c>
      <c r="Q1500" s="2" t="s">
        <v>45</v>
      </c>
      <c r="R1500" s="2">
        <v>70</v>
      </c>
      <c r="S1500" s="2">
        <v>216592</v>
      </c>
      <c r="T1500" s="2">
        <v>262.02999999999997</v>
      </c>
      <c r="U1500" s="2">
        <v>124.13</v>
      </c>
      <c r="V1500" s="2" t="s">
        <v>50</v>
      </c>
      <c r="W1500" s="2">
        <v>47.09</v>
      </c>
    </row>
    <row r="1501" spans="1:23" x14ac:dyDescent="0.3">
      <c r="A1501" s="2" t="s">
        <v>1570</v>
      </c>
      <c r="B1501" s="2" t="s">
        <v>20</v>
      </c>
      <c r="C1501" s="2" t="s">
        <v>66</v>
      </c>
      <c r="D1501" s="2" t="s">
        <v>2919</v>
      </c>
      <c r="E1501" s="2" t="s">
        <v>4698</v>
      </c>
      <c r="F1501" s="2" t="s">
        <v>26</v>
      </c>
      <c r="G1501" s="2" t="s">
        <v>9</v>
      </c>
      <c r="H1501" s="2">
        <f t="shared" si="23"/>
        <v>1955</v>
      </c>
      <c r="I1501" s="42" t="s">
        <v>6526</v>
      </c>
      <c r="J1501" s="2">
        <v>5.9</v>
      </c>
      <c r="K1501" s="2">
        <v>164.52</v>
      </c>
      <c r="L1501" s="2">
        <v>168</v>
      </c>
      <c r="M1501" s="2">
        <v>36.630000000000003</v>
      </c>
      <c r="N1501" s="2">
        <v>96.26</v>
      </c>
      <c r="O1501" s="2">
        <v>745.67</v>
      </c>
      <c r="P1501" s="2">
        <v>1823</v>
      </c>
      <c r="Q1501" s="2" t="s">
        <v>49</v>
      </c>
      <c r="R1501" s="2">
        <v>43</v>
      </c>
      <c r="S1501" s="2">
        <v>331273</v>
      </c>
      <c r="T1501" s="2">
        <v>391.03</v>
      </c>
      <c r="U1501" s="2">
        <v>354.64</v>
      </c>
      <c r="V1501" s="2" t="s">
        <v>46</v>
      </c>
      <c r="W1501" s="2">
        <v>31.86</v>
      </c>
    </row>
    <row r="1502" spans="1:23" x14ac:dyDescent="0.3">
      <c r="A1502" s="2" t="s">
        <v>1572</v>
      </c>
      <c r="B1502" s="2" t="s">
        <v>22</v>
      </c>
      <c r="C1502" s="2" t="s">
        <v>44</v>
      </c>
      <c r="D1502" s="2" t="s">
        <v>2536</v>
      </c>
      <c r="E1502" s="2" t="s">
        <v>4703</v>
      </c>
      <c r="F1502" s="2" t="s">
        <v>26</v>
      </c>
      <c r="G1502" s="2" t="s">
        <v>9</v>
      </c>
      <c r="H1502" s="2">
        <f t="shared" si="23"/>
        <v>1997</v>
      </c>
      <c r="I1502" s="42" t="s">
        <v>6527</v>
      </c>
      <c r="J1502" s="2">
        <v>5.9</v>
      </c>
      <c r="K1502" s="2">
        <v>284.33</v>
      </c>
      <c r="L1502" s="2">
        <v>98</v>
      </c>
      <c r="M1502" s="2">
        <v>23.11</v>
      </c>
      <c r="N1502" s="2">
        <v>51.2</v>
      </c>
      <c r="O1502" s="2">
        <v>248.1</v>
      </c>
      <c r="P1502" s="2">
        <v>2098</v>
      </c>
      <c r="Q1502" s="2" t="s">
        <v>45</v>
      </c>
      <c r="R1502" s="2">
        <v>35</v>
      </c>
      <c r="S1502" s="2">
        <v>281864</v>
      </c>
      <c r="T1502" s="2">
        <v>165.44</v>
      </c>
      <c r="U1502" s="2">
        <v>82.66</v>
      </c>
      <c r="V1502" s="2" t="s">
        <v>44</v>
      </c>
      <c r="W1502" s="2">
        <v>32</v>
      </c>
    </row>
    <row r="1503" spans="1:23" x14ac:dyDescent="0.3">
      <c r="A1503" s="2" t="s">
        <v>1601</v>
      </c>
      <c r="B1503" s="2" t="s">
        <v>25</v>
      </c>
      <c r="C1503" s="2" t="s">
        <v>48</v>
      </c>
      <c r="D1503" s="2" t="s">
        <v>2402</v>
      </c>
      <c r="E1503" s="2" t="s">
        <v>4738</v>
      </c>
      <c r="F1503" s="2" t="s">
        <v>26</v>
      </c>
      <c r="G1503" s="2" t="s">
        <v>9</v>
      </c>
      <c r="H1503" s="2">
        <f t="shared" si="23"/>
        <v>1970</v>
      </c>
      <c r="I1503" s="42" t="s">
        <v>5628</v>
      </c>
      <c r="J1503" s="2">
        <v>5.9</v>
      </c>
      <c r="K1503" s="2">
        <v>187.71</v>
      </c>
      <c r="L1503" s="2">
        <v>100</v>
      </c>
      <c r="M1503" s="2">
        <v>28.79</v>
      </c>
      <c r="N1503" s="2">
        <v>75.94</v>
      </c>
      <c r="O1503" s="2">
        <v>449.22</v>
      </c>
      <c r="P1503" s="2">
        <v>3322</v>
      </c>
      <c r="Q1503" s="2" t="s">
        <v>49</v>
      </c>
      <c r="R1503" s="2">
        <v>72</v>
      </c>
      <c r="S1503" s="2">
        <v>332482</v>
      </c>
      <c r="T1503" s="2">
        <v>254.6</v>
      </c>
      <c r="U1503" s="2">
        <v>194.62</v>
      </c>
      <c r="V1503" s="2" t="s">
        <v>55</v>
      </c>
      <c r="W1503" s="2">
        <v>87.33</v>
      </c>
    </row>
    <row r="1504" spans="1:23" x14ac:dyDescent="0.3">
      <c r="A1504" s="2" t="s">
        <v>295</v>
      </c>
      <c r="B1504" s="2" t="s">
        <v>17</v>
      </c>
      <c r="C1504" s="2" t="s">
        <v>44</v>
      </c>
      <c r="D1504" s="2" t="s">
        <v>2364</v>
      </c>
      <c r="E1504" s="2" t="s">
        <v>4796</v>
      </c>
      <c r="F1504" s="2" t="s">
        <v>26</v>
      </c>
      <c r="G1504" s="2" t="s">
        <v>21</v>
      </c>
      <c r="H1504" s="2">
        <f t="shared" si="23"/>
        <v>1984</v>
      </c>
      <c r="I1504" s="42" t="s">
        <v>5731</v>
      </c>
      <c r="J1504" s="2">
        <v>5.9</v>
      </c>
      <c r="K1504" s="2">
        <v>269.81</v>
      </c>
      <c r="L1504" s="2">
        <v>117</v>
      </c>
      <c r="M1504" s="2">
        <v>22.81</v>
      </c>
      <c r="N1504" s="2">
        <v>59.87</v>
      </c>
      <c r="O1504" s="2">
        <v>279.83999999999997</v>
      </c>
      <c r="P1504" s="2">
        <v>3832</v>
      </c>
      <c r="Q1504" s="2" t="s">
        <v>49</v>
      </c>
      <c r="R1504" s="2">
        <v>36</v>
      </c>
      <c r="S1504" s="2">
        <v>128040</v>
      </c>
      <c r="T1504" s="2">
        <v>187.18</v>
      </c>
      <c r="U1504" s="2">
        <v>92.66</v>
      </c>
      <c r="V1504" s="2" t="s">
        <v>46</v>
      </c>
      <c r="W1504" s="2">
        <v>126.74</v>
      </c>
    </row>
    <row r="1505" spans="1:23" x14ac:dyDescent="0.3">
      <c r="A1505" s="2" t="s">
        <v>1663</v>
      </c>
      <c r="B1505" s="2" t="s">
        <v>13</v>
      </c>
      <c r="C1505" s="2" t="s">
        <v>48</v>
      </c>
      <c r="D1505" s="2" t="s">
        <v>2966</v>
      </c>
      <c r="E1505" s="2" t="s">
        <v>4818</v>
      </c>
      <c r="F1505" s="2" t="s">
        <v>26</v>
      </c>
      <c r="G1505" s="2" t="s">
        <v>9</v>
      </c>
      <c r="H1505" s="2">
        <f t="shared" si="23"/>
        <v>1986</v>
      </c>
      <c r="I1505" s="42" t="s">
        <v>6528</v>
      </c>
      <c r="J1505" s="2">
        <v>5.9</v>
      </c>
      <c r="K1505" s="2">
        <v>14.06</v>
      </c>
      <c r="L1505" s="2">
        <v>98</v>
      </c>
      <c r="M1505" s="2">
        <v>47.38</v>
      </c>
      <c r="N1505" s="2">
        <v>141.44999999999999</v>
      </c>
      <c r="O1505" s="2">
        <v>637.26</v>
      </c>
      <c r="P1505" s="2">
        <v>3654</v>
      </c>
      <c r="Q1505" s="2" t="s">
        <v>49</v>
      </c>
      <c r="R1505" s="2">
        <v>29</v>
      </c>
      <c r="S1505" s="2">
        <v>137587</v>
      </c>
      <c r="T1505" s="2">
        <v>491.26</v>
      </c>
      <c r="U1505" s="2">
        <v>146</v>
      </c>
      <c r="V1505" s="2" t="s">
        <v>54</v>
      </c>
      <c r="W1505" s="2">
        <v>2.97</v>
      </c>
    </row>
    <row r="1506" spans="1:23" x14ac:dyDescent="0.3">
      <c r="A1506" s="2" t="s">
        <v>1683</v>
      </c>
      <c r="B1506" s="2" t="s">
        <v>22</v>
      </c>
      <c r="C1506" s="2" t="s">
        <v>50</v>
      </c>
      <c r="D1506" s="2" t="s">
        <v>2395</v>
      </c>
      <c r="E1506" s="2" t="s">
        <v>4842</v>
      </c>
      <c r="F1506" s="2" t="s">
        <v>26</v>
      </c>
      <c r="G1506" s="2" t="s">
        <v>9</v>
      </c>
      <c r="H1506" s="2">
        <f t="shared" si="23"/>
        <v>2009</v>
      </c>
      <c r="I1506" s="42" t="s">
        <v>6529</v>
      </c>
      <c r="J1506" s="2">
        <v>5.9</v>
      </c>
      <c r="K1506" s="2">
        <v>124.55</v>
      </c>
      <c r="L1506" s="2">
        <v>165</v>
      </c>
      <c r="M1506" s="2">
        <v>45.86</v>
      </c>
      <c r="N1506" s="2">
        <v>89.01</v>
      </c>
      <c r="O1506" s="2">
        <v>794.66</v>
      </c>
      <c r="P1506" s="2">
        <v>4789</v>
      </c>
      <c r="Q1506" s="2" t="s">
        <v>45</v>
      </c>
      <c r="R1506" s="2">
        <v>58</v>
      </c>
      <c r="S1506" s="2">
        <v>416259</v>
      </c>
      <c r="T1506" s="2">
        <v>493.25</v>
      </c>
      <c r="U1506" s="2">
        <v>301.41000000000003</v>
      </c>
      <c r="V1506" s="2" t="s">
        <v>44</v>
      </c>
      <c r="W1506" s="2">
        <v>26.21</v>
      </c>
    </row>
    <row r="1507" spans="1:23" x14ac:dyDescent="0.3">
      <c r="A1507" s="2" t="s">
        <v>1773</v>
      </c>
      <c r="B1507" s="2" t="s">
        <v>8</v>
      </c>
      <c r="C1507" s="2" t="s">
        <v>44</v>
      </c>
      <c r="D1507" s="2" t="s">
        <v>2662</v>
      </c>
      <c r="E1507" s="2" t="s">
        <v>4951</v>
      </c>
      <c r="F1507" s="2" t="s">
        <v>26</v>
      </c>
      <c r="G1507" s="2" t="s">
        <v>9</v>
      </c>
      <c r="H1507" s="2">
        <f t="shared" si="23"/>
        <v>2012</v>
      </c>
      <c r="I1507" s="42" t="s">
        <v>6530</v>
      </c>
      <c r="J1507" s="2">
        <v>5.9</v>
      </c>
      <c r="K1507" s="2">
        <v>281.25</v>
      </c>
      <c r="L1507" s="2">
        <v>107</v>
      </c>
      <c r="M1507" s="2">
        <v>32.700000000000003</v>
      </c>
      <c r="N1507" s="2">
        <v>72.3</v>
      </c>
      <c r="O1507" s="2">
        <v>308.10000000000002</v>
      </c>
      <c r="P1507" s="2">
        <v>1798</v>
      </c>
      <c r="Q1507" s="2" t="s">
        <v>45</v>
      </c>
      <c r="R1507" s="2">
        <v>24</v>
      </c>
      <c r="S1507" s="2">
        <v>388364</v>
      </c>
      <c r="T1507" s="2">
        <v>222.31</v>
      </c>
      <c r="U1507" s="2">
        <v>85.79</v>
      </c>
      <c r="V1507" s="2" t="s">
        <v>44</v>
      </c>
      <c r="W1507" s="2">
        <v>65.819999999999993</v>
      </c>
    </row>
    <row r="1508" spans="1:23" x14ac:dyDescent="0.3">
      <c r="A1508" s="2" t="s">
        <v>1793</v>
      </c>
      <c r="B1508" s="2" t="s">
        <v>20</v>
      </c>
      <c r="C1508" s="2" t="s">
        <v>52</v>
      </c>
      <c r="D1508" s="2" t="s">
        <v>2068</v>
      </c>
      <c r="E1508" s="2" t="s">
        <v>4976</v>
      </c>
      <c r="F1508" s="2" t="s">
        <v>26</v>
      </c>
      <c r="G1508" s="2" t="s">
        <v>9</v>
      </c>
      <c r="H1508" s="2">
        <f t="shared" si="23"/>
        <v>1980</v>
      </c>
      <c r="I1508" s="42" t="s">
        <v>6531</v>
      </c>
      <c r="J1508" s="2">
        <v>5.9</v>
      </c>
      <c r="K1508" s="2">
        <v>216.19</v>
      </c>
      <c r="L1508" s="2">
        <v>83</v>
      </c>
      <c r="M1508" s="2">
        <v>41.74</v>
      </c>
      <c r="N1508" s="2">
        <v>70.540000000000006</v>
      </c>
      <c r="O1508" s="2">
        <v>702.91</v>
      </c>
      <c r="P1508" s="2">
        <v>1932</v>
      </c>
      <c r="Q1508" s="2" t="s">
        <v>49</v>
      </c>
      <c r="R1508" s="2">
        <v>83</v>
      </c>
      <c r="S1508" s="2">
        <v>495384</v>
      </c>
      <c r="T1508" s="2">
        <v>423.48</v>
      </c>
      <c r="U1508" s="2">
        <v>279.43</v>
      </c>
      <c r="V1508" s="2" t="s">
        <v>46</v>
      </c>
      <c r="W1508" s="2">
        <v>75.56</v>
      </c>
    </row>
    <row r="1509" spans="1:23" x14ac:dyDescent="0.3">
      <c r="A1509" s="2" t="s">
        <v>1809</v>
      </c>
      <c r="B1509" s="2" t="s">
        <v>32</v>
      </c>
      <c r="C1509" s="2" t="s">
        <v>52</v>
      </c>
      <c r="D1509" s="2" t="s">
        <v>2537</v>
      </c>
      <c r="E1509" s="2" t="s">
        <v>4995</v>
      </c>
      <c r="F1509" s="2" t="s">
        <v>26</v>
      </c>
      <c r="G1509" s="2" t="s">
        <v>9</v>
      </c>
      <c r="H1509" s="2">
        <f t="shared" si="23"/>
        <v>1959</v>
      </c>
      <c r="I1509" s="42" t="s">
        <v>6532</v>
      </c>
      <c r="J1509" s="2">
        <v>5.9</v>
      </c>
      <c r="K1509" s="2">
        <v>268.77</v>
      </c>
      <c r="L1509" s="2">
        <v>108</v>
      </c>
      <c r="M1509" s="2">
        <v>45.48</v>
      </c>
      <c r="N1509" s="2">
        <v>116.45</v>
      </c>
      <c r="O1509" s="2">
        <v>299.05</v>
      </c>
      <c r="P1509" s="2">
        <v>3187</v>
      </c>
      <c r="Q1509" s="2" t="s">
        <v>49</v>
      </c>
      <c r="R1509" s="2">
        <v>84</v>
      </c>
      <c r="S1509" s="2">
        <v>132889</v>
      </c>
      <c r="T1509" s="2">
        <v>176.12</v>
      </c>
      <c r="U1509" s="2">
        <v>122.93</v>
      </c>
      <c r="V1509" s="2" t="s">
        <v>46</v>
      </c>
      <c r="W1509" s="2">
        <v>123.67</v>
      </c>
    </row>
    <row r="1510" spans="1:23" x14ac:dyDescent="0.3">
      <c r="A1510" s="2" t="s">
        <v>107</v>
      </c>
      <c r="B1510" s="2" t="s">
        <v>25</v>
      </c>
      <c r="C1510" s="2" t="s">
        <v>54</v>
      </c>
      <c r="D1510" s="2" t="s">
        <v>1903</v>
      </c>
      <c r="E1510" s="2" t="s">
        <v>3105</v>
      </c>
      <c r="F1510" s="2" t="s">
        <v>26</v>
      </c>
      <c r="G1510" s="2" t="s">
        <v>9</v>
      </c>
      <c r="H1510" s="2">
        <f t="shared" si="23"/>
        <v>2010</v>
      </c>
      <c r="I1510" s="42" t="s">
        <v>5862</v>
      </c>
      <c r="J1510" s="2">
        <v>5.8</v>
      </c>
      <c r="K1510" s="2">
        <v>190.78</v>
      </c>
      <c r="L1510" s="2">
        <v>122</v>
      </c>
      <c r="M1510" s="2">
        <v>49.4</v>
      </c>
      <c r="N1510" s="2">
        <v>147.24</v>
      </c>
      <c r="O1510" s="2">
        <v>573.65</v>
      </c>
      <c r="P1510" s="2">
        <v>4402</v>
      </c>
      <c r="Q1510" s="2" t="s">
        <v>49</v>
      </c>
      <c r="R1510" s="2">
        <v>56</v>
      </c>
      <c r="S1510" s="2">
        <v>122724</v>
      </c>
      <c r="T1510" s="2">
        <v>314.24</v>
      </c>
      <c r="U1510" s="2">
        <v>259.41000000000003</v>
      </c>
      <c r="V1510" s="2" t="s">
        <v>48</v>
      </c>
      <c r="W1510" s="2">
        <v>79.09</v>
      </c>
    </row>
    <row r="1511" spans="1:23" x14ac:dyDescent="0.3">
      <c r="A1511" s="2" t="s">
        <v>143</v>
      </c>
      <c r="B1511" s="2" t="s">
        <v>10</v>
      </c>
      <c r="C1511" s="2" t="s">
        <v>50</v>
      </c>
      <c r="D1511" s="2" t="s">
        <v>1940</v>
      </c>
      <c r="E1511" s="2" t="s">
        <v>3141</v>
      </c>
      <c r="F1511" s="2" t="s">
        <v>26</v>
      </c>
      <c r="G1511" s="2" t="s">
        <v>9</v>
      </c>
      <c r="H1511" s="2">
        <f t="shared" si="23"/>
        <v>1952</v>
      </c>
      <c r="I1511" s="42" t="s">
        <v>5552</v>
      </c>
      <c r="J1511" s="2">
        <v>5.8</v>
      </c>
      <c r="K1511" s="2">
        <v>231.85</v>
      </c>
      <c r="L1511" s="2">
        <v>150</v>
      </c>
      <c r="M1511" s="2">
        <v>40.200000000000003</v>
      </c>
      <c r="N1511" s="2">
        <v>93.67</v>
      </c>
      <c r="O1511" s="2">
        <v>862.98</v>
      </c>
      <c r="P1511" s="2">
        <v>4678</v>
      </c>
      <c r="Q1511" s="2" t="s">
        <v>45</v>
      </c>
      <c r="R1511" s="2">
        <v>58</v>
      </c>
      <c r="S1511" s="2">
        <v>464490</v>
      </c>
      <c r="T1511" s="2">
        <v>469.37</v>
      </c>
      <c r="U1511" s="2">
        <v>393.61</v>
      </c>
      <c r="V1511" s="2" t="s">
        <v>46</v>
      </c>
      <c r="W1511" s="2">
        <v>26.32</v>
      </c>
    </row>
    <row r="1512" spans="1:23" x14ac:dyDescent="0.3">
      <c r="A1512" s="2" t="s">
        <v>155</v>
      </c>
      <c r="B1512" s="2" t="s">
        <v>13</v>
      </c>
      <c r="C1512" s="2" t="s">
        <v>54</v>
      </c>
      <c r="D1512" s="2" t="s">
        <v>1950</v>
      </c>
      <c r="E1512" s="2" t="s">
        <v>3153</v>
      </c>
      <c r="F1512" s="2" t="s">
        <v>26</v>
      </c>
      <c r="G1512" s="2" t="s">
        <v>9</v>
      </c>
      <c r="H1512" s="2">
        <f t="shared" si="23"/>
        <v>2007</v>
      </c>
      <c r="I1512" s="42" t="s">
        <v>6533</v>
      </c>
      <c r="J1512" s="2">
        <v>5.8</v>
      </c>
      <c r="K1512" s="2">
        <v>275.51</v>
      </c>
      <c r="L1512" s="2">
        <v>110</v>
      </c>
      <c r="M1512" s="2">
        <v>47.61</v>
      </c>
      <c r="N1512" s="2">
        <v>118.55</v>
      </c>
      <c r="O1512" s="2">
        <v>466.74</v>
      </c>
      <c r="P1512" s="2">
        <v>4254</v>
      </c>
      <c r="Q1512" s="2" t="s">
        <v>45</v>
      </c>
      <c r="R1512" s="2">
        <v>53</v>
      </c>
      <c r="S1512" s="2">
        <v>106374</v>
      </c>
      <c r="T1512" s="2">
        <v>273.45</v>
      </c>
      <c r="U1512" s="2">
        <v>193.29</v>
      </c>
      <c r="V1512" s="2" t="s">
        <v>44</v>
      </c>
      <c r="W1512" s="2">
        <v>78.87</v>
      </c>
    </row>
    <row r="1513" spans="1:23" x14ac:dyDescent="0.3">
      <c r="A1513" s="2" t="s">
        <v>236</v>
      </c>
      <c r="B1513" s="2" t="s">
        <v>22</v>
      </c>
      <c r="C1513" s="2" t="s">
        <v>50</v>
      </c>
      <c r="D1513" s="2" t="s">
        <v>2009</v>
      </c>
      <c r="E1513" s="2" t="s">
        <v>3234</v>
      </c>
      <c r="F1513" s="2" t="s">
        <v>26</v>
      </c>
      <c r="G1513" s="2" t="s">
        <v>9</v>
      </c>
      <c r="H1513" s="2">
        <f t="shared" si="23"/>
        <v>1965</v>
      </c>
      <c r="I1513" s="42" t="s">
        <v>6534</v>
      </c>
      <c r="J1513" s="2">
        <v>5.8</v>
      </c>
      <c r="K1513" s="2">
        <v>242.37</v>
      </c>
      <c r="L1513" s="2">
        <v>80</v>
      </c>
      <c r="M1513" s="2">
        <v>16.41</v>
      </c>
      <c r="N1513" s="2">
        <v>41.13</v>
      </c>
      <c r="O1513" s="2">
        <v>375.31</v>
      </c>
      <c r="P1513" s="2">
        <v>1158</v>
      </c>
      <c r="Q1513" s="2" t="s">
        <v>49</v>
      </c>
      <c r="R1513" s="2">
        <v>24</v>
      </c>
      <c r="S1513" s="2">
        <v>349406</v>
      </c>
      <c r="T1513" s="2">
        <v>198.49</v>
      </c>
      <c r="U1513" s="2">
        <v>176.82</v>
      </c>
      <c r="V1513" s="2" t="s">
        <v>44</v>
      </c>
      <c r="W1513" s="2">
        <v>83.52</v>
      </c>
    </row>
    <row r="1514" spans="1:23" x14ac:dyDescent="0.3">
      <c r="A1514" s="2" t="s">
        <v>268</v>
      </c>
      <c r="B1514" s="2" t="s">
        <v>17</v>
      </c>
      <c r="C1514" s="2" t="s">
        <v>44</v>
      </c>
      <c r="D1514" s="2" t="s">
        <v>2059</v>
      </c>
      <c r="E1514" s="2" t="s">
        <v>3267</v>
      </c>
      <c r="F1514" s="2" t="s">
        <v>26</v>
      </c>
      <c r="G1514" s="2" t="s">
        <v>9</v>
      </c>
      <c r="H1514" s="2">
        <f t="shared" si="23"/>
        <v>1973</v>
      </c>
      <c r="I1514" s="42" t="s">
        <v>6535</v>
      </c>
      <c r="J1514" s="2">
        <v>5.8</v>
      </c>
      <c r="K1514" s="2">
        <v>90.27</v>
      </c>
      <c r="L1514" s="2">
        <v>101</v>
      </c>
      <c r="M1514" s="2">
        <v>12.79</v>
      </c>
      <c r="N1514" s="2">
        <v>30.31</v>
      </c>
      <c r="O1514" s="2">
        <v>262.82</v>
      </c>
      <c r="P1514" s="2">
        <v>534</v>
      </c>
      <c r="Q1514" s="2" t="s">
        <v>49</v>
      </c>
      <c r="R1514" s="2">
        <v>35</v>
      </c>
      <c r="S1514" s="2">
        <v>344253</v>
      </c>
      <c r="T1514" s="2">
        <v>185.31</v>
      </c>
      <c r="U1514" s="2">
        <v>77.510000000000005</v>
      </c>
      <c r="V1514" s="2" t="s">
        <v>46</v>
      </c>
      <c r="W1514" s="2">
        <v>19.190000000000001</v>
      </c>
    </row>
    <row r="1515" spans="1:23" x14ac:dyDescent="0.3">
      <c r="A1515" s="2" t="s">
        <v>284</v>
      </c>
      <c r="B1515" s="2" t="s">
        <v>32</v>
      </c>
      <c r="C1515" s="2" t="s">
        <v>54</v>
      </c>
      <c r="D1515" s="2" t="s">
        <v>2072</v>
      </c>
      <c r="E1515" s="2" t="s">
        <v>3283</v>
      </c>
      <c r="F1515" s="2" t="s">
        <v>26</v>
      </c>
      <c r="G1515" s="2" t="s">
        <v>9</v>
      </c>
      <c r="H1515" s="2">
        <f t="shared" si="23"/>
        <v>1968</v>
      </c>
      <c r="I1515" s="42" t="s">
        <v>6536</v>
      </c>
      <c r="J1515" s="2">
        <v>5.8</v>
      </c>
      <c r="K1515" s="2">
        <v>70.290000000000006</v>
      </c>
      <c r="L1515" s="2">
        <v>180</v>
      </c>
      <c r="M1515" s="2">
        <v>48.2</v>
      </c>
      <c r="N1515" s="2">
        <v>112.85</v>
      </c>
      <c r="O1515" s="2">
        <v>270.19</v>
      </c>
      <c r="P1515" s="2">
        <v>2366</v>
      </c>
      <c r="Q1515" s="2" t="s">
        <v>45</v>
      </c>
      <c r="R1515" s="2">
        <v>40</v>
      </c>
      <c r="S1515" s="2">
        <v>236231</v>
      </c>
      <c r="T1515" s="2">
        <v>170.75</v>
      </c>
      <c r="U1515" s="2">
        <v>99.44</v>
      </c>
      <c r="V1515" s="2" t="s">
        <v>55</v>
      </c>
      <c r="W1515" s="2">
        <v>31.7</v>
      </c>
    </row>
    <row r="1516" spans="1:23" x14ac:dyDescent="0.3">
      <c r="A1516" s="2" t="s">
        <v>398</v>
      </c>
      <c r="B1516" s="2" t="s">
        <v>17</v>
      </c>
      <c r="C1516" s="2" t="s">
        <v>48</v>
      </c>
      <c r="D1516" s="2" t="s">
        <v>2163</v>
      </c>
      <c r="E1516" s="2" t="s">
        <v>3400</v>
      </c>
      <c r="F1516" s="2" t="s">
        <v>26</v>
      </c>
      <c r="G1516" s="2" t="s">
        <v>9</v>
      </c>
      <c r="H1516" s="2">
        <f t="shared" si="23"/>
        <v>1998</v>
      </c>
      <c r="I1516" s="42" t="s">
        <v>6537</v>
      </c>
      <c r="J1516" s="2">
        <v>5.8</v>
      </c>
      <c r="K1516" s="2">
        <v>141.66999999999999</v>
      </c>
      <c r="L1516" s="2">
        <v>117</v>
      </c>
      <c r="M1516" s="2">
        <v>47.57</v>
      </c>
      <c r="N1516" s="2">
        <v>101.37</v>
      </c>
      <c r="O1516" s="2">
        <v>912.95</v>
      </c>
      <c r="P1516" s="2">
        <v>3103</v>
      </c>
      <c r="Q1516" s="2" t="s">
        <v>45</v>
      </c>
      <c r="R1516" s="2">
        <v>100</v>
      </c>
      <c r="S1516" s="2">
        <v>200889</v>
      </c>
      <c r="T1516" s="2">
        <v>678.2</v>
      </c>
      <c r="U1516" s="2">
        <v>234.75</v>
      </c>
      <c r="V1516" s="2" t="s">
        <v>55</v>
      </c>
      <c r="W1516" s="2">
        <v>65.680000000000007</v>
      </c>
    </row>
    <row r="1517" spans="1:23" x14ac:dyDescent="0.3">
      <c r="A1517" s="2" t="s">
        <v>411</v>
      </c>
      <c r="B1517" s="2" t="s">
        <v>20</v>
      </c>
      <c r="C1517" s="2" t="s">
        <v>52</v>
      </c>
      <c r="D1517" s="2" t="s">
        <v>2174</v>
      </c>
      <c r="E1517" s="2" t="s">
        <v>3415</v>
      </c>
      <c r="F1517" s="2" t="s">
        <v>26</v>
      </c>
      <c r="G1517" s="2" t="s">
        <v>9</v>
      </c>
      <c r="H1517" s="2">
        <f t="shared" si="23"/>
        <v>2007</v>
      </c>
      <c r="I1517" s="42" t="s">
        <v>6538</v>
      </c>
      <c r="J1517" s="2">
        <v>5.8</v>
      </c>
      <c r="K1517" s="2">
        <v>97.03</v>
      </c>
      <c r="L1517" s="2">
        <v>134</v>
      </c>
      <c r="M1517" s="2">
        <v>5.35</v>
      </c>
      <c r="N1517" s="2">
        <v>11.29</v>
      </c>
      <c r="O1517" s="2">
        <v>88.24</v>
      </c>
      <c r="P1517" s="2">
        <v>4364</v>
      </c>
      <c r="Q1517" s="2" t="s">
        <v>45</v>
      </c>
      <c r="R1517" s="2">
        <v>87</v>
      </c>
      <c r="S1517" s="2">
        <v>420281</v>
      </c>
      <c r="T1517" s="2">
        <v>48.75</v>
      </c>
      <c r="U1517" s="2">
        <v>39.49</v>
      </c>
      <c r="V1517" s="2" t="s">
        <v>54</v>
      </c>
      <c r="W1517" s="2">
        <v>33.72</v>
      </c>
    </row>
    <row r="1518" spans="1:23" x14ac:dyDescent="0.3">
      <c r="A1518" s="2" t="s">
        <v>440</v>
      </c>
      <c r="B1518" s="2" t="s">
        <v>28</v>
      </c>
      <c r="C1518" s="2" t="s">
        <v>44</v>
      </c>
      <c r="D1518" s="2" t="s">
        <v>2200</v>
      </c>
      <c r="E1518" s="2" t="s">
        <v>3445</v>
      </c>
      <c r="F1518" s="2" t="s">
        <v>26</v>
      </c>
      <c r="G1518" s="2" t="s">
        <v>9</v>
      </c>
      <c r="H1518" s="2">
        <f t="shared" si="23"/>
        <v>1994</v>
      </c>
      <c r="I1518" s="42" t="s">
        <v>5412</v>
      </c>
      <c r="J1518" s="2">
        <v>5.8</v>
      </c>
      <c r="K1518" s="2">
        <v>16.399999999999999</v>
      </c>
      <c r="L1518" s="2">
        <v>145</v>
      </c>
      <c r="M1518" s="2">
        <v>32.97</v>
      </c>
      <c r="N1518" s="2">
        <v>75.06</v>
      </c>
      <c r="O1518" s="2">
        <v>200.31</v>
      </c>
      <c r="P1518" s="2">
        <v>2119</v>
      </c>
      <c r="Q1518" s="2" t="s">
        <v>45</v>
      </c>
      <c r="R1518" s="2">
        <v>57</v>
      </c>
      <c r="S1518" s="2">
        <v>76667</v>
      </c>
      <c r="T1518" s="2">
        <v>137.33000000000001</v>
      </c>
      <c r="U1518" s="2">
        <v>62.98</v>
      </c>
      <c r="V1518" s="2" t="s">
        <v>55</v>
      </c>
      <c r="W1518" s="2">
        <v>5.75</v>
      </c>
    </row>
    <row r="1519" spans="1:23" x14ac:dyDescent="0.3">
      <c r="A1519" s="2" t="s">
        <v>481</v>
      </c>
      <c r="B1519" s="2" t="s">
        <v>17</v>
      </c>
      <c r="C1519" s="2" t="s">
        <v>61</v>
      </c>
      <c r="D1519" s="2" t="s">
        <v>1846</v>
      </c>
      <c r="E1519" s="2" t="s">
        <v>3487</v>
      </c>
      <c r="F1519" s="2" t="s">
        <v>26</v>
      </c>
      <c r="G1519" s="2" t="s">
        <v>9</v>
      </c>
      <c r="H1519" s="2">
        <f t="shared" si="23"/>
        <v>1994</v>
      </c>
      <c r="I1519" s="42" t="s">
        <v>6539</v>
      </c>
      <c r="J1519" s="2">
        <v>5.8</v>
      </c>
      <c r="K1519" s="2">
        <v>297.57</v>
      </c>
      <c r="L1519" s="2">
        <v>139</v>
      </c>
      <c r="M1519" s="2">
        <v>7.69</v>
      </c>
      <c r="N1519" s="2">
        <v>18.690000000000001</v>
      </c>
      <c r="O1519" s="2">
        <v>45.32</v>
      </c>
      <c r="P1519" s="2">
        <v>700</v>
      </c>
      <c r="Q1519" s="2" t="s">
        <v>45</v>
      </c>
      <c r="R1519" s="2">
        <v>73</v>
      </c>
      <c r="S1519" s="2">
        <v>403809</v>
      </c>
      <c r="T1519" s="2">
        <v>29.62</v>
      </c>
      <c r="U1519" s="2">
        <v>15.7</v>
      </c>
      <c r="V1519" s="2" t="s">
        <v>50</v>
      </c>
      <c r="W1519" s="2">
        <v>113.33</v>
      </c>
    </row>
    <row r="1520" spans="1:23" x14ac:dyDescent="0.3">
      <c r="A1520" s="2" t="s">
        <v>490</v>
      </c>
      <c r="B1520" s="2" t="s">
        <v>20</v>
      </c>
      <c r="C1520" s="2" t="s">
        <v>66</v>
      </c>
      <c r="D1520" s="2" t="s">
        <v>2242</v>
      </c>
      <c r="E1520" s="2" t="s">
        <v>3496</v>
      </c>
      <c r="F1520" s="2" t="s">
        <v>26</v>
      </c>
      <c r="G1520" s="2" t="s">
        <v>1843</v>
      </c>
      <c r="H1520" s="2">
        <f t="shared" si="23"/>
        <v>1970</v>
      </c>
      <c r="I1520" s="42" t="s">
        <v>6540</v>
      </c>
      <c r="J1520" s="2">
        <v>5.8</v>
      </c>
      <c r="K1520" s="2">
        <v>258.29000000000002</v>
      </c>
      <c r="L1520" s="2">
        <v>160</v>
      </c>
      <c r="M1520" s="2">
        <v>23.54</v>
      </c>
      <c r="N1520" s="2">
        <v>58.9</v>
      </c>
      <c r="O1520" s="2">
        <v>250.53</v>
      </c>
      <c r="P1520" s="2">
        <v>1334</v>
      </c>
      <c r="Q1520" s="2" t="s">
        <v>45</v>
      </c>
      <c r="R1520" s="2">
        <v>71</v>
      </c>
      <c r="S1520" s="2">
        <v>156681</v>
      </c>
      <c r="T1520" s="2">
        <v>133.94</v>
      </c>
      <c r="U1520" s="2">
        <v>116.59</v>
      </c>
      <c r="V1520" s="2" t="s">
        <v>55</v>
      </c>
      <c r="W1520" s="2">
        <v>69.77</v>
      </c>
    </row>
    <row r="1521" spans="1:23" x14ac:dyDescent="0.3">
      <c r="A1521" s="2" t="s">
        <v>491</v>
      </c>
      <c r="B1521" s="2" t="s">
        <v>17</v>
      </c>
      <c r="C1521" s="2" t="s">
        <v>61</v>
      </c>
      <c r="D1521" s="2" t="s">
        <v>2243</v>
      </c>
      <c r="E1521" s="2" t="s">
        <v>3497</v>
      </c>
      <c r="F1521" s="2" t="s">
        <v>26</v>
      </c>
      <c r="G1521" s="2" t="s">
        <v>9</v>
      </c>
      <c r="H1521" s="2">
        <f t="shared" si="23"/>
        <v>1959</v>
      </c>
      <c r="I1521" s="42" t="s">
        <v>6541</v>
      </c>
      <c r="J1521" s="2">
        <v>5.8</v>
      </c>
      <c r="K1521" s="2">
        <v>163.21</v>
      </c>
      <c r="L1521" s="2">
        <v>101</v>
      </c>
      <c r="M1521" s="2">
        <v>46.34</v>
      </c>
      <c r="N1521" s="2">
        <v>85.65</v>
      </c>
      <c r="O1521" s="2">
        <v>751.1</v>
      </c>
      <c r="P1521" s="2">
        <v>4490</v>
      </c>
      <c r="Q1521" s="2" t="s">
        <v>49</v>
      </c>
      <c r="R1521" s="2">
        <v>67</v>
      </c>
      <c r="S1521" s="2">
        <v>389987</v>
      </c>
      <c r="T1521" s="2">
        <v>492.08</v>
      </c>
      <c r="U1521" s="2">
        <v>259.02</v>
      </c>
      <c r="V1521" s="2" t="s">
        <v>55</v>
      </c>
      <c r="W1521" s="2">
        <v>74.08</v>
      </c>
    </row>
    <row r="1522" spans="1:23" x14ac:dyDescent="0.3">
      <c r="A1522" s="2" t="s">
        <v>602</v>
      </c>
      <c r="B1522" s="2" t="s">
        <v>8</v>
      </c>
      <c r="C1522" s="2" t="s">
        <v>52</v>
      </c>
      <c r="D1522" s="2" t="s">
        <v>1884</v>
      </c>
      <c r="E1522" s="2" t="s">
        <v>3610</v>
      </c>
      <c r="F1522" s="2" t="s">
        <v>26</v>
      </c>
      <c r="G1522" s="2" t="s">
        <v>9</v>
      </c>
      <c r="H1522" s="2">
        <f t="shared" si="23"/>
        <v>1982</v>
      </c>
      <c r="I1522" s="42" t="s">
        <v>6542</v>
      </c>
      <c r="J1522" s="2">
        <v>5.8</v>
      </c>
      <c r="K1522" s="2">
        <v>108.39</v>
      </c>
      <c r="L1522" s="2">
        <v>105</v>
      </c>
      <c r="M1522" s="2">
        <v>11.25</v>
      </c>
      <c r="N1522" s="2">
        <v>22.21</v>
      </c>
      <c r="O1522" s="2">
        <v>77.45</v>
      </c>
      <c r="P1522" s="2">
        <v>4796</v>
      </c>
      <c r="Q1522" s="2" t="s">
        <v>49</v>
      </c>
      <c r="R1522" s="2">
        <v>56</v>
      </c>
      <c r="S1522" s="2">
        <v>46065</v>
      </c>
      <c r="T1522" s="2">
        <v>51.77</v>
      </c>
      <c r="U1522" s="2">
        <v>25.68</v>
      </c>
      <c r="V1522" s="2" t="s">
        <v>54</v>
      </c>
      <c r="W1522" s="2">
        <v>15.58</v>
      </c>
    </row>
    <row r="1523" spans="1:23" x14ac:dyDescent="0.3">
      <c r="A1523" s="2" t="s">
        <v>656</v>
      </c>
      <c r="B1523" s="2" t="s">
        <v>22</v>
      </c>
      <c r="C1523" s="2" t="s">
        <v>48</v>
      </c>
      <c r="D1523" s="2" t="s">
        <v>2357</v>
      </c>
      <c r="E1523" s="2" t="s">
        <v>3669</v>
      </c>
      <c r="F1523" s="2" t="s">
        <v>26</v>
      </c>
      <c r="G1523" s="2" t="s">
        <v>9</v>
      </c>
      <c r="H1523" s="2">
        <f t="shared" si="23"/>
        <v>1975</v>
      </c>
      <c r="I1523" s="42" t="s">
        <v>6543</v>
      </c>
      <c r="J1523" s="2">
        <v>5.8</v>
      </c>
      <c r="K1523" s="2">
        <v>271.74</v>
      </c>
      <c r="L1523" s="2">
        <v>170</v>
      </c>
      <c r="M1523" s="2">
        <v>12.79</v>
      </c>
      <c r="N1523" s="2">
        <v>22.08</v>
      </c>
      <c r="O1523" s="2">
        <v>88.98</v>
      </c>
      <c r="P1523" s="2">
        <v>4898</v>
      </c>
      <c r="Q1523" s="2" t="s">
        <v>49</v>
      </c>
      <c r="R1523" s="2">
        <v>70</v>
      </c>
      <c r="S1523" s="2">
        <v>52121</v>
      </c>
      <c r="T1523" s="2">
        <v>60.41</v>
      </c>
      <c r="U1523" s="2">
        <v>28.57</v>
      </c>
      <c r="V1523" s="2" t="s">
        <v>54</v>
      </c>
      <c r="W1523" s="2">
        <v>99.96</v>
      </c>
    </row>
    <row r="1524" spans="1:23" x14ac:dyDescent="0.3">
      <c r="A1524" s="2" t="s">
        <v>713</v>
      </c>
      <c r="B1524" s="2" t="s">
        <v>13</v>
      </c>
      <c r="C1524" s="2" t="s">
        <v>48</v>
      </c>
      <c r="D1524" s="2" t="s">
        <v>2401</v>
      </c>
      <c r="E1524" s="2" t="s">
        <v>3731</v>
      </c>
      <c r="F1524" s="2" t="s">
        <v>26</v>
      </c>
      <c r="G1524" s="2" t="s">
        <v>9</v>
      </c>
      <c r="H1524" s="2">
        <f t="shared" si="23"/>
        <v>1950</v>
      </c>
      <c r="I1524" s="42" t="s">
        <v>6544</v>
      </c>
      <c r="J1524" s="2">
        <v>5.8</v>
      </c>
      <c r="K1524" s="2">
        <v>160.41</v>
      </c>
      <c r="L1524" s="2">
        <v>119</v>
      </c>
      <c r="M1524" s="2">
        <v>48.32</v>
      </c>
      <c r="N1524" s="2">
        <v>144.22999999999999</v>
      </c>
      <c r="O1524" s="2">
        <v>1324.88</v>
      </c>
      <c r="P1524" s="2">
        <v>2029</v>
      </c>
      <c r="Q1524" s="2" t="s">
        <v>45</v>
      </c>
      <c r="R1524" s="2">
        <v>57</v>
      </c>
      <c r="S1524" s="2">
        <v>41436</v>
      </c>
      <c r="T1524" s="2">
        <v>853.23</v>
      </c>
      <c r="U1524" s="2">
        <v>471.65</v>
      </c>
      <c r="V1524" s="2" t="s">
        <v>44</v>
      </c>
      <c r="W1524" s="2">
        <v>78.14</v>
      </c>
    </row>
    <row r="1525" spans="1:23" x14ac:dyDescent="0.3">
      <c r="A1525" s="2" t="s">
        <v>723</v>
      </c>
      <c r="B1525" s="2" t="s">
        <v>10</v>
      </c>
      <c r="C1525" s="2" t="s">
        <v>54</v>
      </c>
      <c r="D1525" s="2" t="s">
        <v>1906</v>
      </c>
      <c r="E1525" s="2" t="s">
        <v>3741</v>
      </c>
      <c r="F1525" s="2" t="s">
        <v>26</v>
      </c>
      <c r="G1525" s="2" t="s">
        <v>9</v>
      </c>
      <c r="H1525" s="2">
        <f t="shared" si="23"/>
        <v>1956</v>
      </c>
      <c r="I1525" s="42" t="s">
        <v>6545</v>
      </c>
      <c r="J1525" s="2">
        <v>5.8</v>
      </c>
      <c r="K1525" s="2">
        <v>259.60000000000002</v>
      </c>
      <c r="L1525" s="2">
        <v>180</v>
      </c>
      <c r="M1525" s="2">
        <v>29.74</v>
      </c>
      <c r="N1525" s="2">
        <v>88.67</v>
      </c>
      <c r="O1525" s="2">
        <v>883.6</v>
      </c>
      <c r="P1525" s="2">
        <v>1258</v>
      </c>
      <c r="Q1525" s="2" t="s">
        <v>49</v>
      </c>
      <c r="R1525" s="2">
        <v>45</v>
      </c>
      <c r="S1525" s="2">
        <v>219997</v>
      </c>
      <c r="T1525" s="2">
        <v>575.04</v>
      </c>
      <c r="U1525" s="2">
        <v>308.56</v>
      </c>
      <c r="V1525" s="2" t="s">
        <v>44</v>
      </c>
      <c r="W1525" s="2">
        <v>81.96</v>
      </c>
    </row>
    <row r="1526" spans="1:23" x14ac:dyDescent="0.3">
      <c r="A1526" s="2" t="s">
        <v>790</v>
      </c>
      <c r="B1526" s="2" t="s">
        <v>8</v>
      </c>
      <c r="C1526" s="2" t="s">
        <v>66</v>
      </c>
      <c r="D1526" s="2" t="s">
        <v>2289</v>
      </c>
      <c r="E1526" s="2" t="s">
        <v>3814</v>
      </c>
      <c r="F1526" s="2" t="s">
        <v>26</v>
      </c>
      <c r="G1526" s="2" t="s">
        <v>9</v>
      </c>
      <c r="H1526" s="2">
        <f t="shared" si="23"/>
        <v>1964</v>
      </c>
      <c r="I1526" s="42" t="s">
        <v>6546</v>
      </c>
      <c r="J1526" s="2">
        <v>5.8</v>
      </c>
      <c r="K1526" s="2">
        <v>173.49</v>
      </c>
      <c r="L1526" s="2">
        <v>146</v>
      </c>
      <c r="M1526" s="2">
        <v>33.14</v>
      </c>
      <c r="N1526" s="2">
        <v>61.38</v>
      </c>
      <c r="O1526" s="2">
        <v>148.07</v>
      </c>
      <c r="P1526" s="2">
        <v>3037</v>
      </c>
      <c r="Q1526" s="2" t="s">
        <v>49</v>
      </c>
      <c r="R1526" s="2">
        <v>66</v>
      </c>
      <c r="S1526" s="2">
        <v>262630</v>
      </c>
      <c r="T1526" s="2">
        <v>82.29</v>
      </c>
      <c r="U1526" s="2">
        <v>65.78</v>
      </c>
      <c r="V1526" s="2" t="s">
        <v>46</v>
      </c>
      <c r="W1526" s="2">
        <v>82.09</v>
      </c>
    </row>
    <row r="1527" spans="1:23" x14ac:dyDescent="0.3">
      <c r="A1527" s="2" t="s">
        <v>822</v>
      </c>
      <c r="B1527" s="2" t="s">
        <v>25</v>
      </c>
      <c r="C1527" s="2" t="s">
        <v>50</v>
      </c>
      <c r="D1527" s="2" t="s">
        <v>2479</v>
      </c>
      <c r="E1527" s="2" t="s">
        <v>3851</v>
      </c>
      <c r="F1527" s="2" t="s">
        <v>26</v>
      </c>
      <c r="G1527" s="2" t="s">
        <v>9</v>
      </c>
      <c r="H1527" s="2">
        <f t="shared" si="23"/>
        <v>1985</v>
      </c>
      <c r="I1527" s="42" t="s">
        <v>6547</v>
      </c>
      <c r="J1527" s="2">
        <v>5.8</v>
      </c>
      <c r="K1527" s="2">
        <v>45.17</v>
      </c>
      <c r="L1527" s="2">
        <v>137</v>
      </c>
      <c r="M1527" s="2">
        <v>36.770000000000003</v>
      </c>
      <c r="N1527" s="2">
        <v>62.83</v>
      </c>
      <c r="O1527" s="2">
        <v>490.9</v>
      </c>
      <c r="P1527" s="2">
        <v>4695</v>
      </c>
      <c r="Q1527" s="2" t="s">
        <v>49</v>
      </c>
      <c r="R1527" s="2">
        <v>46</v>
      </c>
      <c r="S1527" s="2">
        <v>113224</v>
      </c>
      <c r="T1527" s="2">
        <v>359.27</v>
      </c>
      <c r="U1527" s="2">
        <v>131.63</v>
      </c>
      <c r="V1527" s="2" t="s">
        <v>48</v>
      </c>
      <c r="W1527" s="2">
        <v>11.63</v>
      </c>
    </row>
    <row r="1528" spans="1:23" x14ac:dyDescent="0.3">
      <c r="A1528" s="2" t="s">
        <v>836</v>
      </c>
      <c r="B1528" s="2" t="s">
        <v>28</v>
      </c>
      <c r="C1528" s="2" t="s">
        <v>61</v>
      </c>
      <c r="D1528" s="2" t="s">
        <v>2068</v>
      </c>
      <c r="E1528" s="2" t="s">
        <v>3865</v>
      </c>
      <c r="F1528" s="2" t="s">
        <v>26</v>
      </c>
      <c r="G1528" s="2" t="s">
        <v>9</v>
      </c>
      <c r="H1528" s="2">
        <f t="shared" si="23"/>
        <v>1986</v>
      </c>
      <c r="I1528" s="42" t="s">
        <v>6548</v>
      </c>
      <c r="J1528" s="2">
        <v>5.8</v>
      </c>
      <c r="K1528" s="2">
        <v>247.31</v>
      </c>
      <c r="L1528" s="2">
        <v>109</v>
      </c>
      <c r="M1528" s="2">
        <v>29.71</v>
      </c>
      <c r="N1528" s="2">
        <v>47.27</v>
      </c>
      <c r="O1528" s="2">
        <v>407.93</v>
      </c>
      <c r="P1528" s="2">
        <v>1534</v>
      </c>
      <c r="Q1528" s="2" t="s">
        <v>45</v>
      </c>
      <c r="R1528" s="2">
        <v>61</v>
      </c>
      <c r="S1528" s="2">
        <v>494171</v>
      </c>
      <c r="T1528" s="2">
        <v>227.34</v>
      </c>
      <c r="U1528" s="2">
        <v>180.59</v>
      </c>
      <c r="V1528" s="2" t="s">
        <v>54</v>
      </c>
      <c r="W1528" s="2">
        <v>121.68</v>
      </c>
    </row>
    <row r="1529" spans="1:23" x14ac:dyDescent="0.3">
      <c r="A1529" s="2" t="s">
        <v>877</v>
      </c>
      <c r="B1529" s="2" t="s">
        <v>17</v>
      </c>
      <c r="C1529" s="2" t="s">
        <v>50</v>
      </c>
      <c r="D1529" s="2" t="s">
        <v>2494</v>
      </c>
      <c r="E1529" s="2" t="s">
        <v>3908</v>
      </c>
      <c r="F1529" s="2" t="s">
        <v>26</v>
      </c>
      <c r="G1529" s="2" t="s">
        <v>9</v>
      </c>
      <c r="H1529" s="2">
        <f t="shared" si="23"/>
        <v>2011</v>
      </c>
      <c r="I1529" s="42" t="s">
        <v>6549</v>
      </c>
      <c r="J1529" s="2">
        <v>5.8</v>
      </c>
      <c r="K1529" s="2">
        <v>127.36</v>
      </c>
      <c r="L1529" s="2">
        <v>97</v>
      </c>
      <c r="M1529" s="2">
        <v>40.72</v>
      </c>
      <c r="N1529" s="2">
        <v>94.53</v>
      </c>
      <c r="O1529" s="2">
        <v>616.92999999999995</v>
      </c>
      <c r="P1529" s="2">
        <v>546</v>
      </c>
      <c r="Q1529" s="2" t="s">
        <v>45</v>
      </c>
      <c r="R1529" s="2">
        <v>90</v>
      </c>
      <c r="S1529" s="2">
        <v>73598</v>
      </c>
      <c r="T1529" s="2">
        <v>408.27</v>
      </c>
      <c r="U1529" s="2">
        <v>208.66</v>
      </c>
      <c r="V1529" s="2" t="s">
        <v>55</v>
      </c>
      <c r="W1529" s="2">
        <v>43.01</v>
      </c>
    </row>
    <row r="1530" spans="1:23" x14ac:dyDescent="0.3">
      <c r="A1530" s="2" t="s">
        <v>894</v>
      </c>
      <c r="B1530" s="2" t="s">
        <v>25</v>
      </c>
      <c r="C1530" s="2" t="s">
        <v>50</v>
      </c>
      <c r="D1530" s="2" t="s">
        <v>2029</v>
      </c>
      <c r="E1530" s="2" t="s">
        <v>3927</v>
      </c>
      <c r="F1530" s="2" t="s">
        <v>26</v>
      </c>
      <c r="G1530" s="2" t="s">
        <v>9</v>
      </c>
      <c r="H1530" s="2">
        <f t="shared" si="23"/>
        <v>2003</v>
      </c>
      <c r="I1530" s="42" t="s">
        <v>6550</v>
      </c>
      <c r="J1530" s="2">
        <v>5.8</v>
      </c>
      <c r="K1530" s="2">
        <v>122.83</v>
      </c>
      <c r="L1530" s="2">
        <v>133</v>
      </c>
      <c r="M1530" s="2">
        <v>31.02</v>
      </c>
      <c r="N1530" s="2">
        <v>52.98</v>
      </c>
      <c r="O1530" s="2">
        <v>412.05</v>
      </c>
      <c r="P1530" s="2">
        <v>3303</v>
      </c>
      <c r="Q1530" s="2" t="s">
        <v>45</v>
      </c>
      <c r="R1530" s="2">
        <v>28</v>
      </c>
      <c r="S1530" s="2">
        <v>68148</v>
      </c>
      <c r="T1530" s="2">
        <v>236.25</v>
      </c>
      <c r="U1530" s="2">
        <v>175.8</v>
      </c>
      <c r="V1530" s="2" t="s">
        <v>50</v>
      </c>
      <c r="W1530" s="2">
        <v>50.2</v>
      </c>
    </row>
    <row r="1531" spans="1:23" x14ac:dyDescent="0.3">
      <c r="A1531" s="2" t="s">
        <v>920</v>
      </c>
      <c r="B1531" s="2" t="s">
        <v>28</v>
      </c>
      <c r="C1531" s="2" t="s">
        <v>61</v>
      </c>
      <c r="D1531" s="2" t="s">
        <v>1988</v>
      </c>
      <c r="E1531" s="2" t="s">
        <v>3955</v>
      </c>
      <c r="F1531" s="2" t="s">
        <v>26</v>
      </c>
      <c r="G1531" s="2" t="s">
        <v>9</v>
      </c>
      <c r="H1531" s="2">
        <f t="shared" si="23"/>
        <v>2008</v>
      </c>
      <c r="I1531" s="42" t="s">
        <v>6551</v>
      </c>
      <c r="J1531" s="2">
        <v>5.8</v>
      </c>
      <c r="K1531" s="2">
        <v>141.29</v>
      </c>
      <c r="L1531" s="2">
        <v>98</v>
      </c>
      <c r="M1531" s="2">
        <v>10.64</v>
      </c>
      <c r="N1531" s="2">
        <v>24.34</v>
      </c>
      <c r="O1531" s="2">
        <v>134.93</v>
      </c>
      <c r="P1531" s="2">
        <v>674</v>
      </c>
      <c r="Q1531" s="2" t="s">
        <v>45</v>
      </c>
      <c r="R1531" s="2">
        <v>54</v>
      </c>
      <c r="S1531" s="2">
        <v>16257</v>
      </c>
      <c r="T1531" s="2">
        <v>68.95</v>
      </c>
      <c r="U1531" s="2">
        <v>65.98</v>
      </c>
      <c r="V1531" s="2" t="s">
        <v>44</v>
      </c>
      <c r="W1531" s="2">
        <v>53.96</v>
      </c>
    </row>
    <row r="1532" spans="1:23" x14ac:dyDescent="0.3">
      <c r="A1532" s="2" t="s">
        <v>922</v>
      </c>
      <c r="B1532" s="2" t="s">
        <v>28</v>
      </c>
      <c r="C1532" s="2" t="s">
        <v>44</v>
      </c>
      <c r="D1532" s="2" t="s">
        <v>2536</v>
      </c>
      <c r="E1532" s="2" t="s">
        <v>3957</v>
      </c>
      <c r="F1532" s="2" t="s">
        <v>26</v>
      </c>
      <c r="G1532" s="2" t="s">
        <v>9</v>
      </c>
      <c r="H1532" s="2">
        <f t="shared" si="23"/>
        <v>1985</v>
      </c>
      <c r="I1532" s="42" t="s">
        <v>6552</v>
      </c>
      <c r="J1532" s="2">
        <v>5.8</v>
      </c>
      <c r="K1532" s="2">
        <v>94.11</v>
      </c>
      <c r="L1532" s="2">
        <v>119</v>
      </c>
      <c r="M1532" s="2">
        <v>41.19</v>
      </c>
      <c r="N1532" s="2">
        <v>118.77</v>
      </c>
      <c r="O1532" s="2">
        <v>1013.86</v>
      </c>
      <c r="P1532" s="2">
        <v>2571</v>
      </c>
      <c r="Q1532" s="2" t="s">
        <v>45</v>
      </c>
      <c r="R1532" s="2">
        <v>28</v>
      </c>
      <c r="S1532" s="2">
        <v>353048</v>
      </c>
      <c r="T1532" s="2">
        <v>783.63</v>
      </c>
      <c r="U1532" s="2">
        <v>230.23</v>
      </c>
      <c r="V1532" s="2" t="s">
        <v>50</v>
      </c>
      <c r="W1532" s="2">
        <v>18.3</v>
      </c>
    </row>
    <row r="1533" spans="1:23" x14ac:dyDescent="0.3">
      <c r="A1533" s="2" t="s">
        <v>957</v>
      </c>
      <c r="B1533" s="2" t="s">
        <v>25</v>
      </c>
      <c r="C1533" s="2" t="s">
        <v>52</v>
      </c>
      <c r="D1533" s="2" t="s">
        <v>2561</v>
      </c>
      <c r="E1533" s="2" t="s">
        <v>3994</v>
      </c>
      <c r="F1533" s="2" t="s">
        <v>26</v>
      </c>
      <c r="G1533" s="2" t="s">
        <v>9</v>
      </c>
      <c r="H1533" s="2">
        <f t="shared" si="23"/>
        <v>1952</v>
      </c>
      <c r="I1533" s="42" t="s">
        <v>6553</v>
      </c>
      <c r="J1533" s="2">
        <v>5.8</v>
      </c>
      <c r="K1533" s="2">
        <v>251.17</v>
      </c>
      <c r="L1533" s="2">
        <v>97</v>
      </c>
      <c r="M1533" s="2">
        <v>17.27</v>
      </c>
      <c r="N1533" s="2">
        <v>35.200000000000003</v>
      </c>
      <c r="O1533" s="2">
        <v>163.85</v>
      </c>
      <c r="P1533" s="2">
        <v>1355</v>
      </c>
      <c r="Q1533" s="2" t="s">
        <v>45</v>
      </c>
      <c r="R1533" s="2">
        <v>56</v>
      </c>
      <c r="S1533" s="2">
        <v>12548</v>
      </c>
      <c r="T1533" s="2">
        <v>103.95</v>
      </c>
      <c r="U1533" s="2">
        <v>59.9</v>
      </c>
      <c r="V1533" s="2" t="s">
        <v>44</v>
      </c>
      <c r="W1533" s="2">
        <v>27.28</v>
      </c>
    </row>
    <row r="1534" spans="1:23" x14ac:dyDescent="0.3">
      <c r="A1534" s="2" t="s">
        <v>1014</v>
      </c>
      <c r="B1534" s="2" t="s">
        <v>20</v>
      </c>
      <c r="C1534" s="2" t="s">
        <v>50</v>
      </c>
      <c r="D1534" s="2" t="s">
        <v>2230</v>
      </c>
      <c r="E1534" s="2" t="s">
        <v>4055</v>
      </c>
      <c r="F1534" s="2" t="s">
        <v>26</v>
      </c>
      <c r="G1534" s="2" t="s">
        <v>9</v>
      </c>
      <c r="H1534" s="2">
        <f t="shared" si="23"/>
        <v>1996</v>
      </c>
      <c r="I1534" s="42" t="s">
        <v>6554</v>
      </c>
      <c r="J1534" s="2">
        <v>5.8</v>
      </c>
      <c r="K1534" s="2">
        <v>171.62</v>
      </c>
      <c r="L1534" s="2">
        <v>179</v>
      </c>
      <c r="M1534" s="2">
        <v>25.51</v>
      </c>
      <c r="N1534" s="2">
        <v>75.790000000000006</v>
      </c>
      <c r="O1534" s="2">
        <v>252.82</v>
      </c>
      <c r="P1534" s="2">
        <v>3984</v>
      </c>
      <c r="Q1534" s="2" t="s">
        <v>45</v>
      </c>
      <c r="R1534" s="2">
        <v>49</v>
      </c>
      <c r="S1534" s="2">
        <v>115070</v>
      </c>
      <c r="T1534" s="2">
        <v>200.34</v>
      </c>
      <c r="U1534" s="2">
        <v>52.48</v>
      </c>
      <c r="V1534" s="2" t="s">
        <v>50</v>
      </c>
      <c r="W1534" s="2">
        <v>83.28</v>
      </c>
    </row>
    <row r="1535" spans="1:23" x14ac:dyDescent="0.3">
      <c r="A1535" s="2" t="s">
        <v>81</v>
      </c>
      <c r="B1535" s="2" t="s">
        <v>28</v>
      </c>
      <c r="C1535" s="2" t="s">
        <v>44</v>
      </c>
      <c r="D1535" s="2" t="s">
        <v>2691</v>
      </c>
      <c r="E1535" s="2" t="s">
        <v>4232</v>
      </c>
      <c r="F1535" s="2" t="s">
        <v>26</v>
      </c>
      <c r="G1535" s="2" t="s">
        <v>9</v>
      </c>
      <c r="H1535" s="2">
        <f t="shared" si="23"/>
        <v>1999</v>
      </c>
      <c r="I1535" s="42" t="s">
        <v>6555</v>
      </c>
      <c r="J1535" s="2">
        <v>5.8</v>
      </c>
      <c r="K1535" s="2">
        <v>102.44</v>
      </c>
      <c r="L1535" s="2">
        <v>121</v>
      </c>
      <c r="M1535" s="2">
        <v>1.41</v>
      </c>
      <c r="N1535" s="2">
        <v>2.37</v>
      </c>
      <c r="O1535" s="2">
        <v>6.81</v>
      </c>
      <c r="P1535" s="2">
        <v>1061</v>
      </c>
      <c r="Q1535" s="2" t="s">
        <v>49</v>
      </c>
      <c r="R1535" s="2">
        <v>62</v>
      </c>
      <c r="S1535" s="2">
        <v>499374</v>
      </c>
      <c r="T1535" s="2">
        <v>3.6</v>
      </c>
      <c r="U1535" s="2">
        <v>3.21</v>
      </c>
      <c r="V1535" s="2" t="s">
        <v>50</v>
      </c>
      <c r="W1535" s="2">
        <v>29.14</v>
      </c>
    </row>
    <row r="1536" spans="1:23" x14ac:dyDescent="0.3">
      <c r="A1536" s="2" t="s">
        <v>1177</v>
      </c>
      <c r="B1536" s="2" t="s">
        <v>28</v>
      </c>
      <c r="C1536" s="2" t="s">
        <v>66</v>
      </c>
      <c r="D1536" s="2" t="s">
        <v>2296</v>
      </c>
      <c r="E1536" s="2" t="s">
        <v>4241</v>
      </c>
      <c r="F1536" s="2" t="s">
        <v>26</v>
      </c>
      <c r="G1536" s="2" t="s">
        <v>9</v>
      </c>
      <c r="H1536" s="2">
        <f t="shared" si="23"/>
        <v>1955</v>
      </c>
      <c r="I1536" s="42" t="s">
        <v>6556</v>
      </c>
      <c r="J1536" s="2">
        <v>5.8</v>
      </c>
      <c r="K1536" s="2">
        <v>70.72</v>
      </c>
      <c r="L1536" s="2">
        <v>130</v>
      </c>
      <c r="M1536" s="2">
        <v>6.25</v>
      </c>
      <c r="N1536" s="2">
        <v>14.26</v>
      </c>
      <c r="O1536" s="2">
        <v>118.73</v>
      </c>
      <c r="P1536" s="2">
        <v>3259</v>
      </c>
      <c r="Q1536" s="2" t="s">
        <v>45</v>
      </c>
      <c r="R1536" s="2">
        <v>67</v>
      </c>
      <c r="S1536" s="2">
        <v>76324</v>
      </c>
      <c r="T1536" s="2">
        <v>63.87</v>
      </c>
      <c r="U1536" s="2">
        <v>54.86</v>
      </c>
      <c r="V1536" s="2" t="s">
        <v>55</v>
      </c>
      <c r="W1536" s="2">
        <v>9.4499999999999993</v>
      </c>
    </row>
    <row r="1537" spans="1:23" x14ac:dyDescent="0.3">
      <c r="A1537" s="2" t="s">
        <v>1182</v>
      </c>
      <c r="B1537" s="2" t="s">
        <v>25</v>
      </c>
      <c r="C1537" s="2" t="s">
        <v>66</v>
      </c>
      <c r="D1537" s="2" t="s">
        <v>2700</v>
      </c>
      <c r="E1537" s="2" t="s">
        <v>4247</v>
      </c>
      <c r="F1537" s="2" t="s">
        <v>18</v>
      </c>
      <c r="G1537" s="2" t="s">
        <v>27</v>
      </c>
      <c r="H1537" s="2">
        <f t="shared" si="23"/>
        <v>2010</v>
      </c>
      <c r="I1537" s="42" t="s">
        <v>6557</v>
      </c>
      <c r="J1537" s="2">
        <v>5.8</v>
      </c>
      <c r="K1537" s="2">
        <v>37.590000000000003</v>
      </c>
      <c r="L1537" s="2">
        <v>149</v>
      </c>
      <c r="M1537" s="2">
        <v>10.39</v>
      </c>
      <c r="N1537" s="2">
        <v>21.92</v>
      </c>
      <c r="O1537" s="2">
        <v>169.7</v>
      </c>
      <c r="P1537" s="2">
        <v>2721</v>
      </c>
      <c r="Q1537" s="2" t="s">
        <v>45</v>
      </c>
      <c r="R1537" s="2">
        <v>44</v>
      </c>
      <c r="S1537" s="2">
        <v>422503</v>
      </c>
      <c r="T1537" s="2">
        <v>114.6</v>
      </c>
      <c r="U1537" s="2">
        <v>55.1</v>
      </c>
      <c r="V1537" s="2" t="s">
        <v>44</v>
      </c>
      <c r="W1537" s="2">
        <v>9.98</v>
      </c>
    </row>
    <row r="1538" spans="1:23" x14ac:dyDescent="0.3">
      <c r="A1538" s="2" t="s">
        <v>1216</v>
      </c>
      <c r="B1538" s="2" t="s">
        <v>28</v>
      </c>
      <c r="C1538" s="2" t="s">
        <v>54</v>
      </c>
      <c r="D1538" s="2" t="s">
        <v>2722</v>
      </c>
      <c r="E1538" s="2" t="s">
        <v>4283</v>
      </c>
      <c r="F1538" s="2" t="s">
        <v>26</v>
      </c>
      <c r="G1538" s="2" t="s">
        <v>9</v>
      </c>
      <c r="H1538" s="2">
        <f t="shared" si="23"/>
        <v>1984</v>
      </c>
      <c r="I1538" s="42" t="s">
        <v>6558</v>
      </c>
      <c r="J1538" s="2">
        <v>5.8</v>
      </c>
      <c r="K1538" s="2">
        <v>295.20999999999998</v>
      </c>
      <c r="L1538" s="2">
        <v>161</v>
      </c>
      <c r="M1538" s="2">
        <v>14.24</v>
      </c>
      <c r="N1538" s="2">
        <v>40.56</v>
      </c>
      <c r="O1538" s="2">
        <v>150.28</v>
      </c>
      <c r="P1538" s="2">
        <v>1994</v>
      </c>
      <c r="Q1538" s="2" t="s">
        <v>49</v>
      </c>
      <c r="R1538" s="2">
        <v>80</v>
      </c>
      <c r="S1538" s="2">
        <v>58037</v>
      </c>
      <c r="T1538" s="2">
        <v>86.02</v>
      </c>
      <c r="U1538" s="2">
        <v>64.260000000000005</v>
      </c>
      <c r="V1538" s="2" t="s">
        <v>55</v>
      </c>
      <c r="W1538" s="2">
        <v>97.32</v>
      </c>
    </row>
    <row r="1539" spans="1:23" x14ac:dyDescent="0.3">
      <c r="A1539" s="2" t="s">
        <v>1241</v>
      </c>
      <c r="B1539" s="2" t="s">
        <v>8</v>
      </c>
      <c r="C1539" s="2" t="s">
        <v>66</v>
      </c>
      <c r="D1539" s="2" t="s">
        <v>2386</v>
      </c>
      <c r="E1539" s="2" t="s">
        <v>4314</v>
      </c>
      <c r="F1539" s="2" t="s">
        <v>26</v>
      </c>
      <c r="G1539" s="2" t="s">
        <v>9</v>
      </c>
      <c r="H1539" s="2">
        <f t="shared" ref="H1539:H1602" si="24">YEAR(I1539)</f>
        <v>1993</v>
      </c>
      <c r="I1539" s="42" t="s">
        <v>6559</v>
      </c>
      <c r="J1539" s="2">
        <v>5.8</v>
      </c>
      <c r="K1539" s="2">
        <v>110.98</v>
      </c>
      <c r="L1539" s="2">
        <v>108</v>
      </c>
      <c r="M1539" s="2">
        <v>20.170000000000002</v>
      </c>
      <c r="N1539" s="2">
        <v>56.39</v>
      </c>
      <c r="O1539" s="2">
        <v>275.2</v>
      </c>
      <c r="P1539" s="2">
        <v>2022</v>
      </c>
      <c r="Q1539" s="2" t="s">
        <v>49</v>
      </c>
      <c r="R1539" s="2">
        <v>91</v>
      </c>
      <c r="S1539" s="2">
        <v>78607</v>
      </c>
      <c r="T1539" s="2">
        <v>161.6</v>
      </c>
      <c r="U1539" s="2">
        <v>113.6</v>
      </c>
      <c r="V1539" s="2" t="s">
        <v>48</v>
      </c>
      <c r="W1539" s="2">
        <v>24.15</v>
      </c>
    </row>
    <row r="1540" spans="1:23" x14ac:dyDescent="0.3">
      <c r="A1540" s="2" t="s">
        <v>1259</v>
      </c>
      <c r="B1540" s="2" t="s">
        <v>13</v>
      </c>
      <c r="C1540" s="2" t="s">
        <v>61</v>
      </c>
      <c r="D1540" s="2" t="s">
        <v>1916</v>
      </c>
      <c r="E1540" s="2" t="s">
        <v>4334</v>
      </c>
      <c r="F1540" s="2" t="s">
        <v>26</v>
      </c>
      <c r="G1540" s="2" t="s">
        <v>1982</v>
      </c>
      <c r="H1540" s="2">
        <f t="shared" si="24"/>
        <v>2004</v>
      </c>
      <c r="I1540" s="42" t="s">
        <v>6560</v>
      </c>
      <c r="J1540" s="2">
        <v>5.8</v>
      </c>
      <c r="K1540" s="2">
        <v>210.71</v>
      </c>
      <c r="L1540" s="2">
        <v>93</v>
      </c>
      <c r="M1540" s="2">
        <v>10.94</v>
      </c>
      <c r="N1540" s="2">
        <v>23.83</v>
      </c>
      <c r="O1540" s="2">
        <v>117.93</v>
      </c>
      <c r="P1540" s="2">
        <v>2062</v>
      </c>
      <c r="Q1540" s="2" t="s">
        <v>49</v>
      </c>
      <c r="R1540" s="2">
        <v>51</v>
      </c>
      <c r="S1540" s="2">
        <v>65458</v>
      </c>
      <c r="T1540" s="2">
        <v>69.98</v>
      </c>
      <c r="U1540" s="2">
        <v>47.95</v>
      </c>
      <c r="V1540" s="2" t="s">
        <v>46</v>
      </c>
      <c r="W1540" s="2">
        <v>36.340000000000003</v>
      </c>
    </row>
    <row r="1541" spans="1:23" x14ac:dyDescent="0.3">
      <c r="A1541" s="2" t="s">
        <v>1265</v>
      </c>
      <c r="B1541" s="2" t="s">
        <v>8</v>
      </c>
      <c r="C1541" s="2" t="s">
        <v>44</v>
      </c>
      <c r="D1541" s="2" t="s">
        <v>2758</v>
      </c>
      <c r="E1541" s="2" t="s">
        <v>4341</v>
      </c>
      <c r="F1541" s="2" t="s">
        <v>26</v>
      </c>
      <c r="G1541" s="2" t="s">
        <v>9</v>
      </c>
      <c r="H1541" s="2">
        <f t="shared" si="24"/>
        <v>1967</v>
      </c>
      <c r="I1541" s="42" t="s">
        <v>6561</v>
      </c>
      <c r="J1541" s="2">
        <v>5.8</v>
      </c>
      <c r="K1541" s="2">
        <v>183.08</v>
      </c>
      <c r="L1541" s="2">
        <v>174</v>
      </c>
      <c r="M1541" s="2">
        <v>34.25</v>
      </c>
      <c r="N1541" s="2">
        <v>51.93</v>
      </c>
      <c r="O1541" s="2">
        <v>404.54</v>
      </c>
      <c r="P1541" s="2">
        <v>4148</v>
      </c>
      <c r="Q1541" s="2" t="s">
        <v>45</v>
      </c>
      <c r="R1541" s="2">
        <v>88</v>
      </c>
      <c r="S1541" s="2">
        <v>74173</v>
      </c>
      <c r="T1541" s="2">
        <v>284.73</v>
      </c>
      <c r="U1541" s="2">
        <v>119.81</v>
      </c>
      <c r="V1541" s="2" t="s">
        <v>48</v>
      </c>
      <c r="W1541" s="2">
        <v>27.24</v>
      </c>
    </row>
    <row r="1542" spans="1:23" x14ac:dyDescent="0.3">
      <c r="A1542" s="2" t="s">
        <v>1267</v>
      </c>
      <c r="B1542" s="2" t="s">
        <v>8</v>
      </c>
      <c r="C1542" s="2" t="s">
        <v>48</v>
      </c>
      <c r="D1542" s="2" t="s">
        <v>2759</v>
      </c>
      <c r="E1542" s="2" t="s">
        <v>4343</v>
      </c>
      <c r="F1542" s="2" t="s">
        <v>26</v>
      </c>
      <c r="G1542" s="2" t="s">
        <v>9</v>
      </c>
      <c r="H1542" s="2">
        <f t="shared" si="24"/>
        <v>1998</v>
      </c>
      <c r="I1542" s="42" t="s">
        <v>6562</v>
      </c>
      <c r="J1542" s="2">
        <v>5.8</v>
      </c>
      <c r="K1542" s="2">
        <v>178.86</v>
      </c>
      <c r="L1542" s="2">
        <v>147</v>
      </c>
      <c r="M1542" s="2">
        <v>27.93</v>
      </c>
      <c r="N1542" s="2">
        <v>64.56</v>
      </c>
      <c r="O1542" s="2">
        <v>358.64</v>
      </c>
      <c r="P1542" s="2">
        <v>3201</v>
      </c>
      <c r="Q1542" s="2" t="s">
        <v>45</v>
      </c>
      <c r="R1542" s="2">
        <v>89</v>
      </c>
      <c r="S1542" s="2">
        <v>360156</v>
      </c>
      <c r="T1542" s="2">
        <v>219.59</v>
      </c>
      <c r="U1542" s="2">
        <v>139.05000000000001</v>
      </c>
      <c r="V1542" s="2" t="s">
        <v>44</v>
      </c>
      <c r="W1542" s="2">
        <v>56.62</v>
      </c>
    </row>
    <row r="1543" spans="1:23" x14ac:dyDescent="0.3">
      <c r="A1543" s="2" t="s">
        <v>1287</v>
      </c>
      <c r="B1543" s="2" t="s">
        <v>10</v>
      </c>
      <c r="C1543" s="2" t="s">
        <v>61</v>
      </c>
      <c r="D1543" s="2" t="s">
        <v>2360</v>
      </c>
      <c r="E1543" s="2" t="s">
        <v>4370</v>
      </c>
      <c r="F1543" s="2" t="s">
        <v>26</v>
      </c>
      <c r="G1543" s="2" t="s">
        <v>9</v>
      </c>
      <c r="H1543" s="2">
        <f t="shared" si="24"/>
        <v>1995</v>
      </c>
      <c r="I1543" s="42" t="s">
        <v>6563</v>
      </c>
      <c r="J1543" s="2">
        <v>5.8</v>
      </c>
      <c r="K1543" s="2">
        <v>50.86</v>
      </c>
      <c r="L1543" s="2">
        <v>105</v>
      </c>
      <c r="M1543" s="2">
        <v>41.61</v>
      </c>
      <c r="N1543" s="2">
        <v>99.87</v>
      </c>
      <c r="O1543" s="2">
        <v>778.01</v>
      </c>
      <c r="P1543" s="2">
        <v>4186</v>
      </c>
      <c r="Q1543" s="2" t="s">
        <v>49</v>
      </c>
      <c r="R1543" s="2">
        <v>23</v>
      </c>
      <c r="S1543" s="2">
        <v>256329</v>
      </c>
      <c r="T1543" s="2">
        <v>400.5</v>
      </c>
      <c r="U1543" s="2">
        <v>377.51</v>
      </c>
      <c r="V1543" s="2" t="s">
        <v>44</v>
      </c>
      <c r="W1543" s="2">
        <v>18.829999999999998</v>
      </c>
    </row>
    <row r="1544" spans="1:23" x14ac:dyDescent="0.3">
      <c r="A1544" s="2" t="s">
        <v>1293</v>
      </c>
      <c r="B1544" s="2" t="s">
        <v>17</v>
      </c>
      <c r="C1544" s="2" t="s">
        <v>61</v>
      </c>
      <c r="D1544" s="2" t="s">
        <v>2776</v>
      </c>
      <c r="E1544" s="2" t="s">
        <v>4376</v>
      </c>
      <c r="F1544" s="2" t="s">
        <v>26</v>
      </c>
      <c r="G1544" s="2" t="s">
        <v>9</v>
      </c>
      <c r="H1544" s="2">
        <f t="shared" si="24"/>
        <v>2005</v>
      </c>
      <c r="I1544" s="42" t="s">
        <v>6564</v>
      </c>
      <c r="J1544" s="2">
        <v>5.8</v>
      </c>
      <c r="K1544" s="2">
        <v>241.16</v>
      </c>
      <c r="L1544" s="2">
        <v>111</v>
      </c>
      <c r="M1544" s="2">
        <v>47.16</v>
      </c>
      <c r="N1544" s="2">
        <v>129.35</v>
      </c>
      <c r="O1544" s="2">
        <v>770.9</v>
      </c>
      <c r="P1544" s="2">
        <v>1459</v>
      </c>
      <c r="Q1544" s="2" t="s">
        <v>45</v>
      </c>
      <c r="R1544" s="2">
        <v>88</v>
      </c>
      <c r="S1544" s="2">
        <v>320612</v>
      </c>
      <c r="T1544" s="2">
        <v>606.49</v>
      </c>
      <c r="U1544" s="2">
        <v>164.41</v>
      </c>
      <c r="V1544" s="2" t="s">
        <v>46</v>
      </c>
      <c r="W1544" s="2">
        <v>28.24</v>
      </c>
    </row>
    <row r="1545" spans="1:23" x14ac:dyDescent="0.3">
      <c r="A1545" s="2" t="s">
        <v>1384</v>
      </c>
      <c r="B1545" s="2" t="s">
        <v>25</v>
      </c>
      <c r="C1545" s="2" t="s">
        <v>52</v>
      </c>
      <c r="D1545" s="2" t="s">
        <v>2230</v>
      </c>
      <c r="E1545" s="2" t="s">
        <v>4472</v>
      </c>
      <c r="F1545" s="2" t="s">
        <v>26</v>
      </c>
      <c r="G1545" s="2" t="s">
        <v>21</v>
      </c>
      <c r="H1545" s="2">
        <f t="shared" si="24"/>
        <v>1962</v>
      </c>
      <c r="I1545" s="42" t="s">
        <v>6565</v>
      </c>
      <c r="J1545" s="2">
        <v>5.8</v>
      </c>
      <c r="K1545" s="2">
        <v>289.95999999999998</v>
      </c>
      <c r="L1545" s="2">
        <v>112</v>
      </c>
      <c r="M1545" s="2">
        <v>44.5</v>
      </c>
      <c r="N1545" s="2">
        <v>66.86</v>
      </c>
      <c r="O1545" s="2">
        <v>529.26</v>
      </c>
      <c r="P1545" s="2">
        <v>1609</v>
      </c>
      <c r="Q1545" s="2" t="s">
        <v>49</v>
      </c>
      <c r="R1545" s="2">
        <v>60</v>
      </c>
      <c r="S1545" s="2">
        <v>377132</v>
      </c>
      <c r="T1545" s="2">
        <v>351.62</v>
      </c>
      <c r="U1545" s="2">
        <v>177.64</v>
      </c>
      <c r="V1545" s="2" t="s">
        <v>46</v>
      </c>
      <c r="W1545" s="2">
        <v>94.69</v>
      </c>
    </row>
    <row r="1546" spans="1:23" x14ac:dyDescent="0.3">
      <c r="A1546" s="2" t="s">
        <v>1387</v>
      </c>
      <c r="B1546" s="2" t="s">
        <v>22</v>
      </c>
      <c r="C1546" s="2" t="s">
        <v>48</v>
      </c>
      <c r="D1546" s="2" t="s">
        <v>2818</v>
      </c>
      <c r="E1546" s="2" t="s">
        <v>4475</v>
      </c>
      <c r="F1546" s="2" t="s">
        <v>26</v>
      </c>
      <c r="G1546" s="2" t="s">
        <v>9</v>
      </c>
      <c r="H1546" s="2">
        <f t="shared" si="24"/>
        <v>1969</v>
      </c>
      <c r="I1546" s="42" t="s">
        <v>6566</v>
      </c>
      <c r="J1546" s="2">
        <v>5.8</v>
      </c>
      <c r="K1546" s="2">
        <v>248.44</v>
      </c>
      <c r="L1546" s="2">
        <v>160</v>
      </c>
      <c r="M1546" s="2">
        <v>42.74</v>
      </c>
      <c r="N1546" s="2">
        <v>88.91</v>
      </c>
      <c r="O1546" s="2">
        <v>439</v>
      </c>
      <c r="P1546" s="2">
        <v>2306</v>
      </c>
      <c r="Q1546" s="2" t="s">
        <v>45</v>
      </c>
      <c r="R1546" s="2">
        <v>67</v>
      </c>
      <c r="S1546" s="2">
        <v>258763</v>
      </c>
      <c r="T1546" s="2">
        <v>324.73</v>
      </c>
      <c r="U1546" s="2">
        <v>114.27</v>
      </c>
      <c r="V1546" s="2" t="s">
        <v>55</v>
      </c>
      <c r="W1546" s="2">
        <v>45.97</v>
      </c>
    </row>
    <row r="1547" spans="1:23" x14ac:dyDescent="0.3">
      <c r="A1547" s="2" t="s">
        <v>622</v>
      </c>
      <c r="B1547" s="2" t="s">
        <v>22</v>
      </c>
      <c r="C1547" s="2" t="s">
        <v>61</v>
      </c>
      <c r="D1547" s="2" t="s">
        <v>2831</v>
      </c>
      <c r="E1547" s="2" t="s">
        <v>4507</v>
      </c>
      <c r="F1547" s="2" t="s">
        <v>26</v>
      </c>
      <c r="G1547" s="2" t="s">
        <v>9</v>
      </c>
      <c r="H1547" s="2">
        <f t="shared" si="24"/>
        <v>1990</v>
      </c>
      <c r="I1547" s="42" t="s">
        <v>6567</v>
      </c>
      <c r="J1547" s="2">
        <v>5.8</v>
      </c>
      <c r="K1547" s="2">
        <v>54.37</v>
      </c>
      <c r="L1547" s="2">
        <v>133</v>
      </c>
      <c r="M1547" s="2">
        <v>42.25</v>
      </c>
      <c r="N1547" s="2">
        <v>64.55</v>
      </c>
      <c r="O1547" s="2">
        <v>381.24</v>
      </c>
      <c r="P1547" s="2">
        <v>4001</v>
      </c>
      <c r="Q1547" s="2" t="s">
        <v>45</v>
      </c>
      <c r="R1547" s="2">
        <v>96</v>
      </c>
      <c r="S1547" s="2">
        <v>389223</v>
      </c>
      <c r="T1547" s="2">
        <v>219.18</v>
      </c>
      <c r="U1547" s="2">
        <v>162.06</v>
      </c>
      <c r="V1547" s="2" t="s">
        <v>50</v>
      </c>
      <c r="W1547" s="2">
        <v>14.65</v>
      </c>
    </row>
    <row r="1548" spans="1:23" x14ac:dyDescent="0.3">
      <c r="A1548" s="2" t="s">
        <v>1427</v>
      </c>
      <c r="B1548" s="2" t="s">
        <v>17</v>
      </c>
      <c r="C1548" s="2" t="s">
        <v>50</v>
      </c>
      <c r="D1548" s="2" t="s">
        <v>2180</v>
      </c>
      <c r="E1548" s="2" t="s">
        <v>4523</v>
      </c>
      <c r="F1548" s="2" t="s">
        <v>26</v>
      </c>
      <c r="G1548" s="2" t="s">
        <v>9</v>
      </c>
      <c r="H1548" s="2">
        <f t="shared" si="24"/>
        <v>1982</v>
      </c>
      <c r="I1548" s="42" t="s">
        <v>5626</v>
      </c>
      <c r="J1548" s="2">
        <v>5.8</v>
      </c>
      <c r="K1548" s="2">
        <v>266.05</v>
      </c>
      <c r="L1548" s="2">
        <v>140</v>
      </c>
      <c r="M1548" s="2">
        <v>4.25</v>
      </c>
      <c r="N1548" s="2">
        <v>7.33</v>
      </c>
      <c r="O1548" s="2">
        <v>61.42</v>
      </c>
      <c r="P1548" s="2">
        <v>1888</v>
      </c>
      <c r="Q1548" s="2" t="s">
        <v>45</v>
      </c>
      <c r="R1548" s="2">
        <v>41</v>
      </c>
      <c r="S1548" s="2">
        <v>379562</v>
      </c>
      <c r="T1548" s="2">
        <v>33.25</v>
      </c>
      <c r="U1548" s="2">
        <v>28.17</v>
      </c>
      <c r="V1548" s="2" t="s">
        <v>55</v>
      </c>
      <c r="W1548" s="2">
        <v>51.04</v>
      </c>
    </row>
    <row r="1549" spans="1:23" x14ac:dyDescent="0.3">
      <c r="A1549" s="2" t="s">
        <v>1484</v>
      </c>
      <c r="B1549" s="2" t="s">
        <v>17</v>
      </c>
      <c r="C1549" s="2" t="s">
        <v>48</v>
      </c>
      <c r="D1549" s="2" t="s">
        <v>2873</v>
      </c>
      <c r="E1549" s="2" t="s">
        <v>4594</v>
      </c>
      <c r="F1549" s="2" t="s">
        <v>26</v>
      </c>
      <c r="G1549" s="2" t="s">
        <v>9</v>
      </c>
      <c r="H1549" s="2">
        <f t="shared" si="24"/>
        <v>1966</v>
      </c>
      <c r="I1549" s="42" t="s">
        <v>6568</v>
      </c>
      <c r="J1549" s="2">
        <v>5.8</v>
      </c>
      <c r="K1549" s="2">
        <v>107.93</v>
      </c>
      <c r="L1549" s="2">
        <v>180</v>
      </c>
      <c r="M1549" s="2">
        <v>8.99</v>
      </c>
      <c r="N1549" s="2">
        <v>18.96</v>
      </c>
      <c r="O1549" s="2">
        <v>82.21</v>
      </c>
      <c r="P1549" s="2">
        <v>2881</v>
      </c>
      <c r="Q1549" s="2" t="s">
        <v>49</v>
      </c>
      <c r="R1549" s="2">
        <v>55</v>
      </c>
      <c r="S1549" s="2">
        <v>459348</v>
      </c>
      <c r="T1549" s="2">
        <v>53.74</v>
      </c>
      <c r="U1549" s="2">
        <v>28.47</v>
      </c>
      <c r="V1549" s="2" t="s">
        <v>44</v>
      </c>
      <c r="W1549" s="2">
        <v>27.24</v>
      </c>
    </row>
    <row r="1550" spans="1:23" x14ac:dyDescent="0.3">
      <c r="A1550" s="2" t="s">
        <v>1505</v>
      </c>
      <c r="B1550" s="2" t="s">
        <v>13</v>
      </c>
      <c r="C1550" s="2" t="s">
        <v>52</v>
      </c>
      <c r="D1550" s="2" t="s">
        <v>2163</v>
      </c>
      <c r="E1550" s="2" t="s">
        <v>4617</v>
      </c>
      <c r="F1550" s="2" t="s">
        <v>26</v>
      </c>
      <c r="G1550" s="2" t="s">
        <v>9</v>
      </c>
      <c r="H1550" s="2">
        <f t="shared" si="24"/>
        <v>1967</v>
      </c>
      <c r="I1550" s="42" t="s">
        <v>6569</v>
      </c>
      <c r="J1550" s="2">
        <v>5.8</v>
      </c>
      <c r="K1550" s="2">
        <v>115.61</v>
      </c>
      <c r="L1550" s="2">
        <v>85</v>
      </c>
      <c r="M1550" s="2">
        <v>1.69</v>
      </c>
      <c r="N1550" s="2">
        <v>4.6900000000000004</v>
      </c>
      <c r="O1550" s="2">
        <v>46.04</v>
      </c>
      <c r="P1550" s="2">
        <v>4854</v>
      </c>
      <c r="Q1550" s="2" t="s">
        <v>49</v>
      </c>
      <c r="R1550" s="2">
        <v>77</v>
      </c>
      <c r="S1550" s="2">
        <v>147558</v>
      </c>
      <c r="T1550" s="2">
        <v>26.08</v>
      </c>
      <c r="U1550" s="2">
        <v>19.96</v>
      </c>
      <c r="V1550" s="2" t="s">
        <v>50</v>
      </c>
      <c r="W1550" s="2">
        <v>53.9</v>
      </c>
    </row>
    <row r="1551" spans="1:23" x14ac:dyDescent="0.3">
      <c r="A1551" s="2" t="s">
        <v>1507</v>
      </c>
      <c r="B1551" s="2" t="s">
        <v>28</v>
      </c>
      <c r="C1551" s="2" t="s">
        <v>66</v>
      </c>
      <c r="D1551" s="2" t="s">
        <v>2528</v>
      </c>
      <c r="E1551" s="2" t="s">
        <v>4620</v>
      </c>
      <c r="F1551" s="2" t="s">
        <v>26</v>
      </c>
      <c r="G1551" s="2" t="s">
        <v>27</v>
      </c>
      <c r="H1551" s="2">
        <f t="shared" si="24"/>
        <v>1962</v>
      </c>
      <c r="I1551" s="42" t="s">
        <v>6570</v>
      </c>
      <c r="J1551" s="2">
        <v>5.8</v>
      </c>
      <c r="K1551" s="2">
        <v>122.86</v>
      </c>
      <c r="L1551" s="2">
        <v>177</v>
      </c>
      <c r="M1551" s="2">
        <v>44.98</v>
      </c>
      <c r="N1551" s="2">
        <v>111.15</v>
      </c>
      <c r="O1551" s="2">
        <v>824.96</v>
      </c>
      <c r="P1551" s="2">
        <v>2011</v>
      </c>
      <c r="Q1551" s="2" t="s">
        <v>49</v>
      </c>
      <c r="R1551" s="2">
        <v>81</v>
      </c>
      <c r="S1551" s="2">
        <v>353682</v>
      </c>
      <c r="T1551" s="2">
        <v>429.93</v>
      </c>
      <c r="U1551" s="2">
        <v>395.03</v>
      </c>
      <c r="V1551" s="2" t="s">
        <v>50</v>
      </c>
      <c r="W1551" s="2">
        <v>36.64</v>
      </c>
    </row>
    <row r="1552" spans="1:23" x14ac:dyDescent="0.3">
      <c r="A1552" s="2" t="s">
        <v>1346</v>
      </c>
      <c r="B1552" s="2" t="s">
        <v>13</v>
      </c>
      <c r="C1552" s="2" t="s">
        <v>50</v>
      </c>
      <c r="D1552" s="2" t="s">
        <v>2945</v>
      </c>
      <c r="E1552" s="2" t="s">
        <v>4766</v>
      </c>
      <c r="F1552" s="2" t="s">
        <v>26</v>
      </c>
      <c r="G1552" s="2" t="s">
        <v>9</v>
      </c>
      <c r="H1552" s="2">
        <f t="shared" si="24"/>
        <v>2010</v>
      </c>
      <c r="I1552" s="42" t="s">
        <v>6571</v>
      </c>
      <c r="J1552" s="2">
        <v>5.8</v>
      </c>
      <c r="K1552" s="2">
        <v>221.03</v>
      </c>
      <c r="L1552" s="2">
        <v>136</v>
      </c>
      <c r="M1552" s="2">
        <v>10.84</v>
      </c>
      <c r="N1552" s="2">
        <v>20.39</v>
      </c>
      <c r="O1552" s="2">
        <v>194.36</v>
      </c>
      <c r="P1552" s="2">
        <v>1852</v>
      </c>
      <c r="Q1552" s="2" t="s">
        <v>45</v>
      </c>
      <c r="R1552" s="2">
        <v>97</v>
      </c>
      <c r="S1552" s="2">
        <v>456156</v>
      </c>
      <c r="T1552" s="2">
        <v>146.41</v>
      </c>
      <c r="U1552" s="2">
        <v>47.95</v>
      </c>
      <c r="V1552" s="2" t="s">
        <v>44</v>
      </c>
      <c r="W1552" s="2">
        <v>27.21</v>
      </c>
    </row>
    <row r="1553" spans="1:23" x14ac:dyDescent="0.3">
      <c r="A1553" s="2" t="s">
        <v>1641</v>
      </c>
      <c r="B1553" s="2" t="s">
        <v>20</v>
      </c>
      <c r="C1553" s="2" t="s">
        <v>66</v>
      </c>
      <c r="D1553" s="2" t="s">
        <v>2250</v>
      </c>
      <c r="E1553" s="2" t="s">
        <v>4792</v>
      </c>
      <c r="F1553" s="2" t="s">
        <v>26</v>
      </c>
      <c r="G1553" s="2" t="s">
        <v>1843</v>
      </c>
      <c r="H1553" s="2">
        <f t="shared" si="24"/>
        <v>2013</v>
      </c>
      <c r="I1553" s="42" t="s">
        <v>6572</v>
      </c>
      <c r="J1553" s="2">
        <v>5.8</v>
      </c>
      <c r="K1553" s="2">
        <v>194.79</v>
      </c>
      <c r="L1553" s="2">
        <v>127</v>
      </c>
      <c r="M1553" s="2">
        <v>42.49</v>
      </c>
      <c r="N1553" s="2">
        <v>101.38</v>
      </c>
      <c r="O1553" s="2">
        <v>461.26</v>
      </c>
      <c r="P1553" s="2">
        <v>878</v>
      </c>
      <c r="Q1553" s="2" t="s">
        <v>45</v>
      </c>
      <c r="R1553" s="2">
        <v>43</v>
      </c>
      <c r="S1553" s="2">
        <v>492198</v>
      </c>
      <c r="T1553" s="2">
        <v>313.99</v>
      </c>
      <c r="U1553" s="2">
        <v>147.27000000000001</v>
      </c>
      <c r="V1553" s="2" t="s">
        <v>46</v>
      </c>
      <c r="W1553" s="2">
        <v>36.61</v>
      </c>
    </row>
    <row r="1554" spans="1:23" x14ac:dyDescent="0.3">
      <c r="A1554" s="2" t="s">
        <v>1668</v>
      </c>
      <c r="B1554" s="2" t="s">
        <v>10</v>
      </c>
      <c r="C1554" s="2" t="s">
        <v>66</v>
      </c>
      <c r="D1554" s="2" t="s">
        <v>2970</v>
      </c>
      <c r="E1554" s="2" t="s">
        <v>4823</v>
      </c>
      <c r="F1554" s="2" t="s">
        <v>26</v>
      </c>
      <c r="G1554" s="2" t="s">
        <v>9</v>
      </c>
      <c r="H1554" s="2">
        <f t="shared" si="24"/>
        <v>1996</v>
      </c>
      <c r="I1554" s="42" t="s">
        <v>6573</v>
      </c>
      <c r="J1554" s="2">
        <v>5.8</v>
      </c>
      <c r="K1554" s="2">
        <v>217.45</v>
      </c>
      <c r="L1554" s="2">
        <v>82</v>
      </c>
      <c r="M1554" s="2">
        <v>30.68</v>
      </c>
      <c r="N1554" s="2">
        <v>46.07</v>
      </c>
      <c r="O1554" s="2">
        <v>313.55</v>
      </c>
      <c r="P1554" s="2">
        <v>1293</v>
      </c>
      <c r="Q1554" s="2" t="s">
        <v>45</v>
      </c>
      <c r="R1554" s="2">
        <v>41</v>
      </c>
      <c r="S1554" s="2">
        <v>253660</v>
      </c>
      <c r="T1554" s="2">
        <v>188.15</v>
      </c>
      <c r="U1554" s="2">
        <v>125.4</v>
      </c>
      <c r="V1554" s="2" t="s">
        <v>48</v>
      </c>
      <c r="W1554" s="2">
        <v>102.88</v>
      </c>
    </row>
    <row r="1555" spans="1:23" x14ac:dyDescent="0.3">
      <c r="A1555" s="2" t="s">
        <v>1722</v>
      </c>
      <c r="B1555" s="2" t="s">
        <v>28</v>
      </c>
      <c r="C1555" s="2" t="s">
        <v>48</v>
      </c>
      <c r="D1555" s="2" t="s">
        <v>2401</v>
      </c>
      <c r="E1555" s="2" t="s">
        <v>3731</v>
      </c>
      <c r="F1555" s="2" t="s">
        <v>26</v>
      </c>
      <c r="G1555" s="2" t="s">
        <v>9</v>
      </c>
      <c r="H1555" s="2">
        <f t="shared" si="24"/>
        <v>1978</v>
      </c>
      <c r="I1555" s="42" t="s">
        <v>6574</v>
      </c>
      <c r="J1555" s="2">
        <v>5.8</v>
      </c>
      <c r="K1555" s="2">
        <v>208.83</v>
      </c>
      <c r="L1555" s="2">
        <v>164</v>
      </c>
      <c r="M1555" s="2">
        <v>23.13</v>
      </c>
      <c r="N1555" s="2">
        <v>58.25</v>
      </c>
      <c r="O1555" s="2">
        <v>343.54</v>
      </c>
      <c r="P1555" s="2">
        <v>3927</v>
      </c>
      <c r="Q1555" s="2" t="s">
        <v>45</v>
      </c>
      <c r="R1555" s="2">
        <v>77</v>
      </c>
      <c r="S1555" s="2">
        <v>258474</v>
      </c>
      <c r="T1555" s="2">
        <v>269.14</v>
      </c>
      <c r="U1555" s="2">
        <v>74.400000000000006</v>
      </c>
      <c r="V1555" s="2" t="s">
        <v>54</v>
      </c>
      <c r="W1555" s="2">
        <v>98.49</v>
      </c>
    </row>
    <row r="1556" spans="1:23" x14ac:dyDescent="0.3">
      <c r="A1556" s="2" t="s">
        <v>706</v>
      </c>
      <c r="B1556" s="2" t="s">
        <v>10</v>
      </c>
      <c r="C1556" s="2" t="s">
        <v>44</v>
      </c>
      <c r="D1556" s="2" t="s">
        <v>2652</v>
      </c>
      <c r="E1556" s="2" t="s">
        <v>4971</v>
      </c>
      <c r="F1556" s="2" t="s">
        <v>26</v>
      </c>
      <c r="G1556" s="2" t="s">
        <v>9</v>
      </c>
      <c r="H1556" s="2">
        <f t="shared" si="24"/>
        <v>2008</v>
      </c>
      <c r="I1556" s="42" t="s">
        <v>6575</v>
      </c>
      <c r="J1556" s="2">
        <v>5.8</v>
      </c>
      <c r="K1556" s="2">
        <v>239.97</v>
      </c>
      <c r="L1556" s="2">
        <v>159</v>
      </c>
      <c r="M1556" s="2">
        <v>32.51</v>
      </c>
      <c r="N1556" s="2">
        <v>78.56</v>
      </c>
      <c r="O1556" s="2">
        <v>396.56</v>
      </c>
      <c r="P1556" s="2">
        <v>3905</v>
      </c>
      <c r="Q1556" s="2" t="s">
        <v>49</v>
      </c>
      <c r="R1556" s="2">
        <v>51</v>
      </c>
      <c r="S1556" s="2">
        <v>254394</v>
      </c>
      <c r="T1556" s="2">
        <v>224.59</v>
      </c>
      <c r="U1556" s="2">
        <v>171.97</v>
      </c>
      <c r="V1556" s="2" t="s">
        <v>48</v>
      </c>
      <c r="W1556" s="2">
        <v>86.39</v>
      </c>
    </row>
    <row r="1557" spans="1:23" x14ac:dyDescent="0.3">
      <c r="A1557" s="2" t="s">
        <v>1795</v>
      </c>
      <c r="B1557" s="2" t="s">
        <v>25</v>
      </c>
      <c r="C1557" s="2" t="s">
        <v>54</v>
      </c>
      <c r="D1557" s="2" t="s">
        <v>1856</v>
      </c>
      <c r="E1557" s="2" t="s">
        <v>4978</v>
      </c>
      <c r="F1557" s="2" t="s">
        <v>26</v>
      </c>
      <c r="G1557" s="2" t="s">
        <v>9</v>
      </c>
      <c r="H1557" s="2">
        <f t="shared" si="24"/>
        <v>1991</v>
      </c>
      <c r="I1557" s="42" t="s">
        <v>6576</v>
      </c>
      <c r="J1557" s="2">
        <v>5.8</v>
      </c>
      <c r="K1557" s="2">
        <v>262.3</v>
      </c>
      <c r="L1557" s="2">
        <v>124</v>
      </c>
      <c r="M1557" s="2">
        <v>37.159999999999997</v>
      </c>
      <c r="N1557" s="2">
        <v>89.53</v>
      </c>
      <c r="O1557" s="2">
        <v>781.57</v>
      </c>
      <c r="P1557" s="2">
        <v>3718</v>
      </c>
      <c r="Q1557" s="2" t="s">
        <v>49</v>
      </c>
      <c r="R1557" s="2">
        <v>29</v>
      </c>
      <c r="S1557" s="2">
        <v>267825</v>
      </c>
      <c r="T1557" s="2">
        <v>489.87</v>
      </c>
      <c r="U1557" s="2">
        <v>291.7</v>
      </c>
      <c r="V1557" s="2" t="s">
        <v>50</v>
      </c>
      <c r="W1557" s="2">
        <v>49.72</v>
      </c>
    </row>
    <row r="1558" spans="1:23" x14ac:dyDescent="0.3">
      <c r="A1558" s="2" t="s">
        <v>1800</v>
      </c>
      <c r="B1558" s="2" t="s">
        <v>20</v>
      </c>
      <c r="C1558" s="2" t="s">
        <v>52</v>
      </c>
      <c r="D1558" s="2" t="s">
        <v>2002</v>
      </c>
      <c r="E1558" s="2" t="s">
        <v>4983</v>
      </c>
      <c r="F1558" s="2" t="s">
        <v>26</v>
      </c>
      <c r="G1558" s="2" t="s">
        <v>9</v>
      </c>
      <c r="H1558" s="2">
        <f t="shared" si="24"/>
        <v>1989</v>
      </c>
      <c r="I1558" s="42" t="s">
        <v>6577</v>
      </c>
      <c r="J1558" s="2">
        <v>5.8</v>
      </c>
      <c r="K1558" s="2">
        <v>108.17</v>
      </c>
      <c r="L1558" s="2">
        <v>173</v>
      </c>
      <c r="M1558" s="2">
        <v>7.88</v>
      </c>
      <c r="N1558" s="2">
        <v>16.170000000000002</v>
      </c>
      <c r="O1558" s="2">
        <v>100.7</v>
      </c>
      <c r="P1558" s="2">
        <v>1597</v>
      </c>
      <c r="Q1558" s="2" t="s">
        <v>45</v>
      </c>
      <c r="R1558" s="2">
        <v>83</v>
      </c>
      <c r="S1558" s="2">
        <v>329423</v>
      </c>
      <c r="T1558" s="2">
        <v>66.09</v>
      </c>
      <c r="U1558" s="2">
        <v>34.61</v>
      </c>
      <c r="V1558" s="2" t="s">
        <v>54</v>
      </c>
      <c r="W1558" s="2">
        <v>34.479999999999997</v>
      </c>
    </row>
    <row r="1559" spans="1:23" x14ac:dyDescent="0.3">
      <c r="A1559" s="2" t="s">
        <v>1803</v>
      </c>
      <c r="B1559" s="2" t="s">
        <v>17</v>
      </c>
      <c r="C1559" s="2" t="s">
        <v>48</v>
      </c>
      <c r="D1559" s="2" t="s">
        <v>3041</v>
      </c>
      <c r="E1559" s="2" t="s">
        <v>4988</v>
      </c>
      <c r="F1559" s="2" t="s">
        <v>26</v>
      </c>
      <c r="G1559" s="2" t="s">
        <v>9</v>
      </c>
      <c r="H1559" s="2">
        <f t="shared" si="24"/>
        <v>1970</v>
      </c>
      <c r="I1559" s="42" t="s">
        <v>6578</v>
      </c>
      <c r="J1559" s="2">
        <v>5.8</v>
      </c>
      <c r="K1559" s="2">
        <v>222.38</v>
      </c>
      <c r="L1559" s="2">
        <v>114</v>
      </c>
      <c r="M1559" s="2">
        <v>3.8</v>
      </c>
      <c r="N1559" s="2">
        <v>5.95</v>
      </c>
      <c r="O1559" s="2">
        <v>48.01</v>
      </c>
      <c r="P1559" s="2">
        <v>4781</v>
      </c>
      <c r="Q1559" s="2" t="s">
        <v>45</v>
      </c>
      <c r="R1559" s="2">
        <v>97</v>
      </c>
      <c r="S1559" s="2">
        <v>106665</v>
      </c>
      <c r="T1559" s="2">
        <v>26.29</v>
      </c>
      <c r="U1559" s="2">
        <v>21.72</v>
      </c>
      <c r="V1559" s="2" t="s">
        <v>54</v>
      </c>
      <c r="W1559" s="2">
        <v>31.7</v>
      </c>
    </row>
    <row r="1560" spans="1:23" x14ac:dyDescent="0.3">
      <c r="A1560" s="2" t="s">
        <v>134</v>
      </c>
      <c r="B1560" s="2" t="s">
        <v>13</v>
      </c>
      <c r="C1560" s="2" t="s">
        <v>50</v>
      </c>
      <c r="D1560" s="2" t="s">
        <v>1930</v>
      </c>
      <c r="E1560" s="2" t="s">
        <v>3132</v>
      </c>
      <c r="F1560" s="2" t="s">
        <v>26</v>
      </c>
      <c r="G1560" s="2" t="s">
        <v>9</v>
      </c>
      <c r="H1560" s="2">
        <f t="shared" si="24"/>
        <v>1984</v>
      </c>
      <c r="I1560" s="42" t="s">
        <v>6579</v>
      </c>
      <c r="J1560" s="2">
        <v>5.7</v>
      </c>
      <c r="K1560" s="2">
        <v>170.81</v>
      </c>
      <c r="L1560" s="2">
        <v>155</v>
      </c>
      <c r="M1560" s="2">
        <v>8.8699999999999992</v>
      </c>
      <c r="N1560" s="2">
        <v>19.91</v>
      </c>
      <c r="O1560" s="2">
        <v>85.57</v>
      </c>
      <c r="P1560" s="2">
        <v>2614</v>
      </c>
      <c r="Q1560" s="2" t="s">
        <v>45</v>
      </c>
      <c r="R1560" s="2">
        <v>67</v>
      </c>
      <c r="S1560" s="2">
        <v>246440</v>
      </c>
      <c r="T1560" s="2">
        <v>54.06</v>
      </c>
      <c r="U1560" s="2">
        <v>31.51</v>
      </c>
      <c r="V1560" s="2" t="s">
        <v>46</v>
      </c>
      <c r="W1560" s="2">
        <v>41.2</v>
      </c>
    </row>
    <row r="1561" spans="1:23" x14ac:dyDescent="0.3">
      <c r="A1561" s="2" t="s">
        <v>142</v>
      </c>
      <c r="B1561" s="2" t="s">
        <v>8</v>
      </c>
      <c r="C1561" s="2" t="s">
        <v>44</v>
      </c>
      <c r="D1561" s="2" t="s">
        <v>1939</v>
      </c>
      <c r="E1561" s="2" t="s">
        <v>3140</v>
      </c>
      <c r="F1561" s="2" t="s">
        <v>26</v>
      </c>
      <c r="G1561" s="2" t="s">
        <v>21</v>
      </c>
      <c r="H1561" s="2">
        <f t="shared" si="24"/>
        <v>1954</v>
      </c>
      <c r="I1561" s="42" t="s">
        <v>6580</v>
      </c>
      <c r="J1561" s="2">
        <v>5.7</v>
      </c>
      <c r="K1561" s="2">
        <v>2.16</v>
      </c>
      <c r="L1561" s="2">
        <v>170</v>
      </c>
      <c r="M1561" s="2">
        <v>2</v>
      </c>
      <c r="N1561" s="2">
        <v>5.36</v>
      </c>
      <c r="O1561" s="2">
        <v>26.68</v>
      </c>
      <c r="P1561" s="2">
        <v>762</v>
      </c>
      <c r="Q1561" s="2" t="s">
        <v>49</v>
      </c>
      <c r="R1561" s="2">
        <v>79</v>
      </c>
      <c r="S1561" s="2">
        <v>212684</v>
      </c>
      <c r="T1561" s="2">
        <v>14.11</v>
      </c>
      <c r="U1561" s="2">
        <v>12.57</v>
      </c>
      <c r="V1561" s="2" t="s">
        <v>46</v>
      </c>
      <c r="W1561" s="2">
        <v>0.95</v>
      </c>
    </row>
    <row r="1562" spans="1:23" x14ac:dyDescent="0.3">
      <c r="A1562" s="2" t="s">
        <v>166</v>
      </c>
      <c r="B1562" s="2" t="s">
        <v>28</v>
      </c>
      <c r="C1562" s="2" t="s">
        <v>61</v>
      </c>
      <c r="D1562" s="2" t="s">
        <v>1962</v>
      </c>
      <c r="E1562" s="2" t="s">
        <v>3164</v>
      </c>
      <c r="F1562" s="2" t="s">
        <v>26</v>
      </c>
      <c r="G1562" s="2" t="s">
        <v>9</v>
      </c>
      <c r="H1562" s="2">
        <f t="shared" si="24"/>
        <v>1983</v>
      </c>
      <c r="I1562" s="42" t="s">
        <v>6581</v>
      </c>
      <c r="J1562" s="2">
        <v>5.7</v>
      </c>
      <c r="K1562" s="2">
        <v>179.87</v>
      </c>
      <c r="L1562" s="2">
        <v>118</v>
      </c>
      <c r="M1562" s="2">
        <v>40.5</v>
      </c>
      <c r="N1562" s="2">
        <v>95.64</v>
      </c>
      <c r="O1562" s="2">
        <v>393.28</v>
      </c>
      <c r="P1562" s="2">
        <v>3962</v>
      </c>
      <c r="Q1562" s="2" t="s">
        <v>49</v>
      </c>
      <c r="R1562" s="2">
        <v>35</v>
      </c>
      <c r="S1562" s="2">
        <v>219874</v>
      </c>
      <c r="T1562" s="2">
        <v>240.6</v>
      </c>
      <c r="U1562" s="2">
        <v>152.68</v>
      </c>
      <c r="V1562" s="2" t="s">
        <v>55</v>
      </c>
      <c r="W1562" s="2">
        <v>22.15</v>
      </c>
    </row>
    <row r="1563" spans="1:23" x14ac:dyDescent="0.3">
      <c r="A1563" s="2" t="s">
        <v>216</v>
      </c>
      <c r="B1563" s="2" t="s">
        <v>22</v>
      </c>
      <c r="C1563" s="2" t="s">
        <v>54</v>
      </c>
      <c r="D1563" s="2" t="s">
        <v>2008</v>
      </c>
      <c r="E1563" s="2" t="s">
        <v>3214</v>
      </c>
      <c r="F1563" s="2" t="s">
        <v>26</v>
      </c>
      <c r="G1563" s="2" t="s">
        <v>9</v>
      </c>
      <c r="H1563" s="2">
        <f t="shared" si="24"/>
        <v>2000</v>
      </c>
      <c r="I1563" s="42" t="s">
        <v>6582</v>
      </c>
      <c r="J1563" s="2">
        <v>5.7</v>
      </c>
      <c r="K1563" s="2">
        <v>31.21</v>
      </c>
      <c r="L1563" s="2">
        <v>179</v>
      </c>
      <c r="M1563" s="2">
        <v>31.17</v>
      </c>
      <c r="N1563" s="2">
        <v>81.06</v>
      </c>
      <c r="O1563" s="2">
        <v>329.92</v>
      </c>
      <c r="P1563" s="2">
        <v>2470</v>
      </c>
      <c r="Q1563" s="2" t="s">
        <v>45</v>
      </c>
      <c r="R1563" s="2">
        <v>51</v>
      </c>
      <c r="S1563" s="2">
        <v>97144</v>
      </c>
      <c r="T1563" s="2">
        <v>195.29</v>
      </c>
      <c r="U1563" s="2">
        <v>134.63</v>
      </c>
      <c r="V1563" s="2" t="s">
        <v>54</v>
      </c>
      <c r="W1563" s="2">
        <v>3.88</v>
      </c>
    </row>
    <row r="1564" spans="1:23" x14ac:dyDescent="0.3">
      <c r="A1564" s="2" t="s">
        <v>244</v>
      </c>
      <c r="B1564" s="2" t="s">
        <v>17</v>
      </c>
      <c r="C1564" s="2" t="s">
        <v>52</v>
      </c>
      <c r="D1564" s="2" t="s">
        <v>2035</v>
      </c>
      <c r="E1564" s="2" t="s">
        <v>3243</v>
      </c>
      <c r="F1564" s="2" t="s">
        <v>26</v>
      </c>
      <c r="G1564" s="2" t="s">
        <v>9</v>
      </c>
      <c r="H1564" s="2">
        <f t="shared" si="24"/>
        <v>1991</v>
      </c>
      <c r="I1564" s="42" t="s">
        <v>6583</v>
      </c>
      <c r="J1564" s="2">
        <v>5.7</v>
      </c>
      <c r="K1564" s="2">
        <v>288.02999999999997</v>
      </c>
      <c r="L1564" s="2">
        <v>105</v>
      </c>
      <c r="M1564" s="2">
        <v>22.22</v>
      </c>
      <c r="N1564" s="2">
        <v>40.14</v>
      </c>
      <c r="O1564" s="2">
        <v>138.03</v>
      </c>
      <c r="P1564" s="2">
        <v>2832</v>
      </c>
      <c r="Q1564" s="2" t="s">
        <v>45</v>
      </c>
      <c r="R1564" s="2">
        <v>37</v>
      </c>
      <c r="S1564" s="2">
        <v>41899</v>
      </c>
      <c r="T1564" s="2">
        <v>97.67</v>
      </c>
      <c r="U1564" s="2">
        <v>40.36</v>
      </c>
      <c r="V1564" s="2" t="s">
        <v>55</v>
      </c>
      <c r="W1564" s="2">
        <v>103.75</v>
      </c>
    </row>
    <row r="1565" spans="1:23" x14ac:dyDescent="0.3">
      <c r="A1565" s="2" t="s">
        <v>282</v>
      </c>
      <c r="B1565" s="2" t="s">
        <v>8</v>
      </c>
      <c r="C1565" s="2" t="s">
        <v>61</v>
      </c>
      <c r="D1565" s="2" t="s">
        <v>2070</v>
      </c>
      <c r="E1565" s="2" t="s">
        <v>3281</v>
      </c>
      <c r="F1565" s="2" t="s">
        <v>26</v>
      </c>
      <c r="G1565" s="2" t="s">
        <v>9</v>
      </c>
      <c r="H1565" s="2">
        <f t="shared" si="24"/>
        <v>1992</v>
      </c>
      <c r="I1565" s="42" t="s">
        <v>6584</v>
      </c>
      <c r="J1565" s="2">
        <v>5.7</v>
      </c>
      <c r="K1565" s="2">
        <v>284.19</v>
      </c>
      <c r="L1565" s="2">
        <v>166</v>
      </c>
      <c r="M1565" s="2">
        <v>32.299999999999997</v>
      </c>
      <c r="N1565" s="2">
        <v>83.18</v>
      </c>
      <c r="O1565" s="2">
        <v>177.04</v>
      </c>
      <c r="P1565" s="2">
        <v>623</v>
      </c>
      <c r="Q1565" s="2" t="s">
        <v>49</v>
      </c>
      <c r="R1565" s="2">
        <v>44</v>
      </c>
      <c r="S1565" s="2">
        <v>57390</v>
      </c>
      <c r="T1565" s="2">
        <v>109.05</v>
      </c>
      <c r="U1565" s="2">
        <v>67.989999999999995</v>
      </c>
      <c r="V1565" s="2" t="s">
        <v>46</v>
      </c>
      <c r="W1565" s="2">
        <v>106.48</v>
      </c>
    </row>
    <row r="1566" spans="1:23" x14ac:dyDescent="0.3">
      <c r="A1566" s="2" t="s">
        <v>503</v>
      </c>
      <c r="B1566" s="2" t="s">
        <v>32</v>
      </c>
      <c r="C1566" s="2" t="s">
        <v>44</v>
      </c>
      <c r="D1566" s="2" t="s">
        <v>2250</v>
      </c>
      <c r="E1566" s="2" t="s">
        <v>3509</v>
      </c>
      <c r="F1566" s="2" t="s">
        <v>26</v>
      </c>
      <c r="G1566" s="2" t="s">
        <v>9</v>
      </c>
      <c r="H1566" s="2">
        <f t="shared" si="24"/>
        <v>2007</v>
      </c>
      <c r="I1566" s="42" t="s">
        <v>5463</v>
      </c>
      <c r="J1566" s="2">
        <v>5.7</v>
      </c>
      <c r="K1566" s="2">
        <v>230.9</v>
      </c>
      <c r="L1566" s="2">
        <v>121</v>
      </c>
      <c r="M1566" s="2">
        <v>31.48</v>
      </c>
      <c r="N1566" s="2">
        <v>70.62</v>
      </c>
      <c r="O1566" s="2">
        <v>255.24</v>
      </c>
      <c r="P1566" s="2">
        <v>3047</v>
      </c>
      <c r="Q1566" s="2" t="s">
        <v>45</v>
      </c>
      <c r="R1566" s="2">
        <v>51</v>
      </c>
      <c r="S1566" s="2">
        <v>453072</v>
      </c>
      <c r="T1566" s="2">
        <v>176.6</v>
      </c>
      <c r="U1566" s="2">
        <v>78.64</v>
      </c>
      <c r="V1566" s="2" t="s">
        <v>50</v>
      </c>
      <c r="W1566" s="2">
        <v>113.52</v>
      </c>
    </row>
    <row r="1567" spans="1:23" x14ac:dyDescent="0.3">
      <c r="A1567" s="2" t="s">
        <v>532</v>
      </c>
      <c r="B1567" s="2" t="s">
        <v>32</v>
      </c>
      <c r="C1567" s="2" t="s">
        <v>44</v>
      </c>
      <c r="D1567" s="2" t="s">
        <v>2271</v>
      </c>
      <c r="E1567" s="2" t="s">
        <v>3538</v>
      </c>
      <c r="F1567" s="2" t="s">
        <v>26</v>
      </c>
      <c r="G1567" s="2" t="s">
        <v>9</v>
      </c>
      <c r="H1567" s="2">
        <f t="shared" si="24"/>
        <v>1968</v>
      </c>
      <c r="I1567" s="42" t="s">
        <v>6585</v>
      </c>
      <c r="J1567" s="2">
        <v>5.7</v>
      </c>
      <c r="K1567" s="2">
        <v>179.96</v>
      </c>
      <c r="L1567" s="2">
        <v>81</v>
      </c>
      <c r="M1567" s="2">
        <v>24.13</v>
      </c>
      <c r="N1567" s="2">
        <v>47.33</v>
      </c>
      <c r="O1567" s="2">
        <v>462.95</v>
      </c>
      <c r="P1567" s="2">
        <v>3141</v>
      </c>
      <c r="Q1567" s="2" t="s">
        <v>49</v>
      </c>
      <c r="R1567" s="2">
        <v>47</v>
      </c>
      <c r="S1567" s="2">
        <v>209028</v>
      </c>
      <c r="T1567" s="2">
        <v>361.35</v>
      </c>
      <c r="U1567" s="2">
        <v>101.6</v>
      </c>
      <c r="V1567" s="2" t="s">
        <v>46</v>
      </c>
      <c r="W1567" s="2">
        <v>30.93</v>
      </c>
    </row>
    <row r="1568" spans="1:23" x14ac:dyDescent="0.3">
      <c r="A1568" s="2" t="s">
        <v>563</v>
      </c>
      <c r="B1568" s="2" t="s">
        <v>13</v>
      </c>
      <c r="C1568" s="2" t="s">
        <v>61</v>
      </c>
      <c r="D1568" s="2" t="s">
        <v>2126</v>
      </c>
      <c r="E1568" s="2" t="s">
        <v>3569</v>
      </c>
      <c r="F1568" s="2" t="s">
        <v>26</v>
      </c>
      <c r="G1568" s="2" t="s">
        <v>9</v>
      </c>
      <c r="H1568" s="2">
        <f t="shared" si="24"/>
        <v>1960</v>
      </c>
      <c r="I1568" s="42" t="s">
        <v>6586</v>
      </c>
      <c r="J1568" s="2">
        <v>5.7</v>
      </c>
      <c r="K1568" s="2">
        <v>204.31</v>
      </c>
      <c r="L1568" s="2">
        <v>103</v>
      </c>
      <c r="M1568" s="2">
        <v>9.6199999999999992</v>
      </c>
      <c r="N1568" s="2">
        <v>18.14</v>
      </c>
      <c r="O1568" s="2">
        <v>87.78</v>
      </c>
      <c r="P1568" s="2">
        <v>2221</v>
      </c>
      <c r="Q1568" s="2" t="s">
        <v>49</v>
      </c>
      <c r="R1568" s="2">
        <v>80</v>
      </c>
      <c r="S1568" s="2">
        <v>287664</v>
      </c>
      <c r="T1568" s="2">
        <v>58.54</v>
      </c>
      <c r="U1568" s="2">
        <v>29.24</v>
      </c>
      <c r="V1568" s="2" t="s">
        <v>54</v>
      </c>
      <c r="W1568" s="2">
        <v>31.68</v>
      </c>
    </row>
    <row r="1569" spans="1:23" x14ac:dyDescent="0.3">
      <c r="A1569" s="2" t="s">
        <v>583</v>
      </c>
      <c r="B1569" s="2" t="s">
        <v>10</v>
      </c>
      <c r="C1569" s="2" t="s">
        <v>66</v>
      </c>
      <c r="D1569" s="2" t="s">
        <v>2304</v>
      </c>
      <c r="E1569" s="2" t="s">
        <v>3588</v>
      </c>
      <c r="F1569" s="2" t="s">
        <v>26</v>
      </c>
      <c r="G1569" s="2" t="s">
        <v>9</v>
      </c>
      <c r="H1569" s="2">
        <f t="shared" si="24"/>
        <v>1979</v>
      </c>
      <c r="I1569" s="42" t="s">
        <v>6587</v>
      </c>
      <c r="J1569" s="2">
        <v>5.7</v>
      </c>
      <c r="K1569" s="2">
        <v>103.14</v>
      </c>
      <c r="L1569" s="2">
        <v>97</v>
      </c>
      <c r="M1569" s="2">
        <v>31.17</v>
      </c>
      <c r="N1569" s="2">
        <v>58.64</v>
      </c>
      <c r="O1569" s="2">
        <v>507.73</v>
      </c>
      <c r="P1569" s="2">
        <v>2248</v>
      </c>
      <c r="Q1569" s="2" t="s">
        <v>49</v>
      </c>
      <c r="R1569" s="2">
        <v>95</v>
      </c>
      <c r="S1569" s="2">
        <v>379129</v>
      </c>
      <c r="T1569" s="2">
        <v>325.92</v>
      </c>
      <c r="U1569" s="2">
        <v>181.81</v>
      </c>
      <c r="V1569" s="2" t="s">
        <v>54</v>
      </c>
      <c r="W1569" s="2">
        <v>15.74</v>
      </c>
    </row>
    <row r="1570" spans="1:23" x14ac:dyDescent="0.3">
      <c r="A1570" s="2" t="s">
        <v>636</v>
      </c>
      <c r="B1570" s="2" t="s">
        <v>25</v>
      </c>
      <c r="C1570" s="2" t="s">
        <v>48</v>
      </c>
      <c r="D1570" s="2" t="s">
        <v>2047</v>
      </c>
      <c r="E1570" s="2" t="s">
        <v>3647</v>
      </c>
      <c r="F1570" s="2" t="s">
        <v>26</v>
      </c>
      <c r="G1570" s="2" t="s">
        <v>9</v>
      </c>
      <c r="H1570" s="2">
        <f t="shared" si="24"/>
        <v>2005</v>
      </c>
      <c r="I1570" s="42" t="s">
        <v>6588</v>
      </c>
      <c r="J1570" s="2">
        <v>5.7</v>
      </c>
      <c r="K1570" s="2">
        <v>130.03</v>
      </c>
      <c r="L1570" s="2">
        <v>160</v>
      </c>
      <c r="M1570" s="2">
        <v>32.24</v>
      </c>
      <c r="N1570" s="2">
        <v>83.63</v>
      </c>
      <c r="O1570" s="2">
        <v>273.11</v>
      </c>
      <c r="P1570" s="2">
        <v>3949</v>
      </c>
      <c r="Q1570" s="2" t="s">
        <v>49</v>
      </c>
      <c r="R1570" s="2">
        <v>46</v>
      </c>
      <c r="S1570" s="2">
        <v>261482</v>
      </c>
      <c r="T1570" s="2">
        <v>168.63</v>
      </c>
      <c r="U1570" s="2">
        <v>104.48</v>
      </c>
      <c r="V1570" s="2" t="s">
        <v>44</v>
      </c>
      <c r="W1570" s="2">
        <v>31.54</v>
      </c>
    </row>
    <row r="1571" spans="1:23" x14ac:dyDescent="0.3">
      <c r="A1571" s="2" t="s">
        <v>712</v>
      </c>
      <c r="B1571" s="2" t="s">
        <v>32</v>
      </c>
      <c r="C1571" s="2" t="s">
        <v>66</v>
      </c>
      <c r="D1571" s="2" t="s">
        <v>1897</v>
      </c>
      <c r="E1571" s="2" t="s">
        <v>3730</v>
      </c>
      <c r="F1571" s="2" t="s">
        <v>26</v>
      </c>
      <c r="G1571" s="2" t="s">
        <v>27</v>
      </c>
      <c r="H1571" s="2">
        <f t="shared" si="24"/>
        <v>1981</v>
      </c>
      <c r="I1571" s="42" t="s">
        <v>6589</v>
      </c>
      <c r="J1571" s="2">
        <v>5.7</v>
      </c>
      <c r="K1571" s="2">
        <v>277.81</v>
      </c>
      <c r="L1571" s="2">
        <v>125</v>
      </c>
      <c r="M1571" s="2">
        <v>28.6</v>
      </c>
      <c r="N1571" s="2">
        <v>77.709999999999994</v>
      </c>
      <c r="O1571" s="2">
        <v>401.7</v>
      </c>
      <c r="P1571" s="2">
        <v>3560</v>
      </c>
      <c r="Q1571" s="2" t="s">
        <v>45</v>
      </c>
      <c r="R1571" s="2">
        <v>98</v>
      </c>
      <c r="S1571" s="2">
        <v>109963</v>
      </c>
      <c r="T1571" s="2">
        <v>301.77</v>
      </c>
      <c r="U1571" s="2">
        <v>99.93</v>
      </c>
      <c r="V1571" s="2" t="s">
        <v>50</v>
      </c>
      <c r="W1571" s="2">
        <v>126.03</v>
      </c>
    </row>
    <row r="1572" spans="1:23" x14ac:dyDescent="0.3">
      <c r="A1572" s="2" t="s">
        <v>804</v>
      </c>
      <c r="B1572" s="2" t="s">
        <v>25</v>
      </c>
      <c r="C1572" s="2" t="s">
        <v>50</v>
      </c>
      <c r="D1572" s="2" t="s">
        <v>2468</v>
      </c>
      <c r="E1572" s="2" t="s">
        <v>3832</v>
      </c>
      <c r="F1572" s="2" t="s">
        <v>26</v>
      </c>
      <c r="G1572" s="2" t="s">
        <v>9</v>
      </c>
      <c r="H1572" s="2">
        <f t="shared" si="24"/>
        <v>1955</v>
      </c>
      <c r="I1572" s="42" t="s">
        <v>6590</v>
      </c>
      <c r="J1572" s="2">
        <v>5.7</v>
      </c>
      <c r="K1572" s="2">
        <v>52.66</v>
      </c>
      <c r="L1572" s="2">
        <v>172</v>
      </c>
      <c r="M1572" s="2">
        <v>28.44</v>
      </c>
      <c r="N1572" s="2">
        <v>51.56</v>
      </c>
      <c r="O1572" s="2">
        <v>482.96</v>
      </c>
      <c r="P1572" s="2">
        <v>3259</v>
      </c>
      <c r="Q1572" s="2" t="s">
        <v>45</v>
      </c>
      <c r="R1572" s="2">
        <v>68</v>
      </c>
      <c r="S1572" s="2">
        <v>397755</v>
      </c>
      <c r="T1572" s="2">
        <v>297.33</v>
      </c>
      <c r="U1572" s="2">
        <v>185.63</v>
      </c>
      <c r="V1572" s="2" t="s">
        <v>54</v>
      </c>
      <c r="W1572" s="2">
        <v>6</v>
      </c>
    </row>
    <row r="1573" spans="1:23" x14ac:dyDescent="0.3">
      <c r="A1573" s="2" t="s">
        <v>830</v>
      </c>
      <c r="B1573" s="2" t="s">
        <v>20</v>
      </c>
      <c r="C1573" s="2" t="s">
        <v>61</v>
      </c>
      <c r="D1573" s="2" t="s">
        <v>2483</v>
      </c>
      <c r="E1573" s="2" t="s">
        <v>3859</v>
      </c>
      <c r="F1573" s="2" t="s">
        <v>26</v>
      </c>
      <c r="G1573" s="2" t="s">
        <v>9</v>
      </c>
      <c r="H1573" s="2">
        <f t="shared" si="24"/>
        <v>1958</v>
      </c>
      <c r="I1573" s="42" t="s">
        <v>6591</v>
      </c>
      <c r="J1573" s="2">
        <v>5.7</v>
      </c>
      <c r="K1573" s="2">
        <v>6.58</v>
      </c>
      <c r="L1573" s="2">
        <v>124</v>
      </c>
      <c r="M1573" s="2">
        <v>3.75</v>
      </c>
      <c r="N1573" s="2">
        <v>9.44</v>
      </c>
      <c r="O1573" s="2">
        <v>75.16</v>
      </c>
      <c r="P1573" s="2">
        <v>2262</v>
      </c>
      <c r="Q1573" s="2" t="s">
        <v>49</v>
      </c>
      <c r="R1573" s="2">
        <v>28</v>
      </c>
      <c r="S1573" s="2">
        <v>25766</v>
      </c>
      <c r="T1573" s="2">
        <v>52.99</v>
      </c>
      <c r="U1573" s="2">
        <v>22.17</v>
      </c>
      <c r="V1573" s="2" t="s">
        <v>55</v>
      </c>
      <c r="W1573" s="2">
        <v>0.87</v>
      </c>
    </row>
    <row r="1574" spans="1:23" x14ac:dyDescent="0.3">
      <c r="A1574" s="2" t="s">
        <v>842</v>
      </c>
      <c r="B1574" s="2" t="s">
        <v>25</v>
      </c>
      <c r="C1574" s="2" t="s">
        <v>50</v>
      </c>
      <c r="D1574" s="2" t="s">
        <v>2493</v>
      </c>
      <c r="E1574" s="2" t="s">
        <v>3872</v>
      </c>
      <c r="F1574" s="2" t="s">
        <v>26</v>
      </c>
      <c r="G1574" s="2" t="s">
        <v>9</v>
      </c>
      <c r="H1574" s="2">
        <f t="shared" si="24"/>
        <v>1952</v>
      </c>
      <c r="I1574" s="42" t="s">
        <v>6592</v>
      </c>
      <c r="J1574" s="2">
        <v>5.7</v>
      </c>
      <c r="K1574" s="2">
        <v>8.73</v>
      </c>
      <c r="L1574" s="2">
        <v>172</v>
      </c>
      <c r="M1574" s="2">
        <v>18.46</v>
      </c>
      <c r="N1574" s="2">
        <v>35.26</v>
      </c>
      <c r="O1574" s="2">
        <v>352.48</v>
      </c>
      <c r="P1574" s="2">
        <v>523</v>
      </c>
      <c r="Q1574" s="2" t="s">
        <v>49</v>
      </c>
      <c r="R1574" s="2">
        <v>79</v>
      </c>
      <c r="S1574" s="2">
        <v>378589</v>
      </c>
      <c r="T1574" s="2">
        <v>209.43</v>
      </c>
      <c r="U1574" s="2">
        <v>143.05000000000001</v>
      </c>
      <c r="V1574" s="2" t="s">
        <v>48</v>
      </c>
      <c r="W1574" s="2">
        <v>3.91</v>
      </c>
    </row>
    <row r="1575" spans="1:23" x14ac:dyDescent="0.3">
      <c r="A1575" s="2" t="s">
        <v>879</v>
      </c>
      <c r="B1575" s="2" t="s">
        <v>13</v>
      </c>
      <c r="C1575" s="2" t="s">
        <v>61</v>
      </c>
      <c r="D1575" s="2" t="s">
        <v>2516</v>
      </c>
      <c r="E1575" s="2" t="s">
        <v>3910</v>
      </c>
      <c r="F1575" s="2" t="s">
        <v>26</v>
      </c>
      <c r="G1575" s="2" t="s">
        <v>9</v>
      </c>
      <c r="H1575" s="2">
        <f t="shared" si="24"/>
        <v>1996</v>
      </c>
      <c r="I1575" s="42" t="s">
        <v>6593</v>
      </c>
      <c r="J1575" s="2">
        <v>5.7</v>
      </c>
      <c r="K1575" s="2">
        <v>222.49</v>
      </c>
      <c r="L1575" s="2">
        <v>84</v>
      </c>
      <c r="M1575" s="2">
        <v>28.6</v>
      </c>
      <c r="N1575" s="2">
        <v>54.68</v>
      </c>
      <c r="O1575" s="2">
        <v>420.68</v>
      </c>
      <c r="P1575" s="2">
        <v>1656</v>
      </c>
      <c r="Q1575" s="2" t="s">
        <v>49</v>
      </c>
      <c r="R1575" s="2">
        <v>91</v>
      </c>
      <c r="S1575" s="2">
        <v>134412</v>
      </c>
      <c r="T1575" s="2">
        <v>222.96</v>
      </c>
      <c r="U1575" s="2">
        <v>197.72</v>
      </c>
      <c r="V1575" s="2" t="s">
        <v>54</v>
      </c>
      <c r="W1575" s="2">
        <v>91.48</v>
      </c>
    </row>
    <row r="1576" spans="1:23" x14ac:dyDescent="0.3">
      <c r="A1576" s="2" t="s">
        <v>930</v>
      </c>
      <c r="B1576" s="2" t="s">
        <v>20</v>
      </c>
      <c r="C1576" s="2" t="s">
        <v>66</v>
      </c>
      <c r="D1576" s="2" t="s">
        <v>2541</v>
      </c>
      <c r="E1576" s="2" t="s">
        <v>3965</v>
      </c>
      <c r="F1576" s="2" t="s">
        <v>26</v>
      </c>
      <c r="G1576" s="2" t="s">
        <v>9</v>
      </c>
      <c r="H1576" s="2">
        <f t="shared" si="24"/>
        <v>1994</v>
      </c>
      <c r="I1576" s="42" t="s">
        <v>6594</v>
      </c>
      <c r="J1576" s="2">
        <v>5.7</v>
      </c>
      <c r="K1576" s="2">
        <v>108.44</v>
      </c>
      <c r="L1576" s="2">
        <v>165</v>
      </c>
      <c r="M1576" s="2">
        <v>10.49</v>
      </c>
      <c r="N1576" s="2">
        <v>19.829999999999998</v>
      </c>
      <c r="O1576" s="2">
        <v>194.85</v>
      </c>
      <c r="P1576" s="2">
        <v>3320</v>
      </c>
      <c r="Q1576" s="2" t="s">
        <v>45</v>
      </c>
      <c r="R1576" s="2">
        <v>21</v>
      </c>
      <c r="S1576" s="2">
        <v>216297</v>
      </c>
      <c r="T1576" s="2">
        <v>114.89</v>
      </c>
      <c r="U1576" s="2">
        <v>79.959999999999994</v>
      </c>
      <c r="V1576" s="2" t="s">
        <v>46</v>
      </c>
      <c r="W1576" s="2">
        <v>20.8</v>
      </c>
    </row>
    <row r="1577" spans="1:23" x14ac:dyDescent="0.3">
      <c r="A1577" s="2" t="s">
        <v>1004</v>
      </c>
      <c r="B1577" s="2" t="s">
        <v>8</v>
      </c>
      <c r="C1577" s="2" t="s">
        <v>54</v>
      </c>
      <c r="D1577" s="2" t="s">
        <v>2587</v>
      </c>
      <c r="E1577" s="2" t="s">
        <v>4044</v>
      </c>
      <c r="F1577" s="2" t="s">
        <v>26</v>
      </c>
      <c r="G1577" s="2" t="s">
        <v>9</v>
      </c>
      <c r="H1577" s="2">
        <f t="shared" si="24"/>
        <v>1994</v>
      </c>
      <c r="I1577" s="42" t="s">
        <v>5789</v>
      </c>
      <c r="J1577" s="2">
        <v>5.7</v>
      </c>
      <c r="K1577" s="2">
        <v>276.47000000000003</v>
      </c>
      <c r="L1577" s="2">
        <v>137</v>
      </c>
      <c r="M1577" s="2">
        <v>22.04</v>
      </c>
      <c r="N1577" s="2">
        <v>60.71</v>
      </c>
      <c r="O1577" s="2">
        <v>459.4</v>
      </c>
      <c r="P1577" s="2">
        <v>978</v>
      </c>
      <c r="Q1577" s="2" t="s">
        <v>49</v>
      </c>
      <c r="R1577" s="2">
        <v>69</v>
      </c>
      <c r="S1577" s="2">
        <v>314052</v>
      </c>
      <c r="T1577" s="2">
        <v>296.25</v>
      </c>
      <c r="U1577" s="2">
        <v>163.15</v>
      </c>
      <c r="V1577" s="2" t="s">
        <v>46</v>
      </c>
      <c r="W1577" s="2">
        <v>115.17</v>
      </c>
    </row>
    <row r="1578" spans="1:23" x14ac:dyDescent="0.3">
      <c r="A1578" s="2" t="s">
        <v>1057</v>
      </c>
      <c r="B1578" s="2" t="s">
        <v>22</v>
      </c>
      <c r="C1578" s="2" t="s">
        <v>50</v>
      </c>
      <c r="D1578" s="2" t="s">
        <v>1885</v>
      </c>
      <c r="E1578" s="2" t="s">
        <v>4106</v>
      </c>
      <c r="F1578" s="2" t="s">
        <v>26</v>
      </c>
      <c r="G1578" s="2" t="s">
        <v>9</v>
      </c>
      <c r="H1578" s="2">
        <f t="shared" si="24"/>
        <v>1988</v>
      </c>
      <c r="I1578" s="42" t="s">
        <v>6595</v>
      </c>
      <c r="J1578" s="2">
        <v>5.7</v>
      </c>
      <c r="K1578" s="2">
        <v>62.7</v>
      </c>
      <c r="L1578" s="2">
        <v>123</v>
      </c>
      <c r="M1578" s="2">
        <v>14.72</v>
      </c>
      <c r="N1578" s="2">
        <v>38.76</v>
      </c>
      <c r="O1578" s="2">
        <v>375.39</v>
      </c>
      <c r="P1578" s="2">
        <v>2154</v>
      </c>
      <c r="Q1578" s="2" t="s">
        <v>49</v>
      </c>
      <c r="R1578" s="2">
        <v>84</v>
      </c>
      <c r="S1578" s="2">
        <v>77548</v>
      </c>
      <c r="T1578" s="2">
        <v>280.92</v>
      </c>
      <c r="U1578" s="2">
        <v>94.47</v>
      </c>
      <c r="V1578" s="2" t="s">
        <v>46</v>
      </c>
      <c r="W1578" s="2">
        <v>14.35</v>
      </c>
    </row>
    <row r="1579" spans="1:23" x14ac:dyDescent="0.3">
      <c r="A1579" s="2" t="s">
        <v>1144</v>
      </c>
      <c r="B1579" s="2" t="s">
        <v>8</v>
      </c>
      <c r="C1579" s="2" t="s">
        <v>52</v>
      </c>
      <c r="D1579" s="2" t="s">
        <v>2675</v>
      </c>
      <c r="E1579" s="2" t="s">
        <v>4205</v>
      </c>
      <c r="F1579" s="2" t="s">
        <v>26</v>
      </c>
      <c r="G1579" s="2" t="s">
        <v>9</v>
      </c>
      <c r="H1579" s="2">
        <f t="shared" si="24"/>
        <v>1955</v>
      </c>
      <c r="I1579" s="42" t="s">
        <v>6596</v>
      </c>
      <c r="J1579" s="2">
        <v>5.7</v>
      </c>
      <c r="K1579" s="2">
        <v>237.29</v>
      </c>
      <c r="L1579" s="2">
        <v>135</v>
      </c>
      <c r="M1579" s="2">
        <v>49.78</v>
      </c>
      <c r="N1579" s="2">
        <v>145.63</v>
      </c>
      <c r="O1579" s="2">
        <v>1412.36</v>
      </c>
      <c r="P1579" s="2">
        <v>3742</v>
      </c>
      <c r="Q1579" s="2" t="s">
        <v>49</v>
      </c>
      <c r="R1579" s="2">
        <v>26</v>
      </c>
      <c r="S1579" s="2">
        <v>431914</v>
      </c>
      <c r="T1579" s="2">
        <v>883.01</v>
      </c>
      <c r="U1579" s="2">
        <v>529.35</v>
      </c>
      <c r="V1579" s="2" t="s">
        <v>48</v>
      </c>
      <c r="W1579" s="2">
        <v>92.31</v>
      </c>
    </row>
    <row r="1580" spans="1:23" x14ac:dyDescent="0.3">
      <c r="A1580" s="2" t="s">
        <v>1165</v>
      </c>
      <c r="B1580" s="2" t="s">
        <v>28</v>
      </c>
      <c r="C1580" s="2" t="s">
        <v>48</v>
      </c>
      <c r="D1580" s="2" t="s">
        <v>2688</v>
      </c>
      <c r="E1580" s="2" t="s">
        <v>4228</v>
      </c>
      <c r="F1580" s="2" t="s">
        <v>26</v>
      </c>
      <c r="G1580" s="2" t="s">
        <v>21</v>
      </c>
      <c r="H1580" s="2">
        <f t="shared" si="24"/>
        <v>1997</v>
      </c>
      <c r="I1580" s="42" t="s">
        <v>6597</v>
      </c>
      <c r="J1580" s="2">
        <v>5.7</v>
      </c>
      <c r="K1580" s="2">
        <v>159.24</v>
      </c>
      <c r="L1580" s="2">
        <v>117</v>
      </c>
      <c r="M1580" s="2">
        <v>10.48</v>
      </c>
      <c r="N1580" s="2">
        <v>24.98</v>
      </c>
      <c r="O1580" s="2">
        <v>214.53</v>
      </c>
      <c r="P1580" s="2">
        <v>3124</v>
      </c>
      <c r="Q1580" s="2" t="s">
        <v>49</v>
      </c>
      <c r="R1580" s="2">
        <v>92</v>
      </c>
      <c r="S1580" s="2">
        <v>228599</v>
      </c>
      <c r="T1580" s="2">
        <v>125.78</v>
      </c>
      <c r="U1580" s="2">
        <v>88.75</v>
      </c>
      <c r="V1580" s="2" t="s">
        <v>44</v>
      </c>
      <c r="W1580" s="2">
        <v>46.07</v>
      </c>
    </row>
    <row r="1581" spans="1:23" x14ac:dyDescent="0.3">
      <c r="A1581" s="2" t="s">
        <v>1186</v>
      </c>
      <c r="B1581" s="2" t="s">
        <v>17</v>
      </c>
      <c r="C1581" s="2" t="s">
        <v>50</v>
      </c>
      <c r="D1581" s="2" t="s">
        <v>2704</v>
      </c>
      <c r="E1581" s="2" t="s">
        <v>4251</v>
      </c>
      <c r="F1581" s="2" t="s">
        <v>26</v>
      </c>
      <c r="G1581" s="2" t="s">
        <v>9</v>
      </c>
      <c r="H1581" s="2">
        <f t="shared" si="24"/>
        <v>1977</v>
      </c>
      <c r="I1581" s="42" t="s">
        <v>6598</v>
      </c>
      <c r="J1581" s="2">
        <v>5.7</v>
      </c>
      <c r="K1581" s="2">
        <v>257.07</v>
      </c>
      <c r="L1581" s="2">
        <v>138</v>
      </c>
      <c r="M1581" s="2">
        <v>12.62</v>
      </c>
      <c r="N1581" s="2">
        <v>33.869999999999997</v>
      </c>
      <c r="O1581" s="2">
        <v>114.8</v>
      </c>
      <c r="P1581" s="2">
        <v>1816</v>
      </c>
      <c r="Q1581" s="2" t="s">
        <v>45</v>
      </c>
      <c r="R1581" s="2">
        <v>31</v>
      </c>
      <c r="S1581" s="2">
        <v>442591</v>
      </c>
      <c r="T1581" s="2">
        <v>73.69</v>
      </c>
      <c r="U1581" s="2">
        <v>41.11</v>
      </c>
      <c r="V1581" s="2" t="s">
        <v>54</v>
      </c>
      <c r="W1581" s="2">
        <v>81.48</v>
      </c>
    </row>
    <row r="1582" spans="1:23" x14ac:dyDescent="0.3">
      <c r="A1582" s="2" t="s">
        <v>979</v>
      </c>
      <c r="B1582" s="2" t="s">
        <v>25</v>
      </c>
      <c r="C1582" s="2" t="s">
        <v>54</v>
      </c>
      <c r="D1582" s="2" t="s">
        <v>2695</v>
      </c>
      <c r="E1582" s="2" t="s">
        <v>4291</v>
      </c>
      <c r="F1582" s="2" t="s">
        <v>26</v>
      </c>
      <c r="G1582" s="2" t="s">
        <v>9</v>
      </c>
      <c r="H1582" s="2">
        <f t="shared" si="24"/>
        <v>1990</v>
      </c>
      <c r="I1582" s="42" t="s">
        <v>6599</v>
      </c>
      <c r="J1582" s="2">
        <v>5.7</v>
      </c>
      <c r="K1582" s="2">
        <v>21.69</v>
      </c>
      <c r="L1582" s="2">
        <v>170</v>
      </c>
      <c r="M1582" s="2">
        <v>17.91</v>
      </c>
      <c r="N1582" s="2">
        <v>47.37</v>
      </c>
      <c r="O1582" s="2">
        <v>97.52</v>
      </c>
      <c r="P1582" s="2">
        <v>3139</v>
      </c>
      <c r="Q1582" s="2" t="s">
        <v>45</v>
      </c>
      <c r="R1582" s="2">
        <v>61</v>
      </c>
      <c r="S1582" s="2">
        <v>18082</v>
      </c>
      <c r="T1582" s="2">
        <v>70.739999999999995</v>
      </c>
      <c r="U1582" s="2">
        <v>26.78</v>
      </c>
      <c r="V1582" s="2" t="s">
        <v>44</v>
      </c>
      <c r="W1582" s="2">
        <v>5.6</v>
      </c>
    </row>
    <row r="1583" spans="1:23" x14ac:dyDescent="0.3">
      <c r="A1583" s="2" t="s">
        <v>1233</v>
      </c>
      <c r="B1583" s="2" t="s">
        <v>20</v>
      </c>
      <c r="C1583" s="2" t="s">
        <v>54</v>
      </c>
      <c r="D1583" s="2" t="s">
        <v>2738</v>
      </c>
      <c r="E1583" s="2" t="s">
        <v>4305</v>
      </c>
      <c r="F1583" s="2" t="s">
        <v>26</v>
      </c>
      <c r="G1583" s="2" t="s">
        <v>9</v>
      </c>
      <c r="H1583" s="2">
        <f t="shared" si="24"/>
        <v>2002</v>
      </c>
      <c r="I1583" s="42" t="s">
        <v>5613</v>
      </c>
      <c r="J1583" s="2">
        <v>5.7</v>
      </c>
      <c r="K1583" s="2">
        <v>128.32</v>
      </c>
      <c r="L1583" s="2">
        <v>145</v>
      </c>
      <c r="M1583" s="2">
        <v>41.6</v>
      </c>
      <c r="N1583" s="2">
        <v>120.11</v>
      </c>
      <c r="O1583" s="2">
        <v>399.58</v>
      </c>
      <c r="P1583" s="2">
        <v>3234</v>
      </c>
      <c r="Q1583" s="2" t="s">
        <v>49</v>
      </c>
      <c r="R1583" s="2">
        <v>60</v>
      </c>
      <c r="S1583" s="2">
        <v>123921</v>
      </c>
      <c r="T1583" s="2">
        <v>305.3</v>
      </c>
      <c r="U1583" s="2">
        <v>94.28</v>
      </c>
      <c r="V1583" s="2" t="s">
        <v>48</v>
      </c>
      <c r="W1583" s="2">
        <v>49.08</v>
      </c>
    </row>
    <row r="1584" spans="1:23" x14ac:dyDescent="0.3">
      <c r="A1584" s="2" t="s">
        <v>1309</v>
      </c>
      <c r="B1584" s="2" t="s">
        <v>25</v>
      </c>
      <c r="C1584" s="2" t="s">
        <v>44</v>
      </c>
      <c r="D1584" s="2" t="s">
        <v>2467</v>
      </c>
      <c r="E1584" s="2" t="s">
        <v>4393</v>
      </c>
      <c r="F1584" s="2" t="s">
        <v>26</v>
      </c>
      <c r="G1584" s="2" t="s">
        <v>9</v>
      </c>
      <c r="H1584" s="2">
        <f t="shared" si="24"/>
        <v>2014</v>
      </c>
      <c r="I1584" s="42" t="s">
        <v>6600</v>
      </c>
      <c r="J1584" s="2">
        <v>5.7</v>
      </c>
      <c r="K1584" s="2">
        <v>190.36</v>
      </c>
      <c r="L1584" s="2">
        <v>159</v>
      </c>
      <c r="M1584" s="2">
        <v>38.020000000000003</v>
      </c>
      <c r="N1584" s="2">
        <v>110.6</v>
      </c>
      <c r="O1584" s="2">
        <v>814.76</v>
      </c>
      <c r="P1584" s="2">
        <v>1870</v>
      </c>
      <c r="Q1584" s="2" t="s">
        <v>49</v>
      </c>
      <c r="R1584" s="2">
        <v>24</v>
      </c>
      <c r="S1584" s="2">
        <v>140282</v>
      </c>
      <c r="T1584" s="2">
        <v>613.20000000000005</v>
      </c>
      <c r="U1584" s="2">
        <v>201.56</v>
      </c>
      <c r="V1584" s="2" t="s">
        <v>48</v>
      </c>
      <c r="W1584" s="2">
        <v>60.26</v>
      </c>
    </row>
    <row r="1585" spans="1:23" x14ac:dyDescent="0.3">
      <c r="A1585" s="2" t="s">
        <v>1346</v>
      </c>
      <c r="B1585" s="2" t="s">
        <v>25</v>
      </c>
      <c r="C1585" s="2" t="s">
        <v>50</v>
      </c>
      <c r="D1585" s="2" t="s">
        <v>2409</v>
      </c>
      <c r="E1585" s="2" t="s">
        <v>4432</v>
      </c>
      <c r="F1585" s="2" t="s">
        <v>26</v>
      </c>
      <c r="G1585" s="2" t="s">
        <v>9</v>
      </c>
      <c r="H1585" s="2">
        <f t="shared" si="24"/>
        <v>1971</v>
      </c>
      <c r="I1585" s="42" t="s">
        <v>6601</v>
      </c>
      <c r="J1585" s="2">
        <v>5.7</v>
      </c>
      <c r="K1585" s="2">
        <v>231.13</v>
      </c>
      <c r="L1585" s="2">
        <v>86</v>
      </c>
      <c r="M1585" s="2">
        <v>20.87</v>
      </c>
      <c r="N1585" s="2">
        <v>56.22</v>
      </c>
      <c r="O1585" s="2">
        <v>490.3</v>
      </c>
      <c r="P1585" s="2">
        <v>4151</v>
      </c>
      <c r="Q1585" s="2" t="s">
        <v>45</v>
      </c>
      <c r="R1585" s="2">
        <v>31</v>
      </c>
      <c r="S1585" s="2">
        <v>243810</v>
      </c>
      <c r="T1585" s="2">
        <v>263.11</v>
      </c>
      <c r="U1585" s="2">
        <v>227.19</v>
      </c>
      <c r="V1585" s="2" t="s">
        <v>54</v>
      </c>
      <c r="W1585" s="2">
        <v>53.34</v>
      </c>
    </row>
    <row r="1586" spans="1:23" x14ac:dyDescent="0.3">
      <c r="A1586" s="2" t="s">
        <v>1349</v>
      </c>
      <c r="B1586" s="2" t="s">
        <v>28</v>
      </c>
      <c r="C1586" s="2" t="s">
        <v>44</v>
      </c>
      <c r="D1586" s="2" t="s">
        <v>1852</v>
      </c>
      <c r="E1586" s="2" t="s">
        <v>4435</v>
      </c>
      <c r="F1586" s="2" t="s">
        <v>26</v>
      </c>
      <c r="G1586" s="2" t="s">
        <v>9</v>
      </c>
      <c r="H1586" s="2">
        <f t="shared" si="24"/>
        <v>1999</v>
      </c>
      <c r="I1586" s="42" t="s">
        <v>6602</v>
      </c>
      <c r="J1586" s="2">
        <v>5.7</v>
      </c>
      <c r="K1586" s="2">
        <v>110.3</v>
      </c>
      <c r="L1586" s="2">
        <v>106</v>
      </c>
      <c r="M1586" s="2">
        <v>32.29</v>
      </c>
      <c r="N1586" s="2">
        <v>86.97</v>
      </c>
      <c r="O1586" s="2">
        <v>421.99</v>
      </c>
      <c r="P1586" s="2">
        <v>1154</v>
      </c>
      <c r="Q1586" s="2" t="s">
        <v>45</v>
      </c>
      <c r="R1586" s="2">
        <v>39</v>
      </c>
      <c r="S1586" s="2">
        <v>463449</v>
      </c>
      <c r="T1586" s="2">
        <v>224.65</v>
      </c>
      <c r="U1586" s="2">
        <v>197.34</v>
      </c>
      <c r="V1586" s="2" t="s">
        <v>44</v>
      </c>
      <c r="W1586" s="2">
        <v>37.619999999999997</v>
      </c>
    </row>
    <row r="1587" spans="1:23" x14ac:dyDescent="0.3">
      <c r="A1587" s="2" t="s">
        <v>1355</v>
      </c>
      <c r="B1587" s="2" t="s">
        <v>20</v>
      </c>
      <c r="C1587" s="2" t="s">
        <v>66</v>
      </c>
      <c r="D1587" s="2" t="s">
        <v>2804</v>
      </c>
      <c r="E1587" s="2" t="s">
        <v>4441</v>
      </c>
      <c r="F1587" s="2" t="s">
        <v>26</v>
      </c>
      <c r="G1587" s="2" t="s">
        <v>9</v>
      </c>
      <c r="H1587" s="2">
        <f t="shared" si="24"/>
        <v>1982</v>
      </c>
      <c r="I1587" s="42" t="s">
        <v>6603</v>
      </c>
      <c r="J1587" s="2">
        <v>5.7</v>
      </c>
      <c r="K1587" s="2">
        <v>279.95999999999998</v>
      </c>
      <c r="L1587" s="2">
        <v>98</v>
      </c>
      <c r="M1587" s="2">
        <v>40.67</v>
      </c>
      <c r="N1587" s="2">
        <v>71.95</v>
      </c>
      <c r="O1587" s="2">
        <v>228.39</v>
      </c>
      <c r="P1587" s="2">
        <v>1229</v>
      </c>
      <c r="Q1587" s="2" t="s">
        <v>49</v>
      </c>
      <c r="R1587" s="2">
        <v>83</v>
      </c>
      <c r="S1587" s="2">
        <v>32867</v>
      </c>
      <c r="T1587" s="2">
        <v>151.53</v>
      </c>
      <c r="U1587" s="2">
        <v>76.86</v>
      </c>
      <c r="V1587" s="2" t="s">
        <v>48</v>
      </c>
      <c r="W1587" s="2">
        <v>59.33</v>
      </c>
    </row>
    <row r="1588" spans="1:23" x14ac:dyDescent="0.3">
      <c r="A1588" s="2" t="s">
        <v>1413</v>
      </c>
      <c r="B1588" s="2" t="s">
        <v>8</v>
      </c>
      <c r="C1588" s="2" t="s">
        <v>61</v>
      </c>
      <c r="D1588" s="2" t="s">
        <v>2304</v>
      </c>
      <c r="E1588" s="2" t="s">
        <v>3588</v>
      </c>
      <c r="F1588" s="2" t="s">
        <v>26</v>
      </c>
      <c r="G1588" s="2" t="s">
        <v>9</v>
      </c>
      <c r="H1588" s="2">
        <f t="shared" si="24"/>
        <v>1960</v>
      </c>
      <c r="I1588" s="42" t="s">
        <v>6604</v>
      </c>
      <c r="J1588" s="2">
        <v>5.7</v>
      </c>
      <c r="K1588" s="2">
        <v>6.01</v>
      </c>
      <c r="L1588" s="2">
        <v>157</v>
      </c>
      <c r="M1588" s="2">
        <v>10.029999999999999</v>
      </c>
      <c r="N1588" s="2">
        <v>15.43</v>
      </c>
      <c r="O1588" s="2">
        <v>126.86</v>
      </c>
      <c r="P1588" s="2">
        <v>1287</v>
      </c>
      <c r="Q1588" s="2" t="s">
        <v>49</v>
      </c>
      <c r="R1588" s="2">
        <v>44</v>
      </c>
      <c r="S1588" s="2">
        <v>425848</v>
      </c>
      <c r="T1588" s="2">
        <v>82.61</v>
      </c>
      <c r="U1588" s="2">
        <v>44.25</v>
      </c>
      <c r="V1588" s="2" t="s">
        <v>54</v>
      </c>
      <c r="W1588" s="2">
        <v>1.69</v>
      </c>
    </row>
    <row r="1589" spans="1:23" x14ac:dyDescent="0.3">
      <c r="A1589" s="2" t="s">
        <v>1487</v>
      </c>
      <c r="B1589" s="2" t="s">
        <v>28</v>
      </c>
      <c r="C1589" s="2" t="s">
        <v>61</v>
      </c>
      <c r="D1589" s="2" t="s">
        <v>2044</v>
      </c>
      <c r="E1589" s="2" t="s">
        <v>4597</v>
      </c>
      <c r="F1589" s="2" t="s">
        <v>26</v>
      </c>
      <c r="G1589" s="2" t="s">
        <v>9</v>
      </c>
      <c r="H1589" s="2">
        <f t="shared" si="24"/>
        <v>1988</v>
      </c>
      <c r="I1589" s="42" t="s">
        <v>6605</v>
      </c>
      <c r="J1589" s="2">
        <v>5.7</v>
      </c>
      <c r="K1589" s="2">
        <v>42.11</v>
      </c>
      <c r="L1589" s="2">
        <v>157</v>
      </c>
      <c r="M1589" s="2">
        <v>20.84</v>
      </c>
      <c r="N1589" s="2">
        <v>40.71</v>
      </c>
      <c r="O1589" s="2">
        <v>335.45</v>
      </c>
      <c r="P1589" s="2">
        <v>2216</v>
      </c>
      <c r="Q1589" s="2" t="s">
        <v>49</v>
      </c>
      <c r="R1589" s="2">
        <v>41</v>
      </c>
      <c r="S1589" s="2">
        <v>151020</v>
      </c>
      <c r="T1589" s="2">
        <v>180.42</v>
      </c>
      <c r="U1589" s="2">
        <v>155.03</v>
      </c>
      <c r="V1589" s="2" t="s">
        <v>48</v>
      </c>
      <c r="W1589" s="2">
        <v>9.5</v>
      </c>
    </row>
    <row r="1590" spans="1:23" x14ac:dyDescent="0.3">
      <c r="A1590" s="2" t="s">
        <v>1537</v>
      </c>
      <c r="B1590" s="2" t="s">
        <v>8</v>
      </c>
      <c r="C1590" s="2" t="s">
        <v>61</v>
      </c>
      <c r="D1590" s="2" t="s">
        <v>2128</v>
      </c>
      <c r="E1590" s="2" t="s">
        <v>4658</v>
      </c>
      <c r="F1590" s="2" t="s">
        <v>26</v>
      </c>
      <c r="G1590" s="2" t="s">
        <v>9</v>
      </c>
      <c r="H1590" s="2">
        <f t="shared" si="24"/>
        <v>1993</v>
      </c>
      <c r="I1590" s="42" t="s">
        <v>6606</v>
      </c>
      <c r="J1590" s="2">
        <v>5.7</v>
      </c>
      <c r="K1590" s="2">
        <v>30.2</v>
      </c>
      <c r="L1590" s="2">
        <v>104</v>
      </c>
      <c r="M1590" s="2">
        <v>46.7</v>
      </c>
      <c r="N1590" s="2">
        <v>113.17</v>
      </c>
      <c r="O1590" s="2">
        <v>467.66</v>
      </c>
      <c r="P1590" s="2">
        <v>3419</v>
      </c>
      <c r="Q1590" s="2" t="s">
        <v>49</v>
      </c>
      <c r="R1590" s="2">
        <v>40</v>
      </c>
      <c r="S1590" s="2">
        <v>267074</v>
      </c>
      <c r="T1590" s="2">
        <v>354.61</v>
      </c>
      <c r="U1590" s="2">
        <v>113.05</v>
      </c>
      <c r="V1590" s="2" t="s">
        <v>55</v>
      </c>
      <c r="W1590" s="2">
        <v>12.53</v>
      </c>
    </row>
    <row r="1591" spans="1:23" x14ac:dyDescent="0.3">
      <c r="A1591" s="2" t="s">
        <v>1565</v>
      </c>
      <c r="B1591" s="2" t="s">
        <v>28</v>
      </c>
      <c r="C1591" s="2" t="s">
        <v>50</v>
      </c>
      <c r="D1591" s="2" t="s">
        <v>2918</v>
      </c>
      <c r="E1591" s="2" t="s">
        <v>4692</v>
      </c>
      <c r="F1591" s="2" t="s">
        <v>26</v>
      </c>
      <c r="G1591" s="2" t="s">
        <v>9</v>
      </c>
      <c r="H1591" s="2">
        <f t="shared" si="24"/>
        <v>2012</v>
      </c>
      <c r="I1591" s="42" t="s">
        <v>6607</v>
      </c>
      <c r="J1591" s="2">
        <v>5.7</v>
      </c>
      <c r="K1591" s="2">
        <v>157.88</v>
      </c>
      <c r="L1591" s="2">
        <v>139</v>
      </c>
      <c r="M1591" s="2">
        <v>44.5</v>
      </c>
      <c r="N1591" s="2">
        <v>122.94</v>
      </c>
      <c r="O1591" s="2">
        <v>401.89</v>
      </c>
      <c r="P1591" s="2">
        <v>2099</v>
      </c>
      <c r="Q1591" s="2" t="s">
        <v>49</v>
      </c>
      <c r="R1591" s="2">
        <v>81</v>
      </c>
      <c r="S1591" s="2">
        <v>31746</v>
      </c>
      <c r="T1591" s="2">
        <v>233.74</v>
      </c>
      <c r="U1591" s="2">
        <v>168.15</v>
      </c>
      <c r="V1591" s="2" t="s">
        <v>44</v>
      </c>
      <c r="W1591" s="2">
        <v>67.430000000000007</v>
      </c>
    </row>
    <row r="1592" spans="1:23" x14ac:dyDescent="0.3">
      <c r="A1592" s="2" t="s">
        <v>1171</v>
      </c>
      <c r="B1592" s="2" t="s">
        <v>20</v>
      </c>
      <c r="C1592" s="2" t="s">
        <v>52</v>
      </c>
      <c r="D1592" s="2" t="s">
        <v>2924</v>
      </c>
      <c r="E1592" s="2" t="s">
        <v>4709</v>
      </c>
      <c r="F1592" s="2" t="s">
        <v>26</v>
      </c>
      <c r="G1592" s="2" t="s">
        <v>2699</v>
      </c>
      <c r="H1592" s="2">
        <f t="shared" si="24"/>
        <v>1996</v>
      </c>
      <c r="I1592" s="42" t="s">
        <v>6608</v>
      </c>
      <c r="J1592" s="2">
        <v>5.7</v>
      </c>
      <c r="K1592" s="2">
        <v>123.31</v>
      </c>
      <c r="L1592" s="2">
        <v>169</v>
      </c>
      <c r="M1592" s="2">
        <v>4.47</v>
      </c>
      <c r="N1592" s="2">
        <v>7.29</v>
      </c>
      <c r="O1592" s="2">
        <v>38.74</v>
      </c>
      <c r="P1592" s="2">
        <v>4139</v>
      </c>
      <c r="Q1592" s="2" t="s">
        <v>49</v>
      </c>
      <c r="R1592" s="2">
        <v>40</v>
      </c>
      <c r="S1592" s="2">
        <v>473821</v>
      </c>
      <c r="T1592" s="2">
        <v>30.93</v>
      </c>
      <c r="U1592" s="2">
        <v>7.81</v>
      </c>
      <c r="V1592" s="2" t="s">
        <v>46</v>
      </c>
      <c r="W1592" s="2">
        <v>55.86</v>
      </c>
    </row>
    <row r="1593" spans="1:23" x14ac:dyDescent="0.3">
      <c r="A1593" s="2" t="s">
        <v>1592</v>
      </c>
      <c r="B1593" s="2" t="s">
        <v>17</v>
      </c>
      <c r="C1593" s="2" t="s">
        <v>50</v>
      </c>
      <c r="D1593" s="2" t="s">
        <v>2933</v>
      </c>
      <c r="E1593" s="2" t="s">
        <v>4728</v>
      </c>
      <c r="F1593" s="2" t="s">
        <v>26</v>
      </c>
      <c r="G1593" s="2" t="s">
        <v>9</v>
      </c>
      <c r="H1593" s="2">
        <f t="shared" si="24"/>
        <v>1950</v>
      </c>
      <c r="I1593" s="42" t="s">
        <v>6609</v>
      </c>
      <c r="J1593" s="2">
        <v>5.7</v>
      </c>
      <c r="K1593" s="2">
        <v>296.83999999999997</v>
      </c>
      <c r="L1593" s="2">
        <v>178</v>
      </c>
      <c r="M1593" s="2">
        <v>20.260000000000002</v>
      </c>
      <c r="N1593" s="2">
        <v>33.159999999999997</v>
      </c>
      <c r="O1593" s="2">
        <v>157.34</v>
      </c>
      <c r="P1593" s="2">
        <v>2956</v>
      </c>
      <c r="Q1593" s="2" t="s">
        <v>45</v>
      </c>
      <c r="R1593" s="2">
        <v>26</v>
      </c>
      <c r="S1593" s="2">
        <v>458018</v>
      </c>
      <c r="T1593" s="2">
        <v>122.88</v>
      </c>
      <c r="U1593" s="2">
        <v>34.46</v>
      </c>
      <c r="V1593" s="2" t="s">
        <v>46</v>
      </c>
      <c r="W1593" s="2">
        <v>35.03</v>
      </c>
    </row>
    <row r="1594" spans="1:23" x14ac:dyDescent="0.3">
      <c r="A1594" s="2" t="s">
        <v>1609</v>
      </c>
      <c r="B1594" s="2" t="s">
        <v>8</v>
      </c>
      <c r="C1594" s="2" t="s">
        <v>66</v>
      </c>
      <c r="D1594" s="2" t="s">
        <v>2525</v>
      </c>
      <c r="E1594" s="2" t="s">
        <v>4747</v>
      </c>
      <c r="F1594" s="2" t="s">
        <v>26</v>
      </c>
      <c r="G1594" s="2" t="s">
        <v>9</v>
      </c>
      <c r="H1594" s="2">
        <f t="shared" si="24"/>
        <v>2004</v>
      </c>
      <c r="I1594" s="42" t="s">
        <v>5219</v>
      </c>
      <c r="J1594" s="2">
        <v>5.7</v>
      </c>
      <c r="K1594" s="2">
        <v>182.19</v>
      </c>
      <c r="L1594" s="2">
        <v>157</v>
      </c>
      <c r="M1594" s="2">
        <v>44.47</v>
      </c>
      <c r="N1594" s="2">
        <v>122.69</v>
      </c>
      <c r="O1594" s="2">
        <v>1091.81</v>
      </c>
      <c r="P1594" s="2">
        <v>2204</v>
      </c>
      <c r="Q1594" s="2" t="s">
        <v>45</v>
      </c>
      <c r="R1594" s="2">
        <v>87</v>
      </c>
      <c r="S1594" s="2">
        <v>423338</v>
      </c>
      <c r="T1594" s="2">
        <v>756.05</v>
      </c>
      <c r="U1594" s="2">
        <v>335.76</v>
      </c>
      <c r="V1594" s="2" t="s">
        <v>55</v>
      </c>
      <c r="W1594" s="2">
        <v>86.53</v>
      </c>
    </row>
    <row r="1595" spans="1:23" x14ac:dyDescent="0.3">
      <c r="A1595" s="2" t="s">
        <v>1624</v>
      </c>
      <c r="B1595" s="2" t="s">
        <v>8</v>
      </c>
      <c r="C1595" s="2" t="s">
        <v>48</v>
      </c>
      <c r="D1595" s="2" t="s">
        <v>2071</v>
      </c>
      <c r="E1595" s="2" t="s">
        <v>4767</v>
      </c>
      <c r="F1595" s="2" t="s">
        <v>26</v>
      </c>
      <c r="G1595" s="2" t="s">
        <v>9</v>
      </c>
      <c r="H1595" s="2">
        <f t="shared" si="24"/>
        <v>1990</v>
      </c>
      <c r="I1595" s="42" t="s">
        <v>6610</v>
      </c>
      <c r="J1595" s="2">
        <v>5.7</v>
      </c>
      <c r="K1595" s="2">
        <v>236.1</v>
      </c>
      <c r="L1595" s="2">
        <v>178</v>
      </c>
      <c r="M1595" s="2">
        <v>15.74</v>
      </c>
      <c r="N1595" s="2">
        <v>24.56</v>
      </c>
      <c r="O1595" s="2">
        <v>61.56</v>
      </c>
      <c r="P1595" s="2">
        <v>1176</v>
      </c>
      <c r="Q1595" s="2" t="s">
        <v>49</v>
      </c>
      <c r="R1595" s="2">
        <v>88</v>
      </c>
      <c r="S1595" s="2">
        <v>401993</v>
      </c>
      <c r="T1595" s="2">
        <v>43.06</v>
      </c>
      <c r="U1595" s="2">
        <v>18.5</v>
      </c>
      <c r="V1595" s="2" t="s">
        <v>50</v>
      </c>
      <c r="W1595" s="2">
        <v>26.13</v>
      </c>
    </row>
    <row r="1596" spans="1:23" x14ac:dyDescent="0.3">
      <c r="A1596" s="2" t="s">
        <v>1708</v>
      </c>
      <c r="B1596" s="2" t="s">
        <v>13</v>
      </c>
      <c r="C1596" s="2" t="s">
        <v>48</v>
      </c>
      <c r="D1596" s="2" t="s">
        <v>1867</v>
      </c>
      <c r="E1596" s="2" t="s">
        <v>4872</v>
      </c>
      <c r="F1596" s="2" t="s">
        <v>26</v>
      </c>
      <c r="G1596" s="2" t="s">
        <v>9</v>
      </c>
      <c r="H1596" s="2">
        <f t="shared" si="24"/>
        <v>1969</v>
      </c>
      <c r="I1596" s="42" t="s">
        <v>6611</v>
      </c>
      <c r="J1596" s="2">
        <v>5.7</v>
      </c>
      <c r="K1596" s="2">
        <v>109.51</v>
      </c>
      <c r="L1596" s="2">
        <v>135</v>
      </c>
      <c r="M1596" s="2">
        <v>24.03</v>
      </c>
      <c r="N1596" s="2">
        <v>54.99</v>
      </c>
      <c r="O1596" s="2">
        <v>314.32</v>
      </c>
      <c r="P1596" s="2">
        <v>1771</v>
      </c>
      <c r="Q1596" s="2" t="s">
        <v>49</v>
      </c>
      <c r="R1596" s="2">
        <v>75</v>
      </c>
      <c r="S1596" s="2">
        <v>35458</v>
      </c>
      <c r="T1596" s="2">
        <v>209.3</v>
      </c>
      <c r="U1596" s="2">
        <v>105.02</v>
      </c>
      <c r="V1596" s="2" t="s">
        <v>55</v>
      </c>
      <c r="W1596" s="2">
        <v>31.11</v>
      </c>
    </row>
    <row r="1597" spans="1:23" x14ac:dyDescent="0.3">
      <c r="A1597" s="2" t="s">
        <v>87</v>
      </c>
      <c r="B1597" s="2" t="s">
        <v>28</v>
      </c>
      <c r="C1597" s="2" t="s">
        <v>50</v>
      </c>
      <c r="D1597" s="2" t="s">
        <v>2971</v>
      </c>
      <c r="E1597" s="2" t="s">
        <v>4908</v>
      </c>
      <c r="F1597" s="2" t="s">
        <v>26</v>
      </c>
      <c r="G1597" s="2" t="s">
        <v>9</v>
      </c>
      <c r="H1597" s="2">
        <f t="shared" si="24"/>
        <v>1978</v>
      </c>
      <c r="I1597" s="42" t="s">
        <v>6612</v>
      </c>
      <c r="J1597" s="2">
        <v>5.7</v>
      </c>
      <c r="K1597" s="2">
        <v>249.75</v>
      </c>
      <c r="L1597" s="2">
        <v>112</v>
      </c>
      <c r="M1597" s="2">
        <v>40.869999999999997</v>
      </c>
      <c r="N1597" s="2">
        <v>111.62</v>
      </c>
      <c r="O1597" s="2">
        <v>427.52</v>
      </c>
      <c r="P1597" s="2">
        <v>2259</v>
      </c>
      <c r="Q1597" s="2" t="s">
        <v>45</v>
      </c>
      <c r="R1597" s="2">
        <v>73</v>
      </c>
      <c r="S1597" s="2">
        <v>459145</v>
      </c>
      <c r="T1597" s="2">
        <v>223.57</v>
      </c>
      <c r="U1597" s="2">
        <v>203.95</v>
      </c>
      <c r="V1597" s="2" t="s">
        <v>48</v>
      </c>
      <c r="W1597" s="2">
        <v>53.99</v>
      </c>
    </row>
    <row r="1598" spans="1:23" x14ac:dyDescent="0.3">
      <c r="A1598" s="2" t="s">
        <v>830</v>
      </c>
      <c r="B1598" s="2" t="s">
        <v>17</v>
      </c>
      <c r="C1598" s="2" t="s">
        <v>48</v>
      </c>
      <c r="D1598" s="2" t="s">
        <v>2916</v>
      </c>
      <c r="E1598" s="2" t="s">
        <v>4921</v>
      </c>
      <c r="F1598" s="2" t="s">
        <v>26</v>
      </c>
      <c r="G1598" s="2" t="s">
        <v>9</v>
      </c>
      <c r="H1598" s="2">
        <f t="shared" si="24"/>
        <v>1977</v>
      </c>
      <c r="I1598" s="42" t="s">
        <v>6084</v>
      </c>
      <c r="J1598" s="2">
        <v>5.7</v>
      </c>
      <c r="K1598" s="2">
        <v>192.61</v>
      </c>
      <c r="L1598" s="2">
        <v>146</v>
      </c>
      <c r="M1598" s="2">
        <v>19.739999999999998</v>
      </c>
      <c r="N1598" s="2">
        <v>35.79</v>
      </c>
      <c r="O1598" s="2">
        <v>142.86000000000001</v>
      </c>
      <c r="P1598" s="2">
        <v>3055</v>
      </c>
      <c r="Q1598" s="2" t="s">
        <v>49</v>
      </c>
      <c r="R1598" s="2">
        <v>91</v>
      </c>
      <c r="S1598" s="2">
        <v>376786</v>
      </c>
      <c r="T1598" s="2">
        <v>75.650000000000006</v>
      </c>
      <c r="U1598" s="2">
        <v>67.209999999999994</v>
      </c>
      <c r="V1598" s="2" t="s">
        <v>44</v>
      </c>
      <c r="W1598" s="2">
        <v>60.07</v>
      </c>
    </row>
    <row r="1599" spans="1:23" x14ac:dyDescent="0.3">
      <c r="A1599" s="2" t="s">
        <v>1814</v>
      </c>
      <c r="B1599" s="2" t="s">
        <v>8</v>
      </c>
      <c r="C1599" s="2" t="s">
        <v>54</v>
      </c>
      <c r="D1599" s="2" t="s">
        <v>2833</v>
      </c>
      <c r="E1599" s="2" t="s">
        <v>5001</v>
      </c>
      <c r="F1599" s="2" t="s">
        <v>26</v>
      </c>
      <c r="G1599" s="2" t="s">
        <v>9</v>
      </c>
      <c r="H1599" s="2">
        <f t="shared" si="24"/>
        <v>1966</v>
      </c>
      <c r="I1599" s="42" t="s">
        <v>6613</v>
      </c>
      <c r="J1599" s="2">
        <v>5.7</v>
      </c>
      <c r="K1599" s="2">
        <v>19.670000000000002</v>
      </c>
      <c r="L1599" s="2">
        <v>83</v>
      </c>
      <c r="M1599" s="2">
        <v>9.67</v>
      </c>
      <c r="N1599" s="2">
        <v>26.42</v>
      </c>
      <c r="O1599" s="2">
        <v>109.54</v>
      </c>
      <c r="P1599" s="2">
        <v>2260</v>
      </c>
      <c r="Q1599" s="2" t="s">
        <v>45</v>
      </c>
      <c r="R1599" s="2">
        <v>65</v>
      </c>
      <c r="S1599" s="2">
        <v>224850</v>
      </c>
      <c r="T1599" s="2">
        <v>60.47</v>
      </c>
      <c r="U1599" s="2">
        <v>49.07</v>
      </c>
      <c r="V1599" s="2" t="s">
        <v>54</v>
      </c>
      <c r="W1599" s="2">
        <v>5.87</v>
      </c>
    </row>
    <row r="1600" spans="1:23" x14ac:dyDescent="0.3">
      <c r="A1600" s="2" t="s">
        <v>1826</v>
      </c>
      <c r="B1600" s="2" t="s">
        <v>28</v>
      </c>
      <c r="C1600" s="2" t="s">
        <v>52</v>
      </c>
      <c r="D1600" s="2" t="s">
        <v>2508</v>
      </c>
      <c r="E1600" s="2" t="s">
        <v>5018</v>
      </c>
      <c r="F1600" s="2" t="s">
        <v>26</v>
      </c>
      <c r="G1600" s="2" t="s">
        <v>9</v>
      </c>
      <c r="H1600" s="2">
        <f t="shared" si="24"/>
        <v>1967</v>
      </c>
      <c r="I1600" s="42" t="s">
        <v>6614</v>
      </c>
      <c r="J1600" s="2">
        <v>5.7</v>
      </c>
      <c r="K1600" s="2">
        <v>266.38</v>
      </c>
      <c r="L1600" s="2">
        <v>163</v>
      </c>
      <c r="M1600" s="2">
        <v>41.38</v>
      </c>
      <c r="N1600" s="2">
        <v>112.29</v>
      </c>
      <c r="O1600" s="2">
        <v>522.16</v>
      </c>
      <c r="P1600" s="2">
        <v>542</v>
      </c>
      <c r="Q1600" s="2" t="s">
        <v>45</v>
      </c>
      <c r="R1600" s="2">
        <v>61</v>
      </c>
      <c r="S1600" s="2">
        <v>266841</v>
      </c>
      <c r="T1600" s="2">
        <v>312.23</v>
      </c>
      <c r="U1600" s="2">
        <v>209.93</v>
      </c>
      <c r="V1600" s="2" t="s">
        <v>46</v>
      </c>
      <c r="W1600" s="2">
        <v>48.18</v>
      </c>
    </row>
    <row r="1601" spans="1:23" x14ac:dyDescent="0.3">
      <c r="A1601" s="2" t="s">
        <v>74</v>
      </c>
      <c r="B1601" s="2" t="s">
        <v>10</v>
      </c>
      <c r="C1601" s="2" t="s">
        <v>66</v>
      </c>
      <c r="D1601" s="2" t="s">
        <v>1867</v>
      </c>
      <c r="E1601" s="2" t="s">
        <v>3072</v>
      </c>
      <c r="F1601" s="2" t="s">
        <v>26</v>
      </c>
      <c r="G1601" s="2" t="s">
        <v>9</v>
      </c>
      <c r="H1601" s="2">
        <f t="shared" si="24"/>
        <v>1998</v>
      </c>
      <c r="I1601" s="42" t="s">
        <v>6615</v>
      </c>
      <c r="J1601" s="2">
        <v>5.6</v>
      </c>
      <c r="K1601" s="2">
        <v>79.39</v>
      </c>
      <c r="L1601" s="2">
        <v>153</v>
      </c>
      <c r="M1601" s="2">
        <v>11.5</v>
      </c>
      <c r="N1601" s="2">
        <v>28.35</v>
      </c>
      <c r="O1601" s="2">
        <v>244.07</v>
      </c>
      <c r="P1601" s="2">
        <v>4081</v>
      </c>
      <c r="Q1601" s="2" t="s">
        <v>45</v>
      </c>
      <c r="R1601" s="2">
        <v>86</v>
      </c>
      <c r="S1601" s="2">
        <v>478828</v>
      </c>
      <c r="T1601" s="2">
        <v>161.69</v>
      </c>
      <c r="U1601" s="2">
        <v>82.38</v>
      </c>
      <c r="V1601" s="2" t="s">
        <v>55</v>
      </c>
      <c r="W1601" s="2">
        <v>14.25</v>
      </c>
    </row>
    <row r="1602" spans="1:23" x14ac:dyDescent="0.3">
      <c r="A1602" s="2" t="s">
        <v>122</v>
      </c>
      <c r="B1602" s="2" t="s">
        <v>10</v>
      </c>
      <c r="C1602" s="2" t="s">
        <v>48</v>
      </c>
      <c r="D1602" s="2" t="s">
        <v>1918</v>
      </c>
      <c r="E1602" s="2" t="s">
        <v>3120</v>
      </c>
      <c r="F1602" s="2" t="s">
        <v>26</v>
      </c>
      <c r="G1602" s="2" t="s">
        <v>9</v>
      </c>
      <c r="H1602" s="2">
        <f t="shared" si="24"/>
        <v>1970</v>
      </c>
      <c r="I1602" s="42" t="s">
        <v>6616</v>
      </c>
      <c r="J1602" s="2">
        <v>5.6</v>
      </c>
      <c r="K1602" s="2">
        <v>219.82</v>
      </c>
      <c r="L1602" s="2">
        <v>159</v>
      </c>
      <c r="M1602" s="2">
        <v>16.420000000000002</v>
      </c>
      <c r="N1602" s="2">
        <v>28.44</v>
      </c>
      <c r="O1602" s="2">
        <v>146.75</v>
      </c>
      <c r="P1602" s="2">
        <v>2699</v>
      </c>
      <c r="Q1602" s="2" t="s">
        <v>49</v>
      </c>
      <c r="R1602" s="2">
        <v>83</v>
      </c>
      <c r="S1602" s="2">
        <v>495963</v>
      </c>
      <c r="T1602" s="2">
        <v>115.16</v>
      </c>
      <c r="U1602" s="2">
        <v>31.59</v>
      </c>
      <c r="V1602" s="2" t="s">
        <v>48</v>
      </c>
      <c r="W1602" s="2">
        <v>70.180000000000007</v>
      </c>
    </row>
    <row r="1603" spans="1:23" x14ac:dyDescent="0.3">
      <c r="A1603" s="2" t="s">
        <v>148</v>
      </c>
      <c r="B1603" s="2" t="s">
        <v>25</v>
      </c>
      <c r="C1603" s="2" t="s">
        <v>54</v>
      </c>
      <c r="D1603" s="2" t="s">
        <v>1931</v>
      </c>
      <c r="E1603" s="2" t="s">
        <v>3146</v>
      </c>
      <c r="F1603" s="2" t="s">
        <v>26</v>
      </c>
      <c r="G1603" s="2" t="s">
        <v>21</v>
      </c>
      <c r="H1603" s="2">
        <f t="shared" ref="H1603:H1666" si="25">YEAR(I1603)</f>
        <v>1994</v>
      </c>
      <c r="I1603" s="42" t="s">
        <v>6617</v>
      </c>
      <c r="J1603" s="2">
        <v>5.6</v>
      </c>
      <c r="K1603" s="2">
        <v>252.98</v>
      </c>
      <c r="L1603" s="2">
        <v>110</v>
      </c>
      <c r="M1603" s="2">
        <v>37.4</v>
      </c>
      <c r="N1603" s="2">
        <v>90.47</v>
      </c>
      <c r="O1603" s="2">
        <v>576.41</v>
      </c>
      <c r="P1603" s="2">
        <v>4837</v>
      </c>
      <c r="Q1603" s="2" t="s">
        <v>45</v>
      </c>
      <c r="R1603" s="2">
        <v>31</v>
      </c>
      <c r="S1603" s="2">
        <v>150993</v>
      </c>
      <c r="T1603" s="2">
        <v>357.98</v>
      </c>
      <c r="U1603" s="2">
        <v>218.43</v>
      </c>
      <c r="V1603" s="2" t="s">
        <v>55</v>
      </c>
      <c r="W1603" s="2">
        <v>122.61</v>
      </c>
    </row>
    <row r="1604" spans="1:23" x14ac:dyDescent="0.3">
      <c r="A1604" s="2" t="s">
        <v>237</v>
      </c>
      <c r="B1604" s="2" t="s">
        <v>8</v>
      </c>
      <c r="C1604" s="2" t="s">
        <v>61</v>
      </c>
      <c r="D1604" s="2" t="s">
        <v>2028</v>
      </c>
      <c r="E1604" s="2" t="s">
        <v>3235</v>
      </c>
      <c r="F1604" s="2" t="s">
        <v>26</v>
      </c>
      <c r="G1604" s="2" t="s">
        <v>9</v>
      </c>
      <c r="H1604" s="2">
        <f t="shared" si="25"/>
        <v>1991</v>
      </c>
      <c r="I1604" s="42" t="s">
        <v>6618</v>
      </c>
      <c r="J1604" s="2">
        <v>5.6</v>
      </c>
      <c r="K1604" s="2">
        <v>127.91</v>
      </c>
      <c r="L1604" s="2">
        <v>92</v>
      </c>
      <c r="M1604" s="2">
        <v>10.77</v>
      </c>
      <c r="N1604" s="2">
        <v>19.27</v>
      </c>
      <c r="O1604" s="2">
        <v>150.57</v>
      </c>
      <c r="P1604" s="2">
        <v>746</v>
      </c>
      <c r="Q1604" s="2" t="s">
        <v>45</v>
      </c>
      <c r="R1604" s="2">
        <v>48</v>
      </c>
      <c r="S1604" s="2">
        <v>130065</v>
      </c>
      <c r="T1604" s="2">
        <v>120.26</v>
      </c>
      <c r="U1604" s="2">
        <v>30.31</v>
      </c>
      <c r="V1604" s="2" t="s">
        <v>46</v>
      </c>
      <c r="W1604" s="2">
        <v>15.72</v>
      </c>
    </row>
    <row r="1605" spans="1:23" x14ac:dyDescent="0.3">
      <c r="A1605" s="2" t="s">
        <v>260</v>
      </c>
      <c r="B1605" s="2" t="s">
        <v>10</v>
      </c>
      <c r="C1605" s="2" t="s">
        <v>44</v>
      </c>
      <c r="D1605" s="2" t="s">
        <v>2052</v>
      </c>
      <c r="E1605" s="2" t="s">
        <v>3259</v>
      </c>
      <c r="F1605" s="2" t="s">
        <v>26</v>
      </c>
      <c r="G1605" s="2" t="s">
        <v>9</v>
      </c>
      <c r="H1605" s="2">
        <f t="shared" si="25"/>
        <v>1959</v>
      </c>
      <c r="I1605" s="42" t="s">
        <v>6619</v>
      </c>
      <c r="J1605" s="2">
        <v>5.6</v>
      </c>
      <c r="K1605" s="2">
        <v>192.97</v>
      </c>
      <c r="L1605" s="2">
        <v>170</v>
      </c>
      <c r="M1605" s="2">
        <v>32.75</v>
      </c>
      <c r="N1605" s="2">
        <v>80.02</v>
      </c>
      <c r="O1605" s="2">
        <v>256.82</v>
      </c>
      <c r="P1605" s="2">
        <v>3603</v>
      </c>
      <c r="Q1605" s="2" t="s">
        <v>45</v>
      </c>
      <c r="R1605" s="2">
        <v>62</v>
      </c>
      <c r="S1605" s="2">
        <v>75385</v>
      </c>
      <c r="T1605" s="2">
        <v>201.47</v>
      </c>
      <c r="U1605" s="2">
        <v>55.35</v>
      </c>
      <c r="V1605" s="2" t="s">
        <v>46</v>
      </c>
      <c r="W1605" s="2">
        <v>65.14</v>
      </c>
    </row>
    <row r="1606" spans="1:23" x14ac:dyDescent="0.3">
      <c r="A1606" s="2" t="s">
        <v>266</v>
      </c>
      <c r="B1606" s="2" t="s">
        <v>22</v>
      </c>
      <c r="C1606" s="2" t="s">
        <v>61</v>
      </c>
      <c r="D1606" s="2" t="s">
        <v>2057</v>
      </c>
      <c r="E1606" s="2" t="s">
        <v>3265</v>
      </c>
      <c r="F1606" s="2" t="s">
        <v>26</v>
      </c>
      <c r="G1606" s="2" t="s">
        <v>9</v>
      </c>
      <c r="H1606" s="2">
        <f t="shared" si="25"/>
        <v>1992</v>
      </c>
      <c r="I1606" s="42" t="s">
        <v>6620</v>
      </c>
      <c r="J1606" s="2">
        <v>5.6</v>
      </c>
      <c r="K1606" s="2">
        <v>194.71</v>
      </c>
      <c r="L1606" s="2">
        <v>82</v>
      </c>
      <c r="M1606" s="2">
        <v>4.1900000000000004</v>
      </c>
      <c r="N1606" s="2">
        <v>8.06</v>
      </c>
      <c r="O1606" s="2">
        <v>73.989999999999995</v>
      </c>
      <c r="P1606" s="2">
        <v>4534</v>
      </c>
      <c r="Q1606" s="2" t="s">
        <v>49</v>
      </c>
      <c r="R1606" s="2">
        <v>79</v>
      </c>
      <c r="S1606" s="2">
        <v>285053</v>
      </c>
      <c r="T1606" s="2">
        <v>52.03</v>
      </c>
      <c r="U1606" s="2">
        <v>21.96</v>
      </c>
      <c r="V1606" s="2" t="s">
        <v>46</v>
      </c>
      <c r="W1606" s="2">
        <v>79.48</v>
      </c>
    </row>
    <row r="1607" spans="1:23" x14ac:dyDescent="0.3">
      <c r="A1607" s="2" t="s">
        <v>281</v>
      </c>
      <c r="B1607" s="2" t="s">
        <v>20</v>
      </c>
      <c r="C1607" s="2" t="s">
        <v>52</v>
      </c>
      <c r="D1607" s="2" t="s">
        <v>2069</v>
      </c>
      <c r="E1607" s="2" t="s">
        <v>3280</v>
      </c>
      <c r="F1607" s="2" t="s">
        <v>26</v>
      </c>
      <c r="G1607" s="2" t="s">
        <v>9</v>
      </c>
      <c r="H1607" s="2">
        <f t="shared" si="25"/>
        <v>2009</v>
      </c>
      <c r="I1607" s="42" t="s">
        <v>6621</v>
      </c>
      <c r="J1607" s="2">
        <v>5.6</v>
      </c>
      <c r="K1607" s="2">
        <v>25.64</v>
      </c>
      <c r="L1607" s="2">
        <v>121</v>
      </c>
      <c r="M1607" s="2">
        <v>45.26</v>
      </c>
      <c r="N1607" s="2">
        <v>82.18</v>
      </c>
      <c r="O1607" s="2">
        <v>671.72</v>
      </c>
      <c r="P1607" s="2">
        <v>4084</v>
      </c>
      <c r="Q1607" s="2" t="s">
        <v>49</v>
      </c>
      <c r="R1607" s="2">
        <v>72</v>
      </c>
      <c r="S1607" s="2">
        <v>156190</v>
      </c>
      <c r="T1607" s="2">
        <v>437.1</v>
      </c>
      <c r="U1607" s="2">
        <v>234.62</v>
      </c>
      <c r="V1607" s="2" t="s">
        <v>44</v>
      </c>
      <c r="W1607" s="2">
        <v>5.26</v>
      </c>
    </row>
    <row r="1608" spans="1:23" x14ac:dyDescent="0.3">
      <c r="A1608" s="2" t="s">
        <v>410</v>
      </c>
      <c r="B1608" s="2" t="s">
        <v>10</v>
      </c>
      <c r="C1608" s="2" t="s">
        <v>54</v>
      </c>
      <c r="D1608" s="2" t="s">
        <v>2173</v>
      </c>
      <c r="E1608" s="2" t="s">
        <v>3414</v>
      </c>
      <c r="F1608" s="2" t="s">
        <v>26</v>
      </c>
      <c r="G1608" s="2" t="s">
        <v>9</v>
      </c>
      <c r="H1608" s="2">
        <f t="shared" si="25"/>
        <v>1975</v>
      </c>
      <c r="I1608" s="42" t="s">
        <v>6622</v>
      </c>
      <c r="J1608" s="2">
        <v>5.6</v>
      </c>
      <c r="K1608" s="2">
        <v>62.94</v>
      </c>
      <c r="L1608" s="2">
        <v>100</v>
      </c>
      <c r="M1608" s="2">
        <v>38.67</v>
      </c>
      <c r="N1608" s="2">
        <v>59.57</v>
      </c>
      <c r="O1608" s="2">
        <v>497.52</v>
      </c>
      <c r="P1608" s="2">
        <v>2759</v>
      </c>
      <c r="Q1608" s="2" t="s">
        <v>49</v>
      </c>
      <c r="R1608" s="2">
        <v>52</v>
      </c>
      <c r="S1608" s="2">
        <v>409348</v>
      </c>
      <c r="T1608" s="2">
        <v>388.26</v>
      </c>
      <c r="U1608" s="2">
        <v>109.26</v>
      </c>
      <c r="V1608" s="2" t="s">
        <v>54</v>
      </c>
      <c r="W1608" s="2">
        <v>9.86</v>
      </c>
    </row>
    <row r="1609" spans="1:23" x14ac:dyDescent="0.3">
      <c r="A1609" s="2" t="s">
        <v>469</v>
      </c>
      <c r="B1609" s="2" t="s">
        <v>20</v>
      </c>
      <c r="C1609" s="2" t="s">
        <v>50</v>
      </c>
      <c r="D1609" s="2" t="s">
        <v>2223</v>
      </c>
      <c r="E1609" s="2" t="s">
        <v>3475</v>
      </c>
      <c r="F1609" s="2" t="s">
        <v>26</v>
      </c>
      <c r="G1609" s="2" t="s">
        <v>9</v>
      </c>
      <c r="H1609" s="2">
        <f t="shared" si="25"/>
        <v>1979</v>
      </c>
      <c r="I1609" s="42" t="s">
        <v>6623</v>
      </c>
      <c r="J1609" s="2">
        <v>5.6</v>
      </c>
      <c r="K1609" s="2">
        <v>164.24</v>
      </c>
      <c r="L1609" s="2">
        <v>152</v>
      </c>
      <c r="M1609" s="2">
        <v>12.44</v>
      </c>
      <c r="N1609" s="2">
        <v>32.29</v>
      </c>
      <c r="O1609" s="2">
        <v>227.22</v>
      </c>
      <c r="P1609" s="2">
        <v>1537</v>
      </c>
      <c r="Q1609" s="2" t="s">
        <v>45</v>
      </c>
      <c r="R1609" s="2">
        <v>96</v>
      </c>
      <c r="S1609" s="2">
        <v>2687</v>
      </c>
      <c r="T1609" s="2">
        <v>176.35</v>
      </c>
      <c r="U1609" s="2">
        <v>50.87</v>
      </c>
      <c r="V1609" s="2" t="s">
        <v>46</v>
      </c>
      <c r="W1609" s="2">
        <v>23.57</v>
      </c>
    </row>
    <row r="1610" spans="1:23" x14ac:dyDescent="0.3">
      <c r="A1610" s="2" t="s">
        <v>470</v>
      </c>
      <c r="B1610" s="2" t="s">
        <v>32</v>
      </c>
      <c r="C1610" s="2" t="s">
        <v>66</v>
      </c>
      <c r="D1610" s="2" t="s">
        <v>2224</v>
      </c>
      <c r="E1610" s="2" t="s">
        <v>3476</v>
      </c>
      <c r="F1610" s="2" t="s">
        <v>26</v>
      </c>
      <c r="G1610" s="2" t="s">
        <v>9</v>
      </c>
      <c r="H1610" s="2">
        <f t="shared" si="25"/>
        <v>2003</v>
      </c>
      <c r="I1610" s="42" t="s">
        <v>6624</v>
      </c>
      <c r="J1610" s="2">
        <v>5.6</v>
      </c>
      <c r="K1610" s="2">
        <v>210.59</v>
      </c>
      <c r="L1610" s="2">
        <v>157</v>
      </c>
      <c r="M1610" s="2">
        <v>29.41</v>
      </c>
      <c r="N1610" s="2">
        <v>53.99</v>
      </c>
      <c r="O1610" s="2">
        <v>217.64</v>
      </c>
      <c r="P1610" s="2">
        <v>1767</v>
      </c>
      <c r="Q1610" s="2" t="s">
        <v>45</v>
      </c>
      <c r="R1610" s="2">
        <v>91</v>
      </c>
      <c r="S1610" s="2">
        <v>399982</v>
      </c>
      <c r="T1610" s="2">
        <v>144.18</v>
      </c>
      <c r="U1610" s="2">
        <v>73.459999999999994</v>
      </c>
      <c r="V1610" s="2" t="s">
        <v>46</v>
      </c>
      <c r="W1610" s="2">
        <v>24.35</v>
      </c>
    </row>
    <row r="1611" spans="1:23" x14ac:dyDescent="0.3">
      <c r="A1611" s="2" t="s">
        <v>472</v>
      </c>
      <c r="B1611" s="2" t="s">
        <v>22</v>
      </c>
      <c r="C1611" s="2" t="s">
        <v>61</v>
      </c>
      <c r="D1611" s="2" t="s">
        <v>2226</v>
      </c>
      <c r="E1611" s="2" t="s">
        <v>3478</v>
      </c>
      <c r="F1611" s="2" t="s">
        <v>26</v>
      </c>
      <c r="G1611" s="2" t="s">
        <v>9</v>
      </c>
      <c r="H1611" s="2">
        <f t="shared" si="25"/>
        <v>2007</v>
      </c>
      <c r="I1611" s="42" t="s">
        <v>6625</v>
      </c>
      <c r="J1611" s="2">
        <v>5.6</v>
      </c>
      <c r="K1611" s="2">
        <v>298.33999999999997</v>
      </c>
      <c r="L1611" s="2">
        <v>88</v>
      </c>
      <c r="M1611" s="2">
        <v>0.87</v>
      </c>
      <c r="N1611" s="2">
        <v>2.12</v>
      </c>
      <c r="O1611" s="2">
        <v>15.87</v>
      </c>
      <c r="P1611" s="2">
        <v>1387</v>
      </c>
      <c r="Q1611" s="2" t="s">
        <v>45</v>
      </c>
      <c r="R1611" s="2">
        <v>50</v>
      </c>
      <c r="S1611" s="2">
        <v>196360</v>
      </c>
      <c r="T1611" s="2">
        <v>8.16</v>
      </c>
      <c r="U1611" s="2">
        <v>7.71</v>
      </c>
      <c r="V1611" s="2" t="s">
        <v>48</v>
      </c>
      <c r="W1611" s="2">
        <v>135.69999999999999</v>
      </c>
    </row>
    <row r="1612" spans="1:23" x14ac:dyDescent="0.3">
      <c r="A1612" s="2" t="s">
        <v>476</v>
      </c>
      <c r="B1612" s="2" t="s">
        <v>25</v>
      </c>
      <c r="C1612" s="2" t="s">
        <v>52</v>
      </c>
      <c r="D1612" s="2" t="s">
        <v>2230</v>
      </c>
      <c r="E1612" s="2" t="s">
        <v>3482</v>
      </c>
      <c r="F1612" s="2" t="s">
        <v>26</v>
      </c>
      <c r="G1612" s="2" t="s">
        <v>1843</v>
      </c>
      <c r="H1612" s="2">
        <f t="shared" si="25"/>
        <v>1989</v>
      </c>
      <c r="I1612" s="42" t="s">
        <v>6626</v>
      </c>
      <c r="J1612" s="2">
        <v>5.6</v>
      </c>
      <c r="K1612" s="2">
        <v>295.86</v>
      </c>
      <c r="L1612" s="2">
        <v>162</v>
      </c>
      <c r="M1612" s="2">
        <v>17.29</v>
      </c>
      <c r="N1612" s="2">
        <v>27.72</v>
      </c>
      <c r="O1612" s="2">
        <v>92.32</v>
      </c>
      <c r="P1612" s="2">
        <v>1068</v>
      </c>
      <c r="Q1612" s="2" t="s">
        <v>45</v>
      </c>
      <c r="R1612" s="2">
        <v>99</v>
      </c>
      <c r="S1612" s="2">
        <v>238086</v>
      </c>
      <c r="T1612" s="2">
        <v>48.27</v>
      </c>
      <c r="U1612" s="2">
        <v>44.05</v>
      </c>
      <c r="V1612" s="2" t="s">
        <v>55</v>
      </c>
      <c r="W1612" s="2">
        <v>91.03</v>
      </c>
    </row>
    <row r="1613" spans="1:23" x14ac:dyDescent="0.3">
      <c r="A1613" s="2" t="s">
        <v>530</v>
      </c>
      <c r="B1613" s="2" t="s">
        <v>32</v>
      </c>
      <c r="C1613" s="2" t="s">
        <v>66</v>
      </c>
      <c r="D1613" s="2" t="s">
        <v>1991</v>
      </c>
      <c r="E1613" s="2" t="s">
        <v>3536</v>
      </c>
      <c r="F1613" s="2" t="s">
        <v>26</v>
      </c>
      <c r="G1613" s="2" t="s">
        <v>9</v>
      </c>
      <c r="H1613" s="2">
        <f t="shared" si="25"/>
        <v>1963</v>
      </c>
      <c r="I1613" s="42" t="s">
        <v>6627</v>
      </c>
      <c r="J1613" s="2">
        <v>5.6</v>
      </c>
      <c r="K1613" s="2">
        <v>27.45</v>
      </c>
      <c r="L1613" s="2">
        <v>116</v>
      </c>
      <c r="M1613" s="2">
        <v>22.2</v>
      </c>
      <c r="N1613" s="2">
        <v>43.1</v>
      </c>
      <c r="O1613" s="2">
        <v>306.41000000000003</v>
      </c>
      <c r="P1613" s="2">
        <v>1126</v>
      </c>
      <c r="Q1613" s="2" t="s">
        <v>49</v>
      </c>
      <c r="R1613" s="2">
        <v>32</v>
      </c>
      <c r="S1613" s="2">
        <v>219663</v>
      </c>
      <c r="T1613" s="2">
        <v>172.27</v>
      </c>
      <c r="U1613" s="2">
        <v>134.13999999999999</v>
      </c>
      <c r="V1613" s="2" t="s">
        <v>46</v>
      </c>
      <c r="W1613" s="2">
        <v>6.11</v>
      </c>
    </row>
    <row r="1614" spans="1:23" x14ac:dyDescent="0.3">
      <c r="A1614" s="2" t="s">
        <v>539</v>
      </c>
      <c r="B1614" s="2" t="s">
        <v>10</v>
      </c>
      <c r="C1614" s="2" t="s">
        <v>66</v>
      </c>
      <c r="D1614" s="2" t="s">
        <v>2275</v>
      </c>
      <c r="E1614" s="2" t="s">
        <v>3545</v>
      </c>
      <c r="F1614" s="2" t="s">
        <v>26</v>
      </c>
      <c r="G1614" s="2" t="s">
        <v>9</v>
      </c>
      <c r="H1614" s="2">
        <f t="shared" si="25"/>
        <v>1968</v>
      </c>
      <c r="I1614" s="42" t="s">
        <v>6628</v>
      </c>
      <c r="J1614" s="2">
        <v>5.6</v>
      </c>
      <c r="K1614" s="2">
        <v>209.26</v>
      </c>
      <c r="L1614" s="2">
        <v>169</v>
      </c>
      <c r="M1614" s="2">
        <v>18.940000000000001</v>
      </c>
      <c r="N1614" s="2">
        <v>37.520000000000003</v>
      </c>
      <c r="O1614" s="2">
        <v>76.48</v>
      </c>
      <c r="P1614" s="2">
        <v>1224</v>
      </c>
      <c r="Q1614" s="2" t="s">
        <v>49</v>
      </c>
      <c r="R1614" s="2">
        <v>75</v>
      </c>
      <c r="S1614" s="2">
        <v>50457</v>
      </c>
      <c r="T1614" s="2">
        <v>53.96</v>
      </c>
      <c r="U1614" s="2">
        <v>22.52</v>
      </c>
      <c r="V1614" s="2" t="s">
        <v>48</v>
      </c>
      <c r="W1614" s="2">
        <v>27.39</v>
      </c>
    </row>
    <row r="1615" spans="1:23" x14ac:dyDescent="0.3">
      <c r="A1615" s="2" t="s">
        <v>554</v>
      </c>
      <c r="B1615" s="2" t="s">
        <v>25</v>
      </c>
      <c r="C1615" s="2" t="s">
        <v>66</v>
      </c>
      <c r="D1615" s="2" t="s">
        <v>2284</v>
      </c>
      <c r="E1615" s="2" t="s">
        <v>3560</v>
      </c>
      <c r="F1615" s="2" t="s">
        <v>26</v>
      </c>
      <c r="G1615" s="2" t="s">
        <v>21</v>
      </c>
      <c r="H1615" s="2">
        <f t="shared" si="25"/>
        <v>1978</v>
      </c>
      <c r="I1615" s="42" t="s">
        <v>6629</v>
      </c>
      <c r="J1615" s="2">
        <v>5.6</v>
      </c>
      <c r="K1615" s="2">
        <v>222.3</v>
      </c>
      <c r="L1615" s="2">
        <v>99</v>
      </c>
      <c r="M1615" s="2">
        <v>11.93</v>
      </c>
      <c r="N1615" s="2">
        <v>25.19</v>
      </c>
      <c r="O1615" s="2">
        <v>231.46</v>
      </c>
      <c r="P1615" s="2">
        <v>4158</v>
      </c>
      <c r="Q1615" s="2" t="s">
        <v>45</v>
      </c>
      <c r="R1615" s="2">
        <v>34</v>
      </c>
      <c r="S1615" s="2">
        <v>17671</v>
      </c>
      <c r="T1615" s="2">
        <v>116.36</v>
      </c>
      <c r="U1615" s="2">
        <v>115.1</v>
      </c>
      <c r="V1615" s="2" t="s">
        <v>50</v>
      </c>
      <c r="W1615" s="2">
        <v>90.43</v>
      </c>
    </row>
    <row r="1616" spans="1:23" x14ac:dyDescent="0.3">
      <c r="A1616" s="2" t="s">
        <v>566</v>
      </c>
      <c r="B1616" s="2" t="s">
        <v>32</v>
      </c>
      <c r="C1616" s="2" t="s">
        <v>44</v>
      </c>
      <c r="D1616" s="2" t="s">
        <v>2291</v>
      </c>
      <c r="E1616" s="2" t="s">
        <v>3572</v>
      </c>
      <c r="F1616" s="2" t="s">
        <v>26</v>
      </c>
      <c r="G1616" s="2" t="s">
        <v>9</v>
      </c>
      <c r="H1616" s="2">
        <f t="shared" si="25"/>
        <v>1976</v>
      </c>
      <c r="I1616" s="42" t="s">
        <v>6630</v>
      </c>
      <c r="J1616" s="2">
        <v>5.6</v>
      </c>
      <c r="K1616" s="2">
        <v>185.67</v>
      </c>
      <c r="L1616" s="2">
        <v>120</v>
      </c>
      <c r="M1616" s="2">
        <v>9.3800000000000008</v>
      </c>
      <c r="N1616" s="2">
        <v>18.46</v>
      </c>
      <c r="O1616" s="2">
        <v>50.37</v>
      </c>
      <c r="P1616" s="2">
        <v>2016</v>
      </c>
      <c r="Q1616" s="2" t="s">
        <v>49</v>
      </c>
      <c r="R1616" s="2">
        <v>66</v>
      </c>
      <c r="S1616" s="2">
        <v>137714</v>
      </c>
      <c r="T1616" s="2">
        <v>32.14</v>
      </c>
      <c r="U1616" s="2">
        <v>18.23</v>
      </c>
      <c r="V1616" s="2" t="s">
        <v>44</v>
      </c>
      <c r="W1616" s="2">
        <v>76.069999999999993</v>
      </c>
    </row>
    <row r="1617" spans="1:23" x14ac:dyDescent="0.3">
      <c r="A1617" s="2" t="s">
        <v>569</v>
      </c>
      <c r="B1617" s="2" t="s">
        <v>17</v>
      </c>
      <c r="C1617" s="2" t="s">
        <v>66</v>
      </c>
      <c r="D1617" s="2" t="s">
        <v>1968</v>
      </c>
      <c r="E1617" s="2" t="s">
        <v>3575</v>
      </c>
      <c r="F1617" s="2" t="s">
        <v>26</v>
      </c>
      <c r="G1617" s="2" t="s">
        <v>9</v>
      </c>
      <c r="H1617" s="2">
        <f t="shared" si="25"/>
        <v>1992</v>
      </c>
      <c r="I1617" s="42" t="s">
        <v>6631</v>
      </c>
      <c r="J1617" s="2">
        <v>5.6</v>
      </c>
      <c r="K1617" s="2">
        <v>242.55</v>
      </c>
      <c r="L1617" s="2">
        <v>147</v>
      </c>
      <c r="M1617" s="2">
        <v>16.13</v>
      </c>
      <c r="N1617" s="2">
        <v>37.67</v>
      </c>
      <c r="O1617" s="2">
        <v>203.74</v>
      </c>
      <c r="P1617" s="2">
        <v>2062</v>
      </c>
      <c r="Q1617" s="2" t="s">
        <v>45</v>
      </c>
      <c r="R1617" s="2">
        <v>56</v>
      </c>
      <c r="S1617" s="2">
        <v>266081</v>
      </c>
      <c r="T1617" s="2">
        <v>120.53</v>
      </c>
      <c r="U1617" s="2">
        <v>83.21</v>
      </c>
      <c r="V1617" s="2" t="s">
        <v>54</v>
      </c>
      <c r="W1617" s="2">
        <v>77.709999999999994</v>
      </c>
    </row>
    <row r="1618" spans="1:23" x14ac:dyDescent="0.3">
      <c r="A1618" s="2" t="s">
        <v>607</v>
      </c>
      <c r="B1618" s="2" t="s">
        <v>10</v>
      </c>
      <c r="C1618" s="2" t="s">
        <v>66</v>
      </c>
      <c r="D1618" s="2" t="s">
        <v>1997</v>
      </c>
      <c r="E1618" s="2" t="s">
        <v>3615</v>
      </c>
      <c r="F1618" s="2" t="s">
        <v>26</v>
      </c>
      <c r="G1618" s="2" t="s">
        <v>27</v>
      </c>
      <c r="H1618" s="2">
        <f t="shared" si="25"/>
        <v>2010</v>
      </c>
      <c r="I1618" s="42" t="s">
        <v>6632</v>
      </c>
      <c r="J1618" s="2">
        <v>5.6</v>
      </c>
      <c r="K1618" s="2">
        <v>30.03</v>
      </c>
      <c r="L1618" s="2">
        <v>85</v>
      </c>
      <c r="M1618" s="2">
        <v>35.71</v>
      </c>
      <c r="N1618" s="2">
        <v>73.459999999999994</v>
      </c>
      <c r="O1618" s="2">
        <v>405.74</v>
      </c>
      <c r="P1618" s="2">
        <v>3383</v>
      </c>
      <c r="Q1618" s="2" t="s">
        <v>49</v>
      </c>
      <c r="R1618" s="2">
        <v>61</v>
      </c>
      <c r="S1618" s="2">
        <v>270049</v>
      </c>
      <c r="T1618" s="2">
        <v>239.25</v>
      </c>
      <c r="U1618" s="2">
        <v>166.49</v>
      </c>
      <c r="V1618" s="2" t="s">
        <v>55</v>
      </c>
      <c r="W1618" s="2">
        <v>3.45</v>
      </c>
    </row>
    <row r="1619" spans="1:23" x14ac:dyDescent="0.3">
      <c r="A1619" s="2" t="s">
        <v>622</v>
      </c>
      <c r="B1619" s="2" t="s">
        <v>8</v>
      </c>
      <c r="C1619" s="2" t="s">
        <v>44</v>
      </c>
      <c r="D1619" s="2" t="s">
        <v>2332</v>
      </c>
      <c r="E1619" s="2" t="s">
        <v>3632</v>
      </c>
      <c r="F1619" s="2" t="s">
        <v>26</v>
      </c>
      <c r="G1619" s="2" t="s">
        <v>9</v>
      </c>
      <c r="H1619" s="2">
        <f t="shared" si="25"/>
        <v>1974</v>
      </c>
      <c r="I1619" s="42" t="s">
        <v>6633</v>
      </c>
      <c r="J1619" s="2">
        <v>5.6</v>
      </c>
      <c r="K1619" s="2">
        <v>29.49</v>
      </c>
      <c r="L1619" s="2">
        <v>139</v>
      </c>
      <c r="M1619" s="2">
        <v>15.74</v>
      </c>
      <c r="N1619" s="2">
        <v>27.88</v>
      </c>
      <c r="O1619" s="2">
        <v>116.06</v>
      </c>
      <c r="P1619" s="2">
        <v>3135</v>
      </c>
      <c r="Q1619" s="2" t="s">
        <v>45</v>
      </c>
      <c r="R1619" s="2">
        <v>34</v>
      </c>
      <c r="S1619" s="2">
        <v>485446</v>
      </c>
      <c r="T1619" s="2">
        <v>62.11</v>
      </c>
      <c r="U1619" s="2">
        <v>53.95</v>
      </c>
      <c r="V1619" s="2" t="s">
        <v>46</v>
      </c>
      <c r="W1619" s="2">
        <v>13.62</v>
      </c>
    </row>
    <row r="1620" spans="1:23" x14ac:dyDescent="0.3">
      <c r="A1620" s="2" t="s">
        <v>644</v>
      </c>
      <c r="B1620" s="2" t="s">
        <v>17</v>
      </c>
      <c r="C1620" s="2" t="s">
        <v>50</v>
      </c>
      <c r="D1620" s="2" t="s">
        <v>2349</v>
      </c>
      <c r="E1620" s="2" t="s">
        <v>3655</v>
      </c>
      <c r="F1620" s="2" t="s">
        <v>26</v>
      </c>
      <c r="G1620" s="2" t="s">
        <v>9</v>
      </c>
      <c r="H1620" s="2">
        <f t="shared" si="25"/>
        <v>1983</v>
      </c>
      <c r="I1620" s="42" t="s">
        <v>6634</v>
      </c>
      <c r="J1620" s="2">
        <v>5.6</v>
      </c>
      <c r="K1620" s="2">
        <v>218.16</v>
      </c>
      <c r="L1620" s="2">
        <v>151</v>
      </c>
      <c r="M1620" s="2">
        <v>24.07</v>
      </c>
      <c r="N1620" s="2">
        <v>66.33</v>
      </c>
      <c r="O1620" s="2">
        <v>297.05</v>
      </c>
      <c r="P1620" s="2">
        <v>3739</v>
      </c>
      <c r="Q1620" s="2" t="s">
        <v>49</v>
      </c>
      <c r="R1620" s="2">
        <v>29</v>
      </c>
      <c r="S1620" s="2">
        <v>168618</v>
      </c>
      <c r="T1620" s="2">
        <v>227.93</v>
      </c>
      <c r="U1620" s="2">
        <v>69.12</v>
      </c>
      <c r="V1620" s="2" t="s">
        <v>50</v>
      </c>
      <c r="W1620" s="2">
        <v>51.1</v>
      </c>
    </row>
    <row r="1621" spans="1:23" x14ac:dyDescent="0.3">
      <c r="A1621" s="2" t="s">
        <v>668</v>
      </c>
      <c r="B1621" s="2" t="s">
        <v>20</v>
      </c>
      <c r="C1621" s="2" t="s">
        <v>50</v>
      </c>
      <c r="D1621" s="2" t="s">
        <v>2368</v>
      </c>
      <c r="E1621" s="2" t="s">
        <v>3682</v>
      </c>
      <c r="F1621" s="2" t="s">
        <v>26</v>
      </c>
      <c r="G1621" s="2" t="s">
        <v>9</v>
      </c>
      <c r="H1621" s="2">
        <f t="shared" si="25"/>
        <v>1995</v>
      </c>
      <c r="I1621" s="42" t="s">
        <v>6635</v>
      </c>
      <c r="J1621" s="2">
        <v>5.6</v>
      </c>
      <c r="K1621" s="2">
        <v>97.77</v>
      </c>
      <c r="L1621" s="2">
        <v>112</v>
      </c>
      <c r="M1621" s="2">
        <v>5.28</v>
      </c>
      <c r="N1621" s="2">
        <v>13.17</v>
      </c>
      <c r="O1621" s="2">
        <v>59.52</v>
      </c>
      <c r="P1621" s="2">
        <v>2290</v>
      </c>
      <c r="Q1621" s="2" t="s">
        <v>45</v>
      </c>
      <c r="R1621" s="2">
        <v>80</v>
      </c>
      <c r="S1621" s="2">
        <v>460631</v>
      </c>
      <c r="T1621" s="2">
        <v>34.85</v>
      </c>
      <c r="U1621" s="2">
        <v>24.67</v>
      </c>
      <c r="V1621" s="2" t="s">
        <v>46</v>
      </c>
      <c r="W1621" s="2">
        <v>47.3</v>
      </c>
    </row>
    <row r="1622" spans="1:23" x14ac:dyDescent="0.3">
      <c r="A1622" s="2" t="s">
        <v>703</v>
      </c>
      <c r="B1622" s="2" t="s">
        <v>32</v>
      </c>
      <c r="C1622" s="2" t="s">
        <v>52</v>
      </c>
      <c r="D1622" s="2" t="s">
        <v>2374</v>
      </c>
      <c r="E1622" s="2" t="s">
        <v>3718</v>
      </c>
      <c r="F1622" s="2" t="s">
        <v>26</v>
      </c>
      <c r="G1622" s="2" t="s">
        <v>9</v>
      </c>
      <c r="H1622" s="2">
        <f t="shared" si="25"/>
        <v>1978</v>
      </c>
      <c r="I1622" s="42" t="s">
        <v>6636</v>
      </c>
      <c r="J1622" s="2">
        <v>5.6</v>
      </c>
      <c r="K1622" s="2">
        <v>206.41</v>
      </c>
      <c r="L1622" s="2">
        <v>92</v>
      </c>
      <c r="M1622" s="2">
        <v>24.69</v>
      </c>
      <c r="N1622" s="2">
        <v>68.709999999999994</v>
      </c>
      <c r="O1622" s="2">
        <v>597.45000000000005</v>
      </c>
      <c r="P1622" s="2">
        <v>703</v>
      </c>
      <c r="Q1622" s="2" t="s">
        <v>49</v>
      </c>
      <c r="R1622" s="2">
        <v>66</v>
      </c>
      <c r="S1622" s="2">
        <v>273931</v>
      </c>
      <c r="T1622" s="2">
        <v>352.12</v>
      </c>
      <c r="U1622" s="2">
        <v>245.33</v>
      </c>
      <c r="V1622" s="2" t="s">
        <v>55</v>
      </c>
      <c r="W1622" s="2">
        <v>25.69</v>
      </c>
    </row>
    <row r="1623" spans="1:23" x14ac:dyDescent="0.3">
      <c r="A1623" s="2" t="s">
        <v>732</v>
      </c>
      <c r="B1623" s="2" t="s">
        <v>28</v>
      </c>
      <c r="C1623" s="2" t="s">
        <v>44</v>
      </c>
      <c r="D1623" s="2" t="s">
        <v>2414</v>
      </c>
      <c r="E1623" s="2" t="s">
        <v>3751</v>
      </c>
      <c r="F1623" s="2" t="s">
        <v>26</v>
      </c>
      <c r="G1623" s="2" t="s">
        <v>9</v>
      </c>
      <c r="H1623" s="2">
        <f t="shared" si="25"/>
        <v>1963</v>
      </c>
      <c r="I1623" s="42" t="s">
        <v>6637</v>
      </c>
      <c r="J1623" s="2">
        <v>5.6</v>
      </c>
      <c r="K1623" s="2">
        <v>71.89</v>
      </c>
      <c r="L1623" s="2">
        <v>86</v>
      </c>
      <c r="M1623" s="2">
        <v>44.18</v>
      </c>
      <c r="N1623" s="2">
        <v>107.22</v>
      </c>
      <c r="O1623" s="2">
        <v>242.45</v>
      </c>
      <c r="P1623" s="2">
        <v>2766</v>
      </c>
      <c r="Q1623" s="2" t="s">
        <v>49</v>
      </c>
      <c r="R1623" s="2">
        <v>74</v>
      </c>
      <c r="S1623" s="2">
        <v>375318</v>
      </c>
      <c r="T1623" s="2">
        <v>122.14</v>
      </c>
      <c r="U1623" s="2">
        <v>120.31</v>
      </c>
      <c r="V1623" s="2" t="s">
        <v>48</v>
      </c>
      <c r="W1623" s="2">
        <v>29.67</v>
      </c>
    </row>
    <row r="1624" spans="1:23" x14ac:dyDescent="0.3">
      <c r="A1624" s="2" t="s">
        <v>831</v>
      </c>
      <c r="B1624" s="2" t="s">
        <v>32</v>
      </c>
      <c r="C1624" s="2" t="s">
        <v>54</v>
      </c>
      <c r="D1624" s="2" t="s">
        <v>2484</v>
      </c>
      <c r="E1624" s="2" t="s">
        <v>3860</v>
      </c>
      <c r="F1624" s="2" t="s">
        <v>26</v>
      </c>
      <c r="G1624" s="2" t="s">
        <v>9</v>
      </c>
      <c r="H1624" s="2">
        <f t="shared" si="25"/>
        <v>2003</v>
      </c>
      <c r="I1624" s="42" t="s">
        <v>5388</v>
      </c>
      <c r="J1624" s="2">
        <v>5.6</v>
      </c>
      <c r="K1624" s="2">
        <v>3.71</v>
      </c>
      <c r="L1624" s="2">
        <v>96</v>
      </c>
      <c r="M1624" s="2">
        <v>1.73</v>
      </c>
      <c r="N1624" s="2">
        <v>3.35</v>
      </c>
      <c r="O1624" s="2">
        <v>20.059999999999999</v>
      </c>
      <c r="P1624" s="2">
        <v>2632</v>
      </c>
      <c r="Q1624" s="2" t="s">
        <v>45</v>
      </c>
      <c r="R1624" s="2">
        <v>89</v>
      </c>
      <c r="S1624" s="2">
        <v>445301</v>
      </c>
      <c r="T1624" s="2">
        <v>11.92</v>
      </c>
      <c r="U1624" s="2">
        <v>8.14</v>
      </c>
      <c r="V1624" s="2" t="s">
        <v>55</v>
      </c>
      <c r="W1624" s="2">
        <v>1.84</v>
      </c>
    </row>
    <row r="1625" spans="1:23" x14ac:dyDescent="0.3">
      <c r="A1625" s="2" t="s">
        <v>839</v>
      </c>
      <c r="B1625" s="2" t="s">
        <v>32</v>
      </c>
      <c r="C1625" s="2" t="s">
        <v>52</v>
      </c>
      <c r="D1625" s="2" t="s">
        <v>1887</v>
      </c>
      <c r="E1625" s="2" t="s">
        <v>3868</v>
      </c>
      <c r="F1625" s="2" t="s">
        <v>26</v>
      </c>
      <c r="G1625" s="2" t="s">
        <v>9</v>
      </c>
      <c r="H1625" s="2">
        <f t="shared" si="25"/>
        <v>1975</v>
      </c>
      <c r="I1625" s="42" t="s">
        <v>6638</v>
      </c>
      <c r="J1625" s="2">
        <v>5.6</v>
      </c>
      <c r="K1625" s="2">
        <v>298.33</v>
      </c>
      <c r="L1625" s="2">
        <v>143</v>
      </c>
      <c r="M1625" s="2">
        <v>3.58</v>
      </c>
      <c r="N1625" s="2">
        <v>8.58</v>
      </c>
      <c r="O1625" s="2">
        <v>56.93</v>
      </c>
      <c r="P1625" s="2">
        <v>2416</v>
      </c>
      <c r="Q1625" s="2" t="s">
        <v>45</v>
      </c>
      <c r="R1625" s="2">
        <v>91</v>
      </c>
      <c r="S1625" s="2">
        <v>284906</v>
      </c>
      <c r="T1625" s="2">
        <v>39.65</v>
      </c>
      <c r="U1625" s="2">
        <v>17.28</v>
      </c>
      <c r="V1625" s="2" t="s">
        <v>55</v>
      </c>
      <c r="W1625" s="2">
        <v>38.130000000000003</v>
      </c>
    </row>
    <row r="1626" spans="1:23" x14ac:dyDescent="0.3">
      <c r="A1626" s="2" t="s">
        <v>869</v>
      </c>
      <c r="B1626" s="2" t="s">
        <v>32</v>
      </c>
      <c r="C1626" s="2" t="s">
        <v>66</v>
      </c>
      <c r="D1626" s="2" t="s">
        <v>2511</v>
      </c>
      <c r="E1626" s="2" t="s">
        <v>3900</v>
      </c>
      <c r="F1626" s="2" t="s">
        <v>26</v>
      </c>
      <c r="G1626" s="2" t="s">
        <v>9</v>
      </c>
      <c r="H1626" s="2">
        <f t="shared" si="25"/>
        <v>1959</v>
      </c>
      <c r="I1626" s="42" t="s">
        <v>6639</v>
      </c>
      <c r="J1626" s="2">
        <v>5.6</v>
      </c>
      <c r="K1626" s="2">
        <v>185.9</v>
      </c>
      <c r="L1626" s="2">
        <v>109</v>
      </c>
      <c r="M1626" s="2">
        <v>23.57</v>
      </c>
      <c r="N1626" s="2">
        <v>59.44</v>
      </c>
      <c r="O1626" s="2">
        <v>218.76</v>
      </c>
      <c r="P1626" s="2">
        <v>4548</v>
      </c>
      <c r="Q1626" s="2" t="s">
        <v>45</v>
      </c>
      <c r="R1626" s="2">
        <v>49</v>
      </c>
      <c r="S1626" s="2">
        <v>21354</v>
      </c>
      <c r="T1626" s="2">
        <v>151.19</v>
      </c>
      <c r="U1626" s="2">
        <v>67.569999999999993</v>
      </c>
      <c r="V1626" s="2" t="s">
        <v>50</v>
      </c>
      <c r="W1626" s="2">
        <v>71.42</v>
      </c>
    </row>
    <row r="1627" spans="1:23" x14ac:dyDescent="0.3">
      <c r="A1627" s="2" t="s">
        <v>903</v>
      </c>
      <c r="B1627" s="2" t="s">
        <v>25</v>
      </c>
      <c r="C1627" s="2" t="s">
        <v>44</v>
      </c>
      <c r="D1627" s="2" t="s">
        <v>2526</v>
      </c>
      <c r="E1627" s="2" t="s">
        <v>3937</v>
      </c>
      <c r="F1627" s="2" t="s">
        <v>26</v>
      </c>
      <c r="G1627" s="2" t="s">
        <v>9</v>
      </c>
      <c r="H1627" s="2">
        <f t="shared" si="25"/>
        <v>2004</v>
      </c>
      <c r="I1627" s="42" t="s">
        <v>6640</v>
      </c>
      <c r="J1627" s="2">
        <v>5.6</v>
      </c>
      <c r="K1627" s="2">
        <v>220.34</v>
      </c>
      <c r="L1627" s="2">
        <v>137</v>
      </c>
      <c r="M1627" s="2">
        <v>35.64</v>
      </c>
      <c r="N1627" s="2">
        <v>92</v>
      </c>
      <c r="O1627" s="2">
        <v>426.58</v>
      </c>
      <c r="P1627" s="2">
        <v>1401</v>
      </c>
      <c r="Q1627" s="2" t="s">
        <v>49</v>
      </c>
      <c r="R1627" s="2">
        <v>43</v>
      </c>
      <c r="S1627" s="2">
        <v>491966</v>
      </c>
      <c r="T1627" s="2">
        <v>332.36</v>
      </c>
      <c r="U1627" s="2">
        <v>94.22</v>
      </c>
      <c r="V1627" s="2" t="s">
        <v>55</v>
      </c>
      <c r="W1627" s="2">
        <v>102.96</v>
      </c>
    </row>
    <row r="1628" spans="1:23" x14ac:dyDescent="0.3">
      <c r="A1628" s="2" t="s">
        <v>231</v>
      </c>
      <c r="B1628" s="2" t="s">
        <v>17</v>
      </c>
      <c r="C1628" s="2" t="s">
        <v>52</v>
      </c>
      <c r="D1628" s="2" t="s">
        <v>1931</v>
      </c>
      <c r="E1628" s="2" t="s">
        <v>3951</v>
      </c>
      <c r="F1628" s="2" t="s">
        <v>26</v>
      </c>
      <c r="G1628" s="2" t="s">
        <v>9</v>
      </c>
      <c r="H1628" s="2">
        <f t="shared" si="25"/>
        <v>1991</v>
      </c>
      <c r="I1628" s="42" t="s">
        <v>6641</v>
      </c>
      <c r="J1628" s="2">
        <v>5.6</v>
      </c>
      <c r="K1628" s="2">
        <v>77.430000000000007</v>
      </c>
      <c r="L1628" s="2">
        <v>149</v>
      </c>
      <c r="M1628" s="2">
        <v>47.37</v>
      </c>
      <c r="N1628" s="2">
        <v>81.93</v>
      </c>
      <c r="O1628" s="2">
        <v>413.98</v>
      </c>
      <c r="P1628" s="2">
        <v>3412</v>
      </c>
      <c r="Q1628" s="2" t="s">
        <v>49</v>
      </c>
      <c r="R1628" s="2">
        <v>91</v>
      </c>
      <c r="S1628" s="2">
        <v>295099</v>
      </c>
      <c r="T1628" s="2">
        <v>297.14999999999998</v>
      </c>
      <c r="U1628" s="2">
        <v>116.83</v>
      </c>
      <c r="V1628" s="2" t="s">
        <v>54</v>
      </c>
      <c r="W1628" s="2">
        <v>37.799999999999997</v>
      </c>
    </row>
    <row r="1629" spans="1:23" x14ac:dyDescent="0.3">
      <c r="A1629" s="2" t="s">
        <v>929</v>
      </c>
      <c r="B1629" s="2" t="s">
        <v>10</v>
      </c>
      <c r="C1629" s="2" t="s">
        <v>54</v>
      </c>
      <c r="D1629" s="2" t="s">
        <v>2068</v>
      </c>
      <c r="E1629" s="2" t="s">
        <v>3964</v>
      </c>
      <c r="F1629" s="2" t="s">
        <v>26</v>
      </c>
      <c r="G1629" s="2" t="s">
        <v>9</v>
      </c>
      <c r="H1629" s="2">
        <f t="shared" si="25"/>
        <v>1978</v>
      </c>
      <c r="I1629" s="42" t="s">
        <v>6642</v>
      </c>
      <c r="J1629" s="2">
        <v>5.6</v>
      </c>
      <c r="K1629" s="2">
        <v>52.54</v>
      </c>
      <c r="L1629" s="2">
        <v>170</v>
      </c>
      <c r="M1629" s="2">
        <v>45.11</v>
      </c>
      <c r="N1629" s="2">
        <v>103.77</v>
      </c>
      <c r="O1629" s="2">
        <v>504.1</v>
      </c>
      <c r="P1629" s="2">
        <v>3723</v>
      </c>
      <c r="Q1629" s="2" t="s">
        <v>45</v>
      </c>
      <c r="R1629" s="2">
        <v>64</v>
      </c>
      <c r="S1629" s="2">
        <v>136574</v>
      </c>
      <c r="T1629" s="2">
        <v>284.12</v>
      </c>
      <c r="U1629" s="2">
        <v>219.98</v>
      </c>
      <c r="V1629" s="2" t="s">
        <v>55</v>
      </c>
      <c r="W1629" s="2">
        <v>23.76</v>
      </c>
    </row>
    <row r="1630" spans="1:23" x14ac:dyDescent="0.3">
      <c r="A1630" s="2" t="s">
        <v>1011</v>
      </c>
      <c r="B1630" s="2" t="s">
        <v>17</v>
      </c>
      <c r="C1630" s="2" t="s">
        <v>54</v>
      </c>
      <c r="D1630" s="2" t="s">
        <v>2591</v>
      </c>
      <c r="E1630" s="2" t="s">
        <v>4051</v>
      </c>
      <c r="F1630" s="2" t="s">
        <v>26</v>
      </c>
      <c r="G1630" s="2" t="s">
        <v>9</v>
      </c>
      <c r="H1630" s="2">
        <f t="shared" si="25"/>
        <v>2002</v>
      </c>
      <c r="I1630" s="42" t="s">
        <v>6643</v>
      </c>
      <c r="J1630" s="2">
        <v>5.6</v>
      </c>
      <c r="K1630" s="2">
        <v>278.13</v>
      </c>
      <c r="L1630" s="2">
        <v>156</v>
      </c>
      <c r="M1630" s="2">
        <v>12.84</v>
      </c>
      <c r="N1630" s="2">
        <v>28.27</v>
      </c>
      <c r="O1630" s="2">
        <v>241.27</v>
      </c>
      <c r="P1630" s="2">
        <v>2911</v>
      </c>
      <c r="Q1630" s="2" t="s">
        <v>45</v>
      </c>
      <c r="R1630" s="2">
        <v>42</v>
      </c>
      <c r="S1630" s="2">
        <v>414440</v>
      </c>
      <c r="T1630" s="2">
        <v>121.58</v>
      </c>
      <c r="U1630" s="2">
        <v>119.69</v>
      </c>
      <c r="V1630" s="2" t="s">
        <v>54</v>
      </c>
      <c r="W1630" s="2">
        <v>31.59</v>
      </c>
    </row>
    <row r="1631" spans="1:23" x14ac:dyDescent="0.3">
      <c r="A1631" s="2" t="s">
        <v>946</v>
      </c>
      <c r="B1631" s="2" t="s">
        <v>10</v>
      </c>
      <c r="C1631" s="2" t="s">
        <v>54</v>
      </c>
      <c r="D1631" s="2" t="s">
        <v>2611</v>
      </c>
      <c r="E1631" s="2" t="s">
        <v>4086</v>
      </c>
      <c r="F1631" s="2" t="s">
        <v>26</v>
      </c>
      <c r="G1631" s="2" t="s">
        <v>9</v>
      </c>
      <c r="H1631" s="2">
        <f t="shared" si="25"/>
        <v>1963</v>
      </c>
      <c r="I1631" s="42" t="s">
        <v>6644</v>
      </c>
      <c r="J1631" s="2">
        <v>5.6</v>
      </c>
      <c r="K1631" s="2">
        <v>59.61</v>
      </c>
      <c r="L1631" s="2">
        <v>161</v>
      </c>
      <c r="M1631" s="2">
        <v>49.28</v>
      </c>
      <c r="N1631" s="2">
        <v>106.67</v>
      </c>
      <c r="O1631" s="2">
        <v>417.92</v>
      </c>
      <c r="P1631" s="2">
        <v>4658</v>
      </c>
      <c r="Q1631" s="2" t="s">
        <v>49</v>
      </c>
      <c r="R1631" s="2">
        <v>22</v>
      </c>
      <c r="S1631" s="2">
        <v>345772</v>
      </c>
      <c r="T1631" s="2">
        <v>239.09</v>
      </c>
      <c r="U1631" s="2">
        <v>178.83</v>
      </c>
      <c r="V1631" s="2" t="s">
        <v>44</v>
      </c>
      <c r="W1631" s="2">
        <v>22.53</v>
      </c>
    </row>
    <row r="1632" spans="1:23" x14ac:dyDescent="0.3">
      <c r="A1632" s="2" t="s">
        <v>1061</v>
      </c>
      <c r="B1632" s="2" t="s">
        <v>10</v>
      </c>
      <c r="C1632" s="2" t="s">
        <v>44</v>
      </c>
      <c r="D1632" s="2" t="s">
        <v>2626</v>
      </c>
      <c r="E1632" s="2" t="s">
        <v>4111</v>
      </c>
      <c r="F1632" s="2" t="s">
        <v>26</v>
      </c>
      <c r="G1632" s="2" t="s">
        <v>9</v>
      </c>
      <c r="H1632" s="2">
        <f t="shared" si="25"/>
        <v>2006</v>
      </c>
      <c r="I1632" s="42" t="s">
        <v>6645</v>
      </c>
      <c r="J1632" s="2">
        <v>5.6</v>
      </c>
      <c r="K1632" s="2">
        <v>242.79</v>
      </c>
      <c r="L1632" s="2">
        <v>148</v>
      </c>
      <c r="M1632" s="2">
        <v>25.31</v>
      </c>
      <c r="N1632" s="2">
        <v>63.63</v>
      </c>
      <c r="O1632" s="2">
        <v>256.08</v>
      </c>
      <c r="P1632" s="2">
        <v>2487</v>
      </c>
      <c r="Q1632" s="2" t="s">
        <v>45</v>
      </c>
      <c r="R1632" s="2">
        <v>20</v>
      </c>
      <c r="S1632" s="2">
        <v>117716</v>
      </c>
      <c r="T1632" s="2">
        <v>168.87</v>
      </c>
      <c r="U1632" s="2">
        <v>87.21</v>
      </c>
      <c r="V1632" s="2" t="s">
        <v>54</v>
      </c>
      <c r="W1632" s="2">
        <v>119.48</v>
      </c>
    </row>
    <row r="1633" spans="1:23" x14ac:dyDescent="0.3">
      <c r="A1633" s="2" t="s">
        <v>1135</v>
      </c>
      <c r="B1633" s="2" t="s">
        <v>28</v>
      </c>
      <c r="C1633" s="2" t="s">
        <v>50</v>
      </c>
      <c r="D1633" s="2" t="s">
        <v>1914</v>
      </c>
      <c r="E1633" s="2" t="s">
        <v>4193</v>
      </c>
      <c r="F1633" s="2" t="s">
        <v>26</v>
      </c>
      <c r="G1633" s="2" t="s">
        <v>9</v>
      </c>
      <c r="H1633" s="2">
        <f t="shared" si="25"/>
        <v>2014</v>
      </c>
      <c r="I1633" s="42" t="s">
        <v>6646</v>
      </c>
      <c r="J1633" s="2">
        <v>5.6</v>
      </c>
      <c r="K1633" s="2">
        <v>67.12</v>
      </c>
      <c r="L1633" s="2">
        <v>139</v>
      </c>
      <c r="M1633" s="2">
        <v>32.700000000000003</v>
      </c>
      <c r="N1633" s="2">
        <v>67.73</v>
      </c>
      <c r="O1633" s="2">
        <v>172.88</v>
      </c>
      <c r="P1633" s="2">
        <v>1638</v>
      </c>
      <c r="Q1633" s="2" t="s">
        <v>45</v>
      </c>
      <c r="R1633" s="2">
        <v>23</v>
      </c>
      <c r="S1633" s="2">
        <v>196403</v>
      </c>
      <c r="T1633" s="2">
        <v>110.97</v>
      </c>
      <c r="U1633" s="2">
        <v>61.91</v>
      </c>
      <c r="V1633" s="2" t="s">
        <v>46</v>
      </c>
      <c r="W1633" s="2">
        <v>8.67</v>
      </c>
    </row>
    <row r="1634" spans="1:23" x14ac:dyDescent="0.3">
      <c r="A1634" s="2" t="s">
        <v>1157</v>
      </c>
      <c r="B1634" s="2" t="s">
        <v>32</v>
      </c>
      <c r="C1634" s="2" t="s">
        <v>61</v>
      </c>
      <c r="D1634" s="2" t="s">
        <v>2288</v>
      </c>
      <c r="E1634" s="2" t="s">
        <v>4219</v>
      </c>
      <c r="F1634" s="2" t="s">
        <v>26</v>
      </c>
      <c r="G1634" s="2" t="s">
        <v>9</v>
      </c>
      <c r="H1634" s="2">
        <f t="shared" si="25"/>
        <v>1983</v>
      </c>
      <c r="I1634" s="42" t="s">
        <v>6647</v>
      </c>
      <c r="J1634" s="2">
        <v>5.6</v>
      </c>
      <c r="K1634" s="2">
        <v>254.76</v>
      </c>
      <c r="L1634" s="2">
        <v>176</v>
      </c>
      <c r="M1634" s="2">
        <v>29.56</v>
      </c>
      <c r="N1634" s="2">
        <v>71.2</v>
      </c>
      <c r="O1634" s="2">
        <v>699.15</v>
      </c>
      <c r="P1634" s="2">
        <v>2803</v>
      </c>
      <c r="Q1634" s="2" t="s">
        <v>45</v>
      </c>
      <c r="R1634" s="2">
        <v>94</v>
      </c>
      <c r="S1634" s="2">
        <v>160729</v>
      </c>
      <c r="T1634" s="2">
        <v>419.01</v>
      </c>
      <c r="U1634" s="2">
        <v>280.14</v>
      </c>
      <c r="V1634" s="2" t="s">
        <v>48</v>
      </c>
      <c r="W1634" s="2">
        <v>94.67</v>
      </c>
    </row>
    <row r="1635" spans="1:23" x14ac:dyDescent="0.3">
      <c r="A1635" s="2" t="s">
        <v>542</v>
      </c>
      <c r="B1635" s="2" t="s">
        <v>13</v>
      </c>
      <c r="C1635" s="2" t="s">
        <v>54</v>
      </c>
      <c r="D1635" s="2" t="s">
        <v>2684</v>
      </c>
      <c r="E1635" s="2" t="s">
        <v>4223</v>
      </c>
      <c r="F1635" s="2" t="s">
        <v>26</v>
      </c>
      <c r="G1635" s="2" t="s">
        <v>9</v>
      </c>
      <c r="H1635" s="2">
        <f t="shared" si="25"/>
        <v>1966</v>
      </c>
      <c r="I1635" s="42" t="s">
        <v>6648</v>
      </c>
      <c r="J1635" s="2">
        <v>5.6</v>
      </c>
      <c r="K1635" s="2">
        <v>293.31</v>
      </c>
      <c r="L1635" s="2">
        <v>131</v>
      </c>
      <c r="M1635" s="2">
        <v>5.82</v>
      </c>
      <c r="N1635" s="2">
        <v>17</v>
      </c>
      <c r="O1635" s="2">
        <v>77.81</v>
      </c>
      <c r="P1635" s="2">
        <v>3272</v>
      </c>
      <c r="Q1635" s="2" t="s">
        <v>45</v>
      </c>
      <c r="R1635" s="2">
        <v>87</v>
      </c>
      <c r="S1635" s="2">
        <v>222333</v>
      </c>
      <c r="T1635" s="2">
        <v>55.29</v>
      </c>
      <c r="U1635" s="2">
        <v>22.52</v>
      </c>
      <c r="V1635" s="2" t="s">
        <v>54</v>
      </c>
      <c r="W1635" s="2">
        <v>32.57</v>
      </c>
    </row>
    <row r="1636" spans="1:23" x14ac:dyDescent="0.3">
      <c r="A1636" s="2" t="s">
        <v>1185</v>
      </c>
      <c r="B1636" s="2" t="s">
        <v>32</v>
      </c>
      <c r="C1636" s="2" t="s">
        <v>66</v>
      </c>
      <c r="D1636" s="2" t="s">
        <v>2703</v>
      </c>
      <c r="E1636" s="2" t="s">
        <v>4250</v>
      </c>
      <c r="F1636" s="2" t="s">
        <v>26</v>
      </c>
      <c r="G1636" s="2" t="s">
        <v>9</v>
      </c>
      <c r="H1636" s="2">
        <f t="shared" si="25"/>
        <v>1958</v>
      </c>
      <c r="I1636" s="42" t="s">
        <v>6649</v>
      </c>
      <c r="J1636" s="2">
        <v>5.6</v>
      </c>
      <c r="K1636" s="2">
        <v>141.61000000000001</v>
      </c>
      <c r="L1636" s="2">
        <v>146</v>
      </c>
      <c r="M1636" s="2">
        <v>19.079999999999998</v>
      </c>
      <c r="N1636" s="2">
        <v>36.78</v>
      </c>
      <c r="O1636" s="2">
        <v>322.99</v>
      </c>
      <c r="P1636" s="2">
        <v>4529</v>
      </c>
      <c r="Q1636" s="2" t="s">
        <v>49</v>
      </c>
      <c r="R1636" s="2">
        <v>91</v>
      </c>
      <c r="S1636" s="2">
        <v>494107</v>
      </c>
      <c r="T1636" s="2">
        <v>168.25</v>
      </c>
      <c r="U1636" s="2">
        <v>154.74</v>
      </c>
      <c r="V1636" s="2" t="s">
        <v>54</v>
      </c>
      <c r="W1636" s="2">
        <v>61.04</v>
      </c>
    </row>
    <row r="1637" spans="1:23" x14ac:dyDescent="0.3">
      <c r="A1637" s="2" t="s">
        <v>1187</v>
      </c>
      <c r="B1637" s="2" t="s">
        <v>28</v>
      </c>
      <c r="C1637" s="2" t="s">
        <v>48</v>
      </c>
      <c r="D1637" s="2" t="s">
        <v>2705</v>
      </c>
      <c r="E1637" s="2" t="s">
        <v>4252</v>
      </c>
      <c r="F1637" s="2" t="s">
        <v>26</v>
      </c>
      <c r="G1637" s="2" t="s">
        <v>9</v>
      </c>
      <c r="H1637" s="2">
        <f t="shared" si="25"/>
        <v>1990</v>
      </c>
      <c r="I1637" s="42" t="s">
        <v>6650</v>
      </c>
      <c r="J1637" s="2">
        <v>5.6</v>
      </c>
      <c r="K1637" s="2">
        <v>22.28</v>
      </c>
      <c r="L1637" s="2">
        <v>178</v>
      </c>
      <c r="M1637" s="2">
        <v>36.74</v>
      </c>
      <c r="N1637" s="2">
        <v>88.62</v>
      </c>
      <c r="O1637" s="2">
        <v>576.91999999999996</v>
      </c>
      <c r="P1637" s="2">
        <v>3007</v>
      </c>
      <c r="Q1637" s="2" t="s">
        <v>45</v>
      </c>
      <c r="R1637" s="2">
        <v>65</v>
      </c>
      <c r="S1637" s="2">
        <v>284929</v>
      </c>
      <c r="T1637" s="2">
        <v>338.6</v>
      </c>
      <c r="U1637" s="2">
        <v>238.32</v>
      </c>
      <c r="V1637" s="2" t="s">
        <v>55</v>
      </c>
      <c r="W1637" s="2">
        <v>6.14</v>
      </c>
    </row>
    <row r="1638" spans="1:23" x14ac:dyDescent="0.3">
      <c r="A1638" s="2" t="s">
        <v>1188</v>
      </c>
      <c r="B1638" s="2" t="s">
        <v>13</v>
      </c>
      <c r="C1638" s="2" t="s">
        <v>52</v>
      </c>
      <c r="D1638" s="2" t="s">
        <v>2706</v>
      </c>
      <c r="E1638" s="2" t="s">
        <v>4253</v>
      </c>
      <c r="F1638" s="2" t="s">
        <v>26</v>
      </c>
      <c r="G1638" s="2" t="s">
        <v>9</v>
      </c>
      <c r="H1638" s="2">
        <f t="shared" si="25"/>
        <v>2005</v>
      </c>
      <c r="I1638" s="42" t="s">
        <v>6651</v>
      </c>
      <c r="J1638" s="2">
        <v>5.6</v>
      </c>
      <c r="K1638" s="2">
        <v>161.54</v>
      </c>
      <c r="L1638" s="2">
        <v>119</v>
      </c>
      <c r="M1638" s="2">
        <v>49.08</v>
      </c>
      <c r="N1638" s="2">
        <v>78.010000000000005</v>
      </c>
      <c r="O1638" s="2">
        <v>361.09</v>
      </c>
      <c r="P1638" s="2">
        <v>2964</v>
      </c>
      <c r="Q1638" s="2" t="s">
        <v>49</v>
      </c>
      <c r="R1638" s="2">
        <v>53</v>
      </c>
      <c r="S1638" s="2">
        <v>249982</v>
      </c>
      <c r="T1638" s="2">
        <v>273.69</v>
      </c>
      <c r="U1638" s="2">
        <v>87.4</v>
      </c>
      <c r="V1638" s="2" t="s">
        <v>44</v>
      </c>
      <c r="W1638" s="2">
        <v>69.23</v>
      </c>
    </row>
    <row r="1639" spans="1:23" x14ac:dyDescent="0.3">
      <c r="A1639" s="2" t="s">
        <v>1240</v>
      </c>
      <c r="B1639" s="2" t="s">
        <v>13</v>
      </c>
      <c r="C1639" s="2" t="s">
        <v>61</v>
      </c>
      <c r="D1639" s="2" t="s">
        <v>2743</v>
      </c>
      <c r="E1639" s="2" t="s">
        <v>4313</v>
      </c>
      <c r="F1639" s="2" t="s">
        <v>26</v>
      </c>
      <c r="G1639" s="2" t="s">
        <v>1843</v>
      </c>
      <c r="H1639" s="2">
        <f t="shared" si="25"/>
        <v>2010</v>
      </c>
      <c r="I1639" s="42" t="s">
        <v>6652</v>
      </c>
      <c r="J1639" s="2">
        <v>5.6</v>
      </c>
      <c r="K1639" s="2">
        <v>40.82</v>
      </c>
      <c r="L1639" s="2">
        <v>94</v>
      </c>
      <c r="M1639" s="2">
        <v>7.91</v>
      </c>
      <c r="N1639" s="2">
        <v>12.08</v>
      </c>
      <c r="O1639" s="2">
        <v>93.48</v>
      </c>
      <c r="P1639" s="2">
        <v>2530</v>
      </c>
      <c r="Q1639" s="2" t="s">
        <v>49</v>
      </c>
      <c r="R1639" s="2">
        <v>28</v>
      </c>
      <c r="S1639" s="2">
        <v>107542</v>
      </c>
      <c r="T1639" s="2">
        <v>68.08</v>
      </c>
      <c r="U1639" s="2">
        <v>25.4</v>
      </c>
      <c r="V1639" s="2" t="s">
        <v>50</v>
      </c>
      <c r="W1639" s="2">
        <v>8.66</v>
      </c>
    </row>
    <row r="1640" spans="1:23" x14ac:dyDescent="0.3">
      <c r="A1640" s="2" t="s">
        <v>266</v>
      </c>
      <c r="B1640" s="2" t="s">
        <v>22</v>
      </c>
      <c r="C1640" s="2" t="s">
        <v>52</v>
      </c>
      <c r="D1640" s="2" t="s">
        <v>2760</v>
      </c>
      <c r="E1640" s="2" t="s">
        <v>4344</v>
      </c>
      <c r="F1640" s="2" t="s">
        <v>26</v>
      </c>
      <c r="G1640" s="2" t="s">
        <v>9</v>
      </c>
      <c r="H1640" s="2">
        <f t="shared" si="25"/>
        <v>1994</v>
      </c>
      <c r="I1640" s="42" t="s">
        <v>6653</v>
      </c>
      <c r="J1640" s="2">
        <v>5.6</v>
      </c>
      <c r="K1640" s="2">
        <v>236.96</v>
      </c>
      <c r="L1640" s="2">
        <v>82</v>
      </c>
      <c r="M1640" s="2">
        <v>42.94</v>
      </c>
      <c r="N1640" s="2">
        <v>74.349999999999994</v>
      </c>
      <c r="O1640" s="2">
        <v>322.70999999999998</v>
      </c>
      <c r="P1640" s="2">
        <v>1327</v>
      </c>
      <c r="Q1640" s="2" t="s">
        <v>49</v>
      </c>
      <c r="R1640" s="2">
        <v>96</v>
      </c>
      <c r="S1640" s="2">
        <v>232544</v>
      </c>
      <c r="T1640" s="2">
        <v>249.9</v>
      </c>
      <c r="U1640" s="2">
        <v>72.81</v>
      </c>
      <c r="V1640" s="2" t="s">
        <v>54</v>
      </c>
      <c r="W1640" s="2">
        <v>88.15</v>
      </c>
    </row>
    <row r="1641" spans="1:23" x14ac:dyDescent="0.3">
      <c r="A1641" s="2" t="s">
        <v>1315</v>
      </c>
      <c r="B1641" s="2" t="s">
        <v>13</v>
      </c>
      <c r="C1641" s="2" t="s">
        <v>54</v>
      </c>
      <c r="D1641" s="2" t="s">
        <v>2785</v>
      </c>
      <c r="E1641" s="2" t="s">
        <v>4399</v>
      </c>
      <c r="F1641" s="2" t="s">
        <v>26</v>
      </c>
      <c r="G1641" s="2" t="s">
        <v>9</v>
      </c>
      <c r="H1641" s="2">
        <f t="shared" si="25"/>
        <v>2005</v>
      </c>
      <c r="I1641" s="42" t="s">
        <v>6654</v>
      </c>
      <c r="J1641" s="2">
        <v>5.6</v>
      </c>
      <c r="K1641" s="2">
        <v>252.23</v>
      </c>
      <c r="L1641" s="2">
        <v>81</v>
      </c>
      <c r="M1641" s="2">
        <v>26.56</v>
      </c>
      <c r="N1641" s="2">
        <v>56.83</v>
      </c>
      <c r="O1641" s="2">
        <v>129.49</v>
      </c>
      <c r="P1641" s="2">
        <v>1285</v>
      </c>
      <c r="Q1641" s="2" t="s">
        <v>49</v>
      </c>
      <c r="R1641" s="2">
        <v>98</v>
      </c>
      <c r="S1641" s="2">
        <v>481195</v>
      </c>
      <c r="T1641" s="2">
        <v>85.31</v>
      </c>
      <c r="U1641" s="2">
        <v>44.18</v>
      </c>
      <c r="V1641" s="2" t="s">
        <v>50</v>
      </c>
      <c r="W1641" s="2">
        <v>107.43</v>
      </c>
    </row>
    <row r="1642" spans="1:23" x14ac:dyDescent="0.3">
      <c r="A1642" s="2" t="s">
        <v>1356</v>
      </c>
      <c r="B1642" s="2" t="s">
        <v>8</v>
      </c>
      <c r="C1642" s="2" t="s">
        <v>48</v>
      </c>
      <c r="D1642" s="2" t="s">
        <v>2805</v>
      </c>
      <c r="E1642" s="2" t="s">
        <v>4442</v>
      </c>
      <c r="F1642" s="2" t="s">
        <v>26</v>
      </c>
      <c r="G1642" s="2" t="s">
        <v>9</v>
      </c>
      <c r="H1642" s="2">
        <f t="shared" si="25"/>
        <v>2015</v>
      </c>
      <c r="I1642" s="42" t="s">
        <v>6655</v>
      </c>
      <c r="J1642" s="2">
        <v>5.6</v>
      </c>
      <c r="K1642" s="2">
        <v>117.71</v>
      </c>
      <c r="L1642" s="2">
        <v>97</v>
      </c>
      <c r="M1642" s="2">
        <v>2.93</v>
      </c>
      <c r="N1642" s="2">
        <v>5.85</v>
      </c>
      <c r="O1642" s="2">
        <v>34.44</v>
      </c>
      <c r="P1642" s="2">
        <v>4578</v>
      </c>
      <c r="Q1642" s="2" t="s">
        <v>49</v>
      </c>
      <c r="R1642" s="2">
        <v>92</v>
      </c>
      <c r="S1642" s="2">
        <v>1261</v>
      </c>
      <c r="T1642" s="2">
        <v>25.53</v>
      </c>
      <c r="U1642" s="2">
        <v>8.91</v>
      </c>
      <c r="V1642" s="2" t="s">
        <v>46</v>
      </c>
      <c r="W1642" s="2">
        <v>13.43</v>
      </c>
    </row>
    <row r="1643" spans="1:23" x14ac:dyDescent="0.3">
      <c r="A1643" s="2" t="s">
        <v>1360</v>
      </c>
      <c r="B1643" s="2" t="s">
        <v>8</v>
      </c>
      <c r="C1643" s="2" t="s">
        <v>44</v>
      </c>
      <c r="D1643" s="2" t="s">
        <v>2806</v>
      </c>
      <c r="E1643" s="2" t="s">
        <v>4447</v>
      </c>
      <c r="F1643" s="2" t="s">
        <v>26</v>
      </c>
      <c r="G1643" s="2" t="s">
        <v>9</v>
      </c>
      <c r="H1643" s="2">
        <f t="shared" si="25"/>
        <v>1997</v>
      </c>
      <c r="I1643" s="42" t="s">
        <v>6656</v>
      </c>
      <c r="J1643" s="2">
        <v>5.6</v>
      </c>
      <c r="K1643" s="2">
        <v>254.2</v>
      </c>
      <c r="L1643" s="2">
        <v>113</v>
      </c>
      <c r="M1643" s="2">
        <v>8.1199999999999992</v>
      </c>
      <c r="N1643" s="2">
        <v>15.77</v>
      </c>
      <c r="O1643" s="2">
        <v>59.33</v>
      </c>
      <c r="P1643" s="2">
        <v>4037</v>
      </c>
      <c r="Q1643" s="2" t="s">
        <v>49</v>
      </c>
      <c r="R1643" s="2">
        <v>48</v>
      </c>
      <c r="S1643" s="2">
        <v>271371</v>
      </c>
      <c r="T1643" s="2">
        <v>45.38</v>
      </c>
      <c r="U1643" s="2">
        <v>13.95</v>
      </c>
      <c r="V1643" s="2" t="s">
        <v>54</v>
      </c>
      <c r="W1643" s="2">
        <v>74.27</v>
      </c>
    </row>
    <row r="1644" spans="1:23" x14ac:dyDescent="0.3">
      <c r="A1644" s="2" t="s">
        <v>1403</v>
      </c>
      <c r="B1644" s="2" t="s">
        <v>17</v>
      </c>
      <c r="C1644" s="2" t="s">
        <v>66</v>
      </c>
      <c r="D1644" s="2" t="s">
        <v>2828</v>
      </c>
      <c r="E1644" s="2" t="s">
        <v>4495</v>
      </c>
      <c r="F1644" s="2" t="s">
        <v>26</v>
      </c>
      <c r="G1644" s="2" t="s">
        <v>9</v>
      </c>
      <c r="H1644" s="2">
        <f t="shared" si="25"/>
        <v>2000</v>
      </c>
      <c r="I1644" s="42" t="s">
        <v>6657</v>
      </c>
      <c r="J1644" s="2">
        <v>5.6</v>
      </c>
      <c r="K1644" s="2">
        <v>194.43</v>
      </c>
      <c r="L1644" s="2">
        <v>105</v>
      </c>
      <c r="M1644" s="2">
        <v>29.02</v>
      </c>
      <c r="N1644" s="2">
        <v>73.2</v>
      </c>
      <c r="O1644" s="2">
        <v>450.1</v>
      </c>
      <c r="P1644" s="2">
        <v>3210</v>
      </c>
      <c r="Q1644" s="2" t="s">
        <v>45</v>
      </c>
      <c r="R1644" s="2">
        <v>72</v>
      </c>
      <c r="S1644" s="2">
        <v>351794</v>
      </c>
      <c r="T1644" s="2">
        <v>276.67</v>
      </c>
      <c r="U1644" s="2">
        <v>173.43</v>
      </c>
      <c r="V1644" s="2" t="s">
        <v>48</v>
      </c>
      <c r="W1644" s="2">
        <v>64.959999999999994</v>
      </c>
    </row>
    <row r="1645" spans="1:23" x14ac:dyDescent="0.3">
      <c r="A1645" s="2" t="s">
        <v>1497</v>
      </c>
      <c r="B1645" s="2" t="s">
        <v>25</v>
      </c>
      <c r="C1645" s="2" t="s">
        <v>50</v>
      </c>
      <c r="D1645" s="2" t="s">
        <v>2753</v>
      </c>
      <c r="E1645" s="2" t="s">
        <v>4609</v>
      </c>
      <c r="F1645" s="2" t="s">
        <v>26</v>
      </c>
      <c r="G1645" s="2" t="s">
        <v>9</v>
      </c>
      <c r="H1645" s="2">
        <f t="shared" si="25"/>
        <v>1966</v>
      </c>
      <c r="I1645" s="42" t="s">
        <v>5357</v>
      </c>
      <c r="J1645" s="2">
        <v>5.6</v>
      </c>
      <c r="K1645" s="2">
        <v>97.12</v>
      </c>
      <c r="L1645" s="2">
        <v>122</v>
      </c>
      <c r="M1645" s="2">
        <v>16.100000000000001</v>
      </c>
      <c r="N1645" s="2">
        <v>32.32</v>
      </c>
      <c r="O1645" s="2">
        <v>318.79000000000002</v>
      </c>
      <c r="P1645" s="2">
        <v>1963</v>
      </c>
      <c r="Q1645" s="2" t="s">
        <v>45</v>
      </c>
      <c r="R1645" s="2">
        <v>54</v>
      </c>
      <c r="S1645" s="2">
        <v>269800</v>
      </c>
      <c r="T1645" s="2">
        <v>254.27</v>
      </c>
      <c r="U1645" s="2">
        <v>64.52</v>
      </c>
      <c r="V1645" s="2" t="s">
        <v>48</v>
      </c>
      <c r="W1645" s="2">
        <v>29.99</v>
      </c>
    </row>
    <row r="1646" spans="1:23" x14ac:dyDescent="0.3">
      <c r="A1646" s="2" t="s">
        <v>1558</v>
      </c>
      <c r="B1646" s="2" t="s">
        <v>20</v>
      </c>
      <c r="C1646" s="2" t="s">
        <v>52</v>
      </c>
      <c r="D1646" s="2" t="s">
        <v>2284</v>
      </c>
      <c r="E1646" s="2" t="s">
        <v>3560</v>
      </c>
      <c r="F1646" s="2" t="s">
        <v>26</v>
      </c>
      <c r="G1646" s="2" t="s">
        <v>21</v>
      </c>
      <c r="H1646" s="2">
        <f t="shared" si="25"/>
        <v>1963</v>
      </c>
      <c r="I1646" s="42" t="s">
        <v>5206</v>
      </c>
      <c r="J1646" s="2">
        <v>5.6</v>
      </c>
      <c r="K1646" s="2">
        <v>53.76</v>
      </c>
      <c r="L1646" s="2">
        <v>155</v>
      </c>
      <c r="M1646" s="2">
        <v>7.39</v>
      </c>
      <c r="N1646" s="2">
        <v>17.350000000000001</v>
      </c>
      <c r="O1646" s="2">
        <v>61.24</v>
      </c>
      <c r="P1646" s="2">
        <v>4268</v>
      </c>
      <c r="Q1646" s="2" t="s">
        <v>49</v>
      </c>
      <c r="R1646" s="2">
        <v>82</v>
      </c>
      <c r="S1646" s="2">
        <v>60776</v>
      </c>
      <c r="T1646" s="2">
        <v>36.659999999999997</v>
      </c>
      <c r="U1646" s="2">
        <v>24.58</v>
      </c>
      <c r="V1646" s="2" t="s">
        <v>54</v>
      </c>
      <c r="W1646" s="2">
        <v>16.63</v>
      </c>
    </row>
    <row r="1647" spans="1:23" x14ac:dyDescent="0.3">
      <c r="A1647" s="2" t="s">
        <v>1571</v>
      </c>
      <c r="B1647" s="2" t="s">
        <v>10</v>
      </c>
      <c r="C1647" s="2" t="s">
        <v>61</v>
      </c>
      <c r="D1647" s="2" t="s">
        <v>2920</v>
      </c>
      <c r="E1647" s="2" t="s">
        <v>4699</v>
      </c>
      <c r="F1647" s="2" t="s">
        <v>26</v>
      </c>
      <c r="G1647" s="2" t="s">
        <v>9</v>
      </c>
      <c r="H1647" s="2">
        <f t="shared" si="25"/>
        <v>1983</v>
      </c>
      <c r="I1647" s="42" t="s">
        <v>6658</v>
      </c>
      <c r="J1647" s="2">
        <v>5.6</v>
      </c>
      <c r="K1647" s="2">
        <v>282.52999999999997</v>
      </c>
      <c r="L1647" s="2">
        <v>143</v>
      </c>
      <c r="M1647" s="2">
        <v>21.25</v>
      </c>
      <c r="N1647" s="2">
        <v>32.409999999999997</v>
      </c>
      <c r="O1647" s="2">
        <v>235.81</v>
      </c>
      <c r="P1647" s="2">
        <v>1753</v>
      </c>
      <c r="Q1647" s="2" t="s">
        <v>45</v>
      </c>
      <c r="R1647" s="2">
        <v>60</v>
      </c>
      <c r="S1647" s="2">
        <v>199931</v>
      </c>
      <c r="T1647" s="2">
        <v>130.79</v>
      </c>
      <c r="U1647" s="2">
        <v>105.02</v>
      </c>
      <c r="V1647" s="2" t="s">
        <v>46</v>
      </c>
      <c r="W1647" s="2">
        <v>105.42</v>
      </c>
    </row>
    <row r="1648" spans="1:23" x14ac:dyDescent="0.3">
      <c r="A1648" s="2" t="s">
        <v>833</v>
      </c>
      <c r="B1648" s="2" t="s">
        <v>32</v>
      </c>
      <c r="C1648" s="2" t="s">
        <v>61</v>
      </c>
      <c r="D1648" s="2" t="s">
        <v>2934</v>
      </c>
      <c r="E1648" s="2" t="s">
        <v>4729</v>
      </c>
      <c r="F1648" s="2" t="s">
        <v>26</v>
      </c>
      <c r="G1648" s="2" t="s">
        <v>9</v>
      </c>
      <c r="H1648" s="2">
        <f t="shared" si="25"/>
        <v>1952</v>
      </c>
      <c r="I1648" s="42" t="s">
        <v>6659</v>
      </c>
      <c r="J1648" s="2">
        <v>5.6</v>
      </c>
      <c r="K1648" s="2">
        <v>91.58</v>
      </c>
      <c r="L1648" s="2">
        <v>158</v>
      </c>
      <c r="M1648" s="2">
        <v>13.09</v>
      </c>
      <c r="N1648" s="2">
        <v>26.7</v>
      </c>
      <c r="O1648" s="2">
        <v>143.02000000000001</v>
      </c>
      <c r="P1648" s="2">
        <v>1757</v>
      </c>
      <c r="Q1648" s="2" t="s">
        <v>45</v>
      </c>
      <c r="R1648" s="2">
        <v>53</v>
      </c>
      <c r="S1648" s="2">
        <v>499325</v>
      </c>
      <c r="T1648" s="2">
        <v>79.930000000000007</v>
      </c>
      <c r="U1648" s="2">
        <v>63.09</v>
      </c>
      <c r="V1648" s="2" t="s">
        <v>46</v>
      </c>
      <c r="W1648" s="2">
        <v>41.14</v>
      </c>
    </row>
    <row r="1649" spans="1:23" x14ac:dyDescent="0.3">
      <c r="A1649" s="2" t="s">
        <v>1558</v>
      </c>
      <c r="B1649" s="2" t="s">
        <v>25</v>
      </c>
      <c r="C1649" s="2" t="s">
        <v>48</v>
      </c>
      <c r="D1649" s="2" t="s">
        <v>2979</v>
      </c>
      <c r="E1649" s="2" t="s">
        <v>4839</v>
      </c>
      <c r="F1649" s="2" t="s">
        <v>26</v>
      </c>
      <c r="G1649" s="2" t="s">
        <v>9</v>
      </c>
      <c r="H1649" s="2">
        <f t="shared" si="25"/>
        <v>2001</v>
      </c>
      <c r="I1649" s="42" t="s">
        <v>6660</v>
      </c>
      <c r="J1649" s="2">
        <v>5.6</v>
      </c>
      <c r="K1649" s="2">
        <v>189.23</v>
      </c>
      <c r="L1649" s="2">
        <v>172</v>
      </c>
      <c r="M1649" s="2">
        <v>46.13</v>
      </c>
      <c r="N1649" s="2">
        <v>118.84</v>
      </c>
      <c r="O1649" s="2">
        <v>251.51</v>
      </c>
      <c r="P1649" s="2">
        <v>3033</v>
      </c>
      <c r="Q1649" s="2" t="s">
        <v>49</v>
      </c>
      <c r="R1649" s="2">
        <v>30</v>
      </c>
      <c r="S1649" s="2">
        <v>97672</v>
      </c>
      <c r="T1649" s="2">
        <v>129.08000000000001</v>
      </c>
      <c r="U1649" s="2">
        <v>122.43</v>
      </c>
      <c r="V1649" s="2" t="s">
        <v>46</v>
      </c>
      <c r="W1649" s="2">
        <v>80.209999999999994</v>
      </c>
    </row>
    <row r="1650" spans="1:23" x14ac:dyDescent="0.3">
      <c r="A1650" s="2" t="s">
        <v>1696</v>
      </c>
      <c r="B1650" s="2" t="s">
        <v>22</v>
      </c>
      <c r="C1650" s="2" t="s">
        <v>44</v>
      </c>
      <c r="D1650" s="2" t="s">
        <v>2987</v>
      </c>
      <c r="E1650" s="2" t="s">
        <v>4858</v>
      </c>
      <c r="F1650" s="2" t="s">
        <v>26</v>
      </c>
      <c r="G1650" s="2" t="s">
        <v>9</v>
      </c>
      <c r="H1650" s="2">
        <f t="shared" si="25"/>
        <v>2008</v>
      </c>
      <c r="I1650" s="42" t="s">
        <v>6661</v>
      </c>
      <c r="J1650" s="2">
        <v>5.6</v>
      </c>
      <c r="K1650" s="2">
        <v>206.5</v>
      </c>
      <c r="L1650" s="2">
        <v>89</v>
      </c>
      <c r="M1650" s="2">
        <v>13.64</v>
      </c>
      <c r="N1650" s="2">
        <v>35.21</v>
      </c>
      <c r="O1650" s="2">
        <v>223.42</v>
      </c>
      <c r="P1650" s="2">
        <v>662</v>
      </c>
      <c r="Q1650" s="2" t="s">
        <v>49</v>
      </c>
      <c r="R1650" s="2">
        <v>85</v>
      </c>
      <c r="S1650" s="2">
        <v>461596</v>
      </c>
      <c r="T1650" s="2">
        <v>139.78</v>
      </c>
      <c r="U1650" s="2">
        <v>83.64</v>
      </c>
      <c r="V1650" s="2" t="s">
        <v>44</v>
      </c>
      <c r="W1650" s="2">
        <v>29.16</v>
      </c>
    </row>
    <row r="1651" spans="1:23" x14ac:dyDescent="0.3">
      <c r="A1651" s="2" t="s">
        <v>1728</v>
      </c>
      <c r="B1651" s="2" t="s">
        <v>8</v>
      </c>
      <c r="C1651" s="2" t="s">
        <v>48</v>
      </c>
      <c r="D1651" s="2" t="s">
        <v>2051</v>
      </c>
      <c r="E1651" s="2" t="s">
        <v>4896</v>
      </c>
      <c r="F1651" s="2" t="s">
        <v>26</v>
      </c>
      <c r="G1651" s="2" t="s">
        <v>9</v>
      </c>
      <c r="H1651" s="2">
        <f t="shared" si="25"/>
        <v>2004</v>
      </c>
      <c r="I1651" s="42" t="s">
        <v>6662</v>
      </c>
      <c r="J1651" s="2">
        <v>5.6</v>
      </c>
      <c r="K1651" s="2">
        <v>143.47999999999999</v>
      </c>
      <c r="L1651" s="2">
        <v>142</v>
      </c>
      <c r="M1651" s="2">
        <v>4.57</v>
      </c>
      <c r="N1651" s="2">
        <v>12.01</v>
      </c>
      <c r="O1651" s="2">
        <v>42.53</v>
      </c>
      <c r="P1651" s="2">
        <v>3138</v>
      </c>
      <c r="Q1651" s="2" t="s">
        <v>49</v>
      </c>
      <c r="R1651" s="2">
        <v>55</v>
      </c>
      <c r="S1651" s="2">
        <v>56997</v>
      </c>
      <c r="T1651" s="2">
        <v>24.78</v>
      </c>
      <c r="U1651" s="2">
        <v>17.75</v>
      </c>
      <c r="V1651" s="2" t="s">
        <v>55</v>
      </c>
      <c r="W1651" s="2">
        <v>61.54</v>
      </c>
    </row>
    <row r="1652" spans="1:23" x14ac:dyDescent="0.3">
      <c r="A1652" s="2" t="s">
        <v>1753</v>
      </c>
      <c r="B1652" s="2" t="s">
        <v>22</v>
      </c>
      <c r="C1652" s="2" t="s">
        <v>44</v>
      </c>
      <c r="D1652" s="2" t="s">
        <v>3015</v>
      </c>
      <c r="E1652" s="2" t="s">
        <v>4930</v>
      </c>
      <c r="F1652" s="2" t="s">
        <v>26</v>
      </c>
      <c r="G1652" s="2" t="s">
        <v>27</v>
      </c>
      <c r="H1652" s="2">
        <f t="shared" si="25"/>
        <v>2013</v>
      </c>
      <c r="I1652" s="42" t="s">
        <v>6663</v>
      </c>
      <c r="J1652" s="2">
        <v>5.6</v>
      </c>
      <c r="K1652" s="2">
        <v>49.11</v>
      </c>
      <c r="L1652" s="2">
        <v>88</v>
      </c>
      <c r="M1652" s="2">
        <v>21.51</v>
      </c>
      <c r="N1652" s="2">
        <v>50.02</v>
      </c>
      <c r="O1652" s="2">
        <v>286.38</v>
      </c>
      <c r="P1652" s="2">
        <v>3711</v>
      </c>
      <c r="Q1652" s="2" t="s">
        <v>49</v>
      </c>
      <c r="R1652" s="2">
        <v>35</v>
      </c>
      <c r="S1652" s="2">
        <v>387785</v>
      </c>
      <c r="T1652" s="2">
        <v>160.79</v>
      </c>
      <c r="U1652" s="2">
        <v>125.59</v>
      </c>
      <c r="V1652" s="2" t="s">
        <v>48</v>
      </c>
      <c r="W1652" s="2">
        <v>10.18</v>
      </c>
    </row>
    <row r="1653" spans="1:23" x14ac:dyDescent="0.3">
      <c r="A1653" s="2" t="s">
        <v>530</v>
      </c>
      <c r="B1653" s="2" t="s">
        <v>10</v>
      </c>
      <c r="C1653" s="2" t="s">
        <v>54</v>
      </c>
      <c r="D1653" s="2" t="s">
        <v>3024</v>
      </c>
      <c r="E1653" s="2" t="s">
        <v>4945</v>
      </c>
      <c r="F1653" s="2" t="s">
        <v>26</v>
      </c>
      <c r="G1653" s="2" t="s">
        <v>9</v>
      </c>
      <c r="H1653" s="2">
        <f t="shared" si="25"/>
        <v>1962</v>
      </c>
      <c r="I1653" s="42" t="s">
        <v>6664</v>
      </c>
      <c r="J1653" s="2">
        <v>5.6</v>
      </c>
      <c r="K1653" s="2">
        <v>181.42</v>
      </c>
      <c r="L1653" s="2">
        <v>139</v>
      </c>
      <c r="M1653" s="2">
        <v>41.36</v>
      </c>
      <c r="N1653" s="2">
        <v>110.02</v>
      </c>
      <c r="O1653" s="2">
        <v>839.87</v>
      </c>
      <c r="P1653" s="2">
        <v>2849</v>
      </c>
      <c r="Q1653" s="2" t="s">
        <v>49</v>
      </c>
      <c r="R1653" s="2">
        <v>80</v>
      </c>
      <c r="S1653" s="2">
        <v>443486</v>
      </c>
      <c r="T1653" s="2">
        <v>635.4</v>
      </c>
      <c r="U1653" s="2">
        <v>204.47</v>
      </c>
      <c r="V1653" s="2" t="s">
        <v>46</v>
      </c>
      <c r="W1653" s="2">
        <v>18.62</v>
      </c>
    </row>
    <row r="1654" spans="1:23" x14ac:dyDescent="0.3">
      <c r="A1654" s="2" t="s">
        <v>1218</v>
      </c>
      <c r="B1654" s="2" t="s">
        <v>28</v>
      </c>
      <c r="C1654" s="2" t="s">
        <v>54</v>
      </c>
      <c r="D1654" s="2" t="s">
        <v>2017</v>
      </c>
      <c r="E1654" s="2" t="s">
        <v>5030</v>
      </c>
      <c r="F1654" s="2" t="s">
        <v>26</v>
      </c>
      <c r="G1654" s="2" t="s">
        <v>9</v>
      </c>
      <c r="H1654" s="2">
        <f t="shared" si="25"/>
        <v>1993</v>
      </c>
      <c r="I1654" s="42" t="s">
        <v>6665</v>
      </c>
      <c r="J1654" s="2">
        <v>5.6</v>
      </c>
      <c r="K1654" s="2">
        <v>217.23</v>
      </c>
      <c r="L1654" s="2">
        <v>126</v>
      </c>
      <c r="M1654" s="2">
        <v>10.88</v>
      </c>
      <c r="N1654" s="2">
        <v>18.32</v>
      </c>
      <c r="O1654" s="2">
        <v>119.81</v>
      </c>
      <c r="P1654" s="2">
        <v>4840</v>
      </c>
      <c r="Q1654" s="2" t="s">
        <v>49</v>
      </c>
      <c r="R1654" s="2">
        <v>83</v>
      </c>
      <c r="S1654" s="2">
        <v>485958</v>
      </c>
      <c r="T1654" s="2">
        <v>71.81</v>
      </c>
      <c r="U1654" s="2">
        <v>48</v>
      </c>
      <c r="V1654" s="2" t="s">
        <v>44</v>
      </c>
      <c r="W1654" s="2">
        <v>37.26</v>
      </c>
    </row>
    <row r="1655" spans="1:23" x14ac:dyDescent="0.3">
      <c r="A1655" s="2" t="s">
        <v>103</v>
      </c>
      <c r="B1655" s="2" t="s">
        <v>22</v>
      </c>
      <c r="C1655" s="2" t="s">
        <v>66</v>
      </c>
      <c r="D1655" s="2" t="s">
        <v>1899</v>
      </c>
      <c r="E1655" s="2" t="s">
        <v>3101</v>
      </c>
      <c r="F1655" s="2" t="s">
        <v>26</v>
      </c>
      <c r="G1655" s="2" t="s">
        <v>9</v>
      </c>
      <c r="H1655" s="2">
        <f t="shared" si="25"/>
        <v>1972</v>
      </c>
      <c r="I1655" s="42" t="s">
        <v>6666</v>
      </c>
      <c r="J1655" s="2">
        <v>5.5</v>
      </c>
      <c r="K1655" s="2">
        <v>125.28</v>
      </c>
      <c r="L1655" s="2">
        <v>119</v>
      </c>
      <c r="M1655" s="2">
        <v>17.2</v>
      </c>
      <c r="N1655" s="2">
        <v>44.3</v>
      </c>
      <c r="O1655" s="2">
        <v>184.09</v>
      </c>
      <c r="P1655" s="2">
        <v>788</v>
      </c>
      <c r="Q1655" s="2" t="s">
        <v>45</v>
      </c>
      <c r="R1655" s="2">
        <v>57</v>
      </c>
      <c r="S1655" s="2">
        <v>32569</v>
      </c>
      <c r="T1655" s="2">
        <v>95.45</v>
      </c>
      <c r="U1655" s="2">
        <v>88.64</v>
      </c>
      <c r="V1655" s="2" t="s">
        <v>55</v>
      </c>
      <c r="W1655" s="2">
        <v>29.03</v>
      </c>
    </row>
    <row r="1656" spans="1:23" x14ac:dyDescent="0.3">
      <c r="A1656" s="2" t="s">
        <v>163</v>
      </c>
      <c r="B1656" s="2" t="s">
        <v>28</v>
      </c>
      <c r="C1656" s="2" t="s">
        <v>48</v>
      </c>
      <c r="D1656" s="2" t="s">
        <v>1959</v>
      </c>
      <c r="E1656" s="2" t="s">
        <v>3161</v>
      </c>
      <c r="F1656" s="2" t="s">
        <v>26</v>
      </c>
      <c r="G1656" s="2" t="s">
        <v>9</v>
      </c>
      <c r="H1656" s="2">
        <f t="shared" si="25"/>
        <v>1980</v>
      </c>
      <c r="I1656" s="42" t="s">
        <v>6667</v>
      </c>
      <c r="J1656" s="2">
        <v>5.5</v>
      </c>
      <c r="K1656" s="2">
        <v>50.89</v>
      </c>
      <c r="L1656" s="2">
        <v>105</v>
      </c>
      <c r="M1656" s="2">
        <v>19.84</v>
      </c>
      <c r="N1656" s="2">
        <v>49.08</v>
      </c>
      <c r="O1656" s="2">
        <v>181.77</v>
      </c>
      <c r="P1656" s="2">
        <v>698</v>
      </c>
      <c r="Q1656" s="2" t="s">
        <v>45</v>
      </c>
      <c r="R1656" s="2">
        <v>52</v>
      </c>
      <c r="S1656" s="2">
        <v>66075</v>
      </c>
      <c r="T1656" s="2">
        <v>110.68</v>
      </c>
      <c r="U1656" s="2">
        <v>71.09</v>
      </c>
      <c r="V1656" s="2" t="s">
        <v>55</v>
      </c>
      <c r="W1656" s="2">
        <v>22.31</v>
      </c>
    </row>
    <row r="1657" spans="1:23" x14ac:dyDescent="0.3">
      <c r="A1657" s="2" t="s">
        <v>264</v>
      </c>
      <c r="B1657" s="2" t="s">
        <v>22</v>
      </c>
      <c r="C1657" s="2" t="s">
        <v>44</v>
      </c>
      <c r="D1657" s="2" t="s">
        <v>2018</v>
      </c>
      <c r="E1657" s="2" t="s">
        <v>3263</v>
      </c>
      <c r="F1657" s="2" t="s">
        <v>26</v>
      </c>
      <c r="G1657" s="2" t="s">
        <v>1843</v>
      </c>
      <c r="H1657" s="2">
        <f t="shared" si="25"/>
        <v>1956</v>
      </c>
      <c r="I1657" s="42" t="s">
        <v>6668</v>
      </c>
      <c r="J1657" s="2">
        <v>5.5</v>
      </c>
      <c r="K1657" s="2">
        <v>156.97</v>
      </c>
      <c r="L1657" s="2">
        <v>136</v>
      </c>
      <c r="M1657" s="2">
        <v>10.31</v>
      </c>
      <c r="N1657" s="2">
        <v>18.46</v>
      </c>
      <c r="O1657" s="2">
        <v>48.36</v>
      </c>
      <c r="P1657" s="2">
        <v>868</v>
      </c>
      <c r="Q1657" s="2" t="s">
        <v>45</v>
      </c>
      <c r="R1657" s="2">
        <v>40</v>
      </c>
      <c r="S1657" s="2">
        <v>495776</v>
      </c>
      <c r="T1657" s="2">
        <v>38.68</v>
      </c>
      <c r="U1657" s="2">
        <v>9.68</v>
      </c>
      <c r="V1657" s="2" t="s">
        <v>44</v>
      </c>
      <c r="W1657" s="2">
        <v>57.7</v>
      </c>
    </row>
    <row r="1658" spans="1:23" x14ac:dyDescent="0.3">
      <c r="A1658" s="2" t="s">
        <v>303</v>
      </c>
      <c r="B1658" s="2" t="s">
        <v>25</v>
      </c>
      <c r="C1658" s="2" t="s">
        <v>48</v>
      </c>
      <c r="D1658" s="2" t="s">
        <v>2088</v>
      </c>
      <c r="E1658" s="2" t="s">
        <v>3303</v>
      </c>
      <c r="F1658" s="2" t="s">
        <v>26</v>
      </c>
      <c r="G1658" s="2" t="s">
        <v>9</v>
      </c>
      <c r="H1658" s="2">
        <f t="shared" si="25"/>
        <v>2006</v>
      </c>
      <c r="I1658" s="42" t="s">
        <v>6669</v>
      </c>
      <c r="J1658" s="2">
        <v>5.5</v>
      </c>
      <c r="K1658" s="2">
        <v>176.15</v>
      </c>
      <c r="L1658" s="2">
        <v>132</v>
      </c>
      <c r="M1658" s="2">
        <v>41.01</v>
      </c>
      <c r="N1658" s="2">
        <v>111.29</v>
      </c>
      <c r="O1658" s="2">
        <v>990.51</v>
      </c>
      <c r="P1658" s="2">
        <v>4557</v>
      </c>
      <c r="Q1658" s="2" t="s">
        <v>49</v>
      </c>
      <c r="R1658" s="2">
        <v>94</v>
      </c>
      <c r="S1658" s="2">
        <v>231237</v>
      </c>
      <c r="T1658" s="2">
        <v>677.72</v>
      </c>
      <c r="U1658" s="2">
        <v>312.79000000000002</v>
      </c>
      <c r="V1658" s="2" t="s">
        <v>54</v>
      </c>
      <c r="W1658" s="2">
        <v>43.56</v>
      </c>
    </row>
    <row r="1659" spans="1:23" x14ac:dyDescent="0.3">
      <c r="A1659" s="2" t="s">
        <v>316</v>
      </c>
      <c r="B1659" s="2" t="s">
        <v>8</v>
      </c>
      <c r="C1659" s="2" t="s">
        <v>44</v>
      </c>
      <c r="D1659" s="2" t="s">
        <v>1884</v>
      </c>
      <c r="E1659" s="2" t="s">
        <v>3316</v>
      </c>
      <c r="F1659" s="2" t="s">
        <v>26</v>
      </c>
      <c r="G1659" s="2" t="s">
        <v>9</v>
      </c>
      <c r="H1659" s="2">
        <f t="shared" si="25"/>
        <v>1970</v>
      </c>
      <c r="I1659" s="42" t="s">
        <v>6670</v>
      </c>
      <c r="J1659" s="2">
        <v>5.5</v>
      </c>
      <c r="K1659" s="2">
        <v>220.68</v>
      </c>
      <c r="L1659" s="2">
        <v>143</v>
      </c>
      <c r="M1659" s="2">
        <v>22.83</v>
      </c>
      <c r="N1659" s="2">
        <v>61.81</v>
      </c>
      <c r="O1659" s="2">
        <v>529.35</v>
      </c>
      <c r="P1659" s="2">
        <v>1961</v>
      </c>
      <c r="Q1659" s="2" t="s">
        <v>45</v>
      </c>
      <c r="R1659" s="2">
        <v>46</v>
      </c>
      <c r="S1659" s="2">
        <v>426758</v>
      </c>
      <c r="T1659" s="2">
        <v>349.59</v>
      </c>
      <c r="U1659" s="2">
        <v>179.76</v>
      </c>
      <c r="V1659" s="2" t="s">
        <v>50</v>
      </c>
      <c r="W1659" s="2">
        <v>68.98</v>
      </c>
    </row>
    <row r="1660" spans="1:23" x14ac:dyDescent="0.3">
      <c r="A1660" s="2" t="s">
        <v>360</v>
      </c>
      <c r="B1660" s="2" t="s">
        <v>13</v>
      </c>
      <c r="C1660" s="2" t="s">
        <v>66</v>
      </c>
      <c r="D1660" s="2" t="s">
        <v>2134</v>
      </c>
      <c r="E1660" s="2" t="s">
        <v>3361</v>
      </c>
      <c r="F1660" s="2" t="s">
        <v>26</v>
      </c>
      <c r="G1660" s="2" t="s">
        <v>9</v>
      </c>
      <c r="H1660" s="2">
        <f t="shared" si="25"/>
        <v>1971</v>
      </c>
      <c r="I1660" s="42" t="s">
        <v>6671</v>
      </c>
      <c r="J1660" s="2">
        <v>5.5</v>
      </c>
      <c r="K1660" s="2">
        <v>213.94</v>
      </c>
      <c r="L1660" s="2">
        <v>126</v>
      </c>
      <c r="M1660" s="2">
        <v>42.46</v>
      </c>
      <c r="N1660" s="2">
        <v>73.73</v>
      </c>
      <c r="O1660" s="2">
        <v>573.62</v>
      </c>
      <c r="P1660" s="2">
        <v>698</v>
      </c>
      <c r="Q1660" s="2" t="s">
        <v>45</v>
      </c>
      <c r="R1660" s="2">
        <v>51</v>
      </c>
      <c r="S1660" s="2">
        <v>353670</v>
      </c>
      <c r="T1660" s="2">
        <v>455.53</v>
      </c>
      <c r="U1660" s="2">
        <v>118.09</v>
      </c>
      <c r="V1660" s="2" t="s">
        <v>54</v>
      </c>
      <c r="W1660" s="2">
        <v>82.61</v>
      </c>
    </row>
    <row r="1661" spans="1:23" x14ac:dyDescent="0.3">
      <c r="A1661" s="2" t="s">
        <v>375</v>
      </c>
      <c r="B1661" s="2" t="s">
        <v>8</v>
      </c>
      <c r="C1661" s="2" t="s">
        <v>66</v>
      </c>
      <c r="D1661" s="2" t="s">
        <v>2145</v>
      </c>
      <c r="E1661" s="2" t="s">
        <v>3376</v>
      </c>
      <c r="F1661" s="2" t="s">
        <v>26</v>
      </c>
      <c r="G1661" s="2" t="s">
        <v>9</v>
      </c>
      <c r="H1661" s="2">
        <f t="shared" si="25"/>
        <v>1970</v>
      </c>
      <c r="I1661" s="42" t="s">
        <v>6672</v>
      </c>
      <c r="J1661" s="2">
        <v>5.5</v>
      </c>
      <c r="K1661" s="2">
        <v>175.15</v>
      </c>
      <c r="L1661" s="2">
        <v>97</v>
      </c>
      <c r="M1661" s="2">
        <v>17.809999999999999</v>
      </c>
      <c r="N1661" s="2">
        <v>53.08</v>
      </c>
      <c r="O1661" s="2">
        <v>416.17</v>
      </c>
      <c r="P1661" s="2">
        <v>1471</v>
      </c>
      <c r="Q1661" s="2" t="s">
        <v>45</v>
      </c>
      <c r="R1661" s="2">
        <v>47</v>
      </c>
      <c r="S1661" s="2">
        <v>391955</v>
      </c>
      <c r="T1661" s="2">
        <v>312.66000000000003</v>
      </c>
      <c r="U1661" s="2">
        <v>103.51</v>
      </c>
      <c r="V1661" s="2" t="s">
        <v>50</v>
      </c>
      <c r="W1661" s="2">
        <v>46.04</v>
      </c>
    </row>
    <row r="1662" spans="1:23" x14ac:dyDescent="0.3">
      <c r="A1662" s="2" t="s">
        <v>405</v>
      </c>
      <c r="B1662" s="2" t="s">
        <v>8</v>
      </c>
      <c r="C1662" s="2" t="s">
        <v>52</v>
      </c>
      <c r="D1662" s="2" t="s">
        <v>2128</v>
      </c>
      <c r="E1662" s="2" t="s">
        <v>3408</v>
      </c>
      <c r="F1662" s="2" t="s">
        <v>26</v>
      </c>
      <c r="G1662" s="2" t="s">
        <v>9</v>
      </c>
      <c r="H1662" s="2">
        <f t="shared" si="25"/>
        <v>1965</v>
      </c>
      <c r="I1662" s="42" t="s">
        <v>6042</v>
      </c>
      <c r="J1662" s="2">
        <v>5.5</v>
      </c>
      <c r="K1662" s="2">
        <v>28.18</v>
      </c>
      <c r="L1662" s="2">
        <v>110</v>
      </c>
      <c r="M1662" s="2">
        <v>24.21</v>
      </c>
      <c r="N1662" s="2">
        <v>59.82</v>
      </c>
      <c r="O1662" s="2">
        <v>542.14</v>
      </c>
      <c r="P1662" s="2">
        <v>2245</v>
      </c>
      <c r="Q1662" s="2" t="s">
        <v>45</v>
      </c>
      <c r="R1662" s="2">
        <v>57</v>
      </c>
      <c r="S1662" s="2">
        <v>7861</v>
      </c>
      <c r="T1662" s="2">
        <v>291.45</v>
      </c>
      <c r="U1662" s="2">
        <v>250.69</v>
      </c>
      <c r="V1662" s="2" t="s">
        <v>54</v>
      </c>
      <c r="W1662" s="2">
        <v>13.24</v>
      </c>
    </row>
    <row r="1663" spans="1:23" x14ac:dyDescent="0.3">
      <c r="A1663" s="2" t="s">
        <v>464</v>
      </c>
      <c r="B1663" s="2" t="s">
        <v>28</v>
      </c>
      <c r="C1663" s="2" t="s">
        <v>54</v>
      </c>
      <c r="D1663" s="2" t="s">
        <v>2219</v>
      </c>
      <c r="E1663" s="2" t="s">
        <v>3470</v>
      </c>
      <c r="F1663" s="2" t="s">
        <v>26</v>
      </c>
      <c r="G1663" s="2" t="s">
        <v>9</v>
      </c>
      <c r="H1663" s="2">
        <f t="shared" si="25"/>
        <v>1984</v>
      </c>
      <c r="I1663" s="42" t="s">
        <v>6673</v>
      </c>
      <c r="J1663" s="2">
        <v>5.5</v>
      </c>
      <c r="K1663" s="2">
        <v>289.20999999999998</v>
      </c>
      <c r="L1663" s="2">
        <v>104</v>
      </c>
      <c r="M1663" s="2">
        <v>37.869999999999997</v>
      </c>
      <c r="N1663" s="2">
        <v>88.88</v>
      </c>
      <c r="O1663" s="2">
        <v>355.37</v>
      </c>
      <c r="P1663" s="2">
        <v>4445</v>
      </c>
      <c r="Q1663" s="2" t="s">
        <v>45</v>
      </c>
      <c r="R1663" s="2">
        <v>95</v>
      </c>
      <c r="S1663" s="2">
        <v>354530</v>
      </c>
      <c r="T1663" s="2">
        <v>250.85</v>
      </c>
      <c r="U1663" s="2">
        <v>104.52</v>
      </c>
      <c r="V1663" s="2" t="s">
        <v>46</v>
      </c>
      <c r="W1663" s="2">
        <v>54.11</v>
      </c>
    </row>
    <row r="1664" spans="1:23" x14ac:dyDescent="0.3">
      <c r="A1664" s="2" t="s">
        <v>535</v>
      </c>
      <c r="B1664" s="2" t="s">
        <v>28</v>
      </c>
      <c r="C1664" s="2" t="s">
        <v>44</v>
      </c>
      <c r="D1664" s="2" t="s">
        <v>2272</v>
      </c>
      <c r="E1664" s="2" t="s">
        <v>3541</v>
      </c>
      <c r="F1664" s="2" t="s">
        <v>26</v>
      </c>
      <c r="G1664" s="2" t="s">
        <v>9</v>
      </c>
      <c r="H1664" s="2">
        <f t="shared" si="25"/>
        <v>1991</v>
      </c>
      <c r="I1664" s="42" t="s">
        <v>6674</v>
      </c>
      <c r="J1664" s="2">
        <v>5.5</v>
      </c>
      <c r="K1664" s="2">
        <v>205.44</v>
      </c>
      <c r="L1664" s="2">
        <v>132</v>
      </c>
      <c r="M1664" s="2">
        <v>43.67</v>
      </c>
      <c r="N1664" s="2">
        <v>101.63</v>
      </c>
      <c r="O1664" s="2">
        <v>747.26</v>
      </c>
      <c r="P1664" s="2">
        <v>4593</v>
      </c>
      <c r="Q1664" s="2" t="s">
        <v>49</v>
      </c>
      <c r="R1664" s="2">
        <v>59</v>
      </c>
      <c r="S1664" s="2">
        <v>146125</v>
      </c>
      <c r="T1664" s="2">
        <v>563.99</v>
      </c>
      <c r="U1664" s="2">
        <v>183.27</v>
      </c>
      <c r="V1664" s="2" t="s">
        <v>50</v>
      </c>
      <c r="W1664" s="2">
        <v>74.55</v>
      </c>
    </row>
    <row r="1665" spans="1:23" x14ac:dyDescent="0.3">
      <c r="A1665" s="2" t="s">
        <v>552</v>
      </c>
      <c r="B1665" s="2" t="s">
        <v>17</v>
      </c>
      <c r="C1665" s="2" t="s">
        <v>48</v>
      </c>
      <c r="D1665" s="2" t="s">
        <v>2282</v>
      </c>
      <c r="E1665" s="2" t="s">
        <v>3558</v>
      </c>
      <c r="F1665" s="2" t="s">
        <v>26</v>
      </c>
      <c r="G1665" s="2" t="s">
        <v>19</v>
      </c>
      <c r="H1665" s="2">
        <f t="shared" si="25"/>
        <v>1962</v>
      </c>
      <c r="I1665" s="42" t="s">
        <v>6675</v>
      </c>
      <c r="J1665" s="2">
        <v>5.5</v>
      </c>
      <c r="K1665" s="2">
        <v>285.43</v>
      </c>
      <c r="L1665" s="2">
        <v>81</v>
      </c>
      <c r="M1665" s="2">
        <v>4.8600000000000003</v>
      </c>
      <c r="N1665" s="2">
        <v>7.42</v>
      </c>
      <c r="O1665" s="2">
        <v>23.78</v>
      </c>
      <c r="P1665" s="2">
        <v>1786</v>
      </c>
      <c r="Q1665" s="2" t="s">
        <v>49</v>
      </c>
      <c r="R1665" s="2">
        <v>90</v>
      </c>
      <c r="S1665" s="2">
        <v>348418</v>
      </c>
      <c r="T1665" s="2">
        <v>14.03</v>
      </c>
      <c r="U1665" s="2">
        <v>9.75</v>
      </c>
      <c r="V1665" s="2" t="s">
        <v>48</v>
      </c>
      <c r="W1665" s="2">
        <v>99.44</v>
      </c>
    </row>
    <row r="1666" spans="1:23" x14ac:dyDescent="0.3">
      <c r="A1666" s="2" t="s">
        <v>582</v>
      </c>
      <c r="B1666" s="2" t="s">
        <v>20</v>
      </c>
      <c r="C1666" s="2" t="s">
        <v>61</v>
      </c>
      <c r="D1666" s="2" t="s">
        <v>2303</v>
      </c>
      <c r="E1666" s="2" t="s">
        <v>3587</v>
      </c>
      <c r="F1666" s="2" t="s">
        <v>26</v>
      </c>
      <c r="G1666" s="2" t="s">
        <v>9</v>
      </c>
      <c r="H1666" s="2">
        <f t="shared" si="25"/>
        <v>2013</v>
      </c>
      <c r="I1666" s="42" t="s">
        <v>6676</v>
      </c>
      <c r="J1666" s="2">
        <v>5.5</v>
      </c>
      <c r="K1666" s="2">
        <v>126.34</v>
      </c>
      <c r="L1666" s="2">
        <v>109</v>
      </c>
      <c r="M1666" s="2">
        <v>16.72</v>
      </c>
      <c r="N1666" s="2">
        <v>37.01</v>
      </c>
      <c r="O1666" s="2">
        <v>258.12</v>
      </c>
      <c r="P1666" s="2">
        <v>1487</v>
      </c>
      <c r="Q1666" s="2" t="s">
        <v>49</v>
      </c>
      <c r="R1666" s="2">
        <v>76</v>
      </c>
      <c r="S1666" s="2">
        <v>232775</v>
      </c>
      <c r="T1666" s="2">
        <v>153.85</v>
      </c>
      <c r="U1666" s="2">
        <v>104.27</v>
      </c>
      <c r="V1666" s="2" t="s">
        <v>54</v>
      </c>
      <c r="W1666" s="2">
        <v>25.32</v>
      </c>
    </row>
    <row r="1667" spans="1:23" x14ac:dyDescent="0.3">
      <c r="A1667" s="2" t="s">
        <v>623</v>
      </c>
      <c r="B1667" s="2" t="s">
        <v>10</v>
      </c>
      <c r="C1667" s="2" t="s">
        <v>44</v>
      </c>
      <c r="D1667" s="2" t="s">
        <v>2200</v>
      </c>
      <c r="E1667" s="2" t="s">
        <v>3633</v>
      </c>
      <c r="F1667" s="2" t="s">
        <v>26</v>
      </c>
      <c r="G1667" s="2" t="s">
        <v>9</v>
      </c>
      <c r="H1667" s="2">
        <f t="shared" ref="H1667:H1730" si="26">YEAR(I1667)</f>
        <v>1977</v>
      </c>
      <c r="I1667" s="42" t="s">
        <v>6677</v>
      </c>
      <c r="J1667" s="2">
        <v>5.5</v>
      </c>
      <c r="K1667" s="2">
        <v>299.55</v>
      </c>
      <c r="L1667" s="2">
        <v>179</v>
      </c>
      <c r="M1667" s="2">
        <v>20.96</v>
      </c>
      <c r="N1667" s="2">
        <v>52.4</v>
      </c>
      <c r="O1667" s="2">
        <v>477.07</v>
      </c>
      <c r="P1667" s="2">
        <v>711</v>
      </c>
      <c r="Q1667" s="2" t="s">
        <v>45</v>
      </c>
      <c r="R1667" s="2">
        <v>84</v>
      </c>
      <c r="S1667" s="2">
        <v>338259</v>
      </c>
      <c r="T1667" s="2">
        <v>350.2</v>
      </c>
      <c r="U1667" s="2">
        <v>126.87</v>
      </c>
      <c r="V1667" s="2" t="s">
        <v>50</v>
      </c>
      <c r="W1667" s="2">
        <v>117.18</v>
      </c>
    </row>
    <row r="1668" spans="1:23" x14ac:dyDescent="0.3">
      <c r="A1668" s="2" t="s">
        <v>628</v>
      </c>
      <c r="B1668" s="2" t="s">
        <v>28</v>
      </c>
      <c r="C1668" s="2" t="s">
        <v>61</v>
      </c>
      <c r="D1668" s="2" t="s">
        <v>2336</v>
      </c>
      <c r="E1668" s="2" t="s">
        <v>3638</v>
      </c>
      <c r="F1668" s="2" t="s">
        <v>26</v>
      </c>
      <c r="G1668" s="2" t="s">
        <v>9</v>
      </c>
      <c r="H1668" s="2">
        <f t="shared" si="26"/>
        <v>1977</v>
      </c>
      <c r="I1668" s="42" t="s">
        <v>6678</v>
      </c>
      <c r="J1668" s="2">
        <v>5.5</v>
      </c>
      <c r="K1668" s="2">
        <v>8.49</v>
      </c>
      <c r="L1668" s="2">
        <v>156</v>
      </c>
      <c r="M1668" s="2">
        <v>42.14</v>
      </c>
      <c r="N1668" s="2">
        <v>126.11</v>
      </c>
      <c r="O1668" s="2">
        <v>456.07</v>
      </c>
      <c r="P1668" s="2">
        <v>3242</v>
      </c>
      <c r="Q1668" s="2" t="s">
        <v>45</v>
      </c>
      <c r="R1668" s="2">
        <v>23</v>
      </c>
      <c r="S1668" s="2">
        <v>103908</v>
      </c>
      <c r="T1668" s="2">
        <v>254.25</v>
      </c>
      <c r="U1668" s="2">
        <v>201.82</v>
      </c>
      <c r="V1668" s="2" t="s">
        <v>54</v>
      </c>
      <c r="W1668" s="2">
        <v>1</v>
      </c>
    </row>
    <row r="1669" spans="1:23" x14ac:dyDescent="0.3">
      <c r="A1669" s="2" t="s">
        <v>639</v>
      </c>
      <c r="B1669" s="2" t="s">
        <v>20</v>
      </c>
      <c r="C1669" s="2" t="s">
        <v>48</v>
      </c>
      <c r="D1669" s="2" t="s">
        <v>2345</v>
      </c>
      <c r="E1669" s="2" t="s">
        <v>3650</v>
      </c>
      <c r="F1669" s="2" t="s">
        <v>26</v>
      </c>
      <c r="G1669" s="2" t="s">
        <v>9</v>
      </c>
      <c r="H1669" s="2">
        <f t="shared" si="26"/>
        <v>1963</v>
      </c>
      <c r="I1669" s="42" t="s">
        <v>6679</v>
      </c>
      <c r="J1669" s="2">
        <v>5.5</v>
      </c>
      <c r="K1669" s="2">
        <v>237.26</v>
      </c>
      <c r="L1669" s="2">
        <v>173</v>
      </c>
      <c r="M1669" s="2">
        <v>28.2</v>
      </c>
      <c r="N1669" s="2">
        <v>63.97</v>
      </c>
      <c r="O1669" s="2">
        <v>193.22</v>
      </c>
      <c r="P1669" s="2">
        <v>1042</v>
      </c>
      <c r="Q1669" s="2" t="s">
        <v>45</v>
      </c>
      <c r="R1669" s="2">
        <v>61</v>
      </c>
      <c r="S1669" s="2">
        <v>333405</v>
      </c>
      <c r="T1669" s="2">
        <v>99.01</v>
      </c>
      <c r="U1669" s="2">
        <v>94.21</v>
      </c>
      <c r="V1669" s="2" t="s">
        <v>55</v>
      </c>
      <c r="W1669" s="2">
        <v>100.7</v>
      </c>
    </row>
    <row r="1670" spans="1:23" x14ac:dyDescent="0.3">
      <c r="A1670" s="2" t="s">
        <v>754</v>
      </c>
      <c r="B1670" s="2" t="s">
        <v>17</v>
      </c>
      <c r="C1670" s="2" t="s">
        <v>48</v>
      </c>
      <c r="D1670" s="2" t="s">
        <v>2429</v>
      </c>
      <c r="E1670" s="2" t="s">
        <v>3773</v>
      </c>
      <c r="F1670" s="2" t="s">
        <v>26</v>
      </c>
      <c r="G1670" s="2" t="s">
        <v>9</v>
      </c>
      <c r="H1670" s="2">
        <f t="shared" si="26"/>
        <v>1981</v>
      </c>
      <c r="I1670" s="42" t="s">
        <v>6680</v>
      </c>
      <c r="J1670" s="2">
        <v>5.5</v>
      </c>
      <c r="K1670" s="2">
        <v>264.38</v>
      </c>
      <c r="L1670" s="2">
        <v>118</v>
      </c>
      <c r="M1670" s="2">
        <v>37</v>
      </c>
      <c r="N1670" s="2">
        <v>80.77</v>
      </c>
      <c r="O1670" s="2">
        <v>695.31</v>
      </c>
      <c r="P1670" s="2">
        <v>1901</v>
      </c>
      <c r="Q1670" s="2" t="s">
        <v>45</v>
      </c>
      <c r="R1670" s="2">
        <v>32</v>
      </c>
      <c r="S1670" s="2">
        <v>379835</v>
      </c>
      <c r="T1670" s="2">
        <v>469</v>
      </c>
      <c r="U1670" s="2">
        <v>226.31</v>
      </c>
      <c r="V1670" s="2" t="s">
        <v>54</v>
      </c>
      <c r="W1670" s="2">
        <v>83.87</v>
      </c>
    </row>
    <row r="1671" spans="1:23" x14ac:dyDescent="0.3">
      <c r="A1671" s="2" t="s">
        <v>814</v>
      </c>
      <c r="B1671" s="2" t="s">
        <v>22</v>
      </c>
      <c r="C1671" s="2" t="s">
        <v>52</v>
      </c>
      <c r="D1671" s="2" t="s">
        <v>2473</v>
      </c>
      <c r="E1671" s="2" t="s">
        <v>3843</v>
      </c>
      <c r="F1671" s="2" t="s">
        <v>26</v>
      </c>
      <c r="G1671" s="2" t="s">
        <v>9</v>
      </c>
      <c r="H1671" s="2">
        <f t="shared" si="26"/>
        <v>1986</v>
      </c>
      <c r="I1671" s="42" t="s">
        <v>6681</v>
      </c>
      <c r="J1671" s="2">
        <v>5.5</v>
      </c>
      <c r="K1671" s="2">
        <v>230.06</v>
      </c>
      <c r="L1671" s="2">
        <v>112</v>
      </c>
      <c r="M1671" s="2">
        <v>31.29</v>
      </c>
      <c r="N1671" s="2">
        <v>82.11</v>
      </c>
      <c r="O1671" s="2">
        <v>230.41</v>
      </c>
      <c r="P1671" s="2">
        <v>4269</v>
      </c>
      <c r="Q1671" s="2" t="s">
        <v>45</v>
      </c>
      <c r="R1671" s="2">
        <v>28</v>
      </c>
      <c r="S1671" s="2">
        <v>259848</v>
      </c>
      <c r="T1671" s="2">
        <v>176.06</v>
      </c>
      <c r="U1671" s="2">
        <v>54.35</v>
      </c>
      <c r="V1671" s="2" t="s">
        <v>46</v>
      </c>
      <c r="W1671" s="2">
        <v>106</v>
      </c>
    </row>
    <row r="1672" spans="1:23" x14ac:dyDescent="0.3">
      <c r="A1672" s="2" t="s">
        <v>71</v>
      </c>
      <c r="B1672" s="2" t="s">
        <v>22</v>
      </c>
      <c r="C1672" s="2" t="s">
        <v>44</v>
      </c>
      <c r="D1672" s="2" t="s">
        <v>1887</v>
      </c>
      <c r="E1672" s="2" t="s">
        <v>3871</v>
      </c>
      <c r="F1672" s="2" t="s">
        <v>26</v>
      </c>
      <c r="G1672" s="2" t="s">
        <v>21</v>
      </c>
      <c r="H1672" s="2">
        <f t="shared" si="26"/>
        <v>1992</v>
      </c>
      <c r="I1672" s="42" t="s">
        <v>6682</v>
      </c>
      <c r="J1672" s="2">
        <v>5.5</v>
      </c>
      <c r="K1672" s="2">
        <v>217.94</v>
      </c>
      <c r="L1672" s="2">
        <v>101</v>
      </c>
      <c r="M1672" s="2">
        <v>11.74</v>
      </c>
      <c r="N1672" s="2">
        <v>29.66</v>
      </c>
      <c r="O1672" s="2">
        <v>126.18</v>
      </c>
      <c r="P1672" s="2">
        <v>2406</v>
      </c>
      <c r="Q1672" s="2" t="s">
        <v>49</v>
      </c>
      <c r="R1672" s="2">
        <v>48</v>
      </c>
      <c r="S1672" s="2">
        <v>157010</v>
      </c>
      <c r="T1672" s="2">
        <v>89.61</v>
      </c>
      <c r="U1672" s="2">
        <v>36.57</v>
      </c>
      <c r="V1672" s="2" t="s">
        <v>54</v>
      </c>
      <c r="W1672" s="2">
        <v>68.22</v>
      </c>
    </row>
    <row r="1673" spans="1:23" x14ac:dyDescent="0.3">
      <c r="A1673" s="2" t="s">
        <v>844</v>
      </c>
      <c r="B1673" s="2" t="s">
        <v>25</v>
      </c>
      <c r="C1673" s="2" t="s">
        <v>50</v>
      </c>
      <c r="D1673" s="2" t="s">
        <v>2332</v>
      </c>
      <c r="E1673" s="2" t="s">
        <v>3874</v>
      </c>
      <c r="F1673" s="2" t="s">
        <v>26</v>
      </c>
      <c r="G1673" s="2" t="s">
        <v>27</v>
      </c>
      <c r="H1673" s="2">
        <f t="shared" si="26"/>
        <v>1987</v>
      </c>
      <c r="I1673" s="42" t="s">
        <v>6683</v>
      </c>
      <c r="J1673" s="2">
        <v>5.5</v>
      </c>
      <c r="K1673" s="2">
        <v>188.47</v>
      </c>
      <c r="L1673" s="2">
        <v>158</v>
      </c>
      <c r="M1673" s="2">
        <v>38.69</v>
      </c>
      <c r="N1673" s="2">
        <v>98.29</v>
      </c>
      <c r="O1673" s="2">
        <v>787.99</v>
      </c>
      <c r="P1673" s="2">
        <v>638</v>
      </c>
      <c r="Q1673" s="2" t="s">
        <v>45</v>
      </c>
      <c r="R1673" s="2">
        <v>44</v>
      </c>
      <c r="S1673" s="2">
        <v>445295</v>
      </c>
      <c r="T1673" s="2">
        <v>404.87</v>
      </c>
      <c r="U1673" s="2">
        <v>383.12</v>
      </c>
      <c r="V1673" s="2" t="s">
        <v>55</v>
      </c>
      <c r="W1673" s="2">
        <v>68.08</v>
      </c>
    </row>
    <row r="1674" spans="1:23" x14ac:dyDescent="0.3">
      <c r="A1674" s="2" t="s">
        <v>863</v>
      </c>
      <c r="B1674" s="2" t="s">
        <v>8</v>
      </c>
      <c r="C1674" s="2" t="s">
        <v>52</v>
      </c>
      <c r="D1674" s="2" t="s">
        <v>2066</v>
      </c>
      <c r="E1674" s="2" t="s">
        <v>3894</v>
      </c>
      <c r="F1674" s="2" t="s">
        <v>26</v>
      </c>
      <c r="G1674" s="2" t="s">
        <v>21</v>
      </c>
      <c r="H1674" s="2">
        <f t="shared" si="26"/>
        <v>1959</v>
      </c>
      <c r="I1674" s="42" t="s">
        <v>6684</v>
      </c>
      <c r="J1674" s="2">
        <v>5.5</v>
      </c>
      <c r="K1674" s="2">
        <v>187.83</v>
      </c>
      <c r="L1674" s="2">
        <v>178</v>
      </c>
      <c r="M1674" s="2">
        <v>12.45</v>
      </c>
      <c r="N1674" s="2">
        <v>19.489999999999998</v>
      </c>
      <c r="O1674" s="2">
        <v>100.37</v>
      </c>
      <c r="P1674" s="2">
        <v>2555</v>
      </c>
      <c r="Q1674" s="2" t="s">
        <v>45</v>
      </c>
      <c r="R1674" s="2">
        <v>32</v>
      </c>
      <c r="S1674" s="2">
        <v>21592</v>
      </c>
      <c r="T1674" s="2">
        <v>70.680000000000007</v>
      </c>
      <c r="U1674" s="2">
        <v>29.69</v>
      </c>
      <c r="V1674" s="2" t="s">
        <v>54</v>
      </c>
      <c r="W1674" s="2">
        <v>88.2</v>
      </c>
    </row>
    <row r="1675" spans="1:23" x14ac:dyDescent="0.3">
      <c r="A1675" s="2" t="s">
        <v>886</v>
      </c>
      <c r="B1675" s="2" t="s">
        <v>32</v>
      </c>
      <c r="C1675" s="2" t="s">
        <v>44</v>
      </c>
      <c r="D1675" s="2" t="s">
        <v>2128</v>
      </c>
      <c r="E1675" s="2" t="s">
        <v>3918</v>
      </c>
      <c r="F1675" s="2" t="s">
        <v>26</v>
      </c>
      <c r="G1675" s="2" t="s">
        <v>9</v>
      </c>
      <c r="H1675" s="2">
        <f t="shared" si="26"/>
        <v>1964</v>
      </c>
      <c r="I1675" s="42" t="s">
        <v>6685</v>
      </c>
      <c r="J1675" s="2">
        <v>5.5</v>
      </c>
      <c r="K1675" s="2">
        <v>40.65</v>
      </c>
      <c r="L1675" s="2">
        <v>109</v>
      </c>
      <c r="M1675" s="2">
        <v>22.84</v>
      </c>
      <c r="N1675" s="2">
        <v>59.31</v>
      </c>
      <c r="O1675" s="2">
        <v>157.61000000000001</v>
      </c>
      <c r="P1675" s="2">
        <v>3105</v>
      </c>
      <c r="Q1675" s="2" t="s">
        <v>45</v>
      </c>
      <c r="R1675" s="2">
        <v>32</v>
      </c>
      <c r="S1675" s="2">
        <v>28656</v>
      </c>
      <c r="T1675" s="2">
        <v>115.98</v>
      </c>
      <c r="U1675" s="2">
        <v>41.63</v>
      </c>
      <c r="V1675" s="2" t="s">
        <v>55</v>
      </c>
      <c r="W1675" s="2">
        <v>11.54</v>
      </c>
    </row>
    <row r="1676" spans="1:23" x14ac:dyDescent="0.3">
      <c r="A1676" s="2" t="s">
        <v>919</v>
      </c>
      <c r="B1676" s="2" t="s">
        <v>22</v>
      </c>
      <c r="C1676" s="2" t="s">
        <v>44</v>
      </c>
      <c r="D1676" s="2" t="s">
        <v>2436</v>
      </c>
      <c r="E1676" s="2" t="s">
        <v>3954</v>
      </c>
      <c r="F1676" s="2" t="s">
        <v>26</v>
      </c>
      <c r="G1676" s="2" t="s">
        <v>21</v>
      </c>
      <c r="H1676" s="2">
        <f t="shared" si="26"/>
        <v>1972</v>
      </c>
      <c r="I1676" s="42" t="s">
        <v>6686</v>
      </c>
      <c r="J1676" s="2">
        <v>5.5</v>
      </c>
      <c r="K1676" s="2">
        <v>54.06</v>
      </c>
      <c r="L1676" s="2">
        <v>103</v>
      </c>
      <c r="M1676" s="2">
        <v>36.92</v>
      </c>
      <c r="N1676" s="2">
        <v>97.38</v>
      </c>
      <c r="O1676" s="2">
        <v>429.56</v>
      </c>
      <c r="P1676" s="2">
        <v>2611</v>
      </c>
      <c r="Q1676" s="2" t="s">
        <v>49</v>
      </c>
      <c r="R1676" s="2">
        <v>40</v>
      </c>
      <c r="S1676" s="2">
        <v>406233</v>
      </c>
      <c r="T1676" s="2">
        <v>217.55</v>
      </c>
      <c r="U1676" s="2">
        <v>212.01</v>
      </c>
      <c r="V1676" s="2" t="s">
        <v>50</v>
      </c>
      <c r="W1676" s="2">
        <v>25.34</v>
      </c>
    </row>
    <row r="1677" spans="1:23" x14ac:dyDescent="0.3">
      <c r="A1677" s="2" t="s">
        <v>976</v>
      </c>
      <c r="B1677" s="2" t="s">
        <v>8</v>
      </c>
      <c r="C1677" s="2" t="s">
        <v>61</v>
      </c>
      <c r="D1677" s="2" t="s">
        <v>2349</v>
      </c>
      <c r="E1677" s="2" t="s">
        <v>4014</v>
      </c>
      <c r="F1677" s="2" t="s">
        <v>26</v>
      </c>
      <c r="G1677" s="2" t="s">
        <v>9</v>
      </c>
      <c r="H1677" s="2">
        <f t="shared" si="26"/>
        <v>1952</v>
      </c>
      <c r="I1677" s="42" t="s">
        <v>6687</v>
      </c>
      <c r="J1677" s="2">
        <v>5.5</v>
      </c>
      <c r="K1677" s="2">
        <v>168.04</v>
      </c>
      <c r="L1677" s="2">
        <v>81</v>
      </c>
      <c r="M1677" s="2">
        <v>10.77</v>
      </c>
      <c r="N1677" s="2">
        <v>21.14</v>
      </c>
      <c r="O1677" s="2">
        <v>164.28</v>
      </c>
      <c r="P1677" s="2">
        <v>4923</v>
      </c>
      <c r="Q1677" s="2" t="s">
        <v>45</v>
      </c>
      <c r="R1677" s="2">
        <v>84</v>
      </c>
      <c r="S1677" s="2">
        <v>104390</v>
      </c>
      <c r="T1677" s="2">
        <v>116.83</v>
      </c>
      <c r="U1677" s="2">
        <v>47.45</v>
      </c>
      <c r="V1677" s="2" t="s">
        <v>55</v>
      </c>
      <c r="W1677" s="2">
        <v>27.81</v>
      </c>
    </row>
    <row r="1678" spans="1:23" x14ac:dyDescent="0.3">
      <c r="A1678" s="2" t="s">
        <v>1032</v>
      </c>
      <c r="B1678" s="2" t="s">
        <v>20</v>
      </c>
      <c r="C1678" s="2" t="s">
        <v>54</v>
      </c>
      <c r="D1678" s="2" t="s">
        <v>2606</v>
      </c>
      <c r="E1678" s="2" t="s">
        <v>4076</v>
      </c>
      <c r="F1678" s="2" t="s">
        <v>26</v>
      </c>
      <c r="G1678" s="2" t="s">
        <v>9</v>
      </c>
      <c r="H1678" s="2">
        <f t="shared" si="26"/>
        <v>1958</v>
      </c>
      <c r="I1678" s="42" t="s">
        <v>6688</v>
      </c>
      <c r="J1678" s="2">
        <v>5.5</v>
      </c>
      <c r="K1678" s="2">
        <v>101.8</v>
      </c>
      <c r="L1678" s="2">
        <v>146</v>
      </c>
      <c r="M1678" s="2">
        <v>19.72</v>
      </c>
      <c r="N1678" s="2">
        <v>58.19</v>
      </c>
      <c r="O1678" s="2">
        <v>422.55</v>
      </c>
      <c r="P1678" s="2">
        <v>4740</v>
      </c>
      <c r="Q1678" s="2" t="s">
        <v>49</v>
      </c>
      <c r="R1678" s="2">
        <v>32</v>
      </c>
      <c r="S1678" s="2">
        <v>489471</v>
      </c>
      <c r="T1678" s="2">
        <v>275.86</v>
      </c>
      <c r="U1678" s="2">
        <v>146.69</v>
      </c>
      <c r="V1678" s="2" t="s">
        <v>50</v>
      </c>
      <c r="W1678" s="2">
        <v>11.08</v>
      </c>
    </row>
    <row r="1679" spans="1:23" x14ac:dyDescent="0.3">
      <c r="A1679" s="2" t="s">
        <v>1033</v>
      </c>
      <c r="B1679" s="2" t="s">
        <v>22</v>
      </c>
      <c r="C1679" s="2" t="s">
        <v>54</v>
      </c>
      <c r="D1679" s="2" t="s">
        <v>2607</v>
      </c>
      <c r="E1679" s="2" t="s">
        <v>4078</v>
      </c>
      <c r="F1679" s="2" t="s">
        <v>26</v>
      </c>
      <c r="G1679" s="2" t="s">
        <v>9</v>
      </c>
      <c r="H1679" s="2">
        <f t="shared" si="26"/>
        <v>1965</v>
      </c>
      <c r="I1679" s="42" t="s">
        <v>6689</v>
      </c>
      <c r="J1679" s="2">
        <v>5.5</v>
      </c>
      <c r="K1679" s="2">
        <v>244.07</v>
      </c>
      <c r="L1679" s="2">
        <v>176</v>
      </c>
      <c r="M1679" s="2">
        <v>4.09</v>
      </c>
      <c r="N1679" s="2">
        <v>6.48</v>
      </c>
      <c r="O1679" s="2">
        <v>47.73</v>
      </c>
      <c r="P1679" s="2">
        <v>1173</v>
      </c>
      <c r="Q1679" s="2" t="s">
        <v>49</v>
      </c>
      <c r="R1679" s="2">
        <v>24</v>
      </c>
      <c r="S1679" s="2">
        <v>248996</v>
      </c>
      <c r="T1679" s="2">
        <v>24.22</v>
      </c>
      <c r="U1679" s="2">
        <v>23.51</v>
      </c>
      <c r="V1679" s="2" t="s">
        <v>44</v>
      </c>
      <c r="W1679" s="2">
        <v>106.65</v>
      </c>
    </row>
    <row r="1680" spans="1:23" x14ac:dyDescent="0.3">
      <c r="A1680" s="2" t="s">
        <v>1116</v>
      </c>
      <c r="B1680" s="2" t="s">
        <v>28</v>
      </c>
      <c r="C1680" s="2" t="s">
        <v>50</v>
      </c>
      <c r="D1680" s="2" t="s">
        <v>2662</v>
      </c>
      <c r="E1680" s="2" t="s">
        <v>4173</v>
      </c>
      <c r="F1680" s="2" t="s">
        <v>26</v>
      </c>
      <c r="G1680" s="2" t="s">
        <v>9</v>
      </c>
      <c r="H1680" s="2">
        <f t="shared" si="26"/>
        <v>2013</v>
      </c>
      <c r="I1680" s="42" t="s">
        <v>6690</v>
      </c>
      <c r="J1680" s="2">
        <v>5.5</v>
      </c>
      <c r="K1680" s="2">
        <v>192.61</v>
      </c>
      <c r="L1680" s="2">
        <v>151</v>
      </c>
      <c r="M1680" s="2">
        <v>1.9</v>
      </c>
      <c r="N1680" s="2">
        <v>3.33</v>
      </c>
      <c r="O1680" s="2">
        <v>14.4</v>
      </c>
      <c r="P1680" s="2">
        <v>2865</v>
      </c>
      <c r="Q1680" s="2" t="s">
        <v>49</v>
      </c>
      <c r="R1680" s="2">
        <v>95</v>
      </c>
      <c r="S1680" s="2">
        <v>70914</v>
      </c>
      <c r="T1680" s="2">
        <v>7.4</v>
      </c>
      <c r="U1680" s="2">
        <v>7</v>
      </c>
      <c r="V1680" s="2" t="s">
        <v>55</v>
      </c>
      <c r="W1680" s="2">
        <v>35.229999999999997</v>
      </c>
    </row>
    <row r="1681" spans="1:23" x14ac:dyDescent="0.3">
      <c r="A1681" s="2" t="s">
        <v>1128</v>
      </c>
      <c r="B1681" s="2" t="s">
        <v>32</v>
      </c>
      <c r="C1681" s="2" t="s">
        <v>52</v>
      </c>
      <c r="D1681" s="2" t="s">
        <v>2668</v>
      </c>
      <c r="E1681" s="2" t="s">
        <v>4185</v>
      </c>
      <c r="F1681" s="2" t="s">
        <v>26</v>
      </c>
      <c r="G1681" s="2" t="s">
        <v>9</v>
      </c>
      <c r="H1681" s="2">
        <f t="shared" si="26"/>
        <v>1969</v>
      </c>
      <c r="I1681" s="42" t="s">
        <v>6691</v>
      </c>
      <c r="J1681" s="2">
        <v>5.5</v>
      </c>
      <c r="K1681" s="2">
        <v>195.31</v>
      </c>
      <c r="L1681" s="2">
        <v>168</v>
      </c>
      <c r="M1681" s="2">
        <v>24.23</v>
      </c>
      <c r="N1681" s="2">
        <v>46.13</v>
      </c>
      <c r="O1681" s="2">
        <v>374.41</v>
      </c>
      <c r="P1681" s="2">
        <v>4712</v>
      </c>
      <c r="Q1681" s="2" t="s">
        <v>45</v>
      </c>
      <c r="R1681" s="2">
        <v>43</v>
      </c>
      <c r="S1681" s="2">
        <v>455185</v>
      </c>
      <c r="T1681" s="2">
        <v>257.45999999999998</v>
      </c>
      <c r="U1681" s="2">
        <v>116.95</v>
      </c>
      <c r="V1681" s="2" t="s">
        <v>54</v>
      </c>
      <c r="W1681" s="2">
        <v>50.83</v>
      </c>
    </row>
    <row r="1682" spans="1:23" x14ac:dyDescent="0.3">
      <c r="A1682" s="2" t="s">
        <v>1166</v>
      </c>
      <c r="B1682" s="2" t="s">
        <v>17</v>
      </c>
      <c r="C1682" s="2" t="s">
        <v>48</v>
      </c>
      <c r="D1682" s="2" t="s">
        <v>1976</v>
      </c>
      <c r="E1682" s="2" t="s">
        <v>4229</v>
      </c>
      <c r="F1682" s="2" t="s">
        <v>26</v>
      </c>
      <c r="G1682" s="2" t="s">
        <v>9</v>
      </c>
      <c r="H1682" s="2">
        <f t="shared" si="26"/>
        <v>1951</v>
      </c>
      <c r="I1682" s="42" t="s">
        <v>6692</v>
      </c>
      <c r="J1682" s="2">
        <v>5.5</v>
      </c>
      <c r="K1682" s="2">
        <v>68.64</v>
      </c>
      <c r="L1682" s="2">
        <v>101</v>
      </c>
      <c r="M1682" s="2">
        <v>3</v>
      </c>
      <c r="N1682" s="2">
        <v>6.4</v>
      </c>
      <c r="O1682" s="2">
        <v>35.979999999999997</v>
      </c>
      <c r="P1682" s="2">
        <v>2696</v>
      </c>
      <c r="Q1682" s="2" t="s">
        <v>49</v>
      </c>
      <c r="R1682" s="2">
        <v>92</v>
      </c>
      <c r="S1682" s="2">
        <v>468375</v>
      </c>
      <c r="T1682" s="2">
        <v>25.92</v>
      </c>
      <c r="U1682" s="2">
        <v>10.06</v>
      </c>
      <c r="V1682" s="2" t="s">
        <v>54</v>
      </c>
      <c r="W1682" s="2">
        <v>16.079999999999998</v>
      </c>
    </row>
    <row r="1683" spans="1:23" x14ac:dyDescent="0.3">
      <c r="A1683" s="2" t="s">
        <v>1221</v>
      </c>
      <c r="B1683" s="2" t="s">
        <v>17</v>
      </c>
      <c r="C1683" s="2" t="s">
        <v>48</v>
      </c>
      <c r="D1683" s="2" t="s">
        <v>2726</v>
      </c>
      <c r="E1683" s="2" t="s">
        <v>4289</v>
      </c>
      <c r="F1683" s="2" t="s">
        <v>26</v>
      </c>
      <c r="G1683" s="2" t="s">
        <v>9</v>
      </c>
      <c r="H1683" s="2">
        <f t="shared" si="26"/>
        <v>1989</v>
      </c>
      <c r="I1683" s="42" t="s">
        <v>6693</v>
      </c>
      <c r="J1683" s="2">
        <v>5.5</v>
      </c>
      <c r="K1683" s="2">
        <v>142.02000000000001</v>
      </c>
      <c r="L1683" s="2">
        <v>104</v>
      </c>
      <c r="M1683" s="2">
        <v>28.45</v>
      </c>
      <c r="N1683" s="2">
        <v>78.56</v>
      </c>
      <c r="O1683" s="2">
        <v>625.66999999999996</v>
      </c>
      <c r="P1683" s="2">
        <v>4914</v>
      </c>
      <c r="Q1683" s="2" t="s">
        <v>49</v>
      </c>
      <c r="R1683" s="2">
        <v>38</v>
      </c>
      <c r="S1683" s="2">
        <v>350663</v>
      </c>
      <c r="T1683" s="2">
        <v>375.51</v>
      </c>
      <c r="U1683" s="2">
        <v>250.16</v>
      </c>
      <c r="V1683" s="2" t="s">
        <v>50</v>
      </c>
      <c r="W1683" s="2">
        <v>49.14</v>
      </c>
    </row>
    <row r="1684" spans="1:23" x14ac:dyDescent="0.3">
      <c r="A1684" s="2" t="s">
        <v>1523</v>
      </c>
      <c r="B1684" s="2" t="s">
        <v>17</v>
      </c>
      <c r="C1684" s="2" t="s">
        <v>52</v>
      </c>
      <c r="D1684" s="2" t="s">
        <v>2018</v>
      </c>
      <c r="E1684" s="2" t="s">
        <v>4641</v>
      </c>
      <c r="F1684" s="2" t="s">
        <v>26</v>
      </c>
      <c r="G1684" s="2" t="s">
        <v>9</v>
      </c>
      <c r="H1684" s="2">
        <f t="shared" si="26"/>
        <v>1951</v>
      </c>
      <c r="I1684" s="42" t="s">
        <v>6694</v>
      </c>
      <c r="J1684" s="2">
        <v>5.5</v>
      </c>
      <c r="K1684" s="2">
        <v>173.58</v>
      </c>
      <c r="L1684" s="2">
        <v>141</v>
      </c>
      <c r="M1684" s="2">
        <v>21.24</v>
      </c>
      <c r="N1684" s="2">
        <v>57.71</v>
      </c>
      <c r="O1684" s="2">
        <v>568.87</v>
      </c>
      <c r="P1684" s="2">
        <v>2044</v>
      </c>
      <c r="Q1684" s="2" t="s">
        <v>45</v>
      </c>
      <c r="R1684" s="2">
        <v>89</v>
      </c>
      <c r="S1684" s="2">
        <v>301423</v>
      </c>
      <c r="T1684" s="2">
        <v>375.89</v>
      </c>
      <c r="U1684" s="2">
        <v>192.98</v>
      </c>
      <c r="V1684" s="2" t="s">
        <v>44</v>
      </c>
      <c r="W1684" s="2">
        <v>22.52</v>
      </c>
    </row>
    <row r="1685" spans="1:23" x14ac:dyDescent="0.3">
      <c r="A1685" s="2" t="s">
        <v>1557</v>
      </c>
      <c r="B1685" s="2" t="s">
        <v>17</v>
      </c>
      <c r="C1685" s="2" t="s">
        <v>61</v>
      </c>
      <c r="D1685" s="2" t="s">
        <v>2914</v>
      </c>
      <c r="E1685" s="2" t="s">
        <v>4684</v>
      </c>
      <c r="F1685" s="2" t="s">
        <v>26</v>
      </c>
      <c r="G1685" s="2" t="s">
        <v>9</v>
      </c>
      <c r="H1685" s="2">
        <f t="shared" si="26"/>
        <v>2003</v>
      </c>
      <c r="I1685" s="42" t="s">
        <v>6695</v>
      </c>
      <c r="J1685" s="2">
        <v>5.5</v>
      </c>
      <c r="K1685" s="2">
        <v>112.67</v>
      </c>
      <c r="L1685" s="2">
        <v>100</v>
      </c>
      <c r="M1685" s="2">
        <v>42.52</v>
      </c>
      <c r="N1685" s="2">
        <v>106.19</v>
      </c>
      <c r="O1685" s="2">
        <v>739.82</v>
      </c>
      <c r="P1685" s="2">
        <v>3932</v>
      </c>
      <c r="Q1685" s="2" t="s">
        <v>45</v>
      </c>
      <c r="R1685" s="2">
        <v>85</v>
      </c>
      <c r="S1685" s="2">
        <v>30314</v>
      </c>
      <c r="T1685" s="2">
        <v>437.61</v>
      </c>
      <c r="U1685" s="2">
        <v>302.20999999999998</v>
      </c>
      <c r="V1685" s="2" t="s">
        <v>55</v>
      </c>
      <c r="W1685" s="2">
        <v>29.25</v>
      </c>
    </row>
    <row r="1686" spans="1:23" x14ac:dyDescent="0.3">
      <c r="A1686" s="2" t="s">
        <v>1281</v>
      </c>
      <c r="B1686" s="2" t="s">
        <v>25</v>
      </c>
      <c r="C1686" s="2" t="s">
        <v>54</v>
      </c>
      <c r="D1686" s="2" t="s">
        <v>2695</v>
      </c>
      <c r="E1686" s="2" t="s">
        <v>4814</v>
      </c>
      <c r="F1686" s="2" t="s">
        <v>26</v>
      </c>
      <c r="G1686" s="2" t="s">
        <v>9</v>
      </c>
      <c r="H1686" s="2">
        <f t="shared" si="26"/>
        <v>1974</v>
      </c>
      <c r="I1686" s="42" t="s">
        <v>6696</v>
      </c>
      <c r="J1686" s="2">
        <v>5.5</v>
      </c>
      <c r="K1686" s="2">
        <v>77.3</v>
      </c>
      <c r="L1686" s="2">
        <v>117</v>
      </c>
      <c r="M1686" s="2">
        <v>2.12</v>
      </c>
      <c r="N1686" s="2">
        <v>3.59</v>
      </c>
      <c r="O1686" s="2">
        <v>29.53</v>
      </c>
      <c r="P1686" s="2">
        <v>1940</v>
      </c>
      <c r="Q1686" s="2" t="s">
        <v>49</v>
      </c>
      <c r="R1686" s="2">
        <v>54</v>
      </c>
      <c r="S1686" s="2">
        <v>375631</v>
      </c>
      <c r="T1686" s="2">
        <v>17.07</v>
      </c>
      <c r="U1686" s="2">
        <v>12.46</v>
      </c>
      <c r="V1686" s="2" t="s">
        <v>44</v>
      </c>
      <c r="W1686" s="2">
        <v>24.2</v>
      </c>
    </row>
    <row r="1687" spans="1:23" x14ac:dyDescent="0.3">
      <c r="A1687" s="2" t="s">
        <v>1679</v>
      </c>
      <c r="B1687" s="2" t="s">
        <v>25</v>
      </c>
      <c r="C1687" s="2" t="s">
        <v>66</v>
      </c>
      <c r="D1687" s="2" t="s">
        <v>2453</v>
      </c>
      <c r="E1687" s="2" t="s">
        <v>4836</v>
      </c>
      <c r="F1687" s="2" t="s">
        <v>26</v>
      </c>
      <c r="G1687" s="2" t="s">
        <v>9</v>
      </c>
      <c r="H1687" s="2">
        <f t="shared" si="26"/>
        <v>1993</v>
      </c>
      <c r="I1687" s="42" t="s">
        <v>6697</v>
      </c>
      <c r="J1687" s="2">
        <v>5.5</v>
      </c>
      <c r="K1687" s="2">
        <v>142.97999999999999</v>
      </c>
      <c r="L1687" s="2">
        <v>110</v>
      </c>
      <c r="M1687" s="2">
        <v>42.24</v>
      </c>
      <c r="N1687" s="2">
        <v>113.89</v>
      </c>
      <c r="O1687" s="2">
        <v>586.87</v>
      </c>
      <c r="P1687" s="2">
        <v>3422</v>
      </c>
      <c r="Q1687" s="2" t="s">
        <v>49</v>
      </c>
      <c r="R1687" s="2">
        <v>64</v>
      </c>
      <c r="S1687" s="2">
        <v>390497</v>
      </c>
      <c r="T1687" s="2">
        <v>394.36</v>
      </c>
      <c r="U1687" s="2">
        <v>192.51</v>
      </c>
      <c r="V1687" s="2" t="s">
        <v>46</v>
      </c>
      <c r="W1687" s="2">
        <v>25.02</v>
      </c>
    </row>
    <row r="1688" spans="1:23" x14ac:dyDescent="0.3">
      <c r="A1688" s="2" t="s">
        <v>1693</v>
      </c>
      <c r="B1688" s="2" t="s">
        <v>22</v>
      </c>
      <c r="C1688" s="2" t="s">
        <v>54</v>
      </c>
      <c r="D1688" s="2" t="s">
        <v>2985</v>
      </c>
      <c r="E1688" s="2" t="s">
        <v>4855</v>
      </c>
      <c r="F1688" s="2" t="s">
        <v>26</v>
      </c>
      <c r="G1688" s="2" t="s">
        <v>9</v>
      </c>
      <c r="H1688" s="2">
        <f t="shared" si="26"/>
        <v>1986</v>
      </c>
      <c r="I1688" s="42" t="s">
        <v>6528</v>
      </c>
      <c r="J1688" s="2">
        <v>5.5</v>
      </c>
      <c r="K1688" s="2">
        <v>106.68</v>
      </c>
      <c r="L1688" s="2">
        <v>96</v>
      </c>
      <c r="M1688" s="2">
        <v>5.46</v>
      </c>
      <c r="N1688" s="2">
        <v>11.02</v>
      </c>
      <c r="O1688" s="2">
        <v>39.35</v>
      </c>
      <c r="P1688" s="2">
        <v>4356</v>
      </c>
      <c r="Q1688" s="2" t="s">
        <v>45</v>
      </c>
      <c r="R1688" s="2">
        <v>21</v>
      </c>
      <c r="S1688" s="2">
        <v>167077</v>
      </c>
      <c r="T1688" s="2">
        <v>27.28</v>
      </c>
      <c r="U1688" s="2">
        <v>12.07</v>
      </c>
      <c r="V1688" s="2" t="s">
        <v>54</v>
      </c>
      <c r="W1688" s="2">
        <v>41.21</v>
      </c>
    </row>
    <row r="1689" spans="1:23" x14ac:dyDescent="0.3">
      <c r="A1689" s="2" t="s">
        <v>1732</v>
      </c>
      <c r="B1689" s="2" t="s">
        <v>8</v>
      </c>
      <c r="C1689" s="2" t="s">
        <v>61</v>
      </c>
      <c r="D1689" s="2" t="s">
        <v>3006</v>
      </c>
      <c r="E1689" s="2" t="s">
        <v>4900</v>
      </c>
      <c r="F1689" s="2" t="s">
        <v>26</v>
      </c>
      <c r="G1689" s="2" t="s">
        <v>9</v>
      </c>
      <c r="H1689" s="2">
        <f t="shared" si="26"/>
        <v>1986</v>
      </c>
      <c r="I1689" s="42" t="s">
        <v>6698</v>
      </c>
      <c r="J1689" s="2">
        <v>5.5</v>
      </c>
      <c r="K1689" s="2">
        <v>39.119999999999997</v>
      </c>
      <c r="L1689" s="2">
        <v>80</v>
      </c>
      <c r="M1689" s="2">
        <v>8.1300000000000008</v>
      </c>
      <c r="N1689" s="2">
        <v>13.01</v>
      </c>
      <c r="O1689" s="2">
        <v>53.21</v>
      </c>
      <c r="P1689" s="2">
        <v>2892</v>
      </c>
      <c r="Q1689" s="2" t="s">
        <v>49</v>
      </c>
      <c r="R1689" s="2">
        <v>70</v>
      </c>
      <c r="S1689" s="2">
        <v>434915</v>
      </c>
      <c r="T1689" s="2">
        <v>30.47</v>
      </c>
      <c r="U1689" s="2">
        <v>22.74</v>
      </c>
      <c r="V1689" s="2" t="s">
        <v>48</v>
      </c>
      <c r="W1689" s="2">
        <v>15.34</v>
      </c>
    </row>
    <row r="1690" spans="1:23" x14ac:dyDescent="0.3">
      <c r="A1690" s="2" t="s">
        <v>1804</v>
      </c>
      <c r="B1690" s="2" t="s">
        <v>10</v>
      </c>
      <c r="C1690" s="2" t="s">
        <v>54</v>
      </c>
      <c r="D1690" s="2" t="s">
        <v>2533</v>
      </c>
      <c r="E1690" s="2" t="s">
        <v>4989</v>
      </c>
      <c r="F1690" s="2" t="s">
        <v>26</v>
      </c>
      <c r="G1690" s="2" t="s">
        <v>9</v>
      </c>
      <c r="H1690" s="2">
        <f t="shared" si="26"/>
        <v>2007</v>
      </c>
      <c r="I1690" s="42" t="s">
        <v>6699</v>
      </c>
      <c r="J1690" s="2">
        <v>5.5</v>
      </c>
      <c r="K1690" s="2">
        <v>114.95</v>
      </c>
      <c r="L1690" s="2">
        <v>111</v>
      </c>
      <c r="M1690" s="2">
        <v>7.53</v>
      </c>
      <c r="N1690" s="2">
        <v>17.45</v>
      </c>
      <c r="O1690" s="2">
        <v>46.68</v>
      </c>
      <c r="P1690" s="2">
        <v>950</v>
      </c>
      <c r="Q1690" s="2" t="s">
        <v>49</v>
      </c>
      <c r="R1690" s="2">
        <v>65</v>
      </c>
      <c r="S1690" s="2">
        <v>400670</v>
      </c>
      <c r="T1690" s="2">
        <v>30.65</v>
      </c>
      <c r="U1690" s="2">
        <v>16.03</v>
      </c>
      <c r="V1690" s="2" t="s">
        <v>55</v>
      </c>
      <c r="W1690" s="2">
        <v>46.13</v>
      </c>
    </row>
    <row r="1691" spans="1:23" x14ac:dyDescent="0.3">
      <c r="A1691" s="2" t="s">
        <v>542</v>
      </c>
      <c r="B1691" s="2" t="s">
        <v>32</v>
      </c>
      <c r="C1691" s="2" t="s">
        <v>52</v>
      </c>
      <c r="D1691" s="2" t="s">
        <v>2611</v>
      </c>
      <c r="E1691" s="2" t="s">
        <v>5023</v>
      </c>
      <c r="F1691" s="2" t="s">
        <v>26</v>
      </c>
      <c r="G1691" s="2" t="s">
        <v>9</v>
      </c>
      <c r="H1691" s="2">
        <f t="shared" si="26"/>
        <v>1994</v>
      </c>
      <c r="I1691" s="42" t="s">
        <v>6700</v>
      </c>
      <c r="J1691" s="2">
        <v>5.5</v>
      </c>
      <c r="K1691" s="2">
        <v>297.17</v>
      </c>
      <c r="L1691" s="2">
        <v>142</v>
      </c>
      <c r="M1691" s="2">
        <v>46.87</v>
      </c>
      <c r="N1691" s="2">
        <v>88.75</v>
      </c>
      <c r="O1691" s="2">
        <v>870.1</v>
      </c>
      <c r="P1691" s="2">
        <v>2155</v>
      </c>
      <c r="Q1691" s="2" t="s">
        <v>45</v>
      </c>
      <c r="R1691" s="2">
        <v>38</v>
      </c>
      <c r="S1691" s="2">
        <v>451474</v>
      </c>
      <c r="T1691" s="2">
        <v>648.09</v>
      </c>
      <c r="U1691" s="2">
        <v>222.01</v>
      </c>
      <c r="V1691" s="2" t="s">
        <v>55</v>
      </c>
      <c r="W1691" s="2">
        <v>54.01</v>
      </c>
    </row>
    <row r="1692" spans="1:23" x14ac:dyDescent="0.3">
      <c r="A1692" s="2" t="s">
        <v>91</v>
      </c>
      <c r="B1692" s="2" t="s">
        <v>22</v>
      </c>
      <c r="C1692" s="2" t="s">
        <v>61</v>
      </c>
      <c r="D1692" s="2" t="s">
        <v>1887</v>
      </c>
      <c r="E1692" s="2" t="s">
        <v>3089</v>
      </c>
      <c r="F1692" s="2" t="s">
        <v>26</v>
      </c>
      <c r="G1692" s="2" t="s">
        <v>9</v>
      </c>
      <c r="H1692" s="2">
        <f t="shared" si="26"/>
        <v>1993</v>
      </c>
      <c r="I1692" s="42" t="s">
        <v>6701</v>
      </c>
      <c r="J1692" s="2">
        <v>5.4</v>
      </c>
      <c r="K1692" s="2">
        <v>288.33999999999997</v>
      </c>
      <c r="L1692" s="2">
        <v>116</v>
      </c>
      <c r="M1692" s="2">
        <v>26.25</v>
      </c>
      <c r="N1692" s="2">
        <v>69.8</v>
      </c>
      <c r="O1692" s="2">
        <v>394.55</v>
      </c>
      <c r="P1692" s="2">
        <v>2538</v>
      </c>
      <c r="Q1692" s="2" t="s">
        <v>45</v>
      </c>
      <c r="R1692" s="2">
        <v>46</v>
      </c>
      <c r="S1692" s="2">
        <v>163521</v>
      </c>
      <c r="T1692" s="2">
        <v>248.91</v>
      </c>
      <c r="U1692" s="2">
        <v>145.63999999999999</v>
      </c>
      <c r="V1692" s="2" t="s">
        <v>54</v>
      </c>
      <c r="W1692" s="2">
        <v>107.52</v>
      </c>
    </row>
    <row r="1693" spans="1:23" x14ac:dyDescent="0.3">
      <c r="A1693" s="2" t="s">
        <v>99</v>
      </c>
      <c r="B1693" s="2" t="s">
        <v>28</v>
      </c>
      <c r="C1693" s="2" t="s">
        <v>52</v>
      </c>
      <c r="D1693" s="2" t="s">
        <v>1895</v>
      </c>
      <c r="E1693" s="2" t="s">
        <v>3097</v>
      </c>
      <c r="F1693" s="2" t="s">
        <v>26</v>
      </c>
      <c r="G1693" s="2" t="s">
        <v>9</v>
      </c>
      <c r="H1693" s="2">
        <f t="shared" si="26"/>
        <v>2012</v>
      </c>
      <c r="I1693" s="42" t="s">
        <v>5376</v>
      </c>
      <c r="J1693" s="2">
        <v>5.4</v>
      </c>
      <c r="K1693" s="2">
        <v>5.2</v>
      </c>
      <c r="L1693" s="2">
        <v>163</v>
      </c>
      <c r="M1693" s="2">
        <v>13.99</v>
      </c>
      <c r="N1693" s="2">
        <v>21.73</v>
      </c>
      <c r="O1693" s="2">
        <v>194.8</v>
      </c>
      <c r="P1693" s="2">
        <v>3079</v>
      </c>
      <c r="Q1693" s="2" t="s">
        <v>49</v>
      </c>
      <c r="R1693" s="2">
        <v>92</v>
      </c>
      <c r="S1693" s="2">
        <v>48022</v>
      </c>
      <c r="T1693" s="2">
        <v>127.25</v>
      </c>
      <c r="U1693" s="2">
        <v>67.55</v>
      </c>
      <c r="V1693" s="2" t="s">
        <v>46</v>
      </c>
      <c r="W1693" s="2">
        <v>2.2999999999999998</v>
      </c>
    </row>
    <row r="1694" spans="1:23" x14ac:dyDescent="0.3">
      <c r="A1694" s="2" t="s">
        <v>172</v>
      </c>
      <c r="B1694" s="2" t="s">
        <v>8</v>
      </c>
      <c r="C1694" s="2" t="s">
        <v>48</v>
      </c>
      <c r="D1694" s="2" t="s">
        <v>1968</v>
      </c>
      <c r="E1694" s="2" t="s">
        <v>3170</v>
      </c>
      <c r="F1694" s="2" t="s">
        <v>26</v>
      </c>
      <c r="G1694" s="2" t="s">
        <v>9</v>
      </c>
      <c r="H1694" s="2">
        <f t="shared" si="26"/>
        <v>1950</v>
      </c>
      <c r="I1694" s="42" t="s">
        <v>6702</v>
      </c>
      <c r="J1694" s="2">
        <v>5.4</v>
      </c>
      <c r="K1694" s="2">
        <v>287.19</v>
      </c>
      <c r="L1694" s="2">
        <v>171</v>
      </c>
      <c r="M1694" s="2">
        <v>43.51</v>
      </c>
      <c r="N1694" s="2">
        <v>124.74</v>
      </c>
      <c r="O1694" s="2">
        <v>934.91</v>
      </c>
      <c r="P1694" s="2">
        <v>3884</v>
      </c>
      <c r="Q1694" s="2" t="s">
        <v>45</v>
      </c>
      <c r="R1694" s="2">
        <v>23</v>
      </c>
      <c r="S1694" s="2">
        <v>346342</v>
      </c>
      <c r="T1694" s="2">
        <v>719.9</v>
      </c>
      <c r="U1694" s="2">
        <v>215.01</v>
      </c>
      <c r="V1694" s="2" t="s">
        <v>50</v>
      </c>
      <c r="W1694" s="2">
        <v>136.04</v>
      </c>
    </row>
    <row r="1695" spans="1:23" x14ac:dyDescent="0.3">
      <c r="A1695" s="2" t="s">
        <v>175</v>
      </c>
      <c r="B1695" s="2" t="s">
        <v>25</v>
      </c>
      <c r="C1695" s="2" t="s">
        <v>50</v>
      </c>
      <c r="D1695" s="2" t="s">
        <v>1971</v>
      </c>
      <c r="E1695" s="2" t="s">
        <v>3173</v>
      </c>
      <c r="F1695" s="2" t="s">
        <v>26</v>
      </c>
      <c r="G1695" s="2" t="s">
        <v>19</v>
      </c>
      <c r="H1695" s="2">
        <f t="shared" si="26"/>
        <v>1982</v>
      </c>
      <c r="I1695" s="42" t="s">
        <v>6703</v>
      </c>
      <c r="J1695" s="2">
        <v>5.4</v>
      </c>
      <c r="K1695" s="2">
        <v>267.87</v>
      </c>
      <c r="L1695" s="2">
        <v>151</v>
      </c>
      <c r="M1695" s="2">
        <v>47.83</v>
      </c>
      <c r="N1695" s="2">
        <v>87.36</v>
      </c>
      <c r="O1695" s="2">
        <v>377.12</v>
      </c>
      <c r="P1695" s="2">
        <v>3358</v>
      </c>
      <c r="Q1695" s="2" t="s">
        <v>49</v>
      </c>
      <c r="R1695" s="2">
        <v>92</v>
      </c>
      <c r="S1695" s="2">
        <v>97593</v>
      </c>
      <c r="T1695" s="2">
        <v>201.18</v>
      </c>
      <c r="U1695" s="2">
        <v>175.94</v>
      </c>
      <c r="V1695" s="2" t="s">
        <v>46</v>
      </c>
      <c r="W1695" s="2">
        <v>42.84</v>
      </c>
    </row>
    <row r="1696" spans="1:23" x14ac:dyDescent="0.3">
      <c r="A1696" s="2" t="s">
        <v>234</v>
      </c>
      <c r="B1696" s="2" t="s">
        <v>8</v>
      </c>
      <c r="C1696" s="2" t="s">
        <v>61</v>
      </c>
      <c r="D1696" s="2" t="s">
        <v>2026</v>
      </c>
      <c r="E1696" s="2" t="s">
        <v>3232</v>
      </c>
      <c r="F1696" s="2" t="s">
        <v>26</v>
      </c>
      <c r="G1696" s="2" t="s">
        <v>9</v>
      </c>
      <c r="H1696" s="2">
        <f t="shared" si="26"/>
        <v>2014</v>
      </c>
      <c r="I1696" s="42" t="s">
        <v>6704</v>
      </c>
      <c r="J1696" s="2">
        <v>5.4</v>
      </c>
      <c r="K1696" s="2">
        <v>23.08</v>
      </c>
      <c r="L1696" s="2">
        <v>176</v>
      </c>
      <c r="M1696" s="2">
        <v>25.47</v>
      </c>
      <c r="N1696" s="2">
        <v>56.63</v>
      </c>
      <c r="O1696" s="2">
        <v>316.36</v>
      </c>
      <c r="P1696" s="2">
        <v>3432</v>
      </c>
      <c r="Q1696" s="2" t="s">
        <v>49</v>
      </c>
      <c r="R1696" s="2">
        <v>32</v>
      </c>
      <c r="S1696" s="2">
        <v>181124</v>
      </c>
      <c r="T1696" s="2">
        <v>252.22</v>
      </c>
      <c r="U1696" s="2">
        <v>64.14</v>
      </c>
      <c r="V1696" s="2" t="s">
        <v>44</v>
      </c>
      <c r="W1696" s="2">
        <v>7.21</v>
      </c>
    </row>
    <row r="1697" spans="1:23" x14ac:dyDescent="0.3">
      <c r="A1697" s="2" t="s">
        <v>263</v>
      </c>
      <c r="B1697" s="2" t="s">
        <v>28</v>
      </c>
      <c r="C1697" s="2" t="s">
        <v>52</v>
      </c>
      <c r="D1697" s="2" t="s">
        <v>2055</v>
      </c>
      <c r="E1697" s="2" t="s">
        <v>3262</v>
      </c>
      <c r="F1697" s="2" t="s">
        <v>26</v>
      </c>
      <c r="G1697" s="2" t="s">
        <v>9</v>
      </c>
      <c r="H1697" s="2">
        <f t="shared" si="26"/>
        <v>1961</v>
      </c>
      <c r="I1697" s="42" t="s">
        <v>6705</v>
      </c>
      <c r="J1697" s="2">
        <v>5.4</v>
      </c>
      <c r="K1697" s="2">
        <v>286.33</v>
      </c>
      <c r="L1697" s="2">
        <v>156</v>
      </c>
      <c r="M1697" s="2">
        <v>36.69</v>
      </c>
      <c r="N1697" s="2">
        <v>83.54</v>
      </c>
      <c r="O1697" s="2">
        <v>761.83</v>
      </c>
      <c r="P1697" s="2">
        <v>3906</v>
      </c>
      <c r="Q1697" s="2" t="s">
        <v>45</v>
      </c>
      <c r="R1697" s="2">
        <v>41</v>
      </c>
      <c r="S1697" s="2">
        <v>451687</v>
      </c>
      <c r="T1697" s="2">
        <v>529.01</v>
      </c>
      <c r="U1697" s="2">
        <v>232.82</v>
      </c>
      <c r="V1697" s="2" t="s">
        <v>55</v>
      </c>
      <c r="W1697" s="2">
        <v>78.58</v>
      </c>
    </row>
    <row r="1698" spans="1:23" x14ac:dyDescent="0.3">
      <c r="A1698" s="2" t="s">
        <v>279</v>
      </c>
      <c r="B1698" s="2" t="s">
        <v>10</v>
      </c>
      <c r="C1698" s="2" t="s">
        <v>44</v>
      </c>
      <c r="D1698" s="2" t="s">
        <v>2002</v>
      </c>
      <c r="E1698" s="2" t="s">
        <v>3278</v>
      </c>
      <c r="F1698" s="2" t="s">
        <v>26</v>
      </c>
      <c r="G1698" s="2" t="s">
        <v>9</v>
      </c>
      <c r="H1698" s="2">
        <f t="shared" si="26"/>
        <v>1950</v>
      </c>
      <c r="I1698" s="42" t="s">
        <v>6706</v>
      </c>
      <c r="J1698" s="2">
        <v>5.4</v>
      </c>
      <c r="K1698" s="2">
        <v>183.28</v>
      </c>
      <c r="L1698" s="2">
        <v>127</v>
      </c>
      <c r="M1698" s="2">
        <v>21.95</v>
      </c>
      <c r="N1698" s="2">
        <v>50.24</v>
      </c>
      <c r="O1698" s="2">
        <v>443.02</v>
      </c>
      <c r="P1698" s="2">
        <v>1333</v>
      </c>
      <c r="Q1698" s="2" t="s">
        <v>45</v>
      </c>
      <c r="R1698" s="2">
        <v>80</v>
      </c>
      <c r="S1698" s="2">
        <v>116130</v>
      </c>
      <c r="T1698" s="2">
        <v>326.83999999999997</v>
      </c>
      <c r="U1698" s="2">
        <v>116.18</v>
      </c>
      <c r="V1698" s="2" t="s">
        <v>46</v>
      </c>
      <c r="W1698" s="2">
        <v>86.72</v>
      </c>
    </row>
    <row r="1699" spans="1:23" x14ac:dyDescent="0.3">
      <c r="A1699" s="2" t="s">
        <v>317</v>
      </c>
      <c r="B1699" s="2" t="s">
        <v>25</v>
      </c>
      <c r="C1699" s="2" t="s">
        <v>50</v>
      </c>
      <c r="D1699" s="2" t="s">
        <v>2099</v>
      </c>
      <c r="E1699" s="2" t="s">
        <v>3317</v>
      </c>
      <c r="F1699" s="2" t="s">
        <v>26</v>
      </c>
      <c r="G1699" s="2" t="s">
        <v>9</v>
      </c>
      <c r="H1699" s="2">
        <f t="shared" si="26"/>
        <v>2008</v>
      </c>
      <c r="I1699" s="42" t="s">
        <v>6707</v>
      </c>
      <c r="J1699" s="2">
        <v>5.4</v>
      </c>
      <c r="K1699" s="2">
        <v>157.41</v>
      </c>
      <c r="L1699" s="2">
        <v>133</v>
      </c>
      <c r="M1699" s="2">
        <v>31.71</v>
      </c>
      <c r="N1699" s="2">
        <v>56.77</v>
      </c>
      <c r="O1699" s="2">
        <v>211.79</v>
      </c>
      <c r="P1699" s="2">
        <v>4178</v>
      </c>
      <c r="Q1699" s="2" t="s">
        <v>49</v>
      </c>
      <c r="R1699" s="2">
        <v>71</v>
      </c>
      <c r="S1699" s="2">
        <v>256725</v>
      </c>
      <c r="T1699" s="2">
        <v>164.97</v>
      </c>
      <c r="U1699" s="2">
        <v>46.82</v>
      </c>
      <c r="V1699" s="2" t="s">
        <v>50</v>
      </c>
      <c r="W1699" s="2">
        <v>74.34</v>
      </c>
    </row>
    <row r="1700" spans="1:23" x14ac:dyDescent="0.3">
      <c r="A1700" s="2" t="s">
        <v>342</v>
      </c>
      <c r="B1700" s="2" t="s">
        <v>22</v>
      </c>
      <c r="C1700" s="2" t="s">
        <v>66</v>
      </c>
      <c r="D1700" s="2" t="s">
        <v>2119</v>
      </c>
      <c r="E1700" s="2" t="s">
        <v>3343</v>
      </c>
      <c r="F1700" s="2" t="s">
        <v>26</v>
      </c>
      <c r="G1700" s="2" t="s">
        <v>9</v>
      </c>
      <c r="H1700" s="2">
        <f t="shared" si="26"/>
        <v>2004</v>
      </c>
      <c r="I1700" s="42" t="s">
        <v>6708</v>
      </c>
      <c r="J1700" s="2">
        <v>5.4</v>
      </c>
      <c r="K1700" s="2">
        <v>115.48</v>
      </c>
      <c r="L1700" s="2">
        <v>164</v>
      </c>
      <c r="M1700" s="2">
        <v>34.270000000000003</v>
      </c>
      <c r="N1700" s="2">
        <v>97.32</v>
      </c>
      <c r="O1700" s="2">
        <v>778.07</v>
      </c>
      <c r="P1700" s="2">
        <v>1673</v>
      </c>
      <c r="Q1700" s="2" t="s">
        <v>45</v>
      </c>
      <c r="R1700" s="2">
        <v>53</v>
      </c>
      <c r="S1700" s="2">
        <v>244576</v>
      </c>
      <c r="T1700" s="2">
        <v>432.58</v>
      </c>
      <c r="U1700" s="2">
        <v>345.49</v>
      </c>
      <c r="V1700" s="2" t="s">
        <v>54</v>
      </c>
      <c r="W1700" s="2">
        <v>20.100000000000001</v>
      </c>
    </row>
    <row r="1701" spans="1:23" x14ac:dyDescent="0.3">
      <c r="A1701" s="2" t="s">
        <v>438</v>
      </c>
      <c r="B1701" s="2" t="s">
        <v>20</v>
      </c>
      <c r="C1701" s="2" t="s">
        <v>48</v>
      </c>
      <c r="D1701" s="2" t="s">
        <v>2198</v>
      </c>
      <c r="E1701" s="2" t="s">
        <v>3443</v>
      </c>
      <c r="F1701" s="2" t="s">
        <v>26</v>
      </c>
      <c r="G1701" s="2" t="s">
        <v>9</v>
      </c>
      <c r="H1701" s="2">
        <f t="shared" si="26"/>
        <v>1985</v>
      </c>
      <c r="I1701" s="42" t="s">
        <v>6709</v>
      </c>
      <c r="J1701" s="2">
        <v>5.4</v>
      </c>
      <c r="K1701" s="2">
        <v>276.82</v>
      </c>
      <c r="L1701" s="2">
        <v>89</v>
      </c>
      <c r="M1701" s="2">
        <v>36.950000000000003</v>
      </c>
      <c r="N1701" s="2">
        <v>83.56</v>
      </c>
      <c r="O1701" s="2">
        <v>479.32</v>
      </c>
      <c r="P1701" s="2">
        <v>3849</v>
      </c>
      <c r="Q1701" s="2" t="s">
        <v>49</v>
      </c>
      <c r="R1701" s="2">
        <v>40</v>
      </c>
      <c r="S1701" s="2">
        <v>78815</v>
      </c>
      <c r="T1701" s="2">
        <v>253.6</v>
      </c>
      <c r="U1701" s="2">
        <v>225.72</v>
      </c>
      <c r="V1701" s="2" t="s">
        <v>54</v>
      </c>
      <c r="W1701" s="2">
        <v>50.73</v>
      </c>
    </row>
    <row r="1702" spans="1:23" x14ac:dyDescent="0.3">
      <c r="A1702" s="2" t="s">
        <v>489</v>
      </c>
      <c r="B1702" s="2" t="s">
        <v>22</v>
      </c>
      <c r="C1702" s="2" t="s">
        <v>52</v>
      </c>
      <c r="D1702" s="2" t="s">
        <v>2241</v>
      </c>
      <c r="E1702" s="2" t="s">
        <v>3495</v>
      </c>
      <c r="F1702" s="2" t="s">
        <v>26</v>
      </c>
      <c r="G1702" s="2" t="s">
        <v>9</v>
      </c>
      <c r="H1702" s="2">
        <f t="shared" si="26"/>
        <v>1950</v>
      </c>
      <c r="I1702" s="42" t="s">
        <v>6710</v>
      </c>
      <c r="J1702" s="2">
        <v>5.4</v>
      </c>
      <c r="K1702" s="2">
        <v>75.180000000000007</v>
      </c>
      <c r="L1702" s="2">
        <v>107</v>
      </c>
      <c r="M1702" s="2">
        <v>47.09</v>
      </c>
      <c r="N1702" s="2">
        <v>137.25</v>
      </c>
      <c r="O1702" s="2">
        <v>888.44</v>
      </c>
      <c r="P1702" s="2">
        <v>4562</v>
      </c>
      <c r="Q1702" s="2" t="s">
        <v>49</v>
      </c>
      <c r="R1702" s="2">
        <v>50</v>
      </c>
      <c r="S1702" s="2">
        <v>242051</v>
      </c>
      <c r="T1702" s="2">
        <v>606.75</v>
      </c>
      <c r="U1702" s="2">
        <v>281.69</v>
      </c>
      <c r="V1702" s="2" t="s">
        <v>54</v>
      </c>
      <c r="W1702" s="2">
        <v>17.8</v>
      </c>
    </row>
    <row r="1703" spans="1:23" x14ac:dyDescent="0.3">
      <c r="A1703" s="2" t="s">
        <v>527</v>
      </c>
      <c r="B1703" s="2" t="s">
        <v>32</v>
      </c>
      <c r="C1703" s="2" t="s">
        <v>52</v>
      </c>
      <c r="D1703" s="2" t="s">
        <v>2268</v>
      </c>
      <c r="E1703" s="2" t="s">
        <v>3533</v>
      </c>
      <c r="F1703" s="2" t="s">
        <v>26</v>
      </c>
      <c r="G1703" s="2" t="s">
        <v>9</v>
      </c>
      <c r="H1703" s="2">
        <f t="shared" si="26"/>
        <v>1950</v>
      </c>
      <c r="I1703" s="42" t="s">
        <v>6711</v>
      </c>
      <c r="J1703" s="2">
        <v>5.4</v>
      </c>
      <c r="K1703" s="2">
        <v>247.32</v>
      </c>
      <c r="L1703" s="2">
        <v>135</v>
      </c>
      <c r="M1703" s="2">
        <v>7.32</v>
      </c>
      <c r="N1703" s="2">
        <v>16.16</v>
      </c>
      <c r="O1703" s="2">
        <v>139.51</v>
      </c>
      <c r="P1703" s="2">
        <v>2563</v>
      </c>
      <c r="Q1703" s="2" t="s">
        <v>49</v>
      </c>
      <c r="R1703" s="2">
        <v>87</v>
      </c>
      <c r="S1703" s="2">
        <v>227808</v>
      </c>
      <c r="T1703" s="2">
        <v>82.71</v>
      </c>
      <c r="U1703" s="2">
        <v>56.8</v>
      </c>
      <c r="V1703" s="2" t="s">
        <v>48</v>
      </c>
      <c r="W1703" s="2">
        <v>54.89</v>
      </c>
    </row>
    <row r="1704" spans="1:23" x14ac:dyDescent="0.3">
      <c r="A1704" s="2" t="s">
        <v>541</v>
      </c>
      <c r="B1704" s="2" t="s">
        <v>17</v>
      </c>
      <c r="C1704" s="2" t="s">
        <v>61</v>
      </c>
      <c r="D1704" s="2" t="s">
        <v>2108</v>
      </c>
      <c r="E1704" s="2" t="s">
        <v>3547</v>
      </c>
      <c r="F1704" s="2" t="s">
        <v>26</v>
      </c>
      <c r="G1704" s="2" t="s">
        <v>9</v>
      </c>
      <c r="H1704" s="2">
        <f t="shared" si="26"/>
        <v>2008</v>
      </c>
      <c r="I1704" s="42" t="s">
        <v>6712</v>
      </c>
      <c r="J1704" s="2">
        <v>5.4</v>
      </c>
      <c r="K1704" s="2">
        <v>137.88999999999999</v>
      </c>
      <c r="L1704" s="2">
        <v>142</v>
      </c>
      <c r="M1704" s="2">
        <v>17.87</v>
      </c>
      <c r="N1704" s="2">
        <v>53.17</v>
      </c>
      <c r="O1704" s="2">
        <v>107.68</v>
      </c>
      <c r="P1704" s="2">
        <v>3827</v>
      </c>
      <c r="Q1704" s="2" t="s">
        <v>49</v>
      </c>
      <c r="R1704" s="2">
        <v>65</v>
      </c>
      <c r="S1704" s="2">
        <v>381507</v>
      </c>
      <c r="T1704" s="2">
        <v>60.07</v>
      </c>
      <c r="U1704" s="2">
        <v>47.61</v>
      </c>
      <c r="V1704" s="2" t="s">
        <v>44</v>
      </c>
      <c r="W1704" s="2">
        <v>59.11</v>
      </c>
    </row>
    <row r="1705" spans="1:23" x14ac:dyDescent="0.3">
      <c r="A1705" s="2" t="s">
        <v>557</v>
      </c>
      <c r="B1705" s="2" t="s">
        <v>22</v>
      </c>
      <c r="C1705" s="2" t="s">
        <v>54</v>
      </c>
      <c r="D1705" s="2" t="s">
        <v>2173</v>
      </c>
      <c r="E1705" s="2" t="s">
        <v>3563</v>
      </c>
      <c r="F1705" s="2" t="s">
        <v>26</v>
      </c>
      <c r="G1705" s="2" t="s">
        <v>9</v>
      </c>
      <c r="H1705" s="2">
        <f t="shared" si="26"/>
        <v>1977</v>
      </c>
      <c r="I1705" s="42" t="s">
        <v>6713</v>
      </c>
      <c r="J1705" s="2">
        <v>5.4</v>
      </c>
      <c r="K1705" s="2">
        <v>229.08</v>
      </c>
      <c r="L1705" s="2">
        <v>80</v>
      </c>
      <c r="M1705" s="2">
        <v>29.09</v>
      </c>
      <c r="N1705" s="2">
        <v>44.92</v>
      </c>
      <c r="O1705" s="2">
        <v>404.56</v>
      </c>
      <c r="P1705" s="2">
        <v>3704</v>
      </c>
      <c r="Q1705" s="2" t="s">
        <v>49</v>
      </c>
      <c r="R1705" s="2">
        <v>96</v>
      </c>
      <c r="S1705" s="2">
        <v>224113</v>
      </c>
      <c r="T1705" s="2">
        <v>207.03</v>
      </c>
      <c r="U1705" s="2">
        <v>197.53</v>
      </c>
      <c r="V1705" s="2" t="s">
        <v>50</v>
      </c>
      <c r="W1705" s="2">
        <v>47.69</v>
      </c>
    </row>
    <row r="1706" spans="1:23" x14ac:dyDescent="0.3">
      <c r="A1706" s="2" t="s">
        <v>179</v>
      </c>
      <c r="B1706" s="2" t="s">
        <v>10</v>
      </c>
      <c r="C1706" s="2" t="s">
        <v>52</v>
      </c>
      <c r="D1706" s="2" t="s">
        <v>2310</v>
      </c>
      <c r="E1706" s="2" t="s">
        <v>3594</v>
      </c>
      <c r="F1706" s="2" t="s">
        <v>26</v>
      </c>
      <c r="G1706" s="2" t="s">
        <v>9</v>
      </c>
      <c r="H1706" s="2">
        <f t="shared" si="26"/>
        <v>1987</v>
      </c>
      <c r="I1706" s="42" t="s">
        <v>6354</v>
      </c>
      <c r="J1706" s="2">
        <v>5.4</v>
      </c>
      <c r="K1706" s="2">
        <v>113.85</v>
      </c>
      <c r="L1706" s="2">
        <v>162</v>
      </c>
      <c r="M1706" s="2">
        <v>48.74</v>
      </c>
      <c r="N1706" s="2">
        <v>106.35</v>
      </c>
      <c r="O1706" s="2">
        <v>514.04999999999995</v>
      </c>
      <c r="P1706" s="2">
        <v>3832</v>
      </c>
      <c r="Q1706" s="2" t="s">
        <v>49</v>
      </c>
      <c r="R1706" s="2">
        <v>20</v>
      </c>
      <c r="S1706" s="2">
        <v>149252</v>
      </c>
      <c r="T1706" s="2">
        <v>396.55</v>
      </c>
      <c r="U1706" s="2">
        <v>117.5</v>
      </c>
      <c r="V1706" s="2" t="s">
        <v>44</v>
      </c>
      <c r="W1706" s="2">
        <v>30.98</v>
      </c>
    </row>
    <row r="1707" spans="1:23" x14ac:dyDescent="0.3">
      <c r="A1707" s="2" t="s">
        <v>598</v>
      </c>
      <c r="B1707" s="2" t="s">
        <v>25</v>
      </c>
      <c r="C1707" s="2" t="s">
        <v>66</v>
      </c>
      <c r="D1707" s="2" t="s">
        <v>2319</v>
      </c>
      <c r="E1707" s="2" t="s">
        <v>3605</v>
      </c>
      <c r="F1707" s="2" t="s">
        <v>26</v>
      </c>
      <c r="G1707" s="2" t="s">
        <v>9</v>
      </c>
      <c r="H1707" s="2">
        <f t="shared" si="26"/>
        <v>1990</v>
      </c>
      <c r="I1707" s="42" t="s">
        <v>6714</v>
      </c>
      <c r="J1707" s="2">
        <v>5.4</v>
      </c>
      <c r="K1707" s="2">
        <v>152.82</v>
      </c>
      <c r="L1707" s="2">
        <v>164</v>
      </c>
      <c r="M1707" s="2">
        <v>35.26</v>
      </c>
      <c r="N1707" s="2">
        <v>93.41</v>
      </c>
      <c r="O1707" s="2">
        <v>767.19</v>
      </c>
      <c r="P1707" s="2">
        <v>3805</v>
      </c>
      <c r="Q1707" s="2" t="s">
        <v>49</v>
      </c>
      <c r="R1707" s="2">
        <v>21</v>
      </c>
      <c r="S1707" s="2">
        <v>294156</v>
      </c>
      <c r="T1707" s="2">
        <v>402.96</v>
      </c>
      <c r="U1707" s="2">
        <v>364.23</v>
      </c>
      <c r="V1707" s="2" t="s">
        <v>48</v>
      </c>
      <c r="W1707" s="2">
        <v>33.130000000000003</v>
      </c>
    </row>
    <row r="1708" spans="1:23" x14ac:dyDescent="0.3">
      <c r="A1708" s="2" t="s">
        <v>778</v>
      </c>
      <c r="B1708" s="2" t="s">
        <v>13</v>
      </c>
      <c r="C1708" s="2" t="s">
        <v>52</v>
      </c>
      <c r="D1708" s="2" t="s">
        <v>2068</v>
      </c>
      <c r="E1708" s="2" t="s">
        <v>3801</v>
      </c>
      <c r="F1708" s="2" t="s">
        <v>26</v>
      </c>
      <c r="G1708" s="2" t="s">
        <v>9</v>
      </c>
      <c r="H1708" s="2">
        <f t="shared" si="26"/>
        <v>1959</v>
      </c>
      <c r="I1708" s="42" t="s">
        <v>6715</v>
      </c>
      <c r="J1708" s="2">
        <v>5.4</v>
      </c>
      <c r="K1708" s="2">
        <v>24.19</v>
      </c>
      <c r="L1708" s="2">
        <v>106</v>
      </c>
      <c r="M1708" s="2">
        <v>32.96</v>
      </c>
      <c r="N1708" s="2">
        <v>96.69</v>
      </c>
      <c r="O1708" s="2">
        <v>832.15</v>
      </c>
      <c r="P1708" s="2">
        <v>2561</v>
      </c>
      <c r="Q1708" s="2" t="s">
        <v>45</v>
      </c>
      <c r="R1708" s="2">
        <v>94</v>
      </c>
      <c r="S1708" s="2">
        <v>220716</v>
      </c>
      <c r="T1708" s="2">
        <v>523.55999999999995</v>
      </c>
      <c r="U1708" s="2">
        <v>308.58999999999997</v>
      </c>
      <c r="V1708" s="2" t="s">
        <v>54</v>
      </c>
      <c r="W1708" s="2">
        <v>9.33</v>
      </c>
    </row>
    <row r="1709" spans="1:23" x14ac:dyDescent="0.3">
      <c r="A1709" s="2" t="s">
        <v>786</v>
      </c>
      <c r="B1709" s="2" t="s">
        <v>32</v>
      </c>
      <c r="C1709" s="2" t="s">
        <v>66</v>
      </c>
      <c r="D1709" s="2" t="s">
        <v>2452</v>
      </c>
      <c r="E1709" s="2" t="s">
        <v>3810</v>
      </c>
      <c r="F1709" s="2" t="s">
        <v>26</v>
      </c>
      <c r="G1709" s="2" t="s">
        <v>19</v>
      </c>
      <c r="H1709" s="2">
        <f t="shared" si="26"/>
        <v>1964</v>
      </c>
      <c r="I1709" s="42" t="s">
        <v>6716</v>
      </c>
      <c r="J1709" s="2">
        <v>5.4</v>
      </c>
      <c r="K1709" s="2">
        <v>47.04</v>
      </c>
      <c r="L1709" s="2">
        <v>129</v>
      </c>
      <c r="M1709" s="2">
        <v>36.74</v>
      </c>
      <c r="N1709" s="2">
        <v>109.32</v>
      </c>
      <c r="O1709" s="2">
        <v>407.54</v>
      </c>
      <c r="P1709" s="2">
        <v>908</v>
      </c>
      <c r="Q1709" s="2" t="s">
        <v>49</v>
      </c>
      <c r="R1709" s="2">
        <v>64</v>
      </c>
      <c r="S1709" s="2">
        <v>99339</v>
      </c>
      <c r="T1709" s="2">
        <v>323.74</v>
      </c>
      <c r="U1709" s="2">
        <v>83.8</v>
      </c>
      <c r="V1709" s="2" t="s">
        <v>46</v>
      </c>
      <c r="W1709" s="2">
        <v>11.15</v>
      </c>
    </row>
    <row r="1710" spans="1:23" x14ac:dyDescent="0.3">
      <c r="A1710" s="2" t="s">
        <v>795</v>
      </c>
      <c r="B1710" s="2" t="s">
        <v>32</v>
      </c>
      <c r="C1710" s="2" t="s">
        <v>61</v>
      </c>
      <c r="D1710" s="2" t="s">
        <v>2346</v>
      </c>
      <c r="E1710" s="2" t="s">
        <v>3823</v>
      </c>
      <c r="F1710" s="2" t="s">
        <v>26</v>
      </c>
      <c r="G1710" s="2" t="s">
        <v>9</v>
      </c>
      <c r="H1710" s="2">
        <f t="shared" si="26"/>
        <v>1981</v>
      </c>
      <c r="I1710" s="42" t="s">
        <v>6717</v>
      </c>
      <c r="J1710" s="2">
        <v>5.4</v>
      </c>
      <c r="K1710" s="2">
        <v>168.53</v>
      </c>
      <c r="L1710" s="2">
        <v>154</v>
      </c>
      <c r="M1710" s="2">
        <v>2.23</v>
      </c>
      <c r="N1710" s="2">
        <v>3.67</v>
      </c>
      <c r="O1710" s="2">
        <v>32.72</v>
      </c>
      <c r="P1710" s="2">
        <v>4859</v>
      </c>
      <c r="Q1710" s="2" t="s">
        <v>45</v>
      </c>
      <c r="R1710" s="2">
        <v>98</v>
      </c>
      <c r="S1710" s="2">
        <v>21818</v>
      </c>
      <c r="T1710" s="2">
        <v>17.93</v>
      </c>
      <c r="U1710" s="2">
        <v>14.79</v>
      </c>
      <c r="V1710" s="2" t="s">
        <v>55</v>
      </c>
      <c r="W1710" s="2">
        <v>32.159999999999997</v>
      </c>
    </row>
    <row r="1711" spans="1:23" x14ac:dyDescent="0.3">
      <c r="A1711" s="2" t="s">
        <v>809</v>
      </c>
      <c r="B1711" s="2" t="s">
        <v>8</v>
      </c>
      <c r="C1711" s="2" t="s">
        <v>66</v>
      </c>
      <c r="D1711" s="2" t="s">
        <v>2470</v>
      </c>
      <c r="E1711" s="2" t="s">
        <v>3838</v>
      </c>
      <c r="F1711" s="2" t="s">
        <v>26</v>
      </c>
      <c r="G1711" s="2" t="s">
        <v>9</v>
      </c>
      <c r="H1711" s="2">
        <f t="shared" si="26"/>
        <v>1969</v>
      </c>
      <c r="I1711" s="42" t="s">
        <v>6718</v>
      </c>
      <c r="J1711" s="2">
        <v>5.4</v>
      </c>
      <c r="K1711" s="2">
        <v>105.57</v>
      </c>
      <c r="L1711" s="2">
        <v>137</v>
      </c>
      <c r="M1711" s="2">
        <v>27.05</v>
      </c>
      <c r="N1711" s="2">
        <v>73.510000000000005</v>
      </c>
      <c r="O1711" s="2">
        <v>255.91</v>
      </c>
      <c r="P1711" s="2">
        <v>2397</v>
      </c>
      <c r="Q1711" s="2" t="s">
        <v>49</v>
      </c>
      <c r="R1711" s="2">
        <v>49</v>
      </c>
      <c r="S1711" s="2">
        <v>353430</v>
      </c>
      <c r="T1711" s="2">
        <v>139.81</v>
      </c>
      <c r="U1711" s="2">
        <v>116.1</v>
      </c>
      <c r="V1711" s="2" t="s">
        <v>54</v>
      </c>
      <c r="W1711" s="2">
        <v>39.950000000000003</v>
      </c>
    </row>
    <row r="1712" spans="1:23" x14ac:dyDescent="0.3">
      <c r="A1712" s="2" t="s">
        <v>883</v>
      </c>
      <c r="B1712" s="2" t="s">
        <v>17</v>
      </c>
      <c r="C1712" s="2" t="s">
        <v>44</v>
      </c>
      <c r="D1712" s="2" t="s">
        <v>1963</v>
      </c>
      <c r="E1712" s="2" t="s">
        <v>3915</v>
      </c>
      <c r="F1712" s="2" t="s">
        <v>26</v>
      </c>
      <c r="G1712" s="2" t="s">
        <v>9</v>
      </c>
      <c r="H1712" s="2">
        <f t="shared" si="26"/>
        <v>1962</v>
      </c>
      <c r="I1712" s="42" t="s">
        <v>6719</v>
      </c>
      <c r="J1712" s="2">
        <v>5.4</v>
      </c>
      <c r="K1712" s="2">
        <v>282.94</v>
      </c>
      <c r="L1712" s="2">
        <v>151</v>
      </c>
      <c r="M1712" s="2">
        <v>2.02</v>
      </c>
      <c r="N1712" s="2">
        <v>3.91</v>
      </c>
      <c r="O1712" s="2">
        <v>11.1</v>
      </c>
      <c r="P1712" s="2">
        <v>2180</v>
      </c>
      <c r="Q1712" s="2" t="s">
        <v>49</v>
      </c>
      <c r="R1712" s="2">
        <v>86</v>
      </c>
      <c r="S1712" s="2">
        <v>446653</v>
      </c>
      <c r="T1712" s="2">
        <v>8.3800000000000008</v>
      </c>
      <c r="U1712" s="2">
        <v>2.72</v>
      </c>
      <c r="V1712" s="2" t="s">
        <v>44</v>
      </c>
      <c r="W1712" s="2">
        <v>76.64</v>
      </c>
    </row>
    <row r="1713" spans="1:23" x14ac:dyDescent="0.3">
      <c r="A1713" s="2" t="s">
        <v>897</v>
      </c>
      <c r="B1713" s="2" t="s">
        <v>28</v>
      </c>
      <c r="C1713" s="2" t="s">
        <v>52</v>
      </c>
      <c r="D1713" s="2" t="s">
        <v>2524</v>
      </c>
      <c r="E1713" s="2" t="s">
        <v>3931</v>
      </c>
      <c r="F1713" s="2" t="s">
        <v>26</v>
      </c>
      <c r="G1713" s="2" t="s">
        <v>9</v>
      </c>
      <c r="H1713" s="2">
        <f t="shared" si="26"/>
        <v>1997</v>
      </c>
      <c r="I1713" s="42" t="s">
        <v>6720</v>
      </c>
      <c r="J1713" s="2">
        <v>5.4</v>
      </c>
      <c r="K1713" s="2">
        <v>299.47000000000003</v>
      </c>
      <c r="L1713" s="2">
        <v>106</v>
      </c>
      <c r="M1713" s="2">
        <v>31.24</v>
      </c>
      <c r="N1713" s="2">
        <v>86.55</v>
      </c>
      <c r="O1713" s="2">
        <v>690.73</v>
      </c>
      <c r="P1713" s="2">
        <v>2255</v>
      </c>
      <c r="Q1713" s="2" t="s">
        <v>49</v>
      </c>
      <c r="R1713" s="2">
        <v>26</v>
      </c>
      <c r="S1713" s="2">
        <v>362497</v>
      </c>
      <c r="T1713" s="2">
        <v>411.82</v>
      </c>
      <c r="U1713" s="2">
        <v>278.91000000000003</v>
      </c>
      <c r="V1713" s="2" t="s">
        <v>44</v>
      </c>
      <c r="W1713" s="2">
        <v>132.99</v>
      </c>
    </row>
    <row r="1714" spans="1:23" x14ac:dyDescent="0.3">
      <c r="A1714" s="2" t="s">
        <v>1066</v>
      </c>
      <c r="B1714" s="2" t="s">
        <v>20</v>
      </c>
      <c r="C1714" s="2" t="s">
        <v>54</v>
      </c>
      <c r="D1714" s="2" t="s">
        <v>2051</v>
      </c>
      <c r="E1714" s="2" t="s">
        <v>4117</v>
      </c>
      <c r="F1714" s="2" t="s">
        <v>26</v>
      </c>
      <c r="G1714" s="2" t="s">
        <v>9</v>
      </c>
      <c r="H1714" s="2">
        <f t="shared" si="26"/>
        <v>2013</v>
      </c>
      <c r="I1714" s="42" t="s">
        <v>6721</v>
      </c>
      <c r="J1714" s="2">
        <v>5.4</v>
      </c>
      <c r="K1714" s="2">
        <v>284.79000000000002</v>
      </c>
      <c r="L1714" s="2">
        <v>121</v>
      </c>
      <c r="M1714" s="2">
        <v>42.76</v>
      </c>
      <c r="N1714" s="2">
        <v>110.8</v>
      </c>
      <c r="O1714" s="2">
        <v>531.44000000000005</v>
      </c>
      <c r="P1714" s="2">
        <v>1887</v>
      </c>
      <c r="Q1714" s="2" t="s">
        <v>49</v>
      </c>
      <c r="R1714" s="2">
        <v>41</v>
      </c>
      <c r="S1714" s="2">
        <v>354793</v>
      </c>
      <c r="T1714" s="2">
        <v>368.03</v>
      </c>
      <c r="U1714" s="2">
        <v>163.41</v>
      </c>
      <c r="V1714" s="2" t="s">
        <v>50</v>
      </c>
      <c r="W1714" s="2">
        <v>45.17</v>
      </c>
    </row>
    <row r="1715" spans="1:23" x14ac:dyDescent="0.3">
      <c r="A1715" s="2" t="s">
        <v>1084</v>
      </c>
      <c r="B1715" s="2" t="s">
        <v>17</v>
      </c>
      <c r="C1715" s="2" t="s">
        <v>61</v>
      </c>
      <c r="D1715" s="2" t="s">
        <v>2638</v>
      </c>
      <c r="E1715" s="2" t="s">
        <v>4135</v>
      </c>
      <c r="F1715" s="2" t="s">
        <v>26</v>
      </c>
      <c r="G1715" s="2" t="s">
        <v>9</v>
      </c>
      <c r="H1715" s="2">
        <f t="shared" si="26"/>
        <v>1968</v>
      </c>
      <c r="I1715" s="42" t="s">
        <v>6722</v>
      </c>
      <c r="J1715" s="2">
        <v>5.4</v>
      </c>
      <c r="K1715" s="2">
        <v>84.39</v>
      </c>
      <c r="L1715" s="2">
        <v>100</v>
      </c>
      <c r="M1715" s="2">
        <v>27.8</v>
      </c>
      <c r="N1715" s="2">
        <v>69.89</v>
      </c>
      <c r="O1715" s="2">
        <v>378.48</v>
      </c>
      <c r="P1715" s="2">
        <v>3663</v>
      </c>
      <c r="Q1715" s="2" t="s">
        <v>45</v>
      </c>
      <c r="R1715" s="2">
        <v>66</v>
      </c>
      <c r="S1715" s="2">
        <v>268572</v>
      </c>
      <c r="T1715" s="2">
        <v>248.39</v>
      </c>
      <c r="U1715" s="2">
        <v>130.09</v>
      </c>
      <c r="V1715" s="2" t="s">
        <v>55</v>
      </c>
      <c r="W1715" s="2">
        <v>10.73</v>
      </c>
    </row>
    <row r="1716" spans="1:23" x14ac:dyDescent="0.3">
      <c r="A1716" s="2" t="s">
        <v>1222</v>
      </c>
      <c r="B1716" s="2" t="s">
        <v>22</v>
      </c>
      <c r="C1716" s="2" t="s">
        <v>44</v>
      </c>
      <c r="D1716" s="2" t="s">
        <v>2727</v>
      </c>
      <c r="E1716" s="2" t="s">
        <v>4290</v>
      </c>
      <c r="F1716" s="2" t="s">
        <v>26</v>
      </c>
      <c r="G1716" s="2" t="s">
        <v>9</v>
      </c>
      <c r="H1716" s="2">
        <f t="shared" si="26"/>
        <v>1960</v>
      </c>
      <c r="I1716" s="42" t="s">
        <v>6723</v>
      </c>
      <c r="J1716" s="2">
        <v>5.4</v>
      </c>
      <c r="K1716" s="2">
        <v>99.63</v>
      </c>
      <c r="L1716" s="2">
        <v>96</v>
      </c>
      <c r="M1716" s="2">
        <v>39.590000000000003</v>
      </c>
      <c r="N1716" s="2">
        <v>103.74</v>
      </c>
      <c r="O1716" s="2">
        <v>634.96</v>
      </c>
      <c r="P1716" s="2">
        <v>4971</v>
      </c>
      <c r="Q1716" s="2" t="s">
        <v>45</v>
      </c>
      <c r="R1716" s="2">
        <v>58</v>
      </c>
      <c r="S1716" s="2">
        <v>56779</v>
      </c>
      <c r="T1716" s="2">
        <v>394.38</v>
      </c>
      <c r="U1716" s="2">
        <v>240.58</v>
      </c>
      <c r="V1716" s="2" t="s">
        <v>46</v>
      </c>
      <c r="W1716" s="2">
        <v>41.1</v>
      </c>
    </row>
    <row r="1717" spans="1:23" x14ac:dyDescent="0.3">
      <c r="A1717" s="2" t="s">
        <v>1227</v>
      </c>
      <c r="B1717" s="2" t="s">
        <v>13</v>
      </c>
      <c r="C1717" s="2" t="s">
        <v>54</v>
      </c>
      <c r="D1717" s="2" t="s">
        <v>2733</v>
      </c>
      <c r="E1717" s="2" t="s">
        <v>4298</v>
      </c>
      <c r="F1717" s="2" t="s">
        <v>26</v>
      </c>
      <c r="G1717" s="2" t="s">
        <v>9</v>
      </c>
      <c r="H1717" s="2">
        <f t="shared" si="26"/>
        <v>1982</v>
      </c>
      <c r="I1717" s="42" t="s">
        <v>5154</v>
      </c>
      <c r="J1717" s="2">
        <v>5.4</v>
      </c>
      <c r="K1717" s="2">
        <v>175.18</v>
      </c>
      <c r="L1717" s="2">
        <v>123</v>
      </c>
      <c r="M1717" s="2">
        <v>22.64</v>
      </c>
      <c r="N1717" s="2">
        <v>41.26</v>
      </c>
      <c r="O1717" s="2">
        <v>283.63</v>
      </c>
      <c r="P1717" s="2">
        <v>1243</v>
      </c>
      <c r="Q1717" s="2" t="s">
        <v>45</v>
      </c>
      <c r="R1717" s="2">
        <v>61</v>
      </c>
      <c r="S1717" s="2">
        <v>95238</v>
      </c>
      <c r="T1717" s="2">
        <v>221.27</v>
      </c>
      <c r="U1717" s="2">
        <v>62.36</v>
      </c>
      <c r="V1717" s="2" t="s">
        <v>48</v>
      </c>
      <c r="W1717" s="2">
        <v>63.75</v>
      </c>
    </row>
    <row r="1718" spans="1:23" x14ac:dyDescent="0.3">
      <c r="A1718" s="2" t="s">
        <v>885</v>
      </c>
      <c r="B1718" s="2" t="s">
        <v>22</v>
      </c>
      <c r="C1718" s="2" t="s">
        <v>54</v>
      </c>
      <c r="D1718" s="2" t="s">
        <v>2707</v>
      </c>
      <c r="E1718" s="2" t="s">
        <v>4346</v>
      </c>
      <c r="F1718" s="2" t="s">
        <v>26</v>
      </c>
      <c r="G1718" s="2" t="s">
        <v>9</v>
      </c>
      <c r="H1718" s="2">
        <f t="shared" si="26"/>
        <v>1962</v>
      </c>
      <c r="I1718" s="42" t="s">
        <v>6724</v>
      </c>
      <c r="J1718" s="2">
        <v>5.4</v>
      </c>
      <c r="K1718" s="2">
        <v>272.63</v>
      </c>
      <c r="L1718" s="2">
        <v>101</v>
      </c>
      <c r="M1718" s="2">
        <v>48.99</v>
      </c>
      <c r="N1718" s="2">
        <v>128.63999999999999</v>
      </c>
      <c r="O1718" s="2">
        <v>915.91</v>
      </c>
      <c r="P1718" s="2">
        <v>4141</v>
      </c>
      <c r="Q1718" s="2" t="s">
        <v>49</v>
      </c>
      <c r="R1718" s="2">
        <v>56</v>
      </c>
      <c r="S1718" s="2">
        <v>488759</v>
      </c>
      <c r="T1718" s="2">
        <v>571.66</v>
      </c>
      <c r="U1718" s="2">
        <v>344.25</v>
      </c>
      <c r="V1718" s="2" t="s">
        <v>44</v>
      </c>
      <c r="W1718" s="2">
        <v>94.72</v>
      </c>
    </row>
    <row r="1719" spans="1:23" x14ac:dyDescent="0.3">
      <c r="A1719" s="2" t="s">
        <v>1353</v>
      </c>
      <c r="B1719" s="2" t="s">
        <v>25</v>
      </c>
      <c r="C1719" s="2" t="s">
        <v>54</v>
      </c>
      <c r="D1719" s="2" t="s">
        <v>1903</v>
      </c>
      <c r="E1719" s="2" t="s">
        <v>4439</v>
      </c>
      <c r="F1719" s="2" t="s">
        <v>26</v>
      </c>
      <c r="G1719" s="2" t="s">
        <v>9</v>
      </c>
      <c r="H1719" s="2">
        <f t="shared" si="26"/>
        <v>2006</v>
      </c>
      <c r="I1719" s="42" t="s">
        <v>6725</v>
      </c>
      <c r="J1719" s="2">
        <v>5.4</v>
      </c>
      <c r="K1719" s="2">
        <v>280.13</v>
      </c>
      <c r="L1719" s="2">
        <v>105</v>
      </c>
      <c r="M1719" s="2">
        <v>16.38</v>
      </c>
      <c r="N1719" s="2">
        <v>33.619999999999997</v>
      </c>
      <c r="O1719" s="2">
        <v>87.25</v>
      </c>
      <c r="P1719" s="2">
        <v>3199</v>
      </c>
      <c r="Q1719" s="2" t="s">
        <v>45</v>
      </c>
      <c r="R1719" s="2">
        <v>37</v>
      </c>
      <c r="S1719" s="2">
        <v>303596</v>
      </c>
      <c r="T1719" s="2">
        <v>52.21</v>
      </c>
      <c r="U1719" s="2">
        <v>35.04</v>
      </c>
      <c r="V1719" s="2" t="s">
        <v>44</v>
      </c>
      <c r="W1719" s="2">
        <v>54.45</v>
      </c>
    </row>
    <row r="1720" spans="1:23" x14ac:dyDescent="0.3">
      <c r="A1720" s="2" t="s">
        <v>1445</v>
      </c>
      <c r="B1720" s="2" t="s">
        <v>32</v>
      </c>
      <c r="C1720" s="2" t="s">
        <v>52</v>
      </c>
      <c r="D1720" s="2" t="s">
        <v>2094</v>
      </c>
      <c r="E1720" s="2" t="s">
        <v>4548</v>
      </c>
      <c r="F1720" s="2" t="s">
        <v>26</v>
      </c>
      <c r="G1720" s="2" t="s">
        <v>9</v>
      </c>
      <c r="H1720" s="2">
        <f t="shared" si="26"/>
        <v>2010</v>
      </c>
      <c r="I1720" s="42" t="s">
        <v>6726</v>
      </c>
      <c r="J1720" s="2">
        <v>5.4</v>
      </c>
      <c r="K1720" s="2">
        <v>6.61</v>
      </c>
      <c r="L1720" s="2">
        <v>95</v>
      </c>
      <c r="M1720" s="2">
        <v>26.86</v>
      </c>
      <c r="N1720" s="2">
        <v>46.42</v>
      </c>
      <c r="O1720" s="2">
        <v>187.78</v>
      </c>
      <c r="P1720" s="2">
        <v>595</v>
      </c>
      <c r="Q1720" s="2" t="s">
        <v>45</v>
      </c>
      <c r="R1720" s="2">
        <v>26</v>
      </c>
      <c r="S1720" s="2">
        <v>97164</v>
      </c>
      <c r="T1720" s="2">
        <v>123.5</v>
      </c>
      <c r="U1720" s="2">
        <v>64.28</v>
      </c>
      <c r="V1720" s="2" t="s">
        <v>50</v>
      </c>
      <c r="W1720" s="2">
        <v>1.56</v>
      </c>
    </row>
    <row r="1721" spans="1:23" x14ac:dyDescent="0.3">
      <c r="A1721" s="2" t="s">
        <v>425</v>
      </c>
      <c r="B1721" s="2" t="s">
        <v>20</v>
      </c>
      <c r="C1721" s="2" t="s">
        <v>61</v>
      </c>
      <c r="D1721" s="2" t="s">
        <v>2129</v>
      </c>
      <c r="E1721" s="2" t="s">
        <v>4710</v>
      </c>
      <c r="F1721" s="2" t="s">
        <v>26</v>
      </c>
      <c r="G1721" s="2" t="s">
        <v>9</v>
      </c>
      <c r="H1721" s="2">
        <f t="shared" si="26"/>
        <v>1994</v>
      </c>
      <c r="I1721" s="42" t="s">
        <v>6727</v>
      </c>
      <c r="J1721" s="2">
        <v>5.4</v>
      </c>
      <c r="K1721" s="2">
        <v>102.15</v>
      </c>
      <c r="L1721" s="2">
        <v>117</v>
      </c>
      <c r="M1721" s="2">
        <v>44.74</v>
      </c>
      <c r="N1721" s="2">
        <v>86.44</v>
      </c>
      <c r="O1721" s="2">
        <v>758.44</v>
      </c>
      <c r="P1721" s="2">
        <v>2876</v>
      </c>
      <c r="Q1721" s="2" t="s">
        <v>45</v>
      </c>
      <c r="R1721" s="2">
        <v>67</v>
      </c>
      <c r="S1721" s="2">
        <v>56417</v>
      </c>
      <c r="T1721" s="2">
        <v>529.51</v>
      </c>
      <c r="U1721" s="2">
        <v>228.93</v>
      </c>
      <c r="V1721" s="2" t="s">
        <v>54</v>
      </c>
      <c r="W1721" s="2">
        <v>39.090000000000003</v>
      </c>
    </row>
    <row r="1722" spans="1:23" x14ac:dyDescent="0.3">
      <c r="A1722" s="2" t="s">
        <v>1583</v>
      </c>
      <c r="B1722" s="2" t="s">
        <v>8</v>
      </c>
      <c r="C1722" s="2" t="s">
        <v>66</v>
      </c>
      <c r="D1722" s="2" t="s">
        <v>2926</v>
      </c>
      <c r="E1722" s="2" t="s">
        <v>4717</v>
      </c>
      <c r="F1722" s="2" t="s">
        <v>26</v>
      </c>
      <c r="G1722" s="2" t="s">
        <v>9</v>
      </c>
      <c r="H1722" s="2">
        <f t="shared" si="26"/>
        <v>1968</v>
      </c>
      <c r="I1722" s="42" t="s">
        <v>6728</v>
      </c>
      <c r="J1722" s="2">
        <v>5.4</v>
      </c>
      <c r="K1722" s="2">
        <v>55.66</v>
      </c>
      <c r="L1722" s="2">
        <v>101</v>
      </c>
      <c r="M1722" s="2">
        <v>48.63</v>
      </c>
      <c r="N1722" s="2">
        <v>89.08</v>
      </c>
      <c r="O1722" s="2">
        <v>766.39</v>
      </c>
      <c r="P1722" s="2">
        <v>4912</v>
      </c>
      <c r="Q1722" s="2" t="s">
        <v>45</v>
      </c>
      <c r="R1722" s="2">
        <v>88</v>
      </c>
      <c r="S1722" s="2">
        <v>173267</v>
      </c>
      <c r="T1722" s="2">
        <v>571.51</v>
      </c>
      <c r="U1722" s="2">
        <v>194.88</v>
      </c>
      <c r="V1722" s="2" t="s">
        <v>48</v>
      </c>
      <c r="W1722" s="2">
        <v>25.54</v>
      </c>
    </row>
    <row r="1723" spans="1:23" x14ac:dyDescent="0.3">
      <c r="A1723" s="2" t="s">
        <v>573</v>
      </c>
      <c r="B1723" s="2" t="s">
        <v>32</v>
      </c>
      <c r="C1723" s="2" t="s">
        <v>50</v>
      </c>
      <c r="D1723" s="2" t="s">
        <v>2930</v>
      </c>
      <c r="E1723" s="2" t="s">
        <v>4723</v>
      </c>
      <c r="F1723" s="2" t="s">
        <v>26</v>
      </c>
      <c r="G1723" s="2" t="s">
        <v>9</v>
      </c>
      <c r="H1723" s="2">
        <f t="shared" si="26"/>
        <v>1961</v>
      </c>
      <c r="I1723" s="42" t="s">
        <v>6729</v>
      </c>
      <c r="J1723" s="2">
        <v>5.4</v>
      </c>
      <c r="K1723" s="2">
        <v>138.76</v>
      </c>
      <c r="L1723" s="2">
        <v>173</v>
      </c>
      <c r="M1723" s="2">
        <v>21.56</v>
      </c>
      <c r="N1723" s="2">
        <v>45.7</v>
      </c>
      <c r="O1723" s="2">
        <v>225.35</v>
      </c>
      <c r="P1723" s="2">
        <v>2847</v>
      </c>
      <c r="Q1723" s="2" t="s">
        <v>49</v>
      </c>
      <c r="R1723" s="2">
        <v>77</v>
      </c>
      <c r="S1723" s="2">
        <v>448785</v>
      </c>
      <c r="T1723" s="2">
        <v>133.47</v>
      </c>
      <c r="U1723" s="2">
        <v>91.88</v>
      </c>
      <c r="V1723" s="2" t="s">
        <v>50</v>
      </c>
      <c r="W1723" s="2">
        <v>36.07</v>
      </c>
    </row>
    <row r="1724" spans="1:23" x14ac:dyDescent="0.3">
      <c r="A1724" s="2" t="s">
        <v>1623</v>
      </c>
      <c r="B1724" s="2" t="s">
        <v>13</v>
      </c>
      <c r="C1724" s="2" t="s">
        <v>44</v>
      </c>
      <c r="D1724" s="2" t="s">
        <v>2034</v>
      </c>
      <c r="E1724" s="2" t="s">
        <v>4765</v>
      </c>
      <c r="F1724" s="2" t="s">
        <v>26</v>
      </c>
      <c r="G1724" s="2" t="s">
        <v>9</v>
      </c>
      <c r="H1724" s="2">
        <f t="shared" si="26"/>
        <v>1980</v>
      </c>
      <c r="I1724" s="42" t="s">
        <v>6730</v>
      </c>
      <c r="J1724" s="2">
        <v>5.4</v>
      </c>
      <c r="K1724" s="2">
        <v>267.70999999999998</v>
      </c>
      <c r="L1724" s="2">
        <v>131</v>
      </c>
      <c r="M1724" s="2">
        <v>9.6999999999999993</v>
      </c>
      <c r="N1724" s="2">
        <v>24.72</v>
      </c>
      <c r="O1724" s="2">
        <v>165.94</v>
      </c>
      <c r="P1724" s="2">
        <v>2506</v>
      </c>
      <c r="Q1724" s="2" t="s">
        <v>49</v>
      </c>
      <c r="R1724" s="2">
        <v>100</v>
      </c>
      <c r="S1724" s="2">
        <v>475133</v>
      </c>
      <c r="T1724" s="2">
        <v>109.05</v>
      </c>
      <c r="U1724" s="2">
        <v>56.89</v>
      </c>
      <c r="V1724" s="2" t="s">
        <v>48</v>
      </c>
      <c r="W1724" s="2">
        <v>125.41</v>
      </c>
    </row>
    <row r="1725" spans="1:23" x14ac:dyDescent="0.3">
      <c r="A1725" s="2" t="s">
        <v>179</v>
      </c>
      <c r="B1725" s="2" t="s">
        <v>17</v>
      </c>
      <c r="C1725" s="2" t="s">
        <v>52</v>
      </c>
      <c r="D1725" s="2" t="s">
        <v>2963</v>
      </c>
      <c r="E1725" s="2" t="s">
        <v>4806</v>
      </c>
      <c r="F1725" s="2" t="s">
        <v>26</v>
      </c>
      <c r="G1725" s="2" t="s">
        <v>9</v>
      </c>
      <c r="H1725" s="2">
        <f t="shared" si="26"/>
        <v>1965</v>
      </c>
      <c r="I1725" s="42" t="s">
        <v>5137</v>
      </c>
      <c r="J1725" s="2">
        <v>5.4</v>
      </c>
      <c r="K1725" s="2">
        <v>33.69</v>
      </c>
      <c r="L1725" s="2">
        <v>156</v>
      </c>
      <c r="M1725" s="2">
        <v>19.48</v>
      </c>
      <c r="N1725" s="2">
        <v>40.9</v>
      </c>
      <c r="O1725" s="2">
        <v>280.25</v>
      </c>
      <c r="P1725" s="2">
        <v>1419</v>
      </c>
      <c r="Q1725" s="2" t="s">
        <v>45</v>
      </c>
      <c r="R1725" s="2">
        <v>92</v>
      </c>
      <c r="S1725" s="2">
        <v>371240</v>
      </c>
      <c r="T1725" s="2">
        <v>215.52</v>
      </c>
      <c r="U1725" s="2">
        <v>64.73</v>
      </c>
      <c r="V1725" s="2" t="s">
        <v>55</v>
      </c>
      <c r="W1725" s="2">
        <v>9.7100000000000009</v>
      </c>
    </row>
    <row r="1726" spans="1:23" x14ac:dyDescent="0.3">
      <c r="A1726" s="2" t="s">
        <v>1661</v>
      </c>
      <c r="B1726" s="2" t="s">
        <v>8</v>
      </c>
      <c r="C1726" s="2" t="s">
        <v>54</v>
      </c>
      <c r="D1726" s="2" t="s">
        <v>2791</v>
      </c>
      <c r="E1726" s="2" t="s">
        <v>4816</v>
      </c>
      <c r="F1726" s="2" t="s">
        <v>26</v>
      </c>
      <c r="G1726" s="2" t="s">
        <v>9</v>
      </c>
      <c r="H1726" s="2">
        <f t="shared" si="26"/>
        <v>1950</v>
      </c>
      <c r="I1726" s="42" t="s">
        <v>6731</v>
      </c>
      <c r="J1726" s="2">
        <v>5.4</v>
      </c>
      <c r="K1726" s="2">
        <v>53.58</v>
      </c>
      <c r="L1726" s="2">
        <v>157</v>
      </c>
      <c r="M1726" s="2">
        <v>36.81</v>
      </c>
      <c r="N1726" s="2">
        <v>92.1</v>
      </c>
      <c r="O1726" s="2">
        <v>890.26</v>
      </c>
      <c r="P1726" s="2">
        <v>1460</v>
      </c>
      <c r="Q1726" s="2" t="s">
        <v>45</v>
      </c>
      <c r="R1726" s="2">
        <v>28</v>
      </c>
      <c r="S1726" s="2">
        <v>363231</v>
      </c>
      <c r="T1726" s="2">
        <v>517.1</v>
      </c>
      <c r="U1726" s="2">
        <v>373.16</v>
      </c>
      <c r="V1726" s="2" t="s">
        <v>48</v>
      </c>
      <c r="W1726" s="2">
        <v>13.76</v>
      </c>
    </row>
    <row r="1727" spans="1:23" x14ac:dyDescent="0.3">
      <c r="A1727" s="2" t="s">
        <v>1706</v>
      </c>
      <c r="B1727" s="2" t="s">
        <v>17</v>
      </c>
      <c r="C1727" s="2" t="s">
        <v>66</v>
      </c>
      <c r="D1727" s="2" t="s">
        <v>2011</v>
      </c>
      <c r="E1727" s="2" t="s">
        <v>4869</v>
      </c>
      <c r="F1727" s="2" t="s">
        <v>26</v>
      </c>
      <c r="G1727" s="2" t="s">
        <v>9</v>
      </c>
      <c r="H1727" s="2">
        <f t="shared" si="26"/>
        <v>1992</v>
      </c>
      <c r="I1727" s="42" t="s">
        <v>6732</v>
      </c>
      <c r="J1727" s="2">
        <v>5.4</v>
      </c>
      <c r="K1727" s="2">
        <v>207.21</v>
      </c>
      <c r="L1727" s="2">
        <v>135</v>
      </c>
      <c r="M1727" s="2">
        <v>46.17</v>
      </c>
      <c r="N1727" s="2">
        <v>83.32</v>
      </c>
      <c r="O1727" s="2">
        <v>827.57</v>
      </c>
      <c r="P1727" s="2">
        <v>1907</v>
      </c>
      <c r="Q1727" s="2" t="s">
        <v>49</v>
      </c>
      <c r="R1727" s="2">
        <v>84</v>
      </c>
      <c r="S1727" s="2">
        <v>315326</v>
      </c>
      <c r="T1727" s="2">
        <v>420.52</v>
      </c>
      <c r="U1727" s="2">
        <v>407.05</v>
      </c>
      <c r="V1727" s="2" t="s">
        <v>55</v>
      </c>
      <c r="W1727" s="2">
        <v>72.59</v>
      </c>
    </row>
    <row r="1728" spans="1:23" x14ac:dyDescent="0.3">
      <c r="A1728" s="2" t="s">
        <v>1719</v>
      </c>
      <c r="B1728" s="2" t="s">
        <v>10</v>
      </c>
      <c r="C1728" s="2" t="s">
        <v>61</v>
      </c>
      <c r="D1728" s="2" t="s">
        <v>3001</v>
      </c>
      <c r="E1728" s="2" t="s">
        <v>4887</v>
      </c>
      <c r="F1728" s="2" t="s">
        <v>26</v>
      </c>
      <c r="G1728" s="2" t="s">
        <v>9</v>
      </c>
      <c r="H1728" s="2">
        <f t="shared" si="26"/>
        <v>1962</v>
      </c>
      <c r="I1728" s="42" t="s">
        <v>6733</v>
      </c>
      <c r="J1728" s="2">
        <v>5.4</v>
      </c>
      <c r="K1728" s="2">
        <v>161.57</v>
      </c>
      <c r="L1728" s="2">
        <v>128</v>
      </c>
      <c r="M1728" s="2">
        <v>12.85</v>
      </c>
      <c r="N1728" s="2">
        <v>33.89</v>
      </c>
      <c r="O1728" s="2">
        <v>86.5</v>
      </c>
      <c r="P1728" s="2">
        <v>3352</v>
      </c>
      <c r="Q1728" s="2" t="s">
        <v>49</v>
      </c>
      <c r="R1728" s="2">
        <v>93</v>
      </c>
      <c r="S1728" s="2">
        <v>254959</v>
      </c>
      <c r="T1728" s="2">
        <v>68.67</v>
      </c>
      <c r="U1728" s="2">
        <v>17.829999999999998</v>
      </c>
      <c r="V1728" s="2" t="s">
        <v>48</v>
      </c>
      <c r="W1728" s="2">
        <v>68.94</v>
      </c>
    </row>
    <row r="1729" spans="1:23" x14ac:dyDescent="0.3">
      <c r="A1729" s="2" t="s">
        <v>1783</v>
      </c>
      <c r="B1729" s="2" t="s">
        <v>25</v>
      </c>
      <c r="C1729" s="2" t="s">
        <v>50</v>
      </c>
      <c r="D1729" s="2" t="s">
        <v>2335</v>
      </c>
      <c r="E1729" s="2" t="s">
        <v>4964</v>
      </c>
      <c r="F1729" s="2" t="s">
        <v>26</v>
      </c>
      <c r="G1729" s="2" t="s">
        <v>9</v>
      </c>
      <c r="H1729" s="2">
        <f t="shared" si="26"/>
        <v>1952</v>
      </c>
      <c r="I1729" s="42" t="s">
        <v>6734</v>
      </c>
      <c r="J1729" s="2">
        <v>5.4</v>
      </c>
      <c r="K1729" s="2">
        <v>109.09</v>
      </c>
      <c r="L1729" s="2">
        <v>140</v>
      </c>
      <c r="M1729" s="2">
        <v>12.17</v>
      </c>
      <c r="N1729" s="2">
        <v>31.11</v>
      </c>
      <c r="O1729" s="2">
        <v>253.76</v>
      </c>
      <c r="P1729" s="2">
        <v>2742</v>
      </c>
      <c r="Q1729" s="2" t="s">
        <v>45</v>
      </c>
      <c r="R1729" s="2">
        <v>26</v>
      </c>
      <c r="S1729" s="2">
        <v>227243</v>
      </c>
      <c r="T1729" s="2">
        <v>186.03</v>
      </c>
      <c r="U1729" s="2">
        <v>67.73</v>
      </c>
      <c r="V1729" s="2" t="s">
        <v>54</v>
      </c>
      <c r="W1729" s="2">
        <v>31.54</v>
      </c>
    </row>
    <row r="1730" spans="1:23" x14ac:dyDescent="0.3">
      <c r="A1730" s="2" t="s">
        <v>1830</v>
      </c>
      <c r="B1730" s="2" t="s">
        <v>17</v>
      </c>
      <c r="C1730" s="2" t="s">
        <v>52</v>
      </c>
      <c r="D1730" s="2" t="s">
        <v>2068</v>
      </c>
      <c r="E1730" s="2" t="s">
        <v>5025</v>
      </c>
      <c r="F1730" s="2" t="s">
        <v>26</v>
      </c>
      <c r="G1730" s="2" t="s">
        <v>9</v>
      </c>
      <c r="H1730" s="2">
        <f t="shared" si="26"/>
        <v>1972</v>
      </c>
      <c r="I1730" s="42" t="s">
        <v>6735</v>
      </c>
      <c r="J1730" s="2">
        <v>5.4</v>
      </c>
      <c r="K1730" s="2">
        <v>227.12</v>
      </c>
      <c r="L1730" s="2">
        <v>81</v>
      </c>
      <c r="M1730" s="2">
        <v>8.93</v>
      </c>
      <c r="N1730" s="2">
        <v>19.010000000000002</v>
      </c>
      <c r="O1730" s="2">
        <v>120.5</v>
      </c>
      <c r="P1730" s="2">
        <v>2291</v>
      </c>
      <c r="Q1730" s="2" t="s">
        <v>45</v>
      </c>
      <c r="R1730" s="2">
        <v>51</v>
      </c>
      <c r="S1730" s="2">
        <v>285415</v>
      </c>
      <c r="T1730" s="2">
        <v>81.81</v>
      </c>
      <c r="U1730" s="2">
        <v>38.69</v>
      </c>
      <c r="V1730" s="2" t="s">
        <v>48</v>
      </c>
      <c r="W1730" s="2">
        <v>102.97</v>
      </c>
    </row>
    <row r="1731" spans="1:23" x14ac:dyDescent="0.3">
      <c r="A1731" s="2" t="s">
        <v>51</v>
      </c>
      <c r="B1731" s="2" t="s">
        <v>25</v>
      </c>
      <c r="C1731" s="2" t="s">
        <v>52</v>
      </c>
      <c r="D1731" s="2" t="s">
        <v>1845</v>
      </c>
      <c r="E1731" s="2" t="s">
        <v>3054</v>
      </c>
      <c r="F1731" s="2" t="s">
        <v>26</v>
      </c>
      <c r="G1731" s="2" t="s">
        <v>9</v>
      </c>
      <c r="H1731" s="2">
        <f t="shared" ref="H1731:H1794" si="27">YEAR(I1731)</f>
        <v>2011</v>
      </c>
      <c r="I1731" s="42" t="s">
        <v>6736</v>
      </c>
      <c r="J1731" s="2">
        <v>5.3</v>
      </c>
      <c r="K1731" s="2">
        <v>92</v>
      </c>
      <c r="L1731" s="2">
        <v>135</v>
      </c>
      <c r="M1731" s="2">
        <v>36.799999999999997</v>
      </c>
      <c r="N1731" s="2">
        <v>60.47</v>
      </c>
      <c r="O1731" s="2">
        <v>467.83</v>
      </c>
      <c r="P1731" s="2">
        <v>4249</v>
      </c>
      <c r="Q1731" s="2" t="s">
        <v>49</v>
      </c>
      <c r="R1731" s="2">
        <v>31</v>
      </c>
      <c r="S1731" s="2">
        <v>469793</v>
      </c>
      <c r="T1731" s="2">
        <v>286.3</v>
      </c>
      <c r="U1731" s="2">
        <v>181.53</v>
      </c>
      <c r="V1731" s="2" t="s">
        <v>48</v>
      </c>
      <c r="W1731" s="2">
        <v>23.73</v>
      </c>
    </row>
    <row r="1732" spans="1:23" x14ac:dyDescent="0.3">
      <c r="A1732" s="2" t="s">
        <v>85</v>
      </c>
      <c r="B1732" s="2" t="s">
        <v>32</v>
      </c>
      <c r="C1732" s="2" t="s">
        <v>48</v>
      </c>
      <c r="D1732" s="2" t="s">
        <v>1881</v>
      </c>
      <c r="E1732" s="2" t="s">
        <v>3083</v>
      </c>
      <c r="F1732" s="2" t="s">
        <v>26</v>
      </c>
      <c r="G1732" s="2" t="s">
        <v>9</v>
      </c>
      <c r="H1732" s="2">
        <f t="shared" si="27"/>
        <v>1966</v>
      </c>
      <c r="I1732" s="42" t="s">
        <v>6737</v>
      </c>
      <c r="J1732" s="2">
        <v>5.3</v>
      </c>
      <c r="K1732" s="2">
        <v>282.52</v>
      </c>
      <c r="L1732" s="2">
        <v>178</v>
      </c>
      <c r="M1732" s="2">
        <v>35.950000000000003</v>
      </c>
      <c r="N1732" s="2">
        <v>100.88</v>
      </c>
      <c r="O1732" s="2">
        <v>281.57</v>
      </c>
      <c r="P1732" s="2">
        <v>1745</v>
      </c>
      <c r="Q1732" s="2" t="s">
        <v>49</v>
      </c>
      <c r="R1732" s="2">
        <v>53</v>
      </c>
      <c r="S1732" s="2">
        <v>314925</v>
      </c>
      <c r="T1732" s="2">
        <v>207.61</v>
      </c>
      <c r="U1732" s="2">
        <v>73.959999999999994</v>
      </c>
      <c r="V1732" s="2" t="s">
        <v>48</v>
      </c>
      <c r="W1732" s="2">
        <v>60.95</v>
      </c>
    </row>
    <row r="1733" spans="1:23" x14ac:dyDescent="0.3">
      <c r="A1733" s="2" t="s">
        <v>193</v>
      </c>
      <c r="B1733" s="2" t="s">
        <v>13</v>
      </c>
      <c r="C1733" s="2" t="s">
        <v>66</v>
      </c>
      <c r="D1733" s="2" t="s">
        <v>1988</v>
      </c>
      <c r="E1733" s="2" t="s">
        <v>3191</v>
      </c>
      <c r="F1733" s="2" t="s">
        <v>26</v>
      </c>
      <c r="G1733" s="2" t="s">
        <v>9</v>
      </c>
      <c r="H1733" s="2">
        <f t="shared" si="27"/>
        <v>2006</v>
      </c>
      <c r="I1733" s="42" t="s">
        <v>6738</v>
      </c>
      <c r="J1733" s="2">
        <v>5.3</v>
      </c>
      <c r="K1733" s="2">
        <v>172.7</v>
      </c>
      <c r="L1733" s="2">
        <v>105</v>
      </c>
      <c r="M1733" s="2">
        <v>14.56</v>
      </c>
      <c r="N1733" s="2">
        <v>38.21</v>
      </c>
      <c r="O1733" s="2">
        <v>313.49</v>
      </c>
      <c r="P1733" s="2">
        <v>3108</v>
      </c>
      <c r="Q1733" s="2" t="s">
        <v>49</v>
      </c>
      <c r="R1733" s="2">
        <v>42</v>
      </c>
      <c r="S1733" s="2">
        <v>403110</v>
      </c>
      <c r="T1733" s="2">
        <v>189.26</v>
      </c>
      <c r="U1733" s="2">
        <v>124.23</v>
      </c>
      <c r="V1733" s="2" t="s">
        <v>48</v>
      </c>
      <c r="W1733" s="2">
        <v>46.43</v>
      </c>
    </row>
    <row r="1734" spans="1:23" x14ac:dyDescent="0.3">
      <c r="A1734" s="2" t="s">
        <v>224</v>
      </c>
      <c r="B1734" s="2" t="s">
        <v>8</v>
      </c>
      <c r="C1734" s="2" t="s">
        <v>44</v>
      </c>
      <c r="D1734" s="2" t="s">
        <v>2016</v>
      </c>
      <c r="E1734" s="2" t="s">
        <v>3222</v>
      </c>
      <c r="F1734" s="2" t="s">
        <v>26</v>
      </c>
      <c r="G1734" s="2" t="s">
        <v>9</v>
      </c>
      <c r="H1734" s="2">
        <f t="shared" si="27"/>
        <v>1979</v>
      </c>
      <c r="I1734" s="42" t="s">
        <v>6739</v>
      </c>
      <c r="J1734" s="2">
        <v>5.3</v>
      </c>
      <c r="K1734" s="2">
        <v>57.89</v>
      </c>
      <c r="L1734" s="2">
        <v>166</v>
      </c>
      <c r="M1734" s="2">
        <v>13.94</v>
      </c>
      <c r="N1734" s="2">
        <v>27.52</v>
      </c>
      <c r="O1734" s="2">
        <v>189.61</v>
      </c>
      <c r="P1734" s="2">
        <v>3912</v>
      </c>
      <c r="Q1734" s="2" t="s">
        <v>45</v>
      </c>
      <c r="R1734" s="2">
        <v>83</v>
      </c>
      <c r="S1734" s="2">
        <v>391431</v>
      </c>
      <c r="T1734" s="2">
        <v>115.44</v>
      </c>
      <c r="U1734" s="2">
        <v>74.17</v>
      </c>
      <c r="V1734" s="2" t="s">
        <v>54</v>
      </c>
      <c r="W1734" s="2">
        <v>25.04</v>
      </c>
    </row>
    <row r="1735" spans="1:23" x14ac:dyDescent="0.3">
      <c r="A1735" s="2" t="s">
        <v>235</v>
      </c>
      <c r="B1735" s="2" t="s">
        <v>17</v>
      </c>
      <c r="C1735" s="2" t="s">
        <v>48</v>
      </c>
      <c r="D1735" s="2" t="s">
        <v>2027</v>
      </c>
      <c r="E1735" s="2" t="s">
        <v>3233</v>
      </c>
      <c r="F1735" s="2" t="s">
        <v>26</v>
      </c>
      <c r="G1735" s="2" t="s">
        <v>9</v>
      </c>
      <c r="H1735" s="2">
        <f t="shared" si="27"/>
        <v>1992</v>
      </c>
      <c r="I1735" s="42" t="s">
        <v>6682</v>
      </c>
      <c r="J1735" s="2">
        <v>5.3</v>
      </c>
      <c r="K1735" s="2">
        <v>263.5</v>
      </c>
      <c r="L1735" s="2">
        <v>179</v>
      </c>
      <c r="M1735" s="2">
        <v>8.5500000000000007</v>
      </c>
      <c r="N1735" s="2">
        <v>16.07</v>
      </c>
      <c r="O1735" s="2">
        <v>88.69</v>
      </c>
      <c r="P1735" s="2">
        <v>3718</v>
      </c>
      <c r="Q1735" s="2" t="s">
        <v>45</v>
      </c>
      <c r="R1735" s="2">
        <v>77</v>
      </c>
      <c r="S1735" s="2">
        <v>109290</v>
      </c>
      <c r="T1735" s="2">
        <v>56.49</v>
      </c>
      <c r="U1735" s="2">
        <v>32.200000000000003</v>
      </c>
      <c r="V1735" s="2" t="s">
        <v>54</v>
      </c>
      <c r="W1735" s="2">
        <v>112.84</v>
      </c>
    </row>
    <row r="1736" spans="1:23" x14ac:dyDescent="0.3">
      <c r="A1736" s="2" t="s">
        <v>270</v>
      </c>
      <c r="B1736" s="2" t="s">
        <v>8</v>
      </c>
      <c r="C1736" s="2" t="s">
        <v>52</v>
      </c>
      <c r="D1736" s="2" t="s">
        <v>2061</v>
      </c>
      <c r="E1736" s="2" t="s">
        <v>3269</v>
      </c>
      <c r="F1736" s="2" t="s">
        <v>26</v>
      </c>
      <c r="G1736" s="2" t="s">
        <v>9</v>
      </c>
      <c r="H1736" s="2">
        <f t="shared" si="27"/>
        <v>1970</v>
      </c>
      <c r="I1736" s="42" t="s">
        <v>6740</v>
      </c>
      <c r="J1736" s="2">
        <v>5.3</v>
      </c>
      <c r="K1736" s="2">
        <v>112.14</v>
      </c>
      <c r="L1736" s="2">
        <v>91</v>
      </c>
      <c r="M1736" s="2">
        <v>15.05</v>
      </c>
      <c r="N1736" s="2">
        <v>38.630000000000003</v>
      </c>
      <c r="O1736" s="2">
        <v>109.72</v>
      </c>
      <c r="P1736" s="2">
        <v>2733</v>
      </c>
      <c r="Q1736" s="2" t="s">
        <v>49</v>
      </c>
      <c r="R1736" s="2">
        <v>50</v>
      </c>
      <c r="S1736" s="2">
        <v>370552</v>
      </c>
      <c r="T1736" s="2">
        <v>59.39</v>
      </c>
      <c r="U1736" s="2">
        <v>50.33</v>
      </c>
      <c r="V1736" s="2" t="s">
        <v>46</v>
      </c>
      <c r="W1736" s="2">
        <v>34.43</v>
      </c>
    </row>
    <row r="1737" spans="1:23" x14ac:dyDescent="0.3">
      <c r="A1737" s="2" t="s">
        <v>313</v>
      </c>
      <c r="B1737" s="2" t="s">
        <v>13</v>
      </c>
      <c r="C1737" s="2" t="s">
        <v>44</v>
      </c>
      <c r="D1737" s="2" t="s">
        <v>1857</v>
      </c>
      <c r="E1737" s="2" t="s">
        <v>3313</v>
      </c>
      <c r="F1737" s="2" t="s">
        <v>26</v>
      </c>
      <c r="G1737" s="2" t="s">
        <v>9</v>
      </c>
      <c r="H1737" s="2">
        <f t="shared" si="27"/>
        <v>1988</v>
      </c>
      <c r="I1737" s="42" t="s">
        <v>6741</v>
      </c>
      <c r="J1737" s="2">
        <v>5.3</v>
      </c>
      <c r="K1737" s="2">
        <v>193.13</v>
      </c>
      <c r="L1737" s="2">
        <v>157</v>
      </c>
      <c r="M1737" s="2">
        <v>41.24</v>
      </c>
      <c r="N1737" s="2">
        <v>71.959999999999994</v>
      </c>
      <c r="O1737" s="2">
        <v>558.6</v>
      </c>
      <c r="P1737" s="2">
        <v>1592</v>
      </c>
      <c r="Q1737" s="2" t="s">
        <v>49</v>
      </c>
      <c r="R1737" s="2">
        <v>84</v>
      </c>
      <c r="S1737" s="2">
        <v>485924</v>
      </c>
      <c r="T1737" s="2">
        <v>292.89999999999998</v>
      </c>
      <c r="U1737" s="2">
        <v>265.7</v>
      </c>
      <c r="V1737" s="2" t="s">
        <v>46</v>
      </c>
      <c r="W1737" s="2">
        <v>58.81</v>
      </c>
    </row>
    <row r="1738" spans="1:23" x14ac:dyDescent="0.3">
      <c r="A1738" s="2" t="s">
        <v>347</v>
      </c>
      <c r="B1738" s="2" t="s">
        <v>20</v>
      </c>
      <c r="C1738" s="2" t="s">
        <v>52</v>
      </c>
      <c r="D1738" s="2" t="s">
        <v>2124</v>
      </c>
      <c r="E1738" s="2" t="s">
        <v>3348</v>
      </c>
      <c r="F1738" s="2" t="s">
        <v>26</v>
      </c>
      <c r="G1738" s="2" t="s">
        <v>9</v>
      </c>
      <c r="H1738" s="2">
        <f t="shared" si="27"/>
        <v>2000</v>
      </c>
      <c r="I1738" s="42" t="s">
        <v>6742</v>
      </c>
      <c r="J1738" s="2">
        <v>5.3</v>
      </c>
      <c r="K1738" s="2">
        <v>109.09</v>
      </c>
      <c r="L1738" s="2">
        <v>100</v>
      </c>
      <c r="M1738" s="2">
        <v>45.76</v>
      </c>
      <c r="N1738" s="2">
        <v>70.959999999999994</v>
      </c>
      <c r="O1738" s="2">
        <v>225.62</v>
      </c>
      <c r="P1738" s="2">
        <v>1505</v>
      </c>
      <c r="Q1738" s="2" t="s">
        <v>45</v>
      </c>
      <c r="R1738" s="2">
        <v>83</v>
      </c>
      <c r="S1738" s="2">
        <v>355155</v>
      </c>
      <c r="T1738" s="2">
        <v>140.97999999999999</v>
      </c>
      <c r="U1738" s="2">
        <v>84.64</v>
      </c>
      <c r="V1738" s="2" t="s">
        <v>55</v>
      </c>
      <c r="W1738" s="2">
        <v>43.32</v>
      </c>
    </row>
    <row r="1739" spans="1:23" x14ac:dyDescent="0.3">
      <c r="A1739" s="2" t="s">
        <v>349</v>
      </c>
      <c r="B1739" s="2" t="s">
        <v>10</v>
      </c>
      <c r="C1739" s="2" t="s">
        <v>52</v>
      </c>
      <c r="D1739" s="2" t="s">
        <v>2125</v>
      </c>
      <c r="E1739" s="2" t="s">
        <v>3350</v>
      </c>
      <c r="F1739" s="2" t="s">
        <v>26</v>
      </c>
      <c r="G1739" s="2" t="s">
        <v>9</v>
      </c>
      <c r="H1739" s="2">
        <f t="shared" si="27"/>
        <v>1986</v>
      </c>
      <c r="I1739" s="42" t="s">
        <v>6743</v>
      </c>
      <c r="J1739" s="2">
        <v>5.3</v>
      </c>
      <c r="K1739" s="2">
        <v>217.04</v>
      </c>
      <c r="L1739" s="2">
        <v>157</v>
      </c>
      <c r="M1739" s="2">
        <v>3.84</v>
      </c>
      <c r="N1739" s="2">
        <v>11.35</v>
      </c>
      <c r="O1739" s="2">
        <v>48.62</v>
      </c>
      <c r="P1739" s="2">
        <v>3964</v>
      </c>
      <c r="Q1739" s="2" t="s">
        <v>49</v>
      </c>
      <c r="R1739" s="2">
        <v>79</v>
      </c>
      <c r="S1739" s="2">
        <v>64946</v>
      </c>
      <c r="T1739" s="2">
        <v>28.48</v>
      </c>
      <c r="U1739" s="2">
        <v>20.14</v>
      </c>
      <c r="V1739" s="2" t="s">
        <v>54</v>
      </c>
      <c r="W1739" s="2">
        <v>27.37</v>
      </c>
    </row>
    <row r="1740" spans="1:23" x14ac:dyDescent="0.3">
      <c r="A1740" s="2" t="s">
        <v>369</v>
      </c>
      <c r="B1740" s="2" t="s">
        <v>28</v>
      </c>
      <c r="C1740" s="2" t="s">
        <v>66</v>
      </c>
      <c r="D1740" s="2" t="s">
        <v>2140</v>
      </c>
      <c r="E1740" s="2" t="s">
        <v>3370</v>
      </c>
      <c r="F1740" s="2" t="s">
        <v>26</v>
      </c>
      <c r="G1740" s="2" t="s">
        <v>9</v>
      </c>
      <c r="H1740" s="2">
        <f t="shared" si="27"/>
        <v>1957</v>
      </c>
      <c r="I1740" s="42" t="s">
        <v>6744</v>
      </c>
      <c r="J1740" s="2">
        <v>5.3</v>
      </c>
      <c r="K1740" s="2">
        <v>210.77</v>
      </c>
      <c r="L1740" s="2">
        <v>179</v>
      </c>
      <c r="M1740" s="2">
        <v>42.99</v>
      </c>
      <c r="N1740" s="2">
        <v>119.95</v>
      </c>
      <c r="O1740" s="2">
        <v>297.83999999999997</v>
      </c>
      <c r="P1740" s="2">
        <v>1098</v>
      </c>
      <c r="Q1740" s="2" t="s">
        <v>45</v>
      </c>
      <c r="R1740" s="2">
        <v>87</v>
      </c>
      <c r="S1740" s="2">
        <v>364252</v>
      </c>
      <c r="T1740" s="2">
        <v>177.73</v>
      </c>
      <c r="U1740" s="2">
        <v>120.11</v>
      </c>
      <c r="V1740" s="2" t="s">
        <v>54</v>
      </c>
      <c r="W1740" s="2">
        <v>104.02</v>
      </c>
    </row>
    <row r="1741" spans="1:23" x14ac:dyDescent="0.3">
      <c r="A1741" s="2" t="s">
        <v>371</v>
      </c>
      <c r="B1741" s="2" t="s">
        <v>20</v>
      </c>
      <c r="C1741" s="2" t="s">
        <v>54</v>
      </c>
      <c r="D1741" s="2" t="s">
        <v>2142</v>
      </c>
      <c r="E1741" s="2" t="s">
        <v>3372</v>
      </c>
      <c r="F1741" s="2" t="s">
        <v>26</v>
      </c>
      <c r="G1741" s="2" t="s">
        <v>9</v>
      </c>
      <c r="H1741" s="2">
        <f t="shared" si="27"/>
        <v>1992</v>
      </c>
      <c r="I1741" s="42" t="s">
        <v>6745</v>
      </c>
      <c r="J1741" s="2">
        <v>5.3</v>
      </c>
      <c r="K1741" s="2">
        <v>268.57</v>
      </c>
      <c r="L1741" s="2">
        <v>153</v>
      </c>
      <c r="M1741" s="2">
        <v>5.17</v>
      </c>
      <c r="N1741" s="2">
        <v>8.4700000000000006</v>
      </c>
      <c r="O1741" s="2">
        <v>48.46</v>
      </c>
      <c r="P1741" s="2">
        <v>4764</v>
      </c>
      <c r="Q1741" s="2" t="s">
        <v>45</v>
      </c>
      <c r="R1741" s="2">
        <v>92</v>
      </c>
      <c r="S1741" s="2">
        <v>476788</v>
      </c>
      <c r="T1741" s="2">
        <v>29.17</v>
      </c>
      <c r="U1741" s="2">
        <v>19.29</v>
      </c>
      <c r="V1741" s="2" t="s">
        <v>48</v>
      </c>
      <c r="W1741" s="2">
        <v>131.38999999999999</v>
      </c>
    </row>
    <row r="1742" spans="1:23" x14ac:dyDescent="0.3">
      <c r="A1742" s="2" t="s">
        <v>382</v>
      </c>
      <c r="B1742" s="2" t="s">
        <v>13</v>
      </c>
      <c r="C1742" s="2" t="s">
        <v>54</v>
      </c>
      <c r="D1742" s="2" t="s">
        <v>2152</v>
      </c>
      <c r="E1742" s="2" t="s">
        <v>3383</v>
      </c>
      <c r="F1742" s="2" t="s">
        <v>26</v>
      </c>
      <c r="G1742" s="2" t="s">
        <v>9</v>
      </c>
      <c r="H1742" s="2">
        <f t="shared" si="27"/>
        <v>1971</v>
      </c>
      <c r="I1742" s="42" t="s">
        <v>6746</v>
      </c>
      <c r="J1742" s="2">
        <v>5.3</v>
      </c>
      <c r="K1742" s="2">
        <v>159.09</v>
      </c>
      <c r="L1742" s="2">
        <v>114</v>
      </c>
      <c r="M1742" s="2">
        <v>34.270000000000003</v>
      </c>
      <c r="N1742" s="2">
        <v>53.82</v>
      </c>
      <c r="O1742" s="2">
        <v>427.62</v>
      </c>
      <c r="P1742" s="2">
        <v>4660</v>
      </c>
      <c r="Q1742" s="2" t="s">
        <v>45</v>
      </c>
      <c r="R1742" s="2">
        <v>68</v>
      </c>
      <c r="S1742" s="2">
        <v>382723</v>
      </c>
      <c r="T1742" s="2">
        <v>220.7</v>
      </c>
      <c r="U1742" s="2">
        <v>206.92</v>
      </c>
      <c r="V1742" s="2" t="s">
        <v>50</v>
      </c>
      <c r="W1742" s="2">
        <v>28.35</v>
      </c>
    </row>
    <row r="1743" spans="1:23" x14ac:dyDescent="0.3">
      <c r="A1743" s="2" t="s">
        <v>463</v>
      </c>
      <c r="B1743" s="2" t="s">
        <v>32</v>
      </c>
      <c r="C1743" s="2" t="s">
        <v>52</v>
      </c>
      <c r="D1743" s="2" t="s">
        <v>2218</v>
      </c>
      <c r="E1743" s="2" t="s">
        <v>3469</v>
      </c>
      <c r="F1743" s="2" t="s">
        <v>26</v>
      </c>
      <c r="G1743" s="2" t="s">
        <v>9</v>
      </c>
      <c r="H1743" s="2">
        <f t="shared" si="27"/>
        <v>1962</v>
      </c>
      <c r="I1743" s="42" t="s">
        <v>6747</v>
      </c>
      <c r="J1743" s="2">
        <v>5.3</v>
      </c>
      <c r="K1743" s="2">
        <v>184.43</v>
      </c>
      <c r="L1743" s="2">
        <v>86</v>
      </c>
      <c r="M1743" s="2">
        <v>31.46</v>
      </c>
      <c r="N1743" s="2">
        <v>91.37</v>
      </c>
      <c r="O1743" s="2">
        <v>486.05</v>
      </c>
      <c r="P1743" s="2">
        <v>2103</v>
      </c>
      <c r="Q1743" s="2" t="s">
        <v>49</v>
      </c>
      <c r="R1743" s="2">
        <v>61</v>
      </c>
      <c r="S1743" s="2">
        <v>127119</v>
      </c>
      <c r="T1743" s="2">
        <v>349.98</v>
      </c>
      <c r="U1743" s="2">
        <v>136.07</v>
      </c>
      <c r="V1743" s="2" t="s">
        <v>44</v>
      </c>
      <c r="W1743" s="2">
        <v>51.56</v>
      </c>
    </row>
    <row r="1744" spans="1:23" x14ac:dyDescent="0.3">
      <c r="A1744" s="2" t="s">
        <v>210</v>
      </c>
      <c r="B1744" s="2" t="s">
        <v>17</v>
      </c>
      <c r="C1744" s="2" t="s">
        <v>50</v>
      </c>
      <c r="D1744" s="2" t="s">
        <v>2437</v>
      </c>
      <c r="E1744" s="2" t="s">
        <v>3784</v>
      </c>
      <c r="F1744" s="2" t="s">
        <v>26</v>
      </c>
      <c r="G1744" s="2" t="s">
        <v>9</v>
      </c>
      <c r="H1744" s="2">
        <f t="shared" si="27"/>
        <v>2004</v>
      </c>
      <c r="I1744" s="42" t="s">
        <v>6748</v>
      </c>
      <c r="J1744" s="2">
        <v>5.3</v>
      </c>
      <c r="K1744" s="2">
        <v>33.880000000000003</v>
      </c>
      <c r="L1744" s="2">
        <v>124</v>
      </c>
      <c r="M1744" s="2">
        <v>18.45</v>
      </c>
      <c r="N1744" s="2">
        <v>47.44</v>
      </c>
      <c r="O1744" s="2">
        <v>382.22</v>
      </c>
      <c r="P1744" s="2">
        <v>4811</v>
      </c>
      <c r="Q1744" s="2" t="s">
        <v>45</v>
      </c>
      <c r="R1744" s="2">
        <v>28</v>
      </c>
      <c r="S1744" s="2">
        <v>153787</v>
      </c>
      <c r="T1744" s="2">
        <v>261.99</v>
      </c>
      <c r="U1744" s="2">
        <v>120.23</v>
      </c>
      <c r="V1744" s="2" t="s">
        <v>54</v>
      </c>
      <c r="W1744" s="2">
        <v>6.61</v>
      </c>
    </row>
    <row r="1745" spans="1:23" x14ac:dyDescent="0.3">
      <c r="A1745" s="2" t="s">
        <v>781</v>
      </c>
      <c r="B1745" s="2" t="s">
        <v>32</v>
      </c>
      <c r="C1745" s="2" t="s">
        <v>61</v>
      </c>
      <c r="D1745" s="2" t="s">
        <v>2448</v>
      </c>
      <c r="E1745" s="2" t="s">
        <v>3805</v>
      </c>
      <c r="F1745" s="2" t="s">
        <v>26</v>
      </c>
      <c r="G1745" s="2" t="s">
        <v>9</v>
      </c>
      <c r="H1745" s="2">
        <f t="shared" si="27"/>
        <v>1956</v>
      </c>
      <c r="I1745" s="42" t="s">
        <v>6749</v>
      </c>
      <c r="J1745" s="2">
        <v>5.3</v>
      </c>
      <c r="K1745" s="2">
        <v>279.13</v>
      </c>
      <c r="L1745" s="2">
        <v>175</v>
      </c>
      <c r="M1745" s="2">
        <v>9.5500000000000007</v>
      </c>
      <c r="N1745" s="2">
        <v>26.63</v>
      </c>
      <c r="O1745" s="2">
        <v>261.89</v>
      </c>
      <c r="P1745" s="2">
        <v>3244</v>
      </c>
      <c r="Q1745" s="2" t="s">
        <v>49</v>
      </c>
      <c r="R1745" s="2">
        <v>38</v>
      </c>
      <c r="S1745" s="2">
        <v>164736</v>
      </c>
      <c r="T1745" s="2">
        <v>206.04</v>
      </c>
      <c r="U1745" s="2">
        <v>55.85</v>
      </c>
      <c r="V1745" s="2" t="s">
        <v>44</v>
      </c>
      <c r="W1745" s="2">
        <v>51.83</v>
      </c>
    </row>
    <row r="1746" spans="1:23" x14ac:dyDescent="0.3">
      <c r="A1746" s="2" t="s">
        <v>884</v>
      </c>
      <c r="B1746" s="2" t="s">
        <v>22</v>
      </c>
      <c r="C1746" s="2" t="s">
        <v>48</v>
      </c>
      <c r="D1746" s="2" t="s">
        <v>2095</v>
      </c>
      <c r="E1746" s="2" t="s">
        <v>3916</v>
      </c>
      <c r="F1746" s="2" t="s">
        <v>26</v>
      </c>
      <c r="G1746" s="2" t="s">
        <v>9</v>
      </c>
      <c r="H1746" s="2">
        <f t="shared" si="27"/>
        <v>1972</v>
      </c>
      <c r="I1746" s="42" t="s">
        <v>6750</v>
      </c>
      <c r="J1746" s="2">
        <v>5.3</v>
      </c>
      <c r="K1746" s="2">
        <v>163.66999999999999</v>
      </c>
      <c r="L1746" s="2">
        <v>104</v>
      </c>
      <c r="M1746" s="2">
        <v>45.87</v>
      </c>
      <c r="N1746" s="2">
        <v>88.71</v>
      </c>
      <c r="O1746" s="2">
        <v>345.1</v>
      </c>
      <c r="P1746" s="2">
        <v>503</v>
      </c>
      <c r="Q1746" s="2" t="s">
        <v>49</v>
      </c>
      <c r="R1746" s="2">
        <v>67</v>
      </c>
      <c r="S1746" s="2">
        <v>497166</v>
      </c>
      <c r="T1746" s="2">
        <v>239.43</v>
      </c>
      <c r="U1746" s="2">
        <v>105.67</v>
      </c>
      <c r="V1746" s="2" t="s">
        <v>48</v>
      </c>
      <c r="W1746" s="2">
        <v>56.39</v>
      </c>
    </row>
    <row r="1747" spans="1:23" x14ac:dyDescent="0.3">
      <c r="A1747" s="2" t="s">
        <v>902</v>
      </c>
      <c r="B1747" s="2" t="s">
        <v>13</v>
      </c>
      <c r="C1747" s="2" t="s">
        <v>61</v>
      </c>
      <c r="D1747" s="2" t="s">
        <v>2040</v>
      </c>
      <c r="E1747" s="2" t="s">
        <v>3936</v>
      </c>
      <c r="F1747" s="2" t="s">
        <v>26</v>
      </c>
      <c r="G1747" s="2" t="s">
        <v>9</v>
      </c>
      <c r="H1747" s="2">
        <f t="shared" si="27"/>
        <v>1978</v>
      </c>
      <c r="I1747" s="42" t="s">
        <v>6751</v>
      </c>
      <c r="J1747" s="2">
        <v>5.3</v>
      </c>
      <c r="K1747" s="2">
        <v>293.97000000000003</v>
      </c>
      <c r="L1747" s="2">
        <v>156</v>
      </c>
      <c r="M1747" s="2">
        <v>12.12</v>
      </c>
      <c r="N1747" s="2">
        <v>28.91</v>
      </c>
      <c r="O1747" s="2">
        <v>206.71</v>
      </c>
      <c r="P1747" s="2">
        <v>3072</v>
      </c>
      <c r="Q1747" s="2" t="s">
        <v>45</v>
      </c>
      <c r="R1747" s="2">
        <v>63</v>
      </c>
      <c r="S1747" s="2">
        <v>77580</v>
      </c>
      <c r="T1747" s="2">
        <v>105.04</v>
      </c>
      <c r="U1747" s="2">
        <v>101.67</v>
      </c>
      <c r="V1747" s="2" t="s">
        <v>48</v>
      </c>
      <c r="W1747" s="2">
        <v>113.54</v>
      </c>
    </row>
    <row r="1748" spans="1:23" x14ac:dyDescent="0.3">
      <c r="A1748" s="2" t="s">
        <v>915</v>
      </c>
      <c r="B1748" s="2" t="s">
        <v>22</v>
      </c>
      <c r="C1748" s="2" t="s">
        <v>44</v>
      </c>
      <c r="D1748" s="2" t="s">
        <v>2072</v>
      </c>
      <c r="E1748" s="2" t="s">
        <v>3949</v>
      </c>
      <c r="F1748" s="2" t="s">
        <v>26</v>
      </c>
      <c r="G1748" s="2" t="s">
        <v>9</v>
      </c>
      <c r="H1748" s="2">
        <f t="shared" si="27"/>
        <v>1999</v>
      </c>
      <c r="I1748" s="42" t="s">
        <v>6752</v>
      </c>
      <c r="J1748" s="2">
        <v>5.3</v>
      </c>
      <c r="K1748" s="2">
        <v>102.39</v>
      </c>
      <c r="L1748" s="2">
        <v>102</v>
      </c>
      <c r="M1748" s="2">
        <v>20.51</v>
      </c>
      <c r="N1748" s="2">
        <v>32.869999999999997</v>
      </c>
      <c r="O1748" s="2">
        <v>251.03</v>
      </c>
      <c r="P1748" s="2">
        <v>1347</v>
      </c>
      <c r="Q1748" s="2" t="s">
        <v>49</v>
      </c>
      <c r="R1748" s="2">
        <v>29</v>
      </c>
      <c r="S1748" s="2">
        <v>284034</v>
      </c>
      <c r="T1748" s="2">
        <v>184.75</v>
      </c>
      <c r="U1748" s="2">
        <v>66.28</v>
      </c>
      <c r="V1748" s="2" t="s">
        <v>46</v>
      </c>
      <c r="W1748" s="2">
        <v>25.97</v>
      </c>
    </row>
    <row r="1749" spans="1:23" x14ac:dyDescent="0.3">
      <c r="A1749" s="2" t="s">
        <v>943</v>
      </c>
      <c r="B1749" s="2" t="s">
        <v>22</v>
      </c>
      <c r="C1749" s="2" t="s">
        <v>54</v>
      </c>
      <c r="D1749" s="2" t="s">
        <v>2551</v>
      </c>
      <c r="E1749" s="2" t="s">
        <v>3978</v>
      </c>
      <c r="F1749" s="2" t="s">
        <v>26</v>
      </c>
      <c r="G1749" s="2" t="s">
        <v>9</v>
      </c>
      <c r="H1749" s="2">
        <f t="shared" si="27"/>
        <v>1951</v>
      </c>
      <c r="I1749" s="42" t="s">
        <v>6753</v>
      </c>
      <c r="J1749" s="2">
        <v>5.3</v>
      </c>
      <c r="K1749" s="2">
        <v>159.33000000000001</v>
      </c>
      <c r="L1749" s="2">
        <v>124</v>
      </c>
      <c r="M1749" s="2">
        <v>39.71</v>
      </c>
      <c r="N1749" s="2">
        <v>117.28</v>
      </c>
      <c r="O1749" s="2">
        <v>660.59</v>
      </c>
      <c r="P1749" s="2">
        <v>2327</v>
      </c>
      <c r="Q1749" s="2" t="s">
        <v>45</v>
      </c>
      <c r="R1749" s="2">
        <v>63</v>
      </c>
      <c r="S1749" s="2">
        <v>494720</v>
      </c>
      <c r="T1749" s="2">
        <v>480.9</v>
      </c>
      <c r="U1749" s="2">
        <v>179.69</v>
      </c>
      <c r="V1749" s="2" t="s">
        <v>50</v>
      </c>
      <c r="W1749" s="2">
        <v>44.18</v>
      </c>
    </row>
    <row r="1750" spans="1:23" x14ac:dyDescent="0.3">
      <c r="A1750" s="2" t="s">
        <v>1092</v>
      </c>
      <c r="B1750" s="2" t="s">
        <v>10</v>
      </c>
      <c r="C1750" s="2" t="s">
        <v>52</v>
      </c>
      <c r="D1750" s="2" t="s">
        <v>2645</v>
      </c>
      <c r="E1750" s="2" t="s">
        <v>4143</v>
      </c>
      <c r="F1750" s="2" t="s">
        <v>26</v>
      </c>
      <c r="G1750" s="2" t="s">
        <v>9</v>
      </c>
      <c r="H1750" s="2">
        <f t="shared" si="27"/>
        <v>2012</v>
      </c>
      <c r="I1750" s="42" t="s">
        <v>6754</v>
      </c>
      <c r="J1750" s="2">
        <v>5.3</v>
      </c>
      <c r="K1750" s="2">
        <v>170.04</v>
      </c>
      <c r="L1750" s="2">
        <v>142</v>
      </c>
      <c r="M1750" s="2">
        <v>25.41</v>
      </c>
      <c r="N1750" s="2">
        <v>76.069999999999993</v>
      </c>
      <c r="O1750" s="2">
        <v>303.52</v>
      </c>
      <c r="P1750" s="2">
        <v>1232</v>
      </c>
      <c r="Q1750" s="2" t="s">
        <v>49</v>
      </c>
      <c r="R1750" s="2">
        <v>24</v>
      </c>
      <c r="S1750" s="2">
        <v>228162</v>
      </c>
      <c r="T1750" s="2">
        <v>159.88</v>
      </c>
      <c r="U1750" s="2">
        <v>143.63999999999999</v>
      </c>
      <c r="V1750" s="2" t="s">
        <v>54</v>
      </c>
      <c r="W1750" s="2">
        <v>76.17</v>
      </c>
    </row>
    <row r="1751" spans="1:23" x14ac:dyDescent="0.3">
      <c r="A1751" s="2" t="s">
        <v>1183</v>
      </c>
      <c r="B1751" s="2" t="s">
        <v>13</v>
      </c>
      <c r="C1751" s="2" t="s">
        <v>50</v>
      </c>
      <c r="D1751" s="2" t="s">
        <v>2701</v>
      </c>
      <c r="E1751" s="2" t="s">
        <v>4248</v>
      </c>
      <c r="F1751" s="2" t="s">
        <v>26</v>
      </c>
      <c r="G1751" s="2" t="s">
        <v>9</v>
      </c>
      <c r="H1751" s="2">
        <f t="shared" si="27"/>
        <v>2014</v>
      </c>
      <c r="I1751" s="42" t="s">
        <v>6755</v>
      </c>
      <c r="J1751" s="2">
        <v>5.3</v>
      </c>
      <c r="K1751" s="2">
        <v>63.94</v>
      </c>
      <c r="L1751" s="2">
        <v>127</v>
      </c>
      <c r="M1751" s="2">
        <v>6.48</v>
      </c>
      <c r="N1751" s="2">
        <v>9.9700000000000006</v>
      </c>
      <c r="O1751" s="2">
        <v>63.02</v>
      </c>
      <c r="P1751" s="2">
        <v>2666</v>
      </c>
      <c r="Q1751" s="2" t="s">
        <v>45</v>
      </c>
      <c r="R1751" s="2">
        <v>69</v>
      </c>
      <c r="S1751" s="2">
        <v>40892</v>
      </c>
      <c r="T1751" s="2">
        <v>37.880000000000003</v>
      </c>
      <c r="U1751" s="2">
        <v>25.14</v>
      </c>
      <c r="V1751" s="2" t="s">
        <v>54</v>
      </c>
      <c r="W1751" s="2">
        <v>6.59</v>
      </c>
    </row>
    <row r="1752" spans="1:23" x14ac:dyDescent="0.3">
      <c r="A1752" s="2" t="s">
        <v>1290</v>
      </c>
      <c r="B1752" s="2" t="s">
        <v>8</v>
      </c>
      <c r="C1752" s="2" t="s">
        <v>48</v>
      </c>
      <c r="D1752" s="2" t="s">
        <v>2774</v>
      </c>
      <c r="E1752" s="2" t="s">
        <v>4373</v>
      </c>
      <c r="F1752" s="2" t="s">
        <v>26</v>
      </c>
      <c r="G1752" s="2" t="s">
        <v>9</v>
      </c>
      <c r="H1752" s="2">
        <f t="shared" si="27"/>
        <v>2001</v>
      </c>
      <c r="I1752" s="42" t="s">
        <v>6756</v>
      </c>
      <c r="J1752" s="2">
        <v>5.3</v>
      </c>
      <c r="K1752" s="2">
        <v>158.84</v>
      </c>
      <c r="L1752" s="2">
        <v>96</v>
      </c>
      <c r="M1752" s="2">
        <v>26.61</v>
      </c>
      <c r="N1752" s="2">
        <v>59.88</v>
      </c>
      <c r="O1752" s="2">
        <v>178.25</v>
      </c>
      <c r="P1752" s="2">
        <v>1749</v>
      </c>
      <c r="Q1752" s="2" t="s">
        <v>45</v>
      </c>
      <c r="R1752" s="2">
        <v>33</v>
      </c>
      <c r="S1752" s="2">
        <v>302898</v>
      </c>
      <c r="T1752" s="2">
        <v>117.21</v>
      </c>
      <c r="U1752" s="2">
        <v>61.04</v>
      </c>
      <c r="V1752" s="2" t="s">
        <v>50</v>
      </c>
      <c r="W1752" s="2">
        <v>22.06</v>
      </c>
    </row>
    <row r="1753" spans="1:23" x14ac:dyDescent="0.3">
      <c r="A1753" s="2" t="s">
        <v>1308</v>
      </c>
      <c r="B1753" s="2" t="s">
        <v>20</v>
      </c>
      <c r="C1753" s="2" t="s">
        <v>66</v>
      </c>
      <c r="D1753" s="2" t="s">
        <v>2782</v>
      </c>
      <c r="E1753" s="2" t="s">
        <v>4392</v>
      </c>
      <c r="F1753" s="2" t="s">
        <v>26</v>
      </c>
      <c r="G1753" s="2" t="s">
        <v>9</v>
      </c>
      <c r="H1753" s="2">
        <f t="shared" si="27"/>
        <v>1952</v>
      </c>
      <c r="I1753" s="42" t="s">
        <v>5864</v>
      </c>
      <c r="J1753" s="2">
        <v>5.3</v>
      </c>
      <c r="K1753" s="2">
        <v>109.5</v>
      </c>
      <c r="L1753" s="2">
        <v>166</v>
      </c>
      <c r="M1753" s="2">
        <v>44.79</v>
      </c>
      <c r="N1753" s="2">
        <v>124.52</v>
      </c>
      <c r="O1753" s="2">
        <v>357.02</v>
      </c>
      <c r="P1753" s="2">
        <v>626</v>
      </c>
      <c r="Q1753" s="2" t="s">
        <v>49</v>
      </c>
      <c r="R1753" s="2">
        <v>63</v>
      </c>
      <c r="S1753" s="2">
        <v>418744</v>
      </c>
      <c r="T1753" s="2">
        <v>284.33</v>
      </c>
      <c r="U1753" s="2">
        <v>72.69</v>
      </c>
      <c r="V1753" s="2" t="s">
        <v>48</v>
      </c>
      <c r="W1753" s="2">
        <v>23.55</v>
      </c>
    </row>
    <row r="1754" spans="1:23" x14ac:dyDescent="0.3">
      <c r="A1754" s="2" t="s">
        <v>1365</v>
      </c>
      <c r="B1754" s="2" t="s">
        <v>13</v>
      </c>
      <c r="C1754" s="2" t="s">
        <v>48</v>
      </c>
      <c r="D1754" s="2" t="s">
        <v>2809</v>
      </c>
      <c r="E1754" s="2" t="s">
        <v>4451</v>
      </c>
      <c r="F1754" s="2" t="s">
        <v>26</v>
      </c>
      <c r="G1754" s="2" t="s">
        <v>9</v>
      </c>
      <c r="H1754" s="2">
        <f t="shared" si="27"/>
        <v>2008</v>
      </c>
      <c r="I1754" s="42" t="s">
        <v>6757</v>
      </c>
      <c r="J1754" s="2">
        <v>5.3</v>
      </c>
      <c r="K1754" s="2">
        <v>87.84</v>
      </c>
      <c r="L1754" s="2">
        <v>180</v>
      </c>
      <c r="M1754" s="2">
        <v>19.13</v>
      </c>
      <c r="N1754" s="2">
        <v>28.71</v>
      </c>
      <c r="O1754" s="2">
        <v>95.13</v>
      </c>
      <c r="P1754" s="2">
        <v>1378</v>
      </c>
      <c r="Q1754" s="2" t="s">
        <v>49</v>
      </c>
      <c r="R1754" s="2">
        <v>41</v>
      </c>
      <c r="S1754" s="2">
        <v>40143</v>
      </c>
      <c r="T1754" s="2">
        <v>75.27</v>
      </c>
      <c r="U1754" s="2">
        <v>19.86</v>
      </c>
      <c r="V1754" s="2" t="s">
        <v>50</v>
      </c>
      <c r="W1754" s="2">
        <v>11.54</v>
      </c>
    </row>
    <row r="1755" spans="1:23" x14ac:dyDescent="0.3">
      <c r="A1755" s="2" t="s">
        <v>1401</v>
      </c>
      <c r="B1755" s="2" t="s">
        <v>32</v>
      </c>
      <c r="C1755" s="2" t="s">
        <v>52</v>
      </c>
      <c r="D1755" s="2" t="s">
        <v>2826</v>
      </c>
      <c r="E1755" s="2" t="s">
        <v>4493</v>
      </c>
      <c r="F1755" s="2" t="s">
        <v>26</v>
      </c>
      <c r="G1755" s="2" t="s">
        <v>9</v>
      </c>
      <c r="H1755" s="2">
        <f t="shared" si="27"/>
        <v>1956</v>
      </c>
      <c r="I1755" s="42" t="s">
        <v>6758</v>
      </c>
      <c r="J1755" s="2">
        <v>5.3</v>
      </c>
      <c r="K1755" s="2">
        <v>242.46</v>
      </c>
      <c r="L1755" s="2">
        <v>104</v>
      </c>
      <c r="M1755" s="2">
        <v>21.59</v>
      </c>
      <c r="N1755" s="2">
        <v>46.07</v>
      </c>
      <c r="O1755" s="2">
        <v>429.03</v>
      </c>
      <c r="P1755" s="2">
        <v>4455</v>
      </c>
      <c r="Q1755" s="2" t="s">
        <v>49</v>
      </c>
      <c r="R1755" s="2">
        <v>39</v>
      </c>
      <c r="S1755" s="2">
        <v>235247</v>
      </c>
      <c r="T1755" s="2">
        <v>230.89</v>
      </c>
      <c r="U1755" s="2">
        <v>198.14</v>
      </c>
      <c r="V1755" s="2" t="s">
        <v>50</v>
      </c>
      <c r="W1755" s="2">
        <v>87.88</v>
      </c>
    </row>
    <row r="1756" spans="1:23" x14ac:dyDescent="0.3">
      <c r="A1756" s="2" t="s">
        <v>1440</v>
      </c>
      <c r="B1756" s="2" t="s">
        <v>28</v>
      </c>
      <c r="C1756" s="2" t="s">
        <v>66</v>
      </c>
      <c r="D1756" s="2" t="s">
        <v>2851</v>
      </c>
      <c r="E1756" s="2" t="s">
        <v>4541</v>
      </c>
      <c r="F1756" s="2" t="s">
        <v>26</v>
      </c>
      <c r="G1756" s="2" t="s">
        <v>1843</v>
      </c>
      <c r="H1756" s="2">
        <f t="shared" si="27"/>
        <v>1990</v>
      </c>
      <c r="I1756" s="42" t="s">
        <v>6759</v>
      </c>
      <c r="J1756" s="2">
        <v>5.3</v>
      </c>
      <c r="K1756" s="2">
        <v>113.48</v>
      </c>
      <c r="L1756" s="2">
        <v>155</v>
      </c>
      <c r="M1756" s="2">
        <v>16.62</v>
      </c>
      <c r="N1756" s="2">
        <v>40.090000000000003</v>
      </c>
      <c r="O1756" s="2">
        <v>93.94</v>
      </c>
      <c r="P1756" s="2">
        <v>4206</v>
      </c>
      <c r="Q1756" s="2" t="s">
        <v>49</v>
      </c>
      <c r="R1756" s="2">
        <v>61</v>
      </c>
      <c r="S1756" s="2">
        <v>207531</v>
      </c>
      <c r="T1756" s="2">
        <v>55.96</v>
      </c>
      <c r="U1756" s="2">
        <v>37.979999999999997</v>
      </c>
      <c r="V1756" s="2" t="s">
        <v>55</v>
      </c>
      <c r="W1756" s="2">
        <v>34.26</v>
      </c>
    </row>
    <row r="1757" spans="1:23" x14ac:dyDescent="0.3">
      <c r="A1757" s="2" t="s">
        <v>1442</v>
      </c>
      <c r="B1757" s="2" t="s">
        <v>17</v>
      </c>
      <c r="C1757" s="2" t="s">
        <v>44</v>
      </c>
      <c r="D1757" s="2" t="s">
        <v>2853</v>
      </c>
      <c r="E1757" s="2" t="s">
        <v>4545</v>
      </c>
      <c r="F1757" s="2" t="s">
        <v>26</v>
      </c>
      <c r="G1757" s="2" t="s">
        <v>9</v>
      </c>
      <c r="H1757" s="2">
        <f t="shared" si="27"/>
        <v>1966</v>
      </c>
      <c r="I1757" s="42" t="s">
        <v>6760</v>
      </c>
      <c r="J1757" s="2">
        <v>5.3</v>
      </c>
      <c r="K1757" s="2">
        <v>278.33999999999997</v>
      </c>
      <c r="L1757" s="2">
        <v>111</v>
      </c>
      <c r="M1757" s="2">
        <v>33.57</v>
      </c>
      <c r="N1757" s="2">
        <v>83.87</v>
      </c>
      <c r="O1757" s="2">
        <v>258.83</v>
      </c>
      <c r="P1757" s="2">
        <v>3680</v>
      </c>
      <c r="Q1757" s="2" t="s">
        <v>45</v>
      </c>
      <c r="R1757" s="2">
        <v>54</v>
      </c>
      <c r="S1757" s="2">
        <v>468447</v>
      </c>
      <c r="T1757" s="2">
        <v>149.22999999999999</v>
      </c>
      <c r="U1757" s="2">
        <v>109.6</v>
      </c>
      <c r="V1757" s="2" t="s">
        <v>54</v>
      </c>
      <c r="W1757" s="2">
        <v>94.98</v>
      </c>
    </row>
    <row r="1758" spans="1:23" x14ac:dyDescent="0.3">
      <c r="A1758" s="2" t="s">
        <v>1482</v>
      </c>
      <c r="B1758" s="2" t="s">
        <v>20</v>
      </c>
      <c r="C1758" s="2" t="s">
        <v>48</v>
      </c>
      <c r="D1758" s="2" t="s">
        <v>2509</v>
      </c>
      <c r="E1758" s="2" t="s">
        <v>4592</v>
      </c>
      <c r="F1758" s="2" t="s">
        <v>26</v>
      </c>
      <c r="G1758" s="2" t="s">
        <v>1843</v>
      </c>
      <c r="H1758" s="2">
        <f t="shared" si="27"/>
        <v>1988</v>
      </c>
      <c r="I1758" s="42" t="s">
        <v>6761</v>
      </c>
      <c r="J1758" s="2">
        <v>5.3</v>
      </c>
      <c r="K1758" s="2">
        <v>271.19</v>
      </c>
      <c r="L1758" s="2">
        <v>136</v>
      </c>
      <c r="M1758" s="2">
        <v>26.29</v>
      </c>
      <c r="N1758" s="2">
        <v>41.41</v>
      </c>
      <c r="O1758" s="2">
        <v>178.02</v>
      </c>
      <c r="P1758" s="2">
        <v>3628</v>
      </c>
      <c r="Q1758" s="2" t="s">
        <v>45</v>
      </c>
      <c r="R1758" s="2">
        <v>21</v>
      </c>
      <c r="S1758" s="2">
        <v>202529</v>
      </c>
      <c r="T1758" s="2">
        <v>120.9</v>
      </c>
      <c r="U1758" s="2">
        <v>57.12</v>
      </c>
      <c r="V1758" s="2" t="s">
        <v>54</v>
      </c>
      <c r="W1758" s="2">
        <v>95.81</v>
      </c>
    </row>
    <row r="1759" spans="1:23" x14ac:dyDescent="0.3">
      <c r="A1759" s="2" t="s">
        <v>1535</v>
      </c>
      <c r="B1759" s="2" t="s">
        <v>13</v>
      </c>
      <c r="C1759" s="2" t="s">
        <v>52</v>
      </c>
      <c r="D1759" s="2" t="s">
        <v>2904</v>
      </c>
      <c r="E1759" s="2" t="s">
        <v>4655</v>
      </c>
      <c r="F1759" s="2" t="s">
        <v>26</v>
      </c>
      <c r="G1759" s="2" t="s">
        <v>9</v>
      </c>
      <c r="H1759" s="2">
        <f t="shared" si="27"/>
        <v>1977</v>
      </c>
      <c r="I1759" s="42" t="s">
        <v>6762</v>
      </c>
      <c r="J1759" s="2">
        <v>5.3</v>
      </c>
      <c r="K1759" s="2">
        <v>117.54</v>
      </c>
      <c r="L1759" s="2">
        <v>106</v>
      </c>
      <c r="M1759" s="2">
        <v>33.07</v>
      </c>
      <c r="N1759" s="2">
        <v>57.78</v>
      </c>
      <c r="O1759" s="2">
        <v>566.25</v>
      </c>
      <c r="P1759" s="2">
        <v>1777</v>
      </c>
      <c r="Q1759" s="2" t="s">
        <v>45</v>
      </c>
      <c r="R1759" s="2">
        <v>23</v>
      </c>
      <c r="S1759" s="2">
        <v>304703</v>
      </c>
      <c r="T1759" s="2">
        <v>349.29</v>
      </c>
      <c r="U1759" s="2">
        <v>216.96</v>
      </c>
      <c r="V1759" s="2" t="s">
        <v>54</v>
      </c>
      <c r="W1759" s="2">
        <v>55.67</v>
      </c>
    </row>
    <row r="1760" spans="1:23" x14ac:dyDescent="0.3">
      <c r="A1760" s="2" t="s">
        <v>1539</v>
      </c>
      <c r="B1760" s="2" t="s">
        <v>32</v>
      </c>
      <c r="C1760" s="2" t="s">
        <v>52</v>
      </c>
      <c r="D1760" s="2" t="s">
        <v>2661</v>
      </c>
      <c r="E1760" s="2" t="s">
        <v>4660</v>
      </c>
      <c r="F1760" s="2" t="s">
        <v>26</v>
      </c>
      <c r="G1760" s="2" t="s">
        <v>1843</v>
      </c>
      <c r="H1760" s="2">
        <f t="shared" si="27"/>
        <v>1955</v>
      </c>
      <c r="I1760" s="42" t="s">
        <v>6763</v>
      </c>
      <c r="J1760" s="2">
        <v>5.3</v>
      </c>
      <c r="K1760" s="2">
        <v>15.29</v>
      </c>
      <c r="L1760" s="2">
        <v>119</v>
      </c>
      <c r="M1760" s="2">
        <v>13.62</v>
      </c>
      <c r="N1760" s="2">
        <v>22.71</v>
      </c>
      <c r="O1760" s="2">
        <v>198.21</v>
      </c>
      <c r="P1760" s="2">
        <v>2261</v>
      </c>
      <c r="Q1760" s="2" t="s">
        <v>45</v>
      </c>
      <c r="R1760" s="2">
        <v>77</v>
      </c>
      <c r="S1760" s="2">
        <v>366121</v>
      </c>
      <c r="T1760" s="2">
        <v>151.56</v>
      </c>
      <c r="U1760" s="2">
        <v>46.65</v>
      </c>
      <c r="V1760" s="2" t="s">
        <v>46</v>
      </c>
      <c r="W1760" s="2">
        <v>7.59</v>
      </c>
    </row>
    <row r="1761" spans="1:23" x14ac:dyDescent="0.3">
      <c r="A1761" s="2" t="s">
        <v>582</v>
      </c>
      <c r="B1761" s="2" t="s">
        <v>20</v>
      </c>
      <c r="C1761" s="2" t="s">
        <v>61</v>
      </c>
      <c r="D1761" s="2" t="s">
        <v>2907</v>
      </c>
      <c r="E1761" s="2" t="s">
        <v>4667</v>
      </c>
      <c r="F1761" s="2" t="s">
        <v>26</v>
      </c>
      <c r="G1761" s="2" t="s">
        <v>9</v>
      </c>
      <c r="H1761" s="2">
        <f t="shared" si="27"/>
        <v>1992</v>
      </c>
      <c r="I1761" s="42" t="s">
        <v>6764</v>
      </c>
      <c r="J1761" s="2">
        <v>5.3</v>
      </c>
      <c r="K1761" s="2">
        <v>273.27</v>
      </c>
      <c r="L1761" s="2">
        <v>180</v>
      </c>
      <c r="M1761" s="2">
        <v>4.63</v>
      </c>
      <c r="N1761" s="2">
        <v>7.81</v>
      </c>
      <c r="O1761" s="2">
        <v>74.28</v>
      </c>
      <c r="P1761" s="2">
        <v>3149</v>
      </c>
      <c r="Q1761" s="2" t="s">
        <v>49</v>
      </c>
      <c r="R1761" s="2">
        <v>76</v>
      </c>
      <c r="S1761" s="2">
        <v>143229</v>
      </c>
      <c r="T1761" s="2">
        <v>42.78</v>
      </c>
      <c r="U1761" s="2">
        <v>31.5</v>
      </c>
      <c r="V1761" s="2" t="s">
        <v>55</v>
      </c>
      <c r="W1761" s="2">
        <v>27.9</v>
      </c>
    </row>
    <row r="1762" spans="1:23" x14ac:dyDescent="0.3">
      <c r="A1762" s="2" t="s">
        <v>1594</v>
      </c>
      <c r="B1762" s="2" t="s">
        <v>28</v>
      </c>
      <c r="C1762" s="2" t="s">
        <v>54</v>
      </c>
      <c r="D1762" s="2" t="s">
        <v>2611</v>
      </c>
      <c r="E1762" s="2" t="s">
        <v>4731</v>
      </c>
      <c r="F1762" s="2" t="s">
        <v>26</v>
      </c>
      <c r="G1762" s="2" t="s">
        <v>9</v>
      </c>
      <c r="H1762" s="2">
        <f t="shared" si="27"/>
        <v>1964</v>
      </c>
      <c r="I1762" s="42" t="s">
        <v>6765</v>
      </c>
      <c r="J1762" s="2">
        <v>5.3</v>
      </c>
      <c r="K1762" s="2">
        <v>257.35000000000002</v>
      </c>
      <c r="L1762" s="2">
        <v>141</v>
      </c>
      <c r="M1762" s="2">
        <v>43.83</v>
      </c>
      <c r="N1762" s="2">
        <v>96.04</v>
      </c>
      <c r="O1762" s="2">
        <v>316.95999999999998</v>
      </c>
      <c r="P1762" s="2">
        <v>2874</v>
      </c>
      <c r="Q1762" s="2" t="s">
        <v>45</v>
      </c>
      <c r="R1762" s="2">
        <v>100</v>
      </c>
      <c r="S1762" s="2">
        <v>447701</v>
      </c>
      <c r="T1762" s="2">
        <v>184.18</v>
      </c>
      <c r="U1762" s="2">
        <v>132.78</v>
      </c>
      <c r="V1762" s="2" t="s">
        <v>44</v>
      </c>
      <c r="W1762" s="2">
        <v>93.68</v>
      </c>
    </row>
    <row r="1763" spans="1:23" x14ac:dyDescent="0.3">
      <c r="A1763" s="2" t="s">
        <v>1662</v>
      </c>
      <c r="B1763" s="2" t="s">
        <v>13</v>
      </c>
      <c r="C1763" s="2" t="s">
        <v>54</v>
      </c>
      <c r="D1763" s="2" t="s">
        <v>2759</v>
      </c>
      <c r="E1763" s="2" t="s">
        <v>4817</v>
      </c>
      <c r="F1763" s="2" t="s">
        <v>26</v>
      </c>
      <c r="G1763" s="2" t="s">
        <v>9</v>
      </c>
      <c r="H1763" s="2">
        <f t="shared" si="27"/>
        <v>1983</v>
      </c>
      <c r="I1763" s="42" t="s">
        <v>6766</v>
      </c>
      <c r="J1763" s="2">
        <v>5.3</v>
      </c>
      <c r="K1763" s="2">
        <v>92.49</v>
      </c>
      <c r="L1763" s="2">
        <v>143</v>
      </c>
      <c r="M1763" s="2">
        <v>6.89</v>
      </c>
      <c r="N1763" s="2">
        <v>12.85</v>
      </c>
      <c r="O1763" s="2">
        <v>55.53</v>
      </c>
      <c r="P1763" s="2">
        <v>534</v>
      </c>
      <c r="Q1763" s="2" t="s">
        <v>45</v>
      </c>
      <c r="R1763" s="2">
        <v>20</v>
      </c>
      <c r="S1763" s="2">
        <v>336024</v>
      </c>
      <c r="T1763" s="2">
        <v>42.41</v>
      </c>
      <c r="U1763" s="2">
        <v>13.12</v>
      </c>
      <c r="V1763" s="2" t="s">
        <v>54</v>
      </c>
      <c r="W1763" s="2">
        <v>16.53</v>
      </c>
    </row>
    <row r="1764" spans="1:23" x14ac:dyDescent="0.3">
      <c r="A1764" s="2" t="s">
        <v>1703</v>
      </c>
      <c r="B1764" s="2" t="s">
        <v>17</v>
      </c>
      <c r="C1764" s="2" t="s">
        <v>52</v>
      </c>
      <c r="D1764" s="2" t="s">
        <v>2990</v>
      </c>
      <c r="E1764" s="2" t="s">
        <v>4866</v>
      </c>
      <c r="F1764" s="2" t="s">
        <v>26</v>
      </c>
      <c r="G1764" s="2" t="s">
        <v>9</v>
      </c>
      <c r="H1764" s="2">
        <f t="shared" si="27"/>
        <v>2000</v>
      </c>
      <c r="I1764" s="42" t="s">
        <v>5802</v>
      </c>
      <c r="J1764" s="2">
        <v>5.3</v>
      </c>
      <c r="K1764" s="2">
        <v>155.54</v>
      </c>
      <c r="L1764" s="2">
        <v>113</v>
      </c>
      <c r="M1764" s="2">
        <v>31.89</v>
      </c>
      <c r="N1764" s="2">
        <v>56.79</v>
      </c>
      <c r="O1764" s="2">
        <v>497.82</v>
      </c>
      <c r="P1764" s="2">
        <v>2157</v>
      </c>
      <c r="Q1764" s="2" t="s">
        <v>45</v>
      </c>
      <c r="R1764" s="2">
        <v>61</v>
      </c>
      <c r="S1764" s="2">
        <v>202256</v>
      </c>
      <c r="T1764" s="2">
        <v>256.55</v>
      </c>
      <c r="U1764" s="2">
        <v>241.27</v>
      </c>
      <c r="V1764" s="2" t="s">
        <v>44</v>
      </c>
      <c r="W1764" s="2">
        <v>20</v>
      </c>
    </row>
    <row r="1765" spans="1:23" x14ac:dyDescent="0.3">
      <c r="A1765" s="2" t="s">
        <v>344</v>
      </c>
      <c r="B1765" s="2" t="s">
        <v>17</v>
      </c>
      <c r="C1765" s="2" t="s">
        <v>50</v>
      </c>
      <c r="D1765" s="2" t="s">
        <v>3013</v>
      </c>
      <c r="E1765" s="2" t="s">
        <v>4918</v>
      </c>
      <c r="F1765" s="2" t="s">
        <v>26</v>
      </c>
      <c r="G1765" s="2" t="s">
        <v>9</v>
      </c>
      <c r="H1765" s="2">
        <f t="shared" si="27"/>
        <v>1968</v>
      </c>
      <c r="I1765" s="42" t="s">
        <v>6536</v>
      </c>
      <c r="J1765" s="2">
        <v>5.3</v>
      </c>
      <c r="K1765" s="2">
        <v>88.08</v>
      </c>
      <c r="L1765" s="2">
        <v>164</v>
      </c>
      <c r="M1765" s="2">
        <v>20.260000000000002</v>
      </c>
      <c r="N1765" s="2">
        <v>32.33</v>
      </c>
      <c r="O1765" s="2">
        <v>117.31</v>
      </c>
      <c r="P1765" s="2">
        <v>3445</v>
      </c>
      <c r="Q1765" s="2" t="s">
        <v>45</v>
      </c>
      <c r="R1765" s="2">
        <v>66</v>
      </c>
      <c r="S1765" s="2">
        <v>141112</v>
      </c>
      <c r="T1765" s="2">
        <v>74.67</v>
      </c>
      <c r="U1765" s="2">
        <v>42.64</v>
      </c>
      <c r="V1765" s="2" t="s">
        <v>48</v>
      </c>
      <c r="W1765" s="2">
        <v>24.41</v>
      </c>
    </row>
    <row r="1766" spans="1:23" x14ac:dyDescent="0.3">
      <c r="A1766" s="2" t="s">
        <v>1764</v>
      </c>
      <c r="B1766" s="2" t="s">
        <v>8</v>
      </c>
      <c r="C1766" s="2" t="s">
        <v>50</v>
      </c>
      <c r="D1766" s="2" t="s">
        <v>3021</v>
      </c>
      <c r="E1766" s="2" t="s">
        <v>4940</v>
      </c>
      <c r="F1766" s="2" t="s">
        <v>26</v>
      </c>
      <c r="G1766" s="2" t="s">
        <v>21</v>
      </c>
      <c r="H1766" s="2">
        <f t="shared" si="27"/>
        <v>2001</v>
      </c>
      <c r="I1766" s="42" t="s">
        <v>5510</v>
      </c>
      <c r="J1766" s="2">
        <v>5.3</v>
      </c>
      <c r="K1766" s="2">
        <v>57.15</v>
      </c>
      <c r="L1766" s="2">
        <v>89</v>
      </c>
      <c r="M1766" s="2">
        <v>47.36</v>
      </c>
      <c r="N1766" s="2">
        <v>91.73</v>
      </c>
      <c r="O1766" s="2">
        <v>292.60000000000002</v>
      </c>
      <c r="P1766" s="2">
        <v>3618</v>
      </c>
      <c r="Q1766" s="2" t="s">
        <v>49</v>
      </c>
      <c r="R1766" s="2">
        <v>78</v>
      </c>
      <c r="S1766" s="2">
        <v>253191</v>
      </c>
      <c r="T1766" s="2">
        <v>204.75</v>
      </c>
      <c r="U1766" s="2">
        <v>87.85</v>
      </c>
      <c r="V1766" s="2" t="s">
        <v>50</v>
      </c>
      <c r="W1766" s="2">
        <v>7.14</v>
      </c>
    </row>
    <row r="1767" spans="1:23" x14ac:dyDescent="0.3">
      <c r="A1767" s="2" t="s">
        <v>1771</v>
      </c>
      <c r="B1767" s="2" t="s">
        <v>20</v>
      </c>
      <c r="C1767" s="2" t="s">
        <v>52</v>
      </c>
      <c r="D1767" s="2" t="s">
        <v>3026</v>
      </c>
      <c r="E1767" s="2" t="s">
        <v>4949</v>
      </c>
      <c r="F1767" s="2" t="s">
        <v>26</v>
      </c>
      <c r="G1767" s="2" t="s">
        <v>9</v>
      </c>
      <c r="H1767" s="2">
        <f t="shared" si="27"/>
        <v>1971</v>
      </c>
      <c r="I1767" s="42" t="s">
        <v>6767</v>
      </c>
      <c r="J1767" s="2">
        <v>5.3</v>
      </c>
      <c r="K1767" s="2">
        <v>67.56</v>
      </c>
      <c r="L1767" s="2">
        <v>105</v>
      </c>
      <c r="M1767" s="2">
        <v>45.55</v>
      </c>
      <c r="N1767" s="2">
        <v>130.30000000000001</v>
      </c>
      <c r="O1767" s="2">
        <v>1101.07</v>
      </c>
      <c r="P1767" s="2">
        <v>3886</v>
      </c>
      <c r="Q1767" s="2" t="s">
        <v>45</v>
      </c>
      <c r="R1767" s="2">
        <v>31</v>
      </c>
      <c r="S1767" s="2">
        <v>231608</v>
      </c>
      <c r="T1767" s="2">
        <v>829.67</v>
      </c>
      <c r="U1767" s="2">
        <v>271.39999999999998</v>
      </c>
      <c r="V1767" s="2" t="s">
        <v>55</v>
      </c>
      <c r="W1767" s="2">
        <v>29.61</v>
      </c>
    </row>
    <row r="1768" spans="1:23" x14ac:dyDescent="0.3">
      <c r="A1768" s="2" t="s">
        <v>265</v>
      </c>
      <c r="B1768" s="2" t="s">
        <v>17</v>
      </c>
      <c r="C1768" s="2" t="s">
        <v>54</v>
      </c>
      <c r="D1768" s="2" t="s">
        <v>2056</v>
      </c>
      <c r="E1768" s="2" t="s">
        <v>3264</v>
      </c>
      <c r="F1768" s="2" t="s">
        <v>26</v>
      </c>
      <c r="G1768" s="2" t="s">
        <v>9</v>
      </c>
      <c r="H1768" s="2">
        <f t="shared" si="27"/>
        <v>1970</v>
      </c>
      <c r="I1768" s="42" t="s">
        <v>6768</v>
      </c>
      <c r="J1768" s="2">
        <v>5.2</v>
      </c>
      <c r="K1768" s="2">
        <v>127.89</v>
      </c>
      <c r="L1768" s="2">
        <v>142</v>
      </c>
      <c r="M1768" s="2">
        <v>7.23</v>
      </c>
      <c r="N1768" s="2">
        <v>20.28</v>
      </c>
      <c r="O1768" s="2">
        <v>78.150000000000006</v>
      </c>
      <c r="P1768" s="2">
        <v>2434</v>
      </c>
      <c r="Q1768" s="2" t="s">
        <v>45</v>
      </c>
      <c r="R1768" s="2">
        <v>76</v>
      </c>
      <c r="S1768" s="2">
        <v>282547</v>
      </c>
      <c r="T1768" s="2">
        <v>60.6</v>
      </c>
      <c r="U1768" s="2">
        <v>17.55</v>
      </c>
      <c r="V1768" s="2" t="s">
        <v>46</v>
      </c>
      <c r="W1768" s="2">
        <v>21.9</v>
      </c>
    </row>
    <row r="1769" spans="1:23" x14ac:dyDescent="0.3">
      <c r="A1769" s="2" t="s">
        <v>328</v>
      </c>
      <c r="B1769" s="2" t="s">
        <v>20</v>
      </c>
      <c r="C1769" s="2" t="s">
        <v>44</v>
      </c>
      <c r="D1769" s="2" t="s">
        <v>2107</v>
      </c>
      <c r="E1769" s="2" t="s">
        <v>3328</v>
      </c>
      <c r="F1769" s="2" t="s">
        <v>26</v>
      </c>
      <c r="G1769" s="2" t="s">
        <v>9</v>
      </c>
      <c r="H1769" s="2">
        <f t="shared" si="27"/>
        <v>2008</v>
      </c>
      <c r="I1769" s="42" t="s">
        <v>6769</v>
      </c>
      <c r="J1769" s="2">
        <v>5.2</v>
      </c>
      <c r="K1769" s="2">
        <v>265.33</v>
      </c>
      <c r="L1769" s="2">
        <v>167</v>
      </c>
      <c r="M1769" s="2">
        <v>33.79</v>
      </c>
      <c r="N1769" s="2">
        <v>89.65</v>
      </c>
      <c r="O1769" s="2">
        <v>762.71</v>
      </c>
      <c r="P1769" s="2">
        <v>4635</v>
      </c>
      <c r="Q1769" s="2" t="s">
        <v>45</v>
      </c>
      <c r="R1769" s="2">
        <v>56</v>
      </c>
      <c r="S1769" s="2">
        <v>4373</v>
      </c>
      <c r="T1769" s="2">
        <v>525.27</v>
      </c>
      <c r="U1769" s="2">
        <v>237.44</v>
      </c>
      <c r="V1769" s="2" t="s">
        <v>44</v>
      </c>
      <c r="W1769" s="2">
        <v>38.159999999999997</v>
      </c>
    </row>
    <row r="1770" spans="1:23" x14ac:dyDescent="0.3">
      <c r="A1770" s="2" t="s">
        <v>357</v>
      </c>
      <c r="B1770" s="2" t="s">
        <v>17</v>
      </c>
      <c r="C1770" s="2" t="s">
        <v>61</v>
      </c>
      <c r="D1770" s="2" t="s">
        <v>2131</v>
      </c>
      <c r="E1770" s="2" t="s">
        <v>3358</v>
      </c>
      <c r="F1770" s="2" t="s">
        <v>26</v>
      </c>
      <c r="G1770" s="2" t="s">
        <v>9</v>
      </c>
      <c r="H1770" s="2">
        <f t="shared" si="27"/>
        <v>1999</v>
      </c>
      <c r="I1770" s="42" t="s">
        <v>6770</v>
      </c>
      <c r="J1770" s="2">
        <v>5.2</v>
      </c>
      <c r="K1770" s="2">
        <v>48.74</v>
      </c>
      <c r="L1770" s="2">
        <v>165</v>
      </c>
      <c r="M1770" s="2">
        <v>29.36</v>
      </c>
      <c r="N1770" s="2">
        <v>78.7</v>
      </c>
      <c r="O1770" s="2">
        <v>468.65</v>
      </c>
      <c r="P1770" s="2">
        <v>2294</v>
      </c>
      <c r="Q1770" s="2" t="s">
        <v>45</v>
      </c>
      <c r="R1770" s="2">
        <v>92</v>
      </c>
      <c r="S1770" s="2">
        <v>350632</v>
      </c>
      <c r="T1770" s="2">
        <v>250.69</v>
      </c>
      <c r="U1770" s="2">
        <v>217.96</v>
      </c>
      <c r="V1770" s="2" t="s">
        <v>44</v>
      </c>
      <c r="W1770" s="2">
        <v>6.86</v>
      </c>
    </row>
    <row r="1771" spans="1:23" x14ac:dyDescent="0.3">
      <c r="A1771" s="2" t="s">
        <v>426</v>
      </c>
      <c r="B1771" s="2" t="s">
        <v>32</v>
      </c>
      <c r="C1771" s="2" t="s">
        <v>52</v>
      </c>
      <c r="D1771" s="2" t="s">
        <v>2181</v>
      </c>
      <c r="E1771" s="2" t="s">
        <v>3431</v>
      </c>
      <c r="F1771" s="2" t="s">
        <v>26</v>
      </c>
      <c r="G1771" s="2" t="s">
        <v>9</v>
      </c>
      <c r="H1771" s="2">
        <f t="shared" si="27"/>
        <v>2009</v>
      </c>
      <c r="I1771" s="42" t="s">
        <v>6771</v>
      </c>
      <c r="J1771" s="2">
        <v>5.2</v>
      </c>
      <c r="K1771" s="2">
        <v>107.55</v>
      </c>
      <c r="L1771" s="2">
        <v>134</v>
      </c>
      <c r="M1771" s="2">
        <v>37.14</v>
      </c>
      <c r="N1771" s="2">
        <v>58.24</v>
      </c>
      <c r="O1771" s="2">
        <v>559.4</v>
      </c>
      <c r="P1771" s="2">
        <v>4430</v>
      </c>
      <c r="Q1771" s="2" t="s">
        <v>49</v>
      </c>
      <c r="R1771" s="2">
        <v>21</v>
      </c>
      <c r="S1771" s="2">
        <v>390384</v>
      </c>
      <c r="T1771" s="2">
        <v>363.82</v>
      </c>
      <c r="U1771" s="2">
        <v>195.58</v>
      </c>
      <c r="V1771" s="2" t="s">
        <v>46</v>
      </c>
      <c r="W1771" s="2">
        <v>35.049999999999997</v>
      </c>
    </row>
    <row r="1772" spans="1:23" x14ac:dyDescent="0.3">
      <c r="A1772" s="2" t="s">
        <v>495</v>
      </c>
      <c r="B1772" s="2" t="s">
        <v>22</v>
      </c>
      <c r="C1772" s="2" t="s">
        <v>48</v>
      </c>
      <c r="D1772" s="2" t="s">
        <v>2245</v>
      </c>
      <c r="E1772" s="2" t="s">
        <v>3501</v>
      </c>
      <c r="F1772" s="2" t="s">
        <v>26</v>
      </c>
      <c r="G1772" s="2" t="s">
        <v>9</v>
      </c>
      <c r="H1772" s="2">
        <f t="shared" si="27"/>
        <v>1976</v>
      </c>
      <c r="I1772" s="42" t="s">
        <v>6772</v>
      </c>
      <c r="J1772" s="2">
        <v>5.2</v>
      </c>
      <c r="K1772" s="2">
        <v>268.8</v>
      </c>
      <c r="L1772" s="2">
        <v>107</v>
      </c>
      <c r="M1772" s="2">
        <v>12.34</v>
      </c>
      <c r="N1772" s="2">
        <v>24.91</v>
      </c>
      <c r="O1772" s="2">
        <v>113.04</v>
      </c>
      <c r="P1772" s="2">
        <v>4164</v>
      </c>
      <c r="Q1772" s="2" t="s">
        <v>49</v>
      </c>
      <c r="R1772" s="2">
        <v>91</v>
      </c>
      <c r="S1772" s="2">
        <v>85781</v>
      </c>
      <c r="T1772" s="2">
        <v>81.510000000000005</v>
      </c>
      <c r="U1772" s="2">
        <v>31.53</v>
      </c>
      <c r="V1772" s="2" t="s">
        <v>54</v>
      </c>
      <c r="W1772" s="2">
        <v>29.57</v>
      </c>
    </row>
    <row r="1773" spans="1:23" x14ac:dyDescent="0.3">
      <c r="A1773" s="2" t="s">
        <v>518</v>
      </c>
      <c r="B1773" s="2" t="s">
        <v>13</v>
      </c>
      <c r="C1773" s="2" t="s">
        <v>50</v>
      </c>
      <c r="D1773" s="2" t="s">
        <v>2015</v>
      </c>
      <c r="E1773" s="2" t="s">
        <v>3524</v>
      </c>
      <c r="F1773" s="2" t="s">
        <v>26</v>
      </c>
      <c r="G1773" s="2" t="s">
        <v>9</v>
      </c>
      <c r="H1773" s="2">
        <f t="shared" si="27"/>
        <v>1950</v>
      </c>
      <c r="I1773" s="42" t="s">
        <v>6773</v>
      </c>
      <c r="J1773" s="2">
        <v>5.2</v>
      </c>
      <c r="K1773" s="2">
        <v>153.19999999999999</v>
      </c>
      <c r="L1773" s="2">
        <v>120</v>
      </c>
      <c r="M1773" s="2">
        <v>29.56</v>
      </c>
      <c r="N1773" s="2">
        <v>88.62</v>
      </c>
      <c r="O1773" s="2">
        <v>348.38</v>
      </c>
      <c r="P1773" s="2">
        <v>2273</v>
      </c>
      <c r="Q1773" s="2" t="s">
        <v>49</v>
      </c>
      <c r="R1773" s="2">
        <v>47</v>
      </c>
      <c r="S1773" s="2">
        <v>230757</v>
      </c>
      <c r="T1773" s="2">
        <v>222.26</v>
      </c>
      <c r="U1773" s="2">
        <v>126.12</v>
      </c>
      <c r="V1773" s="2" t="s">
        <v>46</v>
      </c>
      <c r="W1773" s="2">
        <v>57.71</v>
      </c>
    </row>
    <row r="1774" spans="1:23" x14ac:dyDescent="0.3">
      <c r="A1774" s="2" t="s">
        <v>521</v>
      </c>
      <c r="B1774" s="2" t="s">
        <v>13</v>
      </c>
      <c r="C1774" s="2" t="s">
        <v>50</v>
      </c>
      <c r="D1774" s="2" t="s">
        <v>1906</v>
      </c>
      <c r="E1774" s="2" t="s">
        <v>3527</v>
      </c>
      <c r="F1774" s="2" t="s">
        <v>26</v>
      </c>
      <c r="G1774" s="2" t="s">
        <v>9</v>
      </c>
      <c r="H1774" s="2">
        <f t="shared" si="27"/>
        <v>2006</v>
      </c>
      <c r="I1774" s="42" t="s">
        <v>6774</v>
      </c>
      <c r="J1774" s="2">
        <v>5.2</v>
      </c>
      <c r="K1774" s="2">
        <v>111.82</v>
      </c>
      <c r="L1774" s="2">
        <v>135</v>
      </c>
      <c r="M1774" s="2">
        <v>13.17</v>
      </c>
      <c r="N1774" s="2">
        <v>23.54</v>
      </c>
      <c r="O1774" s="2">
        <v>227.99</v>
      </c>
      <c r="P1774" s="2">
        <v>1347</v>
      </c>
      <c r="Q1774" s="2" t="s">
        <v>49</v>
      </c>
      <c r="R1774" s="2">
        <v>68</v>
      </c>
      <c r="S1774" s="2">
        <v>383633</v>
      </c>
      <c r="T1774" s="2">
        <v>139.62</v>
      </c>
      <c r="U1774" s="2">
        <v>88.37</v>
      </c>
      <c r="V1774" s="2" t="s">
        <v>54</v>
      </c>
      <c r="W1774" s="2">
        <v>47.88</v>
      </c>
    </row>
    <row r="1775" spans="1:23" x14ac:dyDescent="0.3">
      <c r="A1775" s="2" t="s">
        <v>540</v>
      </c>
      <c r="B1775" s="2" t="s">
        <v>22</v>
      </c>
      <c r="C1775" s="2" t="s">
        <v>54</v>
      </c>
      <c r="D1775" s="2" t="s">
        <v>2276</v>
      </c>
      <c r="E1775" s="2" t="s">
        <v>3546</v>
      </c>
      <c r="F1775" s="2" t="s">
        <v>26</v>
      </c>
      <c r="G1775" s="2" t="s">
        <v>9</v>
      </c>
      <c r="H1775" s="2">
        <f t="shared" si="27"/>
        <v>1997</v>
      </c>
      <c r="I1775" s="42" t="s">
        <v>6775</v>
      </c>
      <c r="J1775" s="2">
        <v>5.2</v>
      </c>
      <c r="K1775" s="2">
        <v>273.10000000000002</v>
      </c>
      <c r="L1775" s="2">
        <v>93</v>
      </c>
      <c r="M1775" s="2">
        <v>44.86</v>
      </c>
      <c r="N1775" s="2">
        <v>94.44</v>
      </c>
      <c r="O1775" s="2">
        <v>437.57</v>
      </c>
      <c r="P1775" s="2">
        <v>4783</v>
      </c>
      <c r="Q1775" s="2" t="s">
        <v>49</v>
      </c>
      <c r="R1775" s="2">
        <v>45</v>
      </c>
      <c r="S1775" s="2">
        <v>405614</v>
      </c>
      <c r="T1775" s="2">
        <v>333.63</v>
      </c>
      <c r="U1775" s="2">
        <v>103.94</v>
      </c>
      <c r="V1775" s="2" t="s">
        <v>50</v>
      </c>
      <c r="W1775" s="2">
        <v>106.83</v>
      </c>
    </row>
    <row r="1776" spans="1:23" x14ac:dyDescent="0.3">
      <c r="A1776" s="2" t="s">
        <v>670</v>
      </c>
      <c r="B1776" s="2" t="s">
        <v>22</v>
      </c>
      <c r="C1776" s="2" t="s">
        <v>66</v>
      </c>
      <c r="D1776" s="2" t="s">
        <v>2369</v>
      </c>
      <c r="E1776" s="2" t="s">
        <v>3684</v>
      </c>
      <c r="F1776" s="2" t="s">
        <v>26</v>
      </c>
      <c r="G1776" s="2" t="s">
        <v>9</v>
      </c>
      <c r="H1776" s="2">
        <f t="shared" si="27"/>
        <v>1967</v>
      </c>
      <c r="I1776" s="42" t="s">
        <v>6776</v>
      </c>
      <c r="J1776" s="2">
        <v>5.2</v>
      </c>
      <c r="K1776" s="2">
        <v>200.97</v>
      </c>
      <c r="L1776" s="2">
        <v>87</v>
      </c>
      <c r="M1776" s="2">
        <v>8.5</v>
      </c>
      <c r="N1776" s="2">
        <v>21.87</v>
      </c>
      <c r="O1776" s="2">
        <v>186.99</v>
      </c>
      <c r="P1776" s="2">
        <v>3063</v>
      </c>
      <c r="Q1776" s="2" t="s">
        <v>45</v>
      </c>
      <c r="R1776" s="2">
        <v>29</v>
      </c>
      <c r="S1776" s="2">
        <v>275590</v>
      </c>
      <c r="T1776" s="2">
        <v>100.92</v>
      </c>
      <c r="U1776" s="2">
        <v>86.07</v>
      </c>
      <c r="V1776" s="2" t="s">
        <v>55</v>
      </c>
      <c r="W1776" s="2">
        <v>42.91</v>
      </c>
    </row>
    <row r="1777" spans="1:23" x14ac:dyDescent="0.3">
      <c r="A1777" s="2" t="s">
        <v>738</v>
      </c>
      <c r="B1777" s="2" t="s">
        <v>32</v>
      </c>
      <c r="C1777" s="2" t="s">
        <v>44</v>
      </c>
      <c r="D1777" s="2" t="s">
        <v>2419</v>
      </c>
      <c r="E1777" s="2" t="s">
        <v>3757</v>
      </c>
      <c r="F1777" s="2" t="s">
        <v>26</v>
      </c>
      <c r="G1777" s="2" t="s">
        <v>9</v>
      </c>
      <c r="H1777" s="2">
        <f t="shared" si="27"/>
        <v>2012</v>
      </c>
      <c r="I1777" s="42" t="s">
        <v>6777</v>
      </c>
      <c r="J1777" s="2">
        <v>5.2</v>
      </c>
      <c r="K1777" s="2">
        <v>47.86</v>
      </c>
      <c r="L1777" s="2">
        <v>83</v>
      </c>
      <c r="M1777" s="2">
        <v>21.67</v>
      </c>
      <c r="N1777" s="2">
        <v>58.67</v>
      </c>
      <c r="O1777" s="2">
        <v>306.37</v>
      </c>
      <c r="P1777" s="2">
        <v>3417</v>
      </c>
      <c r="Q1777" s="2" t="s">
        <v>49</v>
      </c>
      <c r="R1777" s="2">
        <v>94</v>
      </c>
      <c r="S1777" s="2">
        <v>259224</v>
      </c>
      <c r="T1777" s="2">
        <v>184.46</v>
      </c>
      <c r="U1777" s="2">
        <v>121.91</v>
      </c>
      <c r="V1777" s="2" t="s">
        <v>44</v>
      </c>
      <c r="W1777" s="2">
        <v>21.14</v>
      </c>
    </row>
    <row r="1778" spans="1:23" x14ac:dyDescent="0.3">
      <c r="A1778" s="2" t="s">
        <v>834</v>
      </c>
      <c r="B1778" s="2" t="s">
        <v>8</v>
      </c>
      <c r="C1778" s="2" t="s">
        <v>48</v>
      </c>
      <c r="D1778" s="2" t="s">
        <v>2487</v>
      </c>
      <c r="E1778" s="2" t="s">
        <v>3863</v>
      </c>
      <c r="F1778" s="2" t="s">
        <v>26</v>
      </c>
      <c r="G1778" s="2" t="s">
        <v>9</v>
      </c>
      <c r="H1778" s="2">
        <f t="shared" si="27"/>
        <v>1992</v>
      </c>
      <c r="I1778" s="42" t="s">
        <v>6778</v>
      </c>
      <c r="J1778" s="2">
        <v>5.2</v>
      </c>
      <c r="K1778" s="2">
        <v>19.79</v>
      </c>
      <c r="L1778" s="2">
        <v>84</v>
      </c>
      <c r="M1778" s="2">
        <v>15.92</v>
      </c>
      <c r="N1778" s="2">
        <v>36.65</v>
      </c>
      <c r="O1778" s="2">
        <v>111.83</v>
      </c>
      <c r="P1778" s="2">
        <v>3472</v>
      </c>
      <c r="Q1778" s="2" t="s">
        <v>49</v>
      </c>
      <c r="R1778" s="2">
        <v>88</v>
      </c>
      <c r="S1778" s="2">
        <v>404764</v>
      </c>
      <c r="T1778" s="2">
        <v>80.38</v>
      </c>
      <c r="U1778" s="2">
        <v>31.45</v>
      </c>
      <c r="V1778" s="2" t="s">
        <v>54</v>
      </c>
      <c r="W1778" s="2">
        <v>7.77</v>
      </c>
    </row>
    <row r="1779" spans="1:23" x14ac:dyDescent="0.3">
      <c r="A1779" s="2" t="s">
        <v>852</v>
      </c>
      <c r="B1779" s="2" t="s">
        <v>13</v>
      </c>
      <c r="C1779" s="2" t="s">
        <v>44</v>
      </c>
      <c r="D1779" s="2" t="s">
        <v>2497</v>
      </c>
      <c r="E1779" s="2" t="s">
        <v>3882</v>
      </c>
      <c r="F1779" s="2" t="s">
        <v>26</v>
      </c>
      <c r="G1779" s="2" t="s">
        <v>9</v>
      </c>
      <c r="H1779" s="2">
        <f t="shared" si="27"/>
        <v>1954</v>
      </c>
      <c r="I1779" s="42" t="s">
        <v>6779</v>
      </c>
      <c r="J1779" s="2">
        <v>5.2</v>
      </c>
      <c r="K1779" s="2">
        <v>240.83</v>
      </c>
      <c r="L1779" s="2">
        <v>121</v>
      </c>
      <c r="M1779" s="2">
        <v>43.74</v>
      </c>
      <c r="N1779" s="2">
        <v>116.99</v>
      </c>
      <c r="O1779" s="2">
        <v>1050.03</v>
      </c>
      <c r="P1779" s="2">
        <v>1440</v>
      </c>
      <c r="Q1779" s="2" t="s">
        <v>49</v>
      </c>
      <c r="R1779" s="2">
        <v>56</v>
      </c>
      <c r="S1779" s="2">
        <v>331840</v>
      </c>
      <c r="T1779" s="2">
        <v>629.95000000000005</v>
      </c>
      <c r="U1779" s="2">
        <v>420.08</v>
      </c>
      <c r="V1779" s="2" t="s">
        <v>46</v>
      </c>
      <c r="W1779" s="2">
        <v>82.29</v>
      </c>
    </row>
    <row r="1780" spans="1:23" x14ac:dyDescent="0.3">
      <c r="A1780" s="2" t="s">
        <v>853</v>
      </c>
      <c r="B1780" s="2" t="s">
        <v>13</v>
      </c>
      <c r="C1780" s="2" t="s">
        <v>54</v>
      </c>
      <c r="D1780" s="2" t="s">
        <v>2498</v>
      </c>
      <c r="E1780" s="2" t="s">
        <v>3883</v>
      </c>
      <c r="F1780" s="2" t="s">
        <v>26</v>
      </c>
      <c r="G1780" s="2" t="s">
        <v>9</v>
      </c>
      <c r="H1780" s="2">
        <f t="shared" si="27"/>
        <v>2015</v>
      </c>
      <c r="I1780" s="42" t="s">
        <v>6780</v>
      </c>
      <c r="J1780" s="2">
        <v>5.2</v>
      </c>
      <c r="K1780" s="2">
        <v>93.79</v>
      </c>
      <c r="L1780" s="2">
        <v>140</v>
      </c>
      <c r="M1780" s="2">
        <v>21.22</v>
      </c>
      <c r="N1780" s="2">
        <v>35.69</v>
      </c>
      <c r="O1780" s="2">
        <v>351.76</v>
      </c>
      <c r="P1780" s="2">
        <v>4194</v>
      </c>
      <c r="Q1780" s="2" t="s">
        <v>45</v>
      </c>
      <c r="R1780" s="2">
        <v>73</v>
      </c>
      <c r="S1780" s="2">
        <v>153899</v>
      </c>
      <c r="T1780" s="2">
        <v>185.88</v>
      </c>
      <c r="U1780" s="2">
        <v>165.88</v>
      </c>
      <c r="V1780" s="2" t="s">
        <v>46</v>
      </c>
      <c r="W1780" s="2">
        <v>35.909999999999997</v>
      </c>
    </row>
    <row r="1781" spans="1:23" x14ac:dyDescent="0.3">
      <c r="A1781" s="2" t="s">
        <v>857</v>
      </c>
      <c r="B1781" s="2" t="s">
        <v>25</v>
      </c>
      <c r="C1781" s="2" t="s">
        <v>66</v>
      </c>
      <c r="D1781" s="2" t="s">
        <v>2501</v>
      </c>
      <c r="E1781" s="2" t="s">
        <v>3887</v>
      </c>
      <c r="F1781" s="2" t="s">
        <v>26</v>
      </c>
      <c r="G1781" s="2" t="s">
        <v>9</v>
      </c>
      <c r="H1781" s="2">
        <f t="shared" si="27"/>
        <v>1954</v>
      </c>
      <c r="I1781" s="42" t="s">
        <v>6781</v>
      </c>
      <c r="J1781" s="2">
        <v>5.2</v>
      </c>
      <c r="K1781" s="2">
        <v>246.93</v>
      </c>
      <c r="L1781" s="2">
        <v>129</v>
      </c>
      <c r="M1781" s="2">
        <v>30.7</v>
      </c>
      <c r="N1781" s="2">
        <v>63.69</v>
      </c>
      <c r="O1781" s="2">
        <v>541.54</v>
      </c>
      <c r="P1781" s="2">
        <v>2938</v>
      </c>
      <c r="Q1781" s="2" t="s">
        <v>45</v>
      </c>
      <c r="R1781" s="2">
        <v>62</v>
      </c>
      <c r="S1781" s="2">
        <v>231743</v>
      </c>
      <c r="T1781" s="2">
        <v>355.04</v>
      </c>
      <c r="U1781" s="2">
        <v>186.5</v>
      </c>
      <c r="V1781" s="2" t="s">
        <v>54</v>
      </c>
      <c r="W1781" s="2">
        <v>66</v>
      </c>
    </row>
    <row r="1782" spans="1:23" x14ac:dyDescent="0.3">
      <c r="A1782" s="2" t="s">
        <v>953</v>
      </c>
      <c r="B1782" s="2" t="s">
        <v>32</v>
      </c>
      <c r="C1782" s="2" t="s">
        <v>44</v>
      </c>
      <c r="D1782" s="2" t="s">
        <v>1867</v>
      </c>
      <c r="E1782" s="2" t="s">
        <v>3988</v>
      </c>
      <c r="F1782" s="2" t="s">
        <v>26</v>
      </c>
      <c r="G1782" s="2" t="s">
        <v>9</v>
      </c>
      <c r="H1782" s="2">
        <f t="shared" si="27"/>
        <v>1973</v>
      </c>
      <c r="I1782" s="42" t="s">
        <v>6782</v>
      </c>
      <c r="J1782" s="2">
        <v>5.2</v>
      </c>
      <c r="K1782" s="2">
        <v>210.81</v>
      </c>
      <c r="L1782" s="2">
        <v>171</v>
      </c>
      <c r="M1782" s="2">
        <v>37.28</v>
      </c>
      <c r="N1782" s="2">
        <v>69.099999999999994</v>
      </c>
      <c r="O1782" s="2">
        <v>235.73</v>
      </c>
      <c r="P1782" s="2">
        <v>3215</v>
      </c>
      <c r="Q1782" s="2" t="s">
        <v>45</v>
      </c>
      <c r="R1782" s="2">
        <v>37</v>
      </c>
      <c r="S1782" s="2">
        <v>142099</v>
      </c>
      <c r="T1782" s="2">
        <v>174.97</v>
      </c>
      <c r="U1782" s="2">
        <v>60.76</v>
      </c>
      <c r="V1782" s="2" t="s">
        <v>50</v>
      </c>
      <c r="W1782" s="2">
        <v>48.97</v>
      </c>
    </row>
    <row r="1783" spans="1:23" x14ac:dyDescent="0.3">
      <c r="A1783" s="2" t="s">
        <v>1175</v>
      </c>
      <c r="B1783" s="2" t="s">
        <v>32</v>
      </c>
      <c r="C1783" s="2" t="s">
        <v>52</v>
      </c>
      <c r="D1783" s="2" t="s">
        <v>2694</v>
      </c>
      <c r="E1783" s="2" t="s">
        <v>4239</v>
      </c>
      <c r="F1783" s="2" t="s">
        <v>26</v>
      </c>
      <c r="G1783" s="2" t="s">
        <v>1843</v>
      </c>
      <c r="H1783" s="2">
        <f t="shared" si="27"/>
        <v>1984</v>
      </c>
      <c r="I1783" s="42" t="s">
        <v>6783</v>
      </c>
      <c r="J1783" s="2">
        <v>5.2</v>
      </c>
      <c r="K1783" s="2">
        <v>127.92</v>
      </c>
      <c r="L1783" s="2">
        <v>180</v>
      </c>
      <c r="M1783" s="2">
        <v>13.71</v>
      </c>
      <c r="N1783" s="2">
        <v>29.21</v>
      </c>
      <c r="O1783" s="2">
        <v>114.74</v>
      </c>
      <c r="P1783" s="2">
        <v>2070</v>
      </c>
      <c r="Q1783" s="2" t="s">
        <v>49</v>
      </c>
      <c r="R1783" s="2">
        <v>32</v>
      </c>
      <c r="S1783" s="2">
        <v>406407</v>
      </c>
      <c r="T1783" s="2">
        <v>58.05</v>
      </c>
      <c r="U1783" s="2">
        <v>56.69</v>
      </c>
      <c r="V1783" s="2" t="s">
        <v>55</v>
      </c>
      <c r="W1783" s="2">
        <v>63.13</v>
      </c>
    </row>
    <row r="1784" spans="1:23" x14ac:dyDescent="0.3">
      <c r="A1784" s="2" t="s">
        <v>1189</v>
      </c>
      <c r="B1784" s="2" t="s">
        <v>25</v>
      </c>
      <c r="C1784" s="2" t="s">
        <v>48</v>
      </c>
      <c r="D1784" s="2" t="s">
        <v>2707</v>
      </c>
      <c r="E1784" s="2" t="s">
        <v>4254</v>
      </c>
      <c r="F1784" s="2" t="s">
        <v>26</v>
      </c>
      <c r="G1784" s="2" t="s">
        <v>9</v>
      </c>
      <c r="H1784" s="2">
        <f t="shared" si="27"/>
        <v>2001</v>
      </c>
      <c r="I1784" s="42" t="s">
        <v>6784</v>
      </c>
      <c r="J1784" s="2">
        <v>5.2</v>
      </c>
      <c r="K1784" s="2">
        <v>99.19</v>
      </c>
      <c r="L1784" s="2">
        <v>81</v>
      </c>
      <c r="M1784" s="2">
        <v>16.920000000000002</v>
      </c>
      <c r="N1784" s="2">
        <v>42.91</v>
      </c>
      <c r="O1784" s="2">
        <v>182.01</v>
      </c>
      <c r="P1784" s="2">
        <v>1327</v>
      </c>
      <c r="Q1784" s="2" t="s">
        <v>45</v>
      </c>
      <c r="R1784" s="2">
        <v>50</v>
      </c>
      <c r="S1784" s="2">
        <v>4200</v>
      </c>
      <c r="T1784" s="2">
        <v>109.74</v>
      </c>
      <c r="U1784" s="2">
        <v>72.27</v>
      </c>
      <c r="V1784" s="2" t="s">
        <v>44</v>
      </c>
      <c r="W1784" s="2">
        <v>10.23</v>
      </c>
    </row>
    <row r="1785" spans="1:23" x14ac:dyDescent="0.3">
      <c r="A1785" s="2" t="s">
        <v>1064</v>
      </c>
      <c r="B1785" s="2" t="s">
        <v>8</v>
      </c>
      <c r="C1785" s="2" t="s">
        <v>54</v>
      </c>
      <c r="D1785" s="2" t="s">
        <v>1969</v>
      </c>
      <c r="E1785" s="2" t="s">
        <v>4259</v>
      </c>
      <c r="F1785" s="2" t="s">
        <v>26</v>
      </c>
      <c r="G1785" s="2" t="s">
        <v>9</v>
      </c>
      <c r="H1785" s="2">
        <f t="shared" si="27"/>
        <v>1979</v>
      </c>
      <c r="I1785" s="42" t="s">
        <v>6785</v>
      </c>
      <c r="J1785" s="2">
        <v>5.2</v>
      </c>
      <c r="K1785" s="2">
        <v>176.63</v>
      </c>
      <c r="L1785" s="2">
        <v>101</v>
      </c>
      <c r="M1785" s="2">
        <v>1.03</v>
      </c>
      <c r="N1785" s="2">
        <v>2.98</v>
      </c>
      <c r="O1785" s="2">
        <v>11.98</v>
      </c>
      <c r="P1785" s="2">
        <v>2111</v>
      </c>
      <c r="Q1785" s="2" t="s">
        <v>45</v>
      </c>
      <c r="R1785" s="2">
        <v>58</v>
      </c>
      <c r="S1785" s="2">
        <v>219922</v>
      </c>
      <c r="T1785" s="2">
        <v>6.94</v>
      </c>
      <c r="U1785" s="2">
        <v>5.04</v>
      </c>
      <c r="V1785" s="2" t="s">
        <v>48</v>
      </c>
      <c r="W1785" s="2">
        <v>78.069999999999993</v>
      </c>
    </row>
    <row r="1786" spans="1:23" x14ac:dyDescent="0.3">
      <c r="A1786" s="2" t="s">
        <v>271</v>
      </c>
      <c r="B1786" s="2" t="s">
        <v>25</v>
      </c>
      <c r="C1786" s="2" t="s">
        <v>54</v>
      </c>
      <c r="D1786" s="2" t="s">
        <v>2284</v>
      </c>
      <c r="E1786" s="2" t="s">
        <v>4264</v>
      </c>
      <c r="F1786" s="2" t="s">
        <v>26</v>
      </c>
      <c r="G1786" s="2" t="s">
        <v>9</v>
      </c>
      <c r="H1786" s="2">
        <f t="shared" si="27"/>
        <v>1981</v>
      </c>
      <c r="I1786" s="42" t="s">
        <v>6786</v>
      </c>
      <c r="J1786" s="2">
        <v>5.2</v>
      </c>
      <c r="K1786" s="2">
        <v>130.13</v>
      </c>
      <c r="L1786" s="2">
        <v>179</v>
      </c>
      <c r="M1786" s="2">
        <v>19.82</v>
      </c>
      <c r="N1786" s="2">
        <v>32.159999999999997</v>
      </c>
      <c r="O1786" s="2">
        <v>250.97</v>
      </c>
      <c r="P1786" s="2">
        <v>2177</v>
      </c>
      <c r="Q1786" s="2" t="s">
        <v>49</v>
      </c>
      <c r="R1786" s="2">
        <v>29</v>
      </c>
      <c r="S1786" s="2">
        <v>445080</v>
      </c>
      <c r="T1786" s="2">
        <v>135.12</v>
      </c>
      <c r="U1786" s="2">
        <v>115.85</v>
      </c>
      <c r="V1786" s="2" t="s">
        <v>48</v>
      </c>
      <c r="W1786" s="2">
        <v>55</v>
      </c>
    </row>
    <row r="1787" spans="1:23" x14ac:dyDescent="0.3">
      <c r="A1787" s="2" t="s">
        <v>1242</v>
      </c>
      <c r="B1787" s="2" t="s">
        <v>8</v>
      </c>
      <c r="C1787" s="2" t="s">
        <v>48</v>
      </c>
      <c r="D1787" s="2" t="s">
        <v>2744</v>
      </c>
      <c r="E1787" s="2" t="s">
        <v>4315</v>
      </c>
      <c r="F1787" s="2" t="s">
        <v>26</v>
      </c>
      <c r="G1787" s="2" t="s">
        <v>9</v>
      </c>
      <c r="H1787" s="2">
        <f t="shared" si="27"/>
        <v>1992</v>
      </c>
      <c r="I1787" s="42" t="s">
        <v>6787</v>
      </c>
      <c r="J1787" s="2">
        <v>5.2</v>
      </c>
      <c r="K1787" s="2">
        <v>115.79</v>
      </c>
      <c r="L1787" s="2">
        <v>120</v>
      </c>
      <c r="M1787" s="2">
        <v>21.04</v>
      </c>
      <c r="N1787" s="2">
        <v>50.26</v>
      </c>
      <c r="O1787" s="2">
        <v>240.23</v>
      </c>
      <c r="P1787" s="2">
        <v>3333</v>
      </c>
      <c r="Q1787" s="2" t="s">
        <v>45</v>
      </c>
      <c r="R1787" s="2">
        <v>31</v>
      </c>
      <c r="S1787" s="2">
        <v>422104</v>
      </c>
      <c r="T1787" s="2">
        <v>144.5</v>
      </c>
      <c r="U1787" s="2">
        <v>95.73</v>
      </c>
      <c r="V1787" s="2" t="s">
        <v>50</v>
      </c>
      <c r="W1787" s="2">
        <v>19.22</v>
      </c>
    </row>
    <row r="1788" spans="1:23" x14ac:dyDescent="0.3">
      <c r="A1788" s="2" t="s">
        <v>1337</v>
      </c>
      <c r="B1788" s="2" t="s">
        <v>32</v>
      </c>
      <c r="C1788" s="2" t="s">
        <v>52</v>
      </c>
      <c r="D1788" s="2" t="s">
        <v>2200</v>
      </c>
      <c r="E1788" s="2" t="s">
        <v>4422</v>
      </c>
      <c r="F1788" s="2" t="s">
        <v>26</v>
      </c>
      <c r="G1788" s="2" t="s">
        <v>19</v>
      </c>
      <c r="H1788" s="2">
        <f t="shared" si="27"/>
        <v>1993</v>
      </c>
      <c r="I1788" s="42" t="s">
        <v>6788</v>
      </c>
      <c r="J1788" s="2">
        <v>5.2</v>
      </c>
      <c r="K1788" s="2">
        <v>55.06</v>
      </c>
      <c r="L1788" s="2">
        <v>174</v>
      </c>
      <c r="M1788" s="2">
        <v>35.76</v>
      </c>
      <c r="N1788" s="2">
        <v>73.37</v>
      </c>
      <c r="O1788" s="2">
        <v>236.09</v>
      </c>
      <c r="P1788" s="2">
        <v>1899</v>
      </c>
      <c r="Q1788" s="2" t="s">
        <v>45</v>
      </c>
      <c r="R1788" s="2">
        <v>76</v>
      </c>
      <c r="S1788" s="2">
        <v>413074</v>
      </c>
      <c r="T1788" s="2">
        <v>154.25</v>
      </c>
      <c r="U1788" s="2">
        <v>81.84</v>
      </c>
      <c r="V1788" s="2" t="s">
        <v>50</v>
      </c>
      <c r="W1788" s="2">
        <v>27.24</v>
      </c>
    </row>
    <row r="1789" spans="1:23" x14ac:dyDescent="0.3">
      <c r="A1789" s="2" t="s">
        <v>1402</v>
      </c>
      <c r="B1789" s="2" t="s">
        <v>10</v>
      </c>
      <c r="C1789" s="2" t="s">
        <v>44</v>
      </c>
      <c r="D1789" s="2" t="s">
        <v>2827</v>
      </c>
      <c r="E1789" s="2" t="s">
        <v>4494</v>
      </c>
      <c r="F1789" s="2" t="s">
        <v>26</v>
      </c>
      <c r="G1789" s="2" t="s">
        <v>9</v>
      </c>
      <c r="H1789" s="2">
        <f t="shared" si="27"/>
        <v>1976</v>
      </c>
      <c r="I1789" s="42" t="s">
        <v>6789</v>
      </c>
      <c r="J1789" s="2">
        <v>5.2</v>
      </c>
      <c r="K1789" s="2">
        <v>236.69</v>
      </c>
      <c r="L1789" s="2">
        <v>133</v>
      </c>
      <c r="M1789" s="2">
        <v>13.36</v>
      </c>
      <c r="N1789" s="2">
        <v>36.700000000000003</v>
      </c>
      <c r="O1789" s="2">
        <v>273.47000000000003</v>
      </c>
      <c r="P1789" s="2">
        <v>650</v>
      </c>
      <c r="Q1789" s="2" t="s">
        <v>45</v>
      </c>
      <c r="R1789" s="2">
        <v>91</v>
      </c>
      <c r="S1789" s="2">
        <v>278368</v>
      </c>
      <c r="T1789" s="2">
        <v>187.99</v>
      </c>
      <c r="U1789" s="2">
        <v>85.48</v>
      </c>
      <c r="V1789" s="2" t="s">
        <v>46</v>
      </c>
      <c r="W1789" s="2">
        <v>53.47</v>
      </c>
    </row>
    <row r="1790" spans="1:23" x14ac:dyDescent="0.3">
      <c r="A1790" s="2" t="s">
        <v>1429</v>
      </c>
      <c r="B1790" s="2" t="s">
        <v>17</v>
      </c>
      <c r="C1790" s="2" t="s">
        <v>50</v>
      </c>
      <c r="D1790" s="2" t="s">
        <v>2207</v>
      </c>
      <c r="E1790" s="2" t="s">
        <v>4527</v>
      </c>
      <c r="F1790" s="2" t="s">
        <v>26</v>
      </c>
      <c r="G1790" s="2" t="s">
        <v>9</v>
      </c>
      <c r="H1790" s="2">
        <f t="shared" si="27"/>
        <v>2009</v>
      </c>
      <c r="I1790" s="42" t="s">
        <v>6790</v>
      </c>
      <c r="J1790" s="2">
        <v>5.2</v>
      </c>
      <c r="K1790" s="2">
        <v>127.71</v>
      </c>
      <c r="L1790" s="2">
        <v>99</v>
      </c>
      <c r="M1790" s="2">
        <v>42.4</v>
      </c>
      <c r="N1790" s="2">
        <v>103.97</v>
      </c>
      <c r="O1790" s="2">
        <v>897.38</v>
      </c>
      <c r="P1790" s="2">
        <v>3530</v>
      </c>
      <c r="Q1790" s="2" t="s">
        <v>45</v>
      </c>
      <c r="R1790" s="2">
        <v>53</v>
      </c>
      <c r="S1790" s="2">
        <v>39949</v>
      </c>
      <c r="T1790" s="2">
        <v>627.48</v>
      </c>
      <c r="U1790" s="2">
        <v>269.89999999999998</v>
      </c>
      <c r="V1790" s="2" t="s">
        <v>54</v>
      </c>
      <c r="W1790" s="2">
        <v>54.04</v>
      </c>
    </row>
    <row r="1791" spans="1:23" x14ac:dyDescent="0.3">
      <c r="A1791" s="2" t="s">
        <v>783</v>
      </c>
      <c r="B1791" s="2" t="s">
        <v>8</v>
      </c>
      <c r="C1791" s="2" t="s">
        <v>54</v>
      </c>
      <c r="D1791" s="2" t="s">
        <v>2884</v>
      </c>
      <c r="E1791" s="2" t="s">
        <v>4624</v>
      </c>
      <c r="F1791" s="2" t="s">
        <v>26</v>
      </c>
      <c r="G1791" s="2" t="s">
        <v>9</v>
      </c>
      <c r="H1791" s="2">
        <f t="shared" si="27"/>
        <v>1977</v>
      </c>
      <c r="I1791" s="42" t="s">
        <v>6791</v>
      </c>
      <c r="J1791" s="2">
        <v>5.2</v>
      </c>
      <c r="K1791" s="2">
        <v>28.66</v>
      </c>
      <c r="L1791" s="2">
        <v>175</v>
      </c>
      <c r="M1791" s="2">
        <v>2.42</v>
      </c>
      <c r="N1791" s="2">
        <v>6.49</v>
      </c>
      <c r="O1791" s="2">
        <v>61.64</v>
      </c>
      <c r="P1791" s="2">
        <v>1526</v>
      </c>
      <c r="Q1791" s="2" t="s">
        <v>49</v>
      </c>
      <c r="R1791" s="2">
        <v>41</v>
      </c>
      <c r="S1791" s="2">
        <v>186249</v>
      </c>
      <c r="T1791" s="2">
        <v>32.97</v>
      </c>
      <c r="U1791" s="2">
        <v>28.67</v>
      </c>
      <c r="V1791" s="2" t="s">
        <v>55</v>
      </c>
      <c r="W1791" s="2">
        <v>2.98</v>
      </c>
    </row>
    <row r="1792" spans="1:23" x14ac:dyDescent="0.3">
      <c r="A1792" s="2" t="s">
        <v>347</v>
      </c>
      <c r="B1792" s="2" t="s">
        <v>28</v>
      </c>
      <c r="C1792" s="2" t="s">
        <v>50</v>
      </c>
      <c r="D1792" s="2" t="s">
        <v>2018</v>
      </c>
      <c r="E1792" s="2" t="s">
        <v>4777</v>
      </c>
      <c r="F1792" s="2" t="s">
        <v>26</v>
      </c>
      <c r="G1792" s="2" t="s">
        <v>21</v>
      </c>
      <c r="H1792" s="2">
        <f t="shared" si="27"/>
        <v>1982</v>
      </c>
      <c r="I1792" s="42" t="s">
        <v>6792</v>
      </c>
      <c r="J1792" s="2">
        <v>5.2</v>
      </c>
      <c r="K1792" s="2">
        <v>51.79</v>
      </c>
      <c r="L1792" s="2">
        <v>144</v>
      </c>
      <c r="M1792" s="2">
        <v>45.97</v>
      </c>
      <c r="N1792" s="2">
        <v>130.24</v>
      </c>
      <c r="O1792" s="2">
        <v>592.41</v>
      </c>
      <c r="P1792" s="2">
        <v>3895</v>
      </c>
      <c r="Q1792" s="2" t="s">
        <v>49</v>
      </c>
      <c r="R1792" s="2">
        <v>52</v>
      </c>
      <c r="S1792" s="2">
        <v>422887</v>
      </c>
      <c r="T1792" s="2">
        <v>430.97</v>
      </c>
      <c r="U1792" s="2">
        <v>161.44</v>
      </c>
      <c r="V1792" s="2" t="s">
        <v>44</v>
      </c>
      <c r="W1792" s="2">
        <v>20.52</v>
      </c>
    </row>
    <row r="1793" spans="1:23" x14ac:dyDescent="0.3">
      <c r="A1793" s="2" t="s">
        <v>1048</v>
      </c>
      <c r="B1793" s="2" t="s">
        <v>8</v>
      </c>
      <c r="C1793" s="2" t="s">
        <v>54</v>
      </c>
      <c r="D1793" s="2" t="s">
        <v>2980</v>
      </c>
      <c r="E1793" s="2" t="s">
        <v>4843</v>
      </c>
      <c r="F1793" s="2" t="s">
        <v>26</v>
      </c>
      <c r="G1793" s="2" t="s">
        <v>9</v>
      </c>
      <c r="H1793" s="2">
        <f t="shared" si="27"/>
        <v>1989</v>
      </c>
      <c r="I1793" s="42" t="s">
        <v>6793</v>
      </c>
      <c r="J1793" s="2">
        <v>5.2</v>
      </c>
      <c r="K1793" s="2">
        <v>278.22000000000003</v>
      </c>
      <c r="L1793" s="2">
        <v>148</v>
      </c>
      <c r="M1793" s="2">
        <v>32.18</v>
      </c>
      <c r="N1793" s="2">
        <v>80.25</v>
      </c>
      <c r="O1793" s="2">
        <v>449.3</v>
      </c>
      <c r="P1793" s="2">
        <v>2068</v>
      </c>
      <c r="Q1793" s="2" t="s">
        <v>49</v>
      </c>
      <c r="R1793" s="2">
        <v>85</v>
      </c>
      <c r="S1793" s="2">
        <v>129296</v>
      </c>
      <c r="T1793" s="2">
        <v>280.83999999999997</v>
      </c>
      <c r="U1793" s="2">
        <v>168.46</v>
      </c>
      <c r="V1793" s="2" t="s">
        <v>54</v>
      </c>
      <c r="W1793" s="2">
        <v>126.39</v>
      </c>
    </row>
    <row r="1794" spans="1:23" x14ac:dyDescent="0.3">
      <c r="A1794" s="2" t="s">
        <v>1714</v>
      </c>
      <c r="B1794" s="2" t="s">
        <v>17</v>
      </c>
      <c r="C1794" s="2" t="s">
        <v>50</v>
      </c>
      <c r="D1794" s="2" t="s">
        <v>2996</v>
      </c>
      <c r="E1794" s="2" t="s">
        <v>4880</v>
      </c>
      <c r="F1794" s="2" t="s">
        <v>26</v>
      </c>
      <c r="G1794" s="2" t="s">
        <v>9</v>
      </c>
      <c r="H1794" s="2">
        <f t="shared" si="27"/>
        <v>2014</v>
      </c>
      <c r="I1794" s="42" t="s">
        <v>6794</v>
      </c>
      <c r="J1794" s="2">
        <v>5.2</v>
      </c>
      <c r="K1794" s="2">
        <v>199.75</v>
      </c>
      <c r="L1794" s="2">
        <v>88</v>
      </c>
      <c r="M1794" s="2">
        <v>38.11</v>
      </c>
      <c r="N1794" s="2">
        <v>91.43</v>
      </c>
      <c r="O1794" s="2">
        <v>206.9</v>
      </c>
      <c r="P1794" s="2">
        <v>4929</v>
      </c>
      <c r="Q1794" s="2" t="s">
        <v>45</v>
      </c>
      <c r="R1794" s="2">
        <v>36</v>
      </c>
      <c r="S1794" s="2">
        <v>155325</v>
      </c>
      <c r="T1794" s="2">
        <v>136.69999999999999</v>
      </c>
      <c r="U1794" s="2">
        <v>70.2</v>
      </c>
      <c r="V1794" s="2" t="s">
        <v>55</v>
      </c>
      <c r="W1794" s="2">
        <v>34</v>
      </c>
    </row>
    <row r="1795" spans="1:23" x14ac:dyDescent="0.3">
      <c r="A1795" s="2" t="s">
        <v>1790</v>
      </c>
      <c r="B1795" s="2" t="s">
        <v>22</v>
      </c>
      <c r="C1795" s="2" t="s">
        <v>52</v>
      </c>
      <c r="D1795" s="2" t="s">
        <v>3037</v>
      </c>
      <c r="E1795" s="2" t="s">
        <v>4974</v>
      </c>
      <c r="F1795" s="2" t="s">
        <v>26</v>
      </c>
      <c r="G1795" s="2" t="s">
        <v>9</v>
      </c>
      <c r="H1795" s="2">
        <f t="shared" ref="H1795:H1858" si="28">YEAR(I1795)</f>
        <v>1976</v>
      </c>
      <c r="I1795" s="42" t="s">
        <v>6795</v>
      </c>
      <c r="J1795" s="2">
        <v>5.2</v>
      </c>
      <c r="K1795" s="2">
        <v>111.92</v>
      </c>
      <c r="L1795" s="2">
        <v>144</v>
      </c>
      <c r="M1795" s="2">
        <v>38.68</v>
      </c>
      <c r="N1795" s="2">
        <v>94.57</v>
      </c>
      <c r="O1795" s="2">
        <v>321.12</v>
      </c>
      <c r="P1795" s="2">
        <v>1854</v>
      </c>
      <c r="Q1795" s="2" t="s">
        <v>49</v>
      </c>
      <c r="R1795" s="2">
        <v>59</v>
      </c>
      <c r="S1795" s="2">
        <v>411196</v>
      </c>
      <c r="T1795" s="2">
        <v>214.18</v>
      </c>
      <c r="U1795" s="2">
        <v>106.94</v>
      </c>
      <c r="V1795" s="2" t="s">
        <v>48</v>
      </c>
      <c r="W1795" s="2">
        <v>23.07</v>
      </c>
    </row>
    <row r="1796" spans="1:23" x14ac:dyDescent="0.3">
      <c r="A1796" s="2" t="s">
        <v>138</v>
      </c>
      <c r="B1796" s="2" t="s">
        <v>25</v>
      </c>
      <c r="C1796" s="2" t="s">
        <v>50</v>
      </c>
      <c r="D1796" s="2" t="s">
        <v>1934</v>
      </c>
      <c r="E1796" s="2" t="s">
        <v>3136</v>
      </c>
      <c r="F1796" s="2" t="s">
        <v>26</v>
      </c>
      <c r="G1796" s="2" t="s">
        <v>9</v>
      </c>
      <c r="H1796" s="2">
        <f t="shared" si="28"/>
        <v>1973</v>
      </c>
      <c r="I1796" s="42" t="s">
        <v>6796</v>
      </c>
      <c r="J1796" s="2">
        <v>5.0999999999999996</v>
      </c>
      <c r="K1796" s="2">
        <v>20.14</v>
      </c>
      <c r="L1796" s="2">
        <v>143</v>
      </c>
      <c r="M1796" s="2">
        <v>39.68</v>
      </c>
      <c r="N1796" s="2">
        <v>110.86</v>
      </c>
      <c r="O1796" s="2">
        <v>352.2</v>
      </c>
      <c r="P1796" s="2">
        <v>3020</v>
      </c>
      <c r="Q1796" s="2" t="s">
        <v>49</v>
      </c>
      <c r="R1796" s="2">
        <v>44</v>
      </c>
      <c r="S1796" s="2">
        <v>448248</v>
      </c>
      <c r="T1796" s="2">
        <v>190.68</v>
      </c>
      <c r="U1796" s="2">
        <v>161.52000000000001</v>
      </c>
      <c r="V1796" s="2" t="s">
        <v>44</v>
      </c>
      <c r="W1796" s="2">
        <v>2.52</v>
      </c>
    </row>
    <row r="1797" spans="1:23" x14ac:dyDescent="0.3">
      <c r="A1797" s="2" t="s">
        <v>184</v>
      </c>
      <c r="B1797" s="2" t="s">
        <v>22</v>
      </c>
      <c r="C1797" s="2" t="s">
        <v>54</v>
      </c>
      <c r="D1797" s="2" t="s">
        <v>1979</v>
      </c>
      <c r="E1797" s="2" t="s">
        <v>3182</v>
      </c>
      <c r="F1797" s="2" t="s">
        <v>26</v>
      </c>
      <c r="G1797" s="2" t="s">
        <v>9</v>
      </c>
      <c r="H1797" s="2">
        <f t="shared" si="28"/>
        <v>1956</v>
      </c>
      <c r="I1797" s="42" t="s">
        <v>6797</v>
      </c>
      <c r="J1797" s="2">
        <v>5.0999999999999996</v>
      </c>
      <c r="K1797" s="2">
        <v>131.07</v>
      </c>
      <c r="L1797" s="2">
        <v>144</v>
      </c>
      <c r="M1797" s="2">
        <v>11.91</v>
      </c>
      <c r="N1797" s="2">
        <v>25.94</v>
      </c>
      <c r="O1797" s="2">
        <v>218.86</v>
      </c>
      <c r="P1797" s="2">
        <v>704</v>
      </c>
      <c r="Q1797" s="2" t="s">
        <v>45</v>
      </c>
      <c r="R1797" s="2">
        <v>82</v>
      </c>
      <c r="S1797" s="2">
        <v>331484</v>
      </c>
      <c r="T1797" s="2">
        <v>117.27</v>
      </c>
      <c r="U1797" s="2">
        <v>101.59</v>
      </c>
      <c r="V1797" s="2" t="s">
        <v>48</v>
      </c>
      <c r="W1797" s="2">
        <v>34.200000000000003</v>
      </c>
    </row>
    <row r="1798" spans="1:23" x14ac:dyDescent="0.3">
      <c r="A1798" s="2" t="s">
        <v>189</v>
      </c>
      <c r="B1798" s="2" t="s">
        <v>28</v>
      </c>
      <c r="C1798" s="2" t="s">
        <v>61</v>
      </c>
      <c r="D1798" s="2" t="s">
        <v>1892</v>
      </c>
      <c r="E1798" s="2" t="s">
        <v>3187</v>
      </c>
      <c r="F1798" s="2" t="s">
        <v>26</v>
      </c>
      <c r="G1798" s="2" t="s">
        <v>9</v>
      </c>
      <c r="H1798" s="2">
        <f t="shared" si="28"/>
        <v>1969</v>
      </c>
      <c r="I1798" s="42" t="s">
        <v>6798</v>
      </c>
      <c r="J1798" s="2">
        <v>5.0999999999999996</v>
      </c>
      <c r="K1798" s="2">
        <v>62.89</v>
      </c>
      <c r="L1798" s="2">
        <v>96</v>
      </c>
      <c r="M1798" s="2">
        <v>3.54</v>
      </c>
      <c r="N1798" s="2">
        <v>10.39</v>
      </c>
      <c r="O1798" s="2">
        <v>75.83</v>
      </c>
      <c r="P1798" s="2">
        <v>1273</v>
      </c>
      <c r="Q1798" s="2" t="s">
        <v>49</v>
      </c>
      <c r="R1798" s="2">
        <v>41</v>
      </c>
      <c r="S1798" s="2">
        <v>89974</v>
      </c>
      <c r="T1798" s="2">
        <v>46.41</v>
      </c>
      <c r="U1798" s="2">
        <v>29.42</v>
      </c>
      <c r="V1798" s="2" t="s">
        <v>54</v>
      </c>
      <c r="W1798" s="2">
        <v>16.79</v>
      </c>
    </row>
    <row r="1799" spans="1:23" x14ac:dyDescent="0.3">
      <c r="A1799" s="2" t="s">
        <v>212</v>
      </c>
      <c r="B1799" s="2" t="s">
        <v>32</v>
      </c>
      <c r="C1799" s="2" t="s">
        <v>61</v>
      </c>
      <c r="D1799" s="2" t="s">
        <v>2005</v>
      </c>
      <c r="E1799" s="2" t="s">
        <v>3210</v>
      </c>
      <c r="F1799" s="2" t="s">
        <v>26</v>
      </c>
      <c r="G1799" s="2" t="s">
        <v>9</v>
      </c>
      <c r="H1799" s="2">
        <f t="shared" si="28"/>
        <v>1979</v>
      </c>
      <c r="I1799" s="42" t="s">
        <v>6799</v>
      </c>
      <c r="J1799" s="2">
        <v>5.0999999999999996</v>
      </c>
      <c r="K1799" s="2">
        <v>234.5</v>
      </c>
      <c r="L1799" s="2">
        <v>148</v>
      </c>
      <c r="M1799" s="2">
        <v>29.35</v>
      </c>
      <c r="N1799" s="2">
        <v>77.12</v>
      </c>
      <c r="O1799" s="2">
        <v>372.44</v>
      </c>
      <c r="P1799" s="2">
        <v>2728</v>
      </c>
      <c r="Q1799" s="2" t="s">
        <v>49</v>
      </c>
      <c r="R1799" s="2">
        <v>92</v>
      </c>
      <c r="S1799" s="2">
        <v>24444</v>
      </c>
      <c r="T1799" s="2">
        <v>240.62</v>
      </c>
      <c r="U1799" s="2">
        <v>131.82</v>
      </c>
      <c r="V1799" s="2" t="s">
        <v>44</v>
      </c>
      <c r="W1799" s="2">
        <v>78.31</v>
      </c>
    </row>
    <row r="1800" spans="1:23" x14ac:dyDescent="0.3">
      <c r="A1800" s="2" t="s">
        <v>288</v>
      </c>
      <c r="B1800" s="2" t="s">
        <v>8</v>
      </c>
      <c r="C1800" s="2" t="s">
        <v>44</v>
      </c>
      <c r="D1800" s="2" t="s">
        <v>2077</v>
      </c>
      <c r="E1800" s="2" t="s">
        <v>3287</v>
      </c>
      <c r="F1800" s="2" t="s">
        <v>26</v>
      </c>
      <c r="G1800" s="2" t="s">
        <v>9</v>
      </c>
      <c r="H1800" s="2">
        <f t="shared" si="28"/>
        <v>1992</v>
      </c>
      <c r="I1800" s="42" t="s">
        <v>6800</v>
      </c>
      <c r="J1800" s="2">
        <v>5.0999999999999996</v>
      </c>
      <c r="K1800" s="2">
        <v>259.83</v>
      </c>
      <c r="L1800" s="2">
        <v>90</v>
      </c>
      <c r="M1800" s="2">
        <v>28.21</v>
      </c>
      <c r="N1800" s="2">
        <v>54.44</v>
      </c>
      <c r="O1800" s="2">
        <v>365.93</v>
      </c>
      <c r="P1800" s="2">
        <v>3437</v>
      </c>
      <c r="Q1800" s="2" t="s">
        <v>49</v>
      </c>
      <c r="R1800" s="2">
        <v>58</v>
      </c>
      <c r="S1800" s="2">
        <v>471272</v>
      </c>
      <c r="T1800" s="2">
        <v>222.73</v>
      </c>
      <c r="U1800" s="2">
        <v>143.19999999999999</v>
      </c>
      <c r="V1800" s="2" t="s">
        <v>48</v>
      </c>
      <c r="W1800" s="2">
        <v>75.05</v>
      </c>
    </row>
    <row r="1801" spans="1:23" x14ac:dyDescent="0.3">
      <c r="A1801" s="2" t="s">
        <v>321</v>
      </c>
      <c r="B1801" s="2" t="s">
        <v>8</v>
      </c>
      <c r="C1801" s="2" t="s">
        <v>52</v>
      </c>
      <c r="D1801" s="2" t="s">
        <v>2102</v>
      </c>
      <c r="E1801" s="2" t="s">
        <v>3321</v>
      </c>
      <c r="F1801" s="2" t="s">
        <v>26</v>
      </c>
      <c r="G1801" s="2" t="s">
        <v>9</v>
      </c>
      <c r="H1801" s="2">
        <f t="shared" si="28"/>
        <v>2012</v>
      </c>
      <c r="I1801" s="42" t="s">
        <v>6801</v>
      </c>
      <c r="J1801" s="2">
        <v>5.0999999999999996</v>
      </c>
      <c r="K1801" s="2">
        <v>87.49</v>
      </c>
      <c r="L1801" s="2">
        <v>95</v>
      </c>
      <c r="M1801" s="2">
        <v>21.28</v>
      </c>
      <c r="N1801" s="2">
        <v>55.87</v>
      </c>
      <c r="O1801" s="2">
        <v>456.03</v>
      </c>
      <c r="P1801" s="2">
        <v>2056</v>
      </c>
      <c r="Q1801" s="2" t="s">
        <v>49</v>
      </c>
      <c r="R1801" s="2">
        <v>84</v>
      </c>
      <c r="S1801" s="2">
        <v>395863</v>
      </c>
      <c r="T1801" s="2">
        <v>283.17</v>
      </c>
      <c r="U1801" s="2">
        <v>172.86</v>
      </c>
      <c r="V1801" s="2" t="s">
        <v>44</v>
      </c>
      <c r="W1801" s="2">
        <v>23.58</v>
      </c>
    </row>
    <row r="1802" spans="1:23" x14ac:dyDescent="0.3">
      <c r="A1802" s="2" t="s">
        <v>329</v>
      </c>
      <c r="B1802" s="2" t="s">
        <v>17</v>
      </c>
      <c r="C1802" s="2" t="s">
        <v>61</v>
      </c>
      <c r="D1802" s="2" t="s">
        <v>1960</v>
      </c>
      <c r="E1802" s="2" t="s">
        <v>3329</v>
      </c>
      <c r="F1802" s="2" t="s">
        <v>26</v>
      </c>
      <c r="G1802" s="2" t="s">
        <v>9</v>
      </c>
      <c r="H1802" s="2">
        <f t="shared" si="28"/>
        <v>2015</v>
      </c>
      <c r="I1802" s="42" t="s">
        <v>6802</v>
      </c>
      <c r="J1802" s="2">
        <v>5.0999999999999996</v>
      </c>
      <c r="K1802" s="2">
        <v>119.8</v>
      </c>
      <c r="L1802" s="2">
        <v>168</v>
      </c>
      <c r="M1802" s="2">
        <v>7.69</v>
      </c>
      <c r="N1802" s="2">
        <v>13.44</v>
      </c>
      <c r="O1802" s="2">
        <v>109.54</v>
      </c>
      <c r="P1802" s="2">
        <v>3861</v>
      </c>
      <c r="Q1802" s="2" t="s">
        <v>49</v>
      </c>
      <c r="R1802" s="2">
        <v>99</v>
      </c>
      <c r="S1802" s="2">
        <v>263234</v>
      </c>
      <c r="T1802" s="2">
        <v>65.94</v>
      </c>
      <c r="U1802" s="2">
        <v>43.6</v>
      </c>
      <c r="V1802" s="2" t="s">
        <v>50</v>
      </c>
      <c r="W1802" s="2">
        <v>42.57</v>
      </c>
    </row>
    <row r="1803" spans="1:23" x14ac:dyDescent="0.3">
      <c r="A1803" s="2" t="s">
        <v>528</v>
      </c>
      <c r="B1803" s="2" t="s">
        <v>17</v>
      </c>
      <c r="C1803" s="2" t="s">
        <v>54</v>
      </c>
      <c r="D1803" s="2" t="s">
        <v>2269</v>
      </c>
      <c r="E1803" s="2" t="s">
        <v>3534</v>
      </c>
      <c r="F1803" s="2" t="s">
        <v>26</v>
      </c>
      <c r="G1803" s="2" t="s">
        <v>27</v>
      </c>
      <c r="H1803" s="2">
        <f t="shared" si="28"/>
        <v>1977</v>
      </c>
      <c r="I1803" s="42" t="s">
        <v>6803</v>
      </c>
      <c r="J1803" s="2">
        <v>5.0999999999999996</v>
      </c>
      <c r="K1803" s="2">
        <v>244.03</v>
      </c>
      <c r="L1803" s="2">
        <v>142</v>
      </c>
      <c r="M1803" s="2">
        <v>34.54</v>
      </c>
      <c r="N1803" s="2">
        <v>80.31</v>
      </c>
      <c r="O1803" s="2">
        <v>268.93</v>
      </c>
      <c r="P1803" s="2">
        <v>1904</v>
      </c>
      <c r="Q1803" s="2" t="s">
        <v>49</v>
      </c>
      <c r="R1803" s="2">
        <v>44</v>
      </c>
      <c r="S1803" s="2">
        <v>190437</v>
      </c>
      <c r="T1803" s="2">
        <v>161.85</v>
      </c>
      <c r="U1803" s="2">
        <v>107.08</v>
      </c>
      <c r="V1803" s="2" t="s">
        <v>44</v>
      </c>
      <c r="W1803" s="2">
        <v>93.59</v>
      </c>
    </row>
    <row r="1804" spans="1:23" x14ac:dyDescent="0.3">
      <c r="A1804" s="2" t="s">
        <v>573</v>
      </c>
      <c r="B1804" s="2" t="s">
        <v>20</v>
      </c>
      <c r="C1804" s="2" t="s">
        <v>48</v>
      </c>
      <c r="D1804" s="2" t="s">
        <v>2296</v>
      </c>
      <c r="E1804" s="2" t="s">
        <v>3578</v>
      </c>
      <c r="F1804" s="2" t="s">
        <v>26</v>
      </c>
      <c r="G1804" s="2" t="s">
        <v>9</v>
      </c>
      <c r="H1804" s="2">
        <f t="shared" si="28"/>
        <v>1973</v>
      </c>
      <c r="I1804" s="42" t="s">
        <v>6804</v>
      </c>
      <c r="J1804" s="2">
        <v>5.0999999999999996</v>
      </c>
      <c r="K1804" s="2">
        <v>33.18</v>
      </c>
      <c r="L1804" s="2">
        <v>177</v>
      </c>
      <c r="M1804" s="2">
        <v>17.489999999999998</v>
      </c>
      <c r="N1804" s="2">
        <v>45.55</v>
      </c>
      <c r="O1804" s="2">
        <v>200.76</v>
      </c>
      <c r="P1804" s="2">
        <v>4174</v>
      </c>
      <c r="Q1804" s="2" t="s">
        <v>45</v>
      </c>
      <c r="R1804" s="2">
        <v>100</v>
      </c>
      <c r="S1804" s="2">
        <v>186993</v>
      </c>
      <c r="T1804" s="2">
        <v>142.61000000000001</v>
      </c>
      <c r="U1804" s="2">
        <v>58.15</v>
      </c>
      <c r="V1804" s="2" t="s">
        <v>48</v>
      </c>
      <c r="W1804" s="2">
        <v>14.49</v>
      </c>
    </row>
    <row r="1805" spans="1:23" x14ac:dyDescent="0.3">
      <c r="A1805" s="2" t="s">
        <v>627</v>
      </c>
      <c r="B1805" s="2" t="s">
        <v>25</v>
      </c>
      <c r="C1805" s="2" t="s">
        <v>44</v>
      </c>
      <c r="D1805" s="2" t="s">
        <v>2335</v>
      </c>
      <c r="E1805" s="2" t="s">
        <v>3637</v>
      </c>
      <c r="F1805" s="2" t="s">
        <v>26</v>
      </c>
      <c r="G1805" s="2" t="s">
        <v>9</v>
      </c>
      <c r="H1805" s="2">
        <f t="shared" si="28"/>
        <v>1958</v>
      </c>
      <c r="I1805" s="42" t="s">
        <v>6805</v>
      </c>
      <c r="J1805" s="2">
        <v>5.0999999999999996</v>
      </c>
      <c r="K1805" s="2">
        <v>105.87</v>
      </c>
      <c r="L1805" s="2">
        <v>139</v>
      </c>
      <c r="M1805" s="2">
        <v>5.26</v>
      </c>
      <c r="N1805" s="2">
        <v>13.72</v>
      </c>
      <c r="O1805" s="2">
        <v>56.61</v>
      </c>
      <c r="P1805" s="2">
        <v>1991</v>
      </c>
      <c r="Q1805" s="2" t="s">
        <v>45</v>
      </c>
      <c r="R1805" s="2">
        <v>95</v>
      </c>
      <c r="S1805" s="2">
        <v>90289</v>
      </c>
      <c r="T1805" s="2">
        <v>35.25</v>
      </c>
      <c r="U1805" s="2">
        <v>21.36</v>
      </c>
      <c r="V1805" s="2" t="s">
        <v>48</v>
      </c>
      <c r="W1805" s="2">
        <v>42.01</v>
      </c>
    </row>
    <row r="1806" spans="1:23" x14ac:dyDescent="0.3">
      <c r="A1806" s="2" t="s">
        <v>672</v>
      </c>
      <c r="B1806" s="2" t="s">
        <v>20</v>
      </c>
      <c r="C1806" s="2" t="s">
        <v>44</v>
      </c>
      <c r="D1806" s="2" t="s">
        <v>2371</v>
      </c>
      <c r="E1806" s="2" t="s">
        <v>3686</v>
      </c>
      <c r="F1806" s="2" t="s">
        <v>26</v>
      </c>
      <c r="G1806" s="2" t="s">
        <v>9</v>
      </c>
      <c r="H1806" s="2">
        <f t="shared" si="28"/>
        <v>1980</v>
      </c>
      <c r="I1806" s="42" t="s">
        <v>6806</v>
      </c>
      <c r="J1806" s="2">
        <v>5.0999999999999996</v>
      </c>
      <c r="K1806" s="2">
        <v>142.79</v>
      </c>
      <c r="L1806" s="2">
        <v>95</v>
      </c>
      <c r="M1806" s="2">
        <v>25.73</v>
      </c>
      <c r="N1806" s="2">
        <v>39.32</v>
      </c>
      <c r="O1806" s="2">
        <v>209.69</v>
      </c>
      <c r="P1806" s="2">
        <v>1165</v>
      </c>
      <c r="Q1806" s="2" t="s">
        <v>45</v>
      </c>
      <c r="R1806" s="2">
        <v>49</v>
      </c>
      <c r="S1806" s="2">
        <v>333980</v>
      </c>
      <c r="T1806" s="2">
        <v>143.16999999999999</v>
      </c>
      <c r="U1806" s="2">
        <v>66.52</v>
      </c>
      <c r="V1806" s="2" t="s">
        <v>54</v>
      </c>
      <c r="W1806" s="2">
        <v>16.34</v>
      </c>
    </row>
    <row r="1807" spans="1:23" x14ac:dyDescent="0.3">
      <c r="A1807" s="2" t="s">
        <v>861</v>
      </c>
      <c r="B1807" s="2" t="s">
        <v>32</v>
      </c>
      <c r="C1807" s="2" t="s">
        <v>61</v>
      </c>
      <c r="D1807" s="2" t="s">
        <v>2506</v>
      </c>
      <c r="E1807" s="2" t="s">
        <v>3892</v>
      </c>
      <c r="F1807" s="2" t="s">
        <v>26</v>
      </c>
      <c r="G1807" s="2" t="s">
        <v>9</v>
      </c>
      <c r="H1807" s="2">
        <f t="shared" si="28"/>
        <v>1980</v>
      </c>
      <c r="I1807" s="42" t="s">
        <v>6807</v>
      </c>
      <c r="J1807" s="2">
        <v>5.0999999999999996</v>
      </c>
      <c r="K1807" s="2">
        <v>291.8</v>
      </c>
      <c r="L1807" s="2">
        <v>170</v>
      </c>
      <c r="M1807" s="2">
        <v>40.270000000000003</v>
      </c>
      <c r="N1807" s="2">
        <v>74.8</v>
      </c>
      <c r="O1807" s="2">
        <v>739.87</v>
      </c>
      <c r="P1807" s="2">
        <v>1802</v>
      </c>
      <c r="Q1807" s="2" t="s">
        <v>45</v>
      </c>
      <c r="R1807" s="2">
        <v>36</v>
      </c>
      <c r="S1807" s="2">
        <v>158564</v>
      </c>
      <c r="T1807" s="2">
        <v>467.34</v>
      </c>
      <c r="U1807" s="2">
        <v>272.52999999999997</v>
      </c>
      <c r="V1807" s="2" t="s">
        <v>46</v>
      </c>
      <c r="W1807" s="2">
        <v>144.74</v>
      </c>
    </row>
    <row r="1808" spans="1:23" x14ac:dyDescent="0.3">
      <c r="A1808" s="2" t="s">
        <v>916</v>
      </c>
      <c r="B1808" s="2" t="s">
        <v>20</v>
      </c>
      <c r="C1808" s="2" t="s">
        <v>48</v>
      </c>
      <c r="D1808" s="2" t="s">
        <v>2532</v>
      </c>
      <c r="E1808" s="2" t="s">
        <v>3950</v>
      </c>
      <c r="F1808" s="2" t="s">
        <v>26</v>
      </c>
      <c r="G1808" s="2" t="s">
        <v>9</v>
      </c>
      <c r="H1808" s="2">
        <f t="shared" si="28"/>
        <v>1995</v>
      </c>
      <c r="I1808" s="42" t="s">
        <v>6808</v>
      </c>
      <c r="J1808" s="2">
        <v>5.0999999999999996</v>
      </c>
      <c r="K1808" s="2">
        <v>97.63</v>
      </c>
      <c r="L1808" s="2">
        <v>106</v>
      </c>
      <c r="M1808" s="2">
        <v>38.4</v>
      </c>
      <c r="N1808" s="2">
        <v>104.32</v>
      </c>
      <c r="O1808" s="2">
        <v>655.09</v>
      </c>
      <c r="P1808" s="2">
        <v>3647</v>
      </c>
      <c r="Q1808" s="2" t="s">
        <v>45</v>
      </c>
      <c r="R1808" s="2">
        <v>31</v>
      </c>
      <c r="S1808" s="2">
        <v>30755</v>
      </c>
      <c r="T1808" s="2">
        <v>396.18</v>
      </c>
      <c r="U1808" s="2">
        <v>258.91000000000003</v>
      </c>
      <c r="V1808" s="2" t="s">
        <v>48</v>
      </c>
      <c r="W1808" s="2">
        <v>35.119999999999997</v>
      </c>
    </row>
    <row r="1809" spans="1:23" x14ac:dyDescent="0.3">
      <c r="A1809" s="2" t="s">
        <v>996</v>
      </c>
      <c r="B1809" s="2" t="s">
        <v>13</v>
      </c>
      <c r="C1809" s="2" t="s">
        <v>61</v>
      </c>
      <c r="D1809" s="2" t="s">
        <v>2378</v>
      </c>
      <c r="E1809" s="2" t="s">
        <v>4036</v>
      </c>
      <c r="F1809" s="2" t="s">
        <v>26</v>
      </c>
      <c r="G1809" s="2" t="s">
        <v>9</v>
      </c>
      <c r="H1809" s="2">
        <f t="shared" si="28"/>
        <v>1992</v>
      </c>
      <c r="I1809" s="42" t="s">
        <v>6809</v>
      </c>
      <c r="J1809" s="2">
        <v>5.0999999999999996</v>
      </c>
      <c r="K1809" s="2">
        <v>240.8</v>
      </c>
      <c r="L1809" s="2">
        <v>93</v>
      </c>
      <c r="M1809" s="2">
        <v>44.22</v>
      </c>
      <c r="N1809" s="2">
        <v>94.44</v>
      </c>
      <c r="O1809" s="2">
        <v>399.2</v>
      </c>
      <c r="P1809" s="2">
        <v>3053</v>
      </c>
      <c r="Q1809" s="2" t="s">
        <v>49</v>
      </c>
      <c r="R1809" s="2">
        <v>56</v>
      </c>
      <c r="S1809" s="2">
        <v>474919</v>
      </c>
      <c r="T1809" s="2">
        <v>263.60000000000002</v>
      </c>
      <c r="U1809" s="2">
        <v>135.6</v>
      </c>
      <c r="V1809" s="2" t="s">
        <v>46</v>
      </c>
      <c r="W1809" s="2">
        <v>32.6</v>
      </c>
    </row>
    <row r="1810" spans="1:23" x14ac:dyDescent="0.3">
      <c r="A1810" s="2" t="s">
        <v>1016</v>
      </c>
      <c r="B1810" s="2" t="s">
        <v>32</v>
      </c>
      <c r="C1810" s="2" t="s">
        <v>44</v>
      </c>
      <c r="D1810" s="2" t="s">
        <v>2595</v>
      </c>
      <c r="E1810" s="2" t="s">
        <v>4057</v>
      </c>
      <c r="F1810" s="2" t="s">
        <v>26</v>
      </c>
      <c r="G1810" s="2" t="s">
        <v>9</v>
      </c>
      <c r="H1810" s="2">
        <f t="shared" si="28"/>
        <v>2003</v>
      </c>
      <c r="I1810" s="42" t="s">
        <v>6810</v>
      </c>
      <c r="J1810" s="2">
        <v>5.0999999999999996</v>
      </c>
      <c r="K1810" s="2">
        <v>104.71</v>
      </c>
      <c r="L1810" s="2">
        <v>162</v>
      </c>
      <c r="M1810" s="2">
        <v>10.73</v>
      </c>
      <c r="N1810" s="2">
        <v>17.07</v>
      </c>
      <c r="O1810" s="2">
        <v>144.37</v>
      </c>
      <c r="P1810" s="2">
        <v>2516</v>
      </c>
      <c r="Q1810" s="2" t="s">
        <v>49</v>
      </c>
      <c r="R1810" s="2">
        <v>80</v>
      </c>
      <c r="S1810" s="2">
        <v>484847</v>
      </c>
      <c r="T1810" s="2">
        <v>104.03</v>
      </c>
      <c r="U1810" s="2">
        <v>40.340000000000003</v>
      </c>
      <c r="V1810" s="2" t="s">
        <v>54</v>
      </c>
      <c r="W1810" s="2">
        <v>47.06</v>
      </c>
    </row>
    <row r="1811" spans="1:23" x14ac:dyDescent="0.3">
      <c r="A1811" s="2" t="s">
        <v>1035</v>
      </c>
      <c r="B1811" s="2" t="s">
        <v>32</v>
      </c>
      <c r="C1811" s="2" t="s">
        <v>61</v>
      </c>
      <c r="D1811" s="2" t="s">
        <v>2609</v>
      </c>
      <c r="E1811" s="2" t="s">
        <v>4080</v>
      </c>
      <c r="F1811" s="2" t="s">
        <v>26</v>
      </c>
      <c r="G1811" s="2" t="s">
        <v>9</v>
      </c>
      <c r="H1811" s="2">
        <f t="shared" si="28"/>
        <v>1989</v>
      </c>
      <c r="I1811" s="42" t="s">
        <v>6811</v>
      </c>
      <c r="J1811" s="2">
        <v>5.0999999999999996</v>
      </c>
      <c r="K1811" s="2">
        <v>88.56</v>
      </c>
      <c r="L1811" s="2">
        <v>155</v>
      </c>
      <c r="M1811" s="2">
        <v>43.97</v>
      </c>
      <c r="N1811" s="2">
        <v>119.22</v>
      </c>
      <c r="O1811" s="2">
        <v>266.31</v>
      </c>
      <c r="P1811" s="2">
        <v>3694</v>
      </c>
      <c r="Q1811" s="2" t="s">
        <v>49</v>
      </c>
      <c r="R1811" s="2">
        <v>85</v>
      </c>
      <c r="S1811" s="2">
        <v>207150</v>
      </c>
      <c r="T1811" s="2">
        <v>210.69</v>
      </c>
      <c r="U1811" s="2">
        <v>55.62</v>
      </c>
      <c r="V1811" s="2" t="s">
        <v>44</v>
      </c>
      <c r="W1811" s="2">
        <v>10.69</v>
      </c>
    </row>
    <row r="1812" spans="1:23" x14ac:dyDescent="0.3">
      <c r="A1812" s="2" t="s">
        <v>1076</v>
      </c>
      <c r="B1812" s="2" t="s">
        <v>20</v>
      </c>
      <c r="C1812" s="2" t="s">
        <v>44</v>
      </c>
      <c r="D1812" s="2" t="s">
        <v>2631</v>
      </c>
      <c r="E1812" s="2" t="s">
        <v>4126</v>
      </c>
      <c r="F1812" s="2" t="s">
        <v>26</v>
      </c>
      <c r="G1812" s="2" t="s">
        <v>9</v>
      </c>
      <c r="H1812" s="2">
        <f t="shared" si="28"/>
        <v>2005</v>
      </c>
      <c r="I1812" s="42" t="s">
        <v>6812</v>
      </c>
      <c r="J1812" s="2">
        <v>5.0999999999999996</v>
      </c>
      <c r="K1812" s="2">
        <v>249.67</v>
      </c>
      <c r="L1812" s="2">
        <v>99</v>
      </c>
      <c r="M1812" s="2">
        <v>25.51</v>
      </c>
      <c r="N1812" s="2">
        <v>64.849999999999994</v>
      </c>
      <c r="O1812" s="2">
        <v>299.7</v>
      </c>
      <c r="P1812" s="2">
        <v>634</v>
      </c>
      <c r="Q1812" s="2" t="s">
        <v>45</v>
      </c>
      <c r="R1812" s="2">
        <v>58</v>
      </c>
      <c r="S1812" s="2">
        <v>422242</v>
      </c>
      <c r="T1812" s="2">
        <v>177.39</v>
      </c>
      <c r="U1812" s="2">
        <v>122.31</v>
      </c>
      <c r="V1812" s="2" t="s">
        <v>55</v>
      </c>
      <c r="W1812" s="2">
        <v>98.86</v>
      </c>
    </row>
    <row r="1813" spans="1:23" x14ac:dyDescent="0.3">
      <c r="A1813" s="2" t="s">
        <v>1199</v>
      </c>
      <c r="B1813" s="2" t="s">
        <v>20</v>
      </c>
      <c r="C1813" s="2" t="s">
        <v>52</v>
      </c>
      <c r="D1813" s="2" t="s">
        <v>2714</v>
      </c>
      <c r="E1813" s="2" t="s">
        <v>4266</v>
      </c>
      <c r="F1813" s="2" t="s">
        <v>26</v>
      </c>
      <c r="G1813" s="2" t="s">
        <v>9</v>
      </c>
      <c r="H1813" s="2">
        <f t="shared" si="28"/>
        <v>1966</v>
      </c>
      <c r="I1813" s="42" t="s">
        <v>6813</v>
      </c>
      <c r="J1813" s="2">
        <v>5.0999999999999996</v>
      </c>
      <c r="K1813" s="2">
        <v>188.16</v>
      </c>
      <c r="L1813" s="2">
        <v>174</v>
      </c>
      <c r="M1813" s="2">
        <v>28.28</v>
      </c>
      <c r="N1813" s="2">
        <v>62.93</v>
      </c>
      <c r="O1813" s="2">
        <v>483.3</v>
      </c>
      <c r="P1813" s="2">
        <v>1713</v>
      </c>
      <c r="Q1813" s="2" t="s">
        <v>49</v>
      </c>
      <c r="R1813" s="2">
        <v>87</v>
      </c>
      <c r="S1813" s="2">
        <v>296992</v>
      </c>
      <c r="T1813" s="2">
        <v>268.2</v>
      </c>
      <c r="U1813" s="2">
        <v>215.1</v>
      </c>
      <c r="V1813" s="2" t="s">
        <v>55</v>
      </c>
      <c r="W1813" s="2">
        <v>67.290000000000006</v>
      </c>
    </row>
    <row r="1814" spans="1:23" x14ac:dyDescent="0.3">
      <c r="A1814" s="2" t="s">
        <v>1269</v>
      </c>
      <c r="B1814" s="2" t="s">
        <v>10</v>
      </c>
      <c r="C1814" s="2" t="s">
        <v>44</v>
      </c>
      <c r="D1814" s="2" t="s">
        <v>2762</v>
      </c>
      <c r="E1814" s="2" t="s">
        <v>4347</v>
      </c>
      <c r="F1814" s="2" t="s">
        <v>26</v>
      </c>
      <c r="G1814" s="2" t="s">
        <v>9</v>
      </c>
      <c r="H1814" s="2">
        <f t="shared" si="28"/>
        <v>2006</v>
      </c>
      <c r="I1814" s="42" t="s">
        <v>6814</v>
      </c>
      <c r="J1814" s="2">
        <v>5.0999999999999996</v>
      </c>
      <c r="K1814" s="2">
        <v>169.4</v>
      </c>
      <c r="L1814" s="2">
        <v>131</v>
      </c>
      <c r="M1814" s="2">
        <v>25.3</v>
      </c>
      <c r="N1814" s="2">
        <v>74.17</v>
      </c>
      <c r="O1814" s="2">
        <v>652.02</v>
      </c>
      <c r="P1814" s="2">
        <v>1619</v>
      </c>
      <c r="Q1814" s="2" t="s">
        <v>45</v>
      </c>
      <c r="R1814" s="2">
        <v>54</v>
      </c>
      <c r="S1814" s="2">
        <v>121617</v>
      </c>
      <c r="T1814" s="2">
        <v>374.85</v>
      </c>
      <c r="U1814" s="2">
        <v>277.17</v>
      </c>
      <c r="V1814" s="2" t="s">
        <v>55</v>
      </c>
      <c r="W1814" s="2">
        <v>37.29</v>
      </c>
    </row>
    <row r="1815" spans="1:23" x14ac:dyDescent="0.3">
      <c r="A1815" s="2" t="s">
        <v>1278</v>
      </c>
      <c r="B1815" s="2" t="s">
        <v>8</v>
      </c>
      <c r="C1815" s="2" t="s">
        <v>48</v>
      </c>
      <c r="D1815" s="2" t="s">
        <v>2768</v>
      </c>
      <c r="E1815" s="2" t="s">
        <v>4356</v>
      </c>
      <c r="F1815" s="2" t="s">
        <v>26</v>
      </c>
      <c r="G1815" s="2" t="s">
        <v>21</v>
      </c>
      <c r="H1815" s="2">
        <f t="shared" si="28"/>
        <v>1970</v>
      </c>
      <c r="I1815" s="42" t="s">
        <v>6815</v>
      </c>
      <c r="J1815" s="2">
        <v>5.0999999999999996</v>
      </c>
      <c r="K1815" s="2">
        <v>154.1</v>
      </c>
      <c r="L1815" s="2">
        <v>85</v>
      </c>
      <c r="M1815" s="2">
        <v>28.66</v>
      </c>
      <c r="N1815" s="2">
        <v>71.84</v>
      </c>
      <c r="O1815" s="2">
        <v>351.87</v>
      </c>
      <c r="P1815" s="2">
        <v>1603</v>
      </c>
      <c r="Q1815" s="2" t="s">
        <v>45</v>
      </c>
      <c r="R1815" s="2">
        <v>66</v>
      </c>
      <c r="S1815" s="2">
        <v>363931</v>
      </c>
      <c r="T1815" s="2">
        <v>264.61</v>
      </c>
      <c r="U1815" s="2">
        <v>87.26</v>
      </c>
      <c r="V1815" s="2" t="s">
        <v>54</v>
      </c>
      <c r="W1815" s="2">
        <v>44.8</v>
      </c>
    </row>
    <row r="1816" spans="1:23" x14ac:dyDescent="0.3">
      <c r="A1816" s="2" t="s">
        <v>1333</v>
      </c>
      <c r="B1816" s="2" t="s">
        <v>10</v>
      </c>
      <c r="C1816" s="2" t="s">
        <v>50</v>
      </c>
      <c r="D1816" s="2" t="s">
        <v>2409</v>
      </c>
      <c r="E1816" s="2" t="s">
        <v>4418</v>
      </c>
      <c r="F1816" s="2" t="s">
        <v>26</v>
      </c>
      <c r="G1816" s="2" t="s">
        <v>9</v>
      </c>
      <c r="H1816" s="2">
        <f t="shared" si="28"/>
        <v>2015</v>
      </c>
      <c r="I1816" s="42" t="s">
        <v>6816</v>
      </c>
      <c r="J1816" s="2">
        <v>5.0999999999999996</v>
      </c>
      <c r="K1816" s="2">
        <v>95.88</v>
      </c>
      <c r="L1816" s="2">
        <v>104</v>
      </c>
      <c r="M1816" s="2">
        <v>42.27</v>
      </c>
      <c r="N1816" s="2">
        <v>117.43</v>
      </c>
      <c r="O1816" s="2">
        <v>557.37</v>
      </c>
      <c r="P1816" s="2">
        <v>1141</v>
      </c>
      <c r="Q1816" s="2" t="s">
        <v>45</v>
      </c>
      <c r="R1816" s="2">
        <v>48</v>
      </c>
      <c r="S1816" s="2">
        <v>490366</v>
      </c>
      <c r="T1816" s="2">
        <v>318.79000000000002</v>
      </c>
      <c r="U1816" s="2">
        <v>238.58</v>
      </c>
      <c r="V1816" s="2" t="s">
        <v>48</v>
      </c>
      <c r="W1816" s="2">
        <v>15.03</v>
      </c>
    </row>
    <row r="1817" spans="1:23" x14ac:dyDescent="0.3">
      <c r="A1817" s="2" t="s">
        <v>1380</v>
      </c>
      <c r="B1817" s="2" t="s">
        <v>17</v>
      </c>
      <c r="C1817" s="2" t="s">
        <v>61</v>
      </c>
      <c r="D1817" s="2" t="s">
        <v>2815</v>
      </c>
      <c r="E1817" s="2" t="s">
        <v>4467</v>
      </c>
      <c r="F1817" s="2" t="s">
        <v>26</v>
      </c>
      <c r="G1817" s="2" t="s">
        <v>1875</v>
      </c>
      <c r="H1817" s="2">
        <f t="shared" si="28"/>
        <v>2000</v>
      </c>
      <c r="I1817" s="42" t="s">
        <v>6817</v>
      </c>
      <c r="J1817" s="2">
        <v>5.0999999999999996</v>
      </c>
      <c r="K1817" s="2">
        <v>281.45999999999998</v>
      </c>
      <c r="L1817" s="2">
        <v>175</v>
      </c>
      <c r="M1817" s="2">
        <v>11.36</v>
      </c>
      <c r="N1817" s="2">
        <v>22.76</v>
      </c>
      <c r="O1817" s="2">
        <v>227.34</v>
      </c>
      <c r="P1817" s="2">
        <v>2395</v>
      </c>
      <c r="Q1817" s="2" t="s">
        <v>49</v>
      </c>
      <c r="R1817" s="2">
        <v>89</v>
      </c>
      <c r="S1817" s="2">
        <v>244171</v>
      </c>
      <c r="T1817" s="2">
        <v>114.75</v>
      </c>
      <c r="U1817" s="2">
        <v>112.59</v>
      </c>
      <c r="V1817" s="2" t="s">
        <v>48</v>
      </c>
      <c r="W1817" s="2">
        <v>63.62</v>
      </c>
    </row>
    <row r="1818" spans="1:23" x14ac:dyDescent="0.3">
      <c r="A1818" s="2" t="s">
        <v>1432</v>
      </c>
      <c r="B1818" s="2" t="s">
        <v>10</v>
      </c>
      <c r="C1818" s="2" t="s">
        <v>50</v>
      </c>
      <c r="D1818" s="2" t="s">
        <v>2847</v>
      </c>
      <c r="E1818" s="2" t="s">
        <v>4531</v>
      </c>
      <c r="F1818" s="2" t="s">
        <v>26</v>
      </c>
      <c r="G1818" s="2" t="s">
        <v>9</v>
      </c>
      <c r="H1818" s="2">
        <f t="shared" si="28"/>
        <v>1956</v>
      </c>
      <c r="I1818" s="42" t="s">
        <v>6818</v>
      </c>
      <c r="J1818" s="2">
        <v>5.0999999999999996</v>
      </c>
      <c r="K1818" s="2">
        <v>49.48</v>
      </c>
      <c r="L1818" s="2">
        <v>91</v>
      </c>
      <c r="M1818" s="2">
        <v>41.97</v>
      </c>
      <c r="N1818" s="2">
        <v>75.16</v>
      </c>
      <c r="O1818" s="2">
        <v>478.31</v>
      </c>
      <c r="P1818" s="2">
        <v>3527</v>
      </c>
      <c r="Q1818" s="2" t="s">
        <v>49</v>
      </c>
      <c r="R1818" s="2">
        <v>52</v>
      </c>
      <c r="S1818" s="2">
        <v>418728</v>
      </c>
      <c r="T1818" s="2">
        <v>366.46</v>
      </c>
      <c r="U1818" s="2">
        <v>111.85</v>
      </c>
      <c r="V1818" s="2" t="s">
        <v>55</v>
      </c>
      <c r="W1818" s="2">
        <v>14.1</v>
      </c>
    </row>
    <row r="1819" spans="1:23" x14ac:dyDescent="0.3">
      <c r="A1819" s="2" t="s">
        <v>1493</v>
      </c>
      <c r="B1819" s="2" t="s">
        <v>13</v>
      </c>
      <c r="C1819" s="2" t="s">
        <v>61</v>
      </c>
      <c r="D1819" s="2" t="s">
        <v>2878</v>
      </c>
      <c r="E1819" s="2" t="s">
        <v>4605</v>
      </c>
      <c r="F1819" s="2" t="s">
        <v>26</v>
      </c>
      <c r="G1819" s="2" t="s">
        <v>9</v>
      </c>
      <c r="H1819" s="2">
        <f t="shared" si="28"/>
        <v>1952</v>
      </c>
      <c r="I1819" s="42" t="s">
        <v>6819</v>
      </c>
      <c r="J1819" s="2">
        <v>5.0999999999999996</v>
      </c>
      <c r="K1819" s="2">
        <v>233.9</v>
      </c>
      <c r="L1819" s="2">
        <v>102</v>
      </c>
      <c r="M1819" s="2">
        <v>6.38</v>
      </c>
      <c r="N1819" s="2">
        <v>18.079999999999998</v>
      </c>
      <c r="O1819" s="2">
        <v>175.87</v>
      </c>
      <c r="P1819" s="2">
        <v>4353</v>
      </c>
      <c r="Q1819" s="2" t="s">
        <v>49</v>
      </c>
      <c r="R1819" s="2">
        <v>69</v>
      </c>
      <c r="S1819" s="2">
        <v>251476</v>
      </c>
      <c r="T1819" s="2">
        <v>94.84</v>
      </c>
      <c r="U1819" s="2">
        <v>81.03</v>
      </c>
      <c r="V1819" s="2" t="s">
        <v>54</v>
      </c>
      <c r="W1819" s="2">
        <v>54.64</v>
      </c>
    </row>
    <row r="1820" spans="1:23" x14ac:dyDescent="0.3">
      <c r="A1820" s="2" t="s">
        <v>1502</v>
      </c>
      <c r="B1820" s="2" t="s">
        <v>8</v>
      </c>
      <c r="C1820" s="2" t="s">
        <v>44</v>
      </c>
      <c r="D1820" s="2" t="s">
        <v>2881</v>
      </c>
      <c r="E1820" s="2" t="s">
        <v>4614</v>
      </c>
      <c r="F1820" s="2" t="s">
        <v>26</v>
      </c>
      <c r="G1820" s="2" t="s">
        <v>9</v>
      </c>
      <c r="H1820" s="2">
        <f t="shared" si="28"/>
        <v>1972</v>
      </c>
      <c r="I1820" s="42" t="s">
        <v>5732</v>
      </c>
      <c r="J1820" s="2">
        <v>5.0999999999999996</v>
      </c>
      <c r="K1820" s="2">
        <v>222.66</v>
      </c>
      <c r="L1820" s="2">
        <v>82</v>
      </c>
      <c r="M1820" s="2">
        <v>45.66</v>
      </c>
      <c r="N1820" s="2">
        <v>111.25</v>
      </c>
      <c r="O1820" s="2">
        <v>226.77</v>
      </c>
      <c r="P1820" s="2">
        <v>3239</v>
      </c>
      <c r="Q1820" s="2" t="s">
        <v>45</v>
      </c>
      <c r="R1820" s="2">
        <v>44</v>
      </c>
      <c r="S1820" s="2">
        <v>289727</v>
      </c>
      <c r="T1820" s="2">
        <v>149.15</v>
      </c>
      <c r="U1820" s="2">
        <v>77.62</v>
      </c>
      <c r="V1820" s="2" t="s">
        <v>54</v>
      </c>
      <c r="W1820" s="2">
        <v>79.34</v>
      </c>
    </row>
    <row r="1821" spans="1:23" x14ac:dyDescent="0.3">
      <c r="A1821" s="2" t="s">
        <v>958</v>
      </c>
      <c r="B1821" s="2" t="s">
        <v>10</v>
      </c>
      <c r="C1821" s="2" t="s">
        <v>61</v>
      </c>
      <c r="D1821" s="2" t="s">
        <v>2902</v>
      </c>
      <c r="E1821" s="2" t="s">
        <v>4650</v>
      </c>
      <c r="F1821" s="2" t="s">
        <v>26</v>
      </c>
      <c r="G1821" s="2" t="s">
        <v>9</v>
      </c>
      <c r="H1821" s="2">
        <f t="shared" si="28"/>
        <v>1966</v>
      </c>
      <c r="I1821" s="42" t="s">
        <v>6820</v>
      </c>
      <c r="J1821" s="2">
        <v>5.0999999999999996</v>
      </c>
      <c r="K1821" s="2">
        <v>9.4700000000000006</v>
      </c>
      <c r="L1821" s="2">
        <v>118</v>
      </c>
      <c r="M1821" s="2">
        <v>20.05</v>
      </c>
      <c r="N1821" s="2">
        <v>58.27</v>
      </c>
      <c r="O1821" s="2">
        <v>458.95</v>
      </c>
      <c r="P1821" s="2">
        <v>2795</v>
      </c>
      <c r="Q1821" s="2" t="s">
        <v>45</v>
      </c>
      <c r="R1821" s="2">
        <v>93</v>
      </c>
      <c r="S1821" s="2">
        <v>187983</v>
      </c>
      <c r="T1821" s="2">
        <v>249.83</v>
      </c>
      <c r="U1821" s="2">
        <v>209.12</v>
      </c>
      <c r="V1821" s="2" t="s">
        <v>48</v>
      </c>
      <c r="W1821" s="2">
        <v>2.14</v>
      </c>
    </row>
    <row r="1822" spans="1:23" x14ac:dyDescent="0.3">
      <c r="A1822" s="2" t="s">
        <v>1723</v>
      </c>
      <c r="B1822" s="2" t="s">
        <v>8</v>
      </c>
      <c r="C1822" s="2" t="s">
        <v>50</v>
      </c>
      <c r="D1822" s="2" t="s">
        <v>2516</v>
      </c>
      <c r="E1822" s="2" t="s">
        <v>4891</v>
      </c>
      <c r="F1822" s="2" t="s">
        <v>26</v>
      </c>
      <c r="G1822" s="2" t="s">
        <v>9</v>
      </c>
      <c r="H1822" s="2">
        <f t="shared" si="28"/>
        <v>1979</v>
      </c>
      <c r="I1822" s="42" t="s">
        <v>6821</v>
      </c>
      <c r="J1822" s="2">
        <v>5.0999999999999996</v>
      </c>
      <c r="K1822" s="2">
        <v>175.44</v>
      </c>
      <c r="L1822" s="2">
        <v>140</v>
      </c>
      <c r="M1822" s="2">
        <v>6.12</v>
      </c>
      <c r="N1822" s="2">
        <v>12.05</v>
      </c>
      <c r="O1822" s="2">
        <v>84.31</v>
      </c>
      <c r="P1822" s="2">
        <v>1812</v>
      </c>
      <c r="Q1822" s="2" t="s">
        <v>49</v>
      </c>
      <c r="R1822" s="2">
        <v>44</v>
      </c>
      <c r="S1822" s="2">
        <v>267017</v>
      </c>
      <c r="T1822" s="2">
        <v>55.35</v>
      </c>
      <c r="U1822" s="2">
        <v>28.96</v>
      </c>
      <c r="V1822" s="2" t="s">
        <v>54</v>
      </c>
      <c r="W1822" s="2">
        <v>74.599999999999994</v>
      </c>
    </row>
    <row r="1823" spans="1:23" x14ac:dyDescent="0.3">
      <c r="A1823" s="2" t="s">
        <v>1735</v>
      </c>
      <c r="B1823" s="2" t="s">
        <v>8</v>
      </c>
      <c r="C1823" s="2" t="s">
        <v>61</v>
      </c>
      <c r="D1823" s="2" t="s">
        <v>1909</v>
      </c>
      <c r="E1823" s="2" t="s">
        <v>4903</v>
      </c>
      <c r="F1823" s="2" t="s">
        <v>26</v>
      </c>
      <c r="G1823" s="2" t="s">
        <v>9</v>
      </c>
      <c r="H1823" s="2">
        <f t="shared" si="28"/>
        <v>2003</v>
      </c>
      <c r="I1823" s="42" t="s">
        <v>6822</v>
      </c>
      <c r="J1823" s="2">
        <v>5.0999999999999996</v>
      </c>
      <c r="K1823" s="2">
        <v>242.96</v>
      </c>
      <c r="L1823" s="2">
        <v>124</v>
      </c>
      <c r="M1823" s="2">
        <v>26.89</v>
      </c>
      <c r="N1823" s="2">
        <v>80.3</v>
      </c>
      <c r="O1823" s="2">
        <v>786.86</v>
      </c>
      <c r="P1823" s="2">
        <v>3678</v>
      </c>
      <c r="Q1823" s="2" t="s">
        <v>49</v>
      </c>
      <c r="R1823" s="2">
        <v>66</v>
      </c>
      <c r="S1823" s="2">
        <v>233171</v>
      </c>
      <c r="T1823" s="2">
        <v>477.8</v>
      </c>
      <c r="U1823" s="2">
        <v>309.06</v>
      </c>
      <c r="V1823" s="2" t="s">
        <v>54</v>
      </c>
      <c r="W1823" s="2">
        <v>104.48</v>
      </c>
    </row>
    <row r="1824" spans="1:23" x14ac:dyDescent="0.3">
      <c r="A1824" s="2" t="s">
        <v>1618</v>
      </c>
      <c r="B1824" s="2" t="s">
        <v>25</v>
      </c>
      <c r="C1824" s="2" t="s">
        <v>44</v>
      </c>
      <c r="D1824" s="2" t="s">
        <v>1906</v>
      </c>
      <c r="E1824" s="2" t="s">
        <v>4910</v>
      </c>
      <c r="F1824" s="2" t="s">
        <v>26</v>
      </c>
      <c r="G1824" s="2" t="s">
        <v>9</v>
      </c>
      <c r="H1824" s="2">
        <f t="shared" si="28"/>
        <v>1962</v>
      </c>
      <c r="I1824" s="42" t="s">
        <v>6823</v>
      </c>
      <c r="J1824" s="2">
        <v>5.0999999999999996</v>
      </c>
      <c r="K1824" s="2">
        <v>60.41</v>
      </c>
      <c r="L1824" s="2">
        <v>164</v>
      </c>
      <c r="M1824" s="2">
        <v>21.2</v>
      </c>
      <c r="N1824" s="2">
        <v>54.9</v>
      </c>
      <c r="O1824" s="2">
        <v>164.27</v>
      </c>
      <c r="P1824" s="2">
        <v>3415</v>
      </c>
      <c r="Q1824" s="2" t="s">
        <v>49</v>
      </c>
      <c r="R1824" s="2">
        <v>79</v>
      </c>
      <c r="S1824" s="2">
        <v>433106</v>
      </c>
      <c r="T1824" s="2">
        <v>103.28</v>
      </c>
      <c r="U1824" s="2">
        <v>60.99</v>
      </c>
      <c r="V1824" s="2" t="s">
        <v>44</v>
      </c>
      <c r="W1824" s="2">
        <v>26.56</v>
      </c>
    </row>
    <row r="1825" spans="1:23" x14ac:dyDescent="0.3">
      <c r="A1825" s="2" t="s">
        <v>1794</v>
      </c>
      <c r="B1825" s="2" t="s">
        <v>20</v>
      </c>
      <c r="C1825" s="2" t="s">
        <v>61</v>
      </c>
      <c r="D1825" s="2" t="s">
        <v>2138</v>
      </c>
      <c r="E1825" s="2" t="s">
        <v>4977</v>
      </c>
      <c r="F1825" s="2" t="s">
        <v>26</v>
      </c>
      <c r="G1825" s="2" t="s">
        <v>9</v>
      </c>
      <c r="H1825" s="2">
        <f t="shared" si="28"/>
        <v>1971</v>
      </c>
      <c r="I1825" s="42" t="s">
        <v>6824</v>
      </c>
      <c r="J1825" s="2">
        <v>5.0999999999999996</v>
      </c>
      <c r="K1825" s="2">
        <v>215.43</v>
      </c>
      <c r="L1825" s="2">
        <v>159</v>
      </c>
      <c r="M1825" s="2">
        <v>21.84</v>
      </c>
      <c r="N1825" s="2">
        <v>32.770000000000003</v>
      </c>
      <c r="O1825" s="2">
        <v>146.93</v>
      </c>
      <c r="P1825" s="2">
        <v>3758</v>
      </c>
      <c r="Q1825" s="2" t="s">
        <v>45</v>
      </c>
      <c r="R1825" s="2">
        <v>40</v>
      </c>
      <c r="S1825" s="2">
        <v>176614</v>
      </c>
      <c r="T1825" s="2">
        <v>105.55</v>
      </c>
      <c r="U1825" s="2">
        <v>41.38</v>
      </c>
      <c r="V1825" s="2" t="s">
        <v>46</v>
      </c>
      <c r="W1825" s="2">
        <v>104.6</v>
      </c>
    </row>
    <row r="1826" spans="1:23" x14ac:dyDescent="0.3">
      <c r="A1826" s="2" t="s">
        <v>1812</v>
      </c>
      <c r="B1826" s="2" t="s">
        <v>22</v>
      </c>
      <c r="C1826" s="2" t="s">
        <v>54</v>
      </c>
      <c r="D1826" s="2" t="s">
        <v>2310</v>
      </c>
      <c r="E1826" s="2" t="s">
        <v>4999</v>
      </c>
      <c r="F1826" s="2" t="s">
        <v>26</v>
      </c>
      <c r="G1826" s="2" t="s">
        <v>9</v>
      </c>
      <c r="H1826" s="2">
        <f t="shared" si="28"/>
        <v>1975</v>
      </c>
      <c r="I1826" s="42" t="s">
        <v>6825</v>
      </c>
      <c r="J1826" s="2">
        <v>5.0999999999999996</v>
      </c>
      <c r="K1826" s="2">
        <v>104.08</v>
      </c>
      <c r="L1826" s="2">
        <v>94</v>
      </c>
      <c r="M1826" s="2">
        <v>14.3</v>
      </c>
      <c r="N1826" s="2">
        <v>36.99</v>
      </c>
      <c r="O1826" s="2">
        <v>341.87</v>
      </c>
      <c r="P1826" s="2">
        <v>3039</v>
      </c>
      <c r="Q1826" s="2" t="s">
        <v>45</v>
      </c>
      <c r="R1826" s="2">
        <v>64</v>
      </c>
      <c r="S1826" s="2">
        <v>335174</v>
      </c>
      <c r="T1826" s="2">
        <v>224.22</v>
      </c>
      <c r="U1826" s="2">
        <v>117.65</v>
      </c>
      <c r="V1826" s="2" t="s">
        <v>44</v>
      </c>
      <c r="W1826" s="2">
        <v>20.11</v>
      </c>
    </row>
    <row r="1827" spans="1:23" x14ac:dyDescent="0.3">
      <c r="A1827" s="2" t="s">
        <v>343</v>
      </c>
      <c r="B1827" s="2" t="s">
        <v>25</v>
      </c>
      <c r="C1827" s="2" t="s">
        <v>54</v>
      </c>
      <c r="D1827" s="2" t="s">
        <v>2120</v>
      </c>
      <c r="E1827" s="2" t="s">
        <v>3344</v>
      </c>
      <c r="F1827" s="2" t="s">
        <v>26</v>
      </c>
      <c r="G1827" s="2" t="s">
        <v>2121</v>
      </c>
      <c r="H1827" s="2">
        <f t="shared" si="28"/>
        <v>2003</v>
      </c>
      <c r="I1827" s="42" t="s">
        <v>6826</v>
      </c>
      <c r="J1827" s="2">
        <v>5</v>
      </c>
      <c r="K1827" s="2">
        <v>27.34</v>
      </c>
      <c r="L1827" s="2">
        <v>121</v>
      </c>
      <c r="M1827" s="2">
        <v>32.14</v>
      </c>
      <c r="N1827" s="2">
        <v>55.23</v>
      </c>
      <c r="O1827" s="2">
        <v>137.44</v>
      </c>
      <c r="P1827" s="2">
        <v>3870</v>
      </c>
      <c r="Q1827" s="2" t="s">
        <v>45</v>
      </c>
      <c r="R1827" s="2">
        <v>89</v>
      </c>
      <c r="S1827" s="2">
        <v>359405</v>
      </c>
      <c r="T1827" s="2">
        <v>93.02</v>
      </c>
      <c r="U1827" s="2">
        <v>44.42</v>
      </c>
      <c r="V1827" s="2" t="s">
        <v>46</v>
      </c>
      <c r="W1827" s="2">
        <v>6.97</v>
      </c>
    </row>
    <row r="1828" spans="1:23" x14ac:dyDescent="0.3">
      <c r="A1828" s="2" t="s">
        <v>365</v>
      </c>
      <c r="B1828" s="2" t="s">
        <v>17</v>
      </c>
      <c r="C1828" s="2" t="s">
        <v>66</v>
      </c>
      <c r="D1828" s="2" t="s">
        <v>1906</v>
      </c>
      <c r="E1828" s="2" t="s">
        <v>3366</v>
      </c>
      <c r="F1828" s="2" t="s">
        <v>26</v>
      </c>
      <c r="G1828" s="2" t="s">
        <v>9</v>
      </c>
      <c r="H1828" s="2">
        <f t="shared" si="28"/>
        <v>1976</v>
      </c>
      <c r="I1828" s="42" t="s">
        <v>6827</v>
      </c>
      <c r="J1828" s="2">
        <v>5</v>
      </c>
      <c r="K1828" s="2">
        <v>158.38</v>
      </c>
      <c r="L1828" s="2">
        <v>102</v>
      </c>
      <c r="M1828" s="2">
        <v>36.94</v>
      </c>
      <c r="N1828" s="2">
        <v>62.58</v>
      </c>
      <c r="O1828" s="2">
        <v>150.5</v>
      </c>
      <c r="P1828" s="2">
        <v>2044</v>
      </c>
      <c r="Q1828" s="2" t="s">
        <v>49</v>
      </c>
      <c r="R1828" s="2">
        <v>79</v>
      </c>
      <c r="S1828" s="2">
        <v>224910</v>
      </c>
      <c r="T1828" s="2">
        <v>98.13</v>
      </c>
      <c r="U1828" s="2">
        <v>52.37</v>
      </c>
      <c r="V1828" s="2" t="s">
        <v>44</v>
      </c>
      <c r="W1828" s="2">
        <v>18.850000000000001</v>
      </c>
    </row>
    <row r="1829" spans="1:23" x14ac:dyDescent="0.3">
      <c r="A1829" s="2" t="s">
        <v>471</v>
      </c>
      <c r="B1829" s="2" t="s">
        <v>20</v>
      </c>
      <c r="C1829" s="2" t="s">
        <v>61</v>
      </c>
      <c r="D1829" s="2" t="s">
        <v>2225</v>
      </c>
      <c r="E1829" s="2" t="s">
        <v>3477</v>
      </c>
      <c r="F1829" s="2" t="s">
        <v>26</v>
      </c>
      <c r="G1829" s="2" t="s">
        <v>9</v>
      </c>
      <c r="H1829" s="2">
        <f t="shared" si="28"/>
        <v>2005</v>
      </c>
      <c r="I1829" s="42" t="s">
        <v>6828</v>
      </c>
      <c r="J1829" s="2">
        <v>5</v>
      </c>
      <c r="K1829" s="2">
        <v>176.69</v>
      </c>
      <c r="L1829" s="2">
        <v>172</v>
      </c>
      <c r="M1829" s="2">
        <v>7.57</v>
      </c>
      <c r="N1829" s="2">
        <v>18.190000000000001</v>
      </c>
      <c r="O1829" s="2">
        <v>60.22</v>
      </c>
      <c r="P1829" s="2">
        <v>2587</v>
      </c>
      <c r="Q1829" s="2" t="s">
        <v>45</v>
      </c>
      <c r="R1829" s="2">
        <v>34</v>
      </c>
      <c r="S1829" s="2">
        <v>475389</v>
      </c>
      <c r="T1829" s="2">
        <v>42.92</v>
      </c>
      <c r="U1829" s="2">
        <v>17.3</v>
      </c>
      <c r="V1829" s="2" t="s">
        <v>44</v>
      </c>
      <c r="W1829" s="2">
        <v>24.43</v>
      </c>
    </row>
    <row r="1830" spans="1:23" x14ac:dyDescent="0.3">
      <c r="A1830" s="2" t="s">
        <v>611</v>
      </c>
      <c r="B1830" s="2" t="s">
        <v>17</v>
      </c>
      <c r="C1830" s="2" t="s">
        <v>61</v>
      </c>
      <c r="D1830" s="2" t="s">
        <v>2327</v>
      </c>
      <c r="E1830" s="2" t="s">
        <v>3619</v>
      </c>
      <c r="F1830" s="2" t="s">
        <v>26</v>
      </c>
      <c r="G1830" s="2" t="s">
        <v>27</v>
      </c>
      <c r="H1830" s="2">
        <f t="shared" si="28"/>
        <v>2010</v>
      </c>
      <c r="I1830" s="42" t="s">
        <v>6829</v>
      </c>
      <c r="J1830" s="2">
        <v>5</v>
      </c>
      <c r="K1830" s="2">
        <v>24.22</v>
      </c>
      <c r="L1830" s="2">
        <v>107</v>
      </c>
      <c r="M1830" s="2">
        <v>25.47</v>
      </c>
      <c r="N1830" s="2">
        <v>71.83</v>
      </c>
      <c r="O1830" s="2">
        <v>424.12</v>
      </c>
      <c r="P1830" s="2">
        <v>835</v>
      </c>
      <c r="Q1830" s="2" t="s">
        <v>45</v>
      </c>
      <c r="R1830" s="2">
        <v>52</v>
      </c>
      <c r="S1830" s="2">
        <v>285402</v>
      </c>
      <c r="T1830" s="2">
        <v>302.20999999999998</v>
      </c>
      <c r="U1830" s="2">
        <v>121.91</v>
      </c>
      <c r="V1830" s="2" t="s">
        <v>48</v>
      </c>
      <c r="W1830" s="2">
        <v>6.88</v>
      </c>
    </row>
    <row r="1831" spans="1:23" x14ac:dyDescent="0.3">
      <c r="A1831" s="2" t="s">
        <v>663</v>
      </c>
      <c r="B1831" s="2" t="s">
        <v>17</v>
      </c>
      <c r="C1831" s="2" t="s">
        <v>52</v>
      </c>
      <c r="D1831" s="2" t="s">
        <v>2364</v>
      </c>
      <c r="E1831" s="2" t="s">
        <v>3677</v>
      </c>
      <c r="F1831" s="2" t="s">
        <v>26</v>
      </c>
      <c r="G1831" s="2" t="s">
        <v>9</v>
      </c>
      <c r="H1831" s="2">
        <f t="shared" si="28"/>
        <v>1951</v>
      </c>
      <c r="I1831" s="42" t="s">
        <v>6830</v>
      </c>
      <c r="J1831" s="2">
        <v>5</v>
      </c>
      <c r="K1831" s="2">
        <v>194.47</v>
      </c>
      <c r="L1831" s="2">
        <v>136</v>
      </c>
      <c r="M1831" s="2">
        <v>4.8499999999999996</v>
      </c>
      <c r="N1831" s="2">
        <v>10.87</v>
      </c>
      <c r="O1831" s="2">
        <v>100.73</v>
      </c>
      <c r="P1831" s="2">
        <v>4472</v>
      </c>
      <c r="Q1831" s="2" t="s">
        <v>49</v>
      </c>
      <c r="R1831" s="2">
        <v>36</v>
      </c>
      <c r="S1831" s="2">
        <v>133447</v>
      </c>
      <c r="T1831" s="2">
        <v>63.69</v>
      </c>
      <c r="U1831" s="2">
        <v>37.04</v>
      </c>
      <c r="V1831" s="2" t="s">
        <v>50</v>
      </c>
      <c r="W1831" s="2">
        <v>42.04</v>
      </c>
    </row>
    <row r="1832" spans="1:23" x14ac:dyDescent="0.3">
      <c r="A1832" s="2" t="s">
        <v>832</v>
      </c>
      <c r="B1832" s="2" t="s">
        <v>20</v>
      </c>
      <c r="C1832" s="2" t="s">
        <v>48</v>
      </c>
      <c r="D1832" s="2" t="s">
        <v>2485</v>
      </c>
      <c r="E1832" s="2" t="s">
        <v>3861</v>
      </c>
      <c r="F1832" s="2" t="s">
        <v>26</v>
      </c>
      <c r="G1832" s="2" t="s">
        <v>9</v>
      </c>
      <c r="H1832" s="2">
        <f t="shared" si="28"/>
        <v>2011</v>
      </c>
      <c r="I1832" s="42" t="s">
        <v>6831</v>
      </c>
      <c r="J1832" s="2">
        <v>5</v>
      </c>
      <c r="K1832" s="2">
        <v>178.1</v>
      </c>
      <c r="L1832" s="2">
        <v>150</v>
      </c>
      <c r="M1832" s="2">
        <v>35.450000000000003</v>
      </c>
      <c r="N1832" s="2">
        <v>100.46</v>
      </c>
      <c r="O1832" s="2">
        <v>402.93</v>
      </c>
      <c r="P1832" s="2">
        <v>826</v>
      </c>
      <c r="Q1832" s="2" t="s">
        <v>49</v>
      </c>
      <c r="R1832" s="2">
        <v>70</v>
      </c>
      <c r="S1832" s="2">
        <v>6168</v>
      </c>
      <c r="T1832" s="2">
        <v>214.17</v>
      </c>
      <c r="U1832" s="2">
        <v>188.76</v>
      </c>
      <c r="V1832" s="2" t="s">
        <v>44</v>
      </c>
      <c r="W1832" s="2">
        <v>65.02</v>
      </c>
    </row>
    <row r="1833" spans="1:23" x14ac:dyDescent="0.3">
      <c r="A1833" s="2" t="s">
        <v>458</v>
      </c>
      <c r="B1833" s="2" t="s">
        <v>32</v>
      </c>
      <c r="C1833" s="2" t="s">
        <v>44</v>
      </c>
      <c r="D1833" s="2" t="s">
        <v>2502</v>
      </c>
      <c r="E1833" s="2" t="s">
        <v>3888</v>
      </c>
      <c r="F1833" s="2" t="s">
        <v>26</v>
      </c>
      <c r="G1833" s="2" t="s">
        <v>9</v>
      </c>
      <c r="H1833" s="2">
        <f t="shared" si="28"/>
        <v>1994</v>
      </c>
      <c r="I1833" s="42" t="s">
        <v>6832</v>
      </c>
      <c r="J1833" s="2">
        <v>5</v>
      </c>
      <c r="K1833" s="2">
        <v>176.78</v>
      </c>
      <c r="L1833" s="2">
        <v>143</v>
      </c>
      <c r="M1833" s="2">
        <v>47.1</v>
      </c>
      <c r="N1833" s="2">
        <v>108.81</v>
      </c>
      <c r="O1833" s="2">
        <v>540.91</v>
      </c>
      <c r="P1833" s="2">
        <v>501</v>
      </c>
      <c r="Q1833" s="2" t="s">
        <v>45</v>
      </c>
      <c r="R1833" s="2">
        <v>77</v>
      </c>
      <c r="S1833" s="2">
        <v>443359</v>
      </c>
      <c r="T1833" s="2">
        <v>417.98</v>
      </c>
      <c r="U1833" s="2">
        <v>122.93</v>
      </c>
      <c r="V1833" s="2" t="s">
        <v>48</v>
      </c>
      <c r="W1833" s="2">
        <v>48.39</v>
      </c>
    </row>
    <row r="1834" spans="1:23" x14ac:dyDescent="0.3">
      <c r="A1834" s="2" t="s">
        <v>999</v>
      </c>
      <c r="B1834" s="2" t="s">
        <v>28</v>
      </c>
      <c r="C1834" s="2" t="s">
        <v>50</v>
      </c>
      <c r="D1834" s="2" t="s">
        <v>2081</v>
      </c>
      <c r="E1834" s="2" t="s">
        <v>4039</v>
      </c>
      <c r="F1834" s="2" t="s">
        <v>26</v>
      </c>
      <c r="G1834" s="2" t="s">
        <v>9</v>
      </c>
      <c r="H1834" s="2">
        <f t="shared" si="28"/>
        <v>2009</v>
      </c>
      <c r="I1834" s="42" t="s">
        <v>6833</v>
      </c>
      <c r="J1834" s="2">
        <v>5</v>
      </c>
      <c r="K1834" s="2">
        <v>166.55</v>
      </c>
      <c r="L1834" s="2">
        <v>148</v>
      </c>
      <c r="M1834" s="2">
        <v>2.96</v>
      </c>
      <c r="N1834" s="2">
        <v>5.68</v>
      </c>
      <c r="O1834" s="2">
        <v>11.68</v>
      </c>
      <c r="P1834" s="2">
        <v>3029</v>
      </c>
      <c r="Q1834" s="2" t="s">
        <v>45</v>
      </c>
      <c r="R1834" s="2">
        <v>88</v>
      </c>
      <c r="S1834" s="2">
        <v>75633</v>
      </c>
      <c r="T1834" s="2">
        <v>8.74</v>
      </c>
      <c r="U1834" s="2">
        <v>2.94</v>
      </c>
      <c r="V1834" s="2" t="s">
        <v>48</v>
      </c>
      <c r="W1834" s="2">
        <v>30.11</v>
      </c>
    </row>
    <row r="1835" spans="1:23" x14ac:dyDescent="0.3">
      <c r="A1835" s="2" t="s">
        <v>1023</v>
      </c>
      <c r="B1835" s="2" t="s">
        <v>20</v>
      </c>
      <c r="C1835" s="2" t="s">
        <v>66</v>
      </c>
      <c r="D1835" s="2" t="s">
        <v>2602</v>
      </c>
      <c r="E1835" s="2" t="s">
        <v>4065</v>
      </c>
      <c r="F1835" s="2" t="s">
        <v>26</v>
      </c>
      <c r="G1835" s="2" t="s">
        <v>9</v>
      </c>
      <c r="H1835" s="2">
        <f t="shared" si="28"/>
        <v>1989</v>
      </c>
      <c r="I1835" s="42" t="s">
        <v>6834</v>
      </c>
      <c r="J1835" s="2">
        <v>5</v>
      </c>
      <c r="K1835" s="2">
        <v>94.37</v>
      </c>
      <c r="L1835" s="2">
        <v>125</v>
      </c>
      <c r="M1835" s="2">
        <v>7.62</v>
      </c>
      <c r="N1835" s="2">
        <v>16.63</v>
      </c>
      <c r="O1835" s="2">
        <v>103.96</v>
      </c>
      <c r="P1835" s="2">
        <v>1716</v>
      </c>
      <c r="Q1835" s="2" t="s">
        <v>45</v>
      </c>
      <c r="R1835" s="2">
        <v>24</v>
      </c>
      <c r="S1835" s="2">
        <v>186007</v>
      </c>
      <c r="T1835" s="2">
        <v>74.92</v>
      </c>
      <c r="U1835" s="2">
        <v>29.04</v>
      </c>
      <c r="V1835" s="2" t="s">
        <v>46</v>
      </c>
      <c r="W1835" s="2">
        <v>23.62</v>
      </c>
    </row>
    <row r="1836" spans="1:23" x14ac:dyDescent="0.3">
      <c r="A1836" s="2" t="s">
        <v>1323</v>
      </c>
      <c r="B1836" s="2" t="s">
        <v>25</v>
      </c>
      <c r="C1836" s="2" t="s">
        <v>48</v>
      </c>
      <c r="D1836" s="2" t="s">
        <v>2791</v>
      </c>
      <c r="E1836" s="2" t="s">
        <v>4407</v>
      </c>
      <c r="F1836" s="2" t="s">
        <v>26</v>
      </c>
      <c r="G1836" s="2" t="s">
        <v>9</v>
      </c>
      <c r="H1836" s="2">
        <f t="shared" si="28"/>
        <v>2006</v>
      </c>
      <c r="I1836" s="42" t="s">
        <v>6835</v>
      </c>
      <c r="J1836" s="2">
        <v>5</v>
      </c>
      <c r="K1836" s="2">
        <v>219.29</v>
      </c>
      <c r="L1836" s="2">
        <v>157</v>
      </c>
      <c r="M1836" s="2">
        <v>44.43</v>
      </c>
      <c r="N1836" s="2">
        <v>119.12</v>
      </c>
      <c r="O1836" s="2">
        <v>570.67999999999995</v>
      </c>
      <c r="P1836" s="2">
        <v>4172</v>
      </c>
      <c r="Q1836" s="2" t="s">
        <v>45</v>
      </c>
      <c r="R1836" s="2">
        <v>39</v>
      </c>
      <c r="S1836" s="2">
        <v>362876</v>
      </c>
      <c r="T1836" s="2">
        <v>424.19</v>
      </c>
      <c r="U1836" s="2">
        <v>146.49</v>
      </c>
      <c r="V1836" s="2" t="s">
        <v>46</v>
      </c>
      <c r="W1836" s="2">
        <v>41.04</v>
      </c>
    </row>
    <row r="1837" spans="1:23" x14ac:dyDescent="0.3">
      <c r="A1837" s="2" t="s">
        <v>1444</v>
      </c>
      <c r="B1837" s="2" t="s">
        <v>10</v>
      </c>
      <c r="C1837" s="2" t="s">
        <v>44</v>
      </c>
      <c r="D1837" s="2" t="s">
        <v>2855</v>
      </c>
      <c r="E1837" s="2" t="s">
        <v>4547</v>
      </c>
      <c r="F1837" s="2" t="s">
        <v>26</v>
      </c>
      <c r="G1837" s="2" t="s">
        <v>9</v>
      </c>
      <c r="H1837" s="2">
        <f t="shared" si="28"/>
        <v>2004</v>
      </c>
      <c r="I1837" s="42" t="s">
        <v>6836</v>
      </c>
      <c r="J1837" s="2">
        <v>5</v>
      </c>
      <c r="K1837" s="2">
        <v>88.23</v>
      </c>
      <c r="L1837" s="2">
        <v>109</v>
      </c>
      <c r="M1837" s="2">
        <v>1.84</v>
      </c>
      <c r="N1837" s="2">
        <v>4.2</v>
      </c>
      <c r="O1837" s="2">
        <v>33.520000000000003</v>
      </c>
      <c r="P1837" s="2">
        <v>4982</v>
      </c>
      <c r="Q1837" s="2" t="s">
        <v>45</v>
      </c>
      <c r="R1837" s="2">
        <v>44</v>
      </c>
      <c r="S1837" s="2">
        <v>478092</v>
      </c>
      <c r="T1837" s="2">
        <v>21.21</v>
      </c>
      <c r="U1837" s="2">
        <v>12.31</v>
      </c>
      <c r="V1837" s="2" t="s">
        <v>50</v>
      </c>
      <c r="W1837" s="2">
        <v>16.61</v>
      </c>
    </row>
    <row r="1838" spans="1:23" x14ac:dyDescent="0.3">
      <c r="A1838" s="2" t="s">
        <v>1640</v>
      </c>
      <c r="B1838" s="2" t="s">
        <v>8</v>
      </c>
      <c r="C1838" s="2" t="s">
        <v>44</v>
      </c>
      <c r="D1838" s="2" t="s">
        <v>2954</v>
      </c>
      <c r="E1838" s="2" t="s">
        <v>4790</v>
      </c>
      <c r="F1838" s="2" t="s">
        <v>26</v>
      </c>
      <c r="G1838" s="2" t="s">
        <v>9</v>
      </c>
      <c r="H1838" s="2">
        <f t="shared" si="28"/>
        <v>1977</v>
      </c>
      <c r="I1838" s="42" t="s">
        <v>6837</v>
      </c>
      <c r="J1838" s="2">
        <v>5</v>
      </c>
      <c r="K1838" s="2">
        <v>181.45</v>
      </c>
      <c r="L1838" s="2">
        <v>149</v>
      </c>
      <c r="M1838" s="2">
        <v>30.73</v>
      </c>
      <c r="N1838" s="2">
        <v>72.05</v>
      </c>
      <c r="O1838" s="2">
        <v>547.46</v>
      </c>
      <c r="P1838" s="2">
        <v>3439</v>
      </c>
      <c r="Q1838" s="2" t="s">
        <v>45</v>
      </c>
      <c r="R1838" s="2">
        <v>84</v>
      </c>
      <c r="S1838" s="2">
        <v>355714</v>
      </c>
      <c r="T1838" s="2">
        <v>287.25</v>
      </c>
      <c r="U1838" s="2">
        <v>260.20999999999998</v>
      </c>
      <c r="V1838" s="2" t="s">
        <v>46</v>
      </c>
      <c r="W1838" s="2">
        <v>59.37</v>
      </c>
    </row>
    <row r="1839" spans="1:23" x14ac:dyDescent="0.3">
      <c r="A1839" s="2" t="s">
        <v>77</v>
      </c>
      <c r="B1839" s="2" t="s">
        <v>28</v>
      </c>
      <c r="C1839" s="2" t="s">
        <v>61</v>
      </c>
      <c r="D1839" s="2" t="s">
        <v>1870</v>
      </c>
      <c r="E1839" s="2" t="s">
        <v>3075</v>
      </c>
      <c r="F1839" s="2" t="s">
        <v>26</v>
      </c>
      <c r="G1839" s="2" t="s">
        <v>9</v>
      </c>
      <c r="H1839" s="2">
        <f t="shared" si="28"/>
        <v>1969</v>
      </c>
      <c r="I1839" s="42" t="s">
        <v>6838</v>
      </c>
      <c r="J1839" s="2">
        <v>4.9000000000000004</v>
      </c>
      <c r="K1839" s="2">
        <v>14.91</v>
      </c>
      <c r="L1839" s="2">
        <v>163</v>
      </c>
      <c r="M1839" s="2">
        <v>47.15</v>
      </c>
      <c r="N1839" s="2">
        <v>106.18</v>
      </c>
      <c r="O1839" s="2">
        <v>797.81</v>
      </c>
      <c r="P1839" s="2">
        <v>3944</v>
      </c>
      <c r="Q1839" s="2" t="s">
        <v>49</v>
      </c>
      <c r="R1839" s="2">
        <v>80</v>
      </c>
      <c r="S1839" s="2">
        <v>113991</v>
      </c>
      <c r="T1839" s="2">
        <v>544.05999999999995</v>
      </c>
      <c r="U1839" s="2">
        <v>253.75</v>
      </c>
      <c r="V1839" s="2" t="s">
        <v>50</v>
      </c>
      <c r="W1839" s="2">
        <v>6</v>
      </c>
    </row>
    <row r="1840" spans="1:23" x14ac:dyDescent="0.3">
      <c r="A1840" s="2" t="s">
        <v>81</v>
      </c>
      <c r="B1840" s="2" t="s">
        <v>32</v>
      </c>
      <c r="C1840" s="2" t="s">
        <v>44</v>
      </c>
      <c r="D1840" s="2" t="s">
        <v>1874</v>
      </c>
      <c r="E1840" s="2" t="s">
        <v>3079</v>
      </c>
      <c r="F1840" s="2" t="s">
        <v>26</v>
      </c>
      <c r="G1840" s="2" t="s">
        <v>1875</v>
      </c>
      <c r="H1840" s="2">
        <f t="shared" si="28"/>
        <v>1996</v>
      </c>
      <c r="I1840" s="42" t="s">
        <v>6839</v>
      </c>
      <c r="J1840" s="2">
        <v>4.9000000000000004</v>
      </c>
      <c r="K1840" s="2">
        <v>38.35</v>
      </c>
      <c r="L1840" s="2">
        <v>179</v>
      </c>
      <c r="M1840" s="2">
        <v>39.35</v>
      </c>
      <c r="N1840" s="2">
        <v>63.83</v>
      </c>
      <c r="O1840" s="2">
        <v>214.13</v>
      </c>
      <c r="P1840" s="2">
        <v>705</v>
      </c>
      <c r="Q1840" s="2" t="s">
        <v>49</v>
      </c>
      <c r="R1840" s="2">
        <v>30</v>
      </c>
      <c r="S1840" s="2">
        <v>388006</v>
      </c>
      <c r="T1840" s="2">
        <v>131.33000000000001</v>
      </c>
      <c r="U1840" s="2">
        <v>82.8</v>
      </c>
      <c r="V1840" s="2" t="s">
        <v>48</v>
      </c>
      <c r="W1840" s="2">
        <v>14.97</v>
      </c>
    </row>
    <row r="1841" spans="1:23" x14ac:dyDescent="0.3">
      <c r="A1841" s="2" t="s">
        <v>106</v>
      </c>
      <c r="B1841" s="2" t="s">
        <v>25</v>
      </c>
      <c r="C1841" s="2" t="s">
        <v>54</v>
      </c>
      <c r="D1841" s="2" t="s">
        <v>1902</v>
      </c>
      <c r="E1841" s="2" t="s">
        <v>3104</v>
      </c>
      <c r="F1841" s="2" t="s">
        <v>26</v>
      </c>
      <c r="G1841" s="2" t="s">
        <v>9</v>
      </c>
      <c r="H1841" s="2">
        <f t="shared" si="28"/>
        <v>1962</v>
      </c>
      <c r="I1841" s="42" t="s">
        <v>6840</v>
      </c>
      <c r="J1841" s="2">
        <v>4.9000000000000004</v>
      </c>
      <c r="K1841" s="2">
        <v>278.86</v>
      </c>
      <c r="L1841" s="2">
        <v>165</v>
      </c>
      <c r="M1841" s="2">
        <v>13.75</v>
      </c>
      <c r="N1841" s="2">
        <v>39.119999999999997</v>
      </c>
      <c r="O1841" s="2">
        <v>93.91</v>
      </c>
      <c r="P1841" s="2">
        <v>1281</v>
      </c>
      <c r="Q1841" s="2" t="s">
        <v>45</v>
      </c>
      <c r="R1841" s="2">
        <v>89</v>
      </c>
      <c r="S1841" s="2">
        <v>297697</v>
      </c>
      <c r="T1841" s="2">
        <v>71.989999999999995</v>
      </c>
      <c r="U1841" s="2">
        <v>21.92</v>
      </c>
      <c r="V1841" s="2" t="s">
        <v>55</v>
      </c>
      <c r="W1841" s="2">
        <v>116.45</v>
      </c>
    </row>
    <row r="1842" spans="1:23" x14ac:dyDescent="0.3">
      <c r="A1842" s="2" t="s">
        <v>370</v>
      </c>
      <c r="B1842" s="2" t="s">
        <v>10</v>
      </c>
      <c r="C1842" s="2" t="s">
        <v>52</v>
      </c>
      <c r="D1842" s="2" t="s">
        <v>2141</v>
      </c>
      <c r="E1842" s="2" t="s">
        <v>3371</v>
      </c>
      <c r="F1842" s="2" t="s">
        <v>26</v>
      </c>
      <c r="G1842" s="2" t="s">
        <v>9</v>
      </c>
      <c r="H1842" s="2">
        <f t="shared" si="28"/>
        <v>1968</v>
      </c>
      <c r="I1842" s="42" t="s">
        <v>6841</v>
      </c>
      <c r="J1842" s="2">
        <v>4.9000000000000004</v>
      </c>
      <c r="K1842" s="2">
        <v>165.65</v>
      </c>
      <c r="L1842" s="2">
        <v>108</v>
      </c>
      <c r="M1842" s="2">
        <v>12.2</v>
      </c>
      <c r="N1842" s="2">
        <v>33.78</v>
      </c>
      <c r="O1842" s="2">
        <v>185.04</v>
      </c>
      <c r="P1842" s="2">
        <v>2073</v>
      </c>
      <c r="Q1842" s="2" t="s">
        <v>49</v>
      </c>
      <c r="R1842" s="2">
        <v>37</v>
      </c>
      <c r="S1842" s="2">
        <v>156305</v>
      </c>
      <c r="T1842" s="2">
        <v>136</v>
      </c>
      <c r="U1842" s="2">
        <v>49.04</v>
      </c>
      <c r="V1842" s="2" t="s">
        <v>54</v>
      </c>
      <c r="W1842" s="2">
        <v>56.12</v>
      </c>
    </row>
    <row r="1843" spans="1:23" x14ac:dyDescent="0.3">
      <c r="A1843" s="2" t="s">
        <v>531</v>
      </c>
      <c r="B1843" s="2" t="s">
        <v>25</v>
      </c>
      <c r="C1843" s="2" t="s">
        <v>50</v>
      </c>
      <c r="D1843" s="2" t="s">
        <v>2314</v>
      </c>
      <c r="E1843" s="2" t="s">
        <v>3598</v>
      </c>
      <c r="F1843" s="2" t="s">
        <v>26</v>
      </c>
      <c r="G1843" s="2" t="s">
        <v>9</v>
      </c>
      <c r="H1843" s="2">
        <f t="shared" si="28"/>
        <v>1994</v>
      </c>
      <c r="I1843" s="42" t="s">
        <v>6842</v>
      </c>
      <c r="J1843" s="2">
        <v>4.9000000000000004</v>
      </c>
      <c r="K1843" s="2">
        <v>192.04</v>
      </c>
      <c r="L1843" s="2">
        <v>156</v>
      </c>
      <c r="M1843" s="2">
        <v>28.49</v>
      </c>
      <c r="N1843" s="2">
        <v>68.38</v>
      </c>
      <c r="O1843" s="2">
        <v>658.31</v>
      </c>
      <c r="P1843" s="2">
        <v>3885</v>
      </c>
      <c r="Q1843" s="2" t="s">
        <v>49</v>
      </c>
      <c r="R1843" s="2">
        <v>56</v>
      </c>
      <c r="S1843" s="2">
        <v>163548</v>
      </c>
      <c r="T1843" s="2">
        <v>432.23</v>
      </c>
      <c r="U1843" s="2">
        <v>226.08</v>
      </c>
      <c r="V1843" s="2" t="s">
        <v>55</v>
      </c>
      <c r="W1843" s="2">
        <v>73.08</v>
      </c>
    </row>
    <row r="1844" spans="1:23" x14ac:dyDescent="0.3">
      <c r="A1844" s="2" t="s">
        <v>240</v>
      </c>
      <c r="B1844" s="2" t="s">
        <v>10</v>
      </c>
      <c r="C1844" s="2" t="s">
        <v>54</v>
      </c>
      <c r="D1844" s="2" t="s">
        <v>2340</v>
      </c>
      <c r="E1844" s="2" t="s">
        <v>3643</v>
      </c>
      <c r="F1844" s="2" t="s">
        <v>26</v>
      </c>
      <c r="G1844" s="2" t="s">
        <v>1843</v>
      </c>
      <c r="H1844" s="2">
        <f t="shared" si="28"/>
        <v>2014</v>
      </c>
      <c r="I1844" s="42" t="s">
        <v>6843</v>
      </c>
      <c r="J1844" s="2">
        <v>4.9000000000000004</v>
      </c>
      <c r="K1844" s="2">
        <v>245.73</v>
      </c>
      <c r="L1844" s="2">
        <v>87</v>
      </c>
      <c r="M1844" s="2">
        <v>20.91</v>
      </c>
      <c r="N1844" s="2">
        <v>62.42</v>
      </c>
      <c r="O1844" s="2">
        <v>223.15</v>
      </c>
      <c r="P1844" s="2">
        <v>1943</v>
      </c>
      <c r="Q1844" s="2" t="s">
        <v>45</v>
      </c>
      <c r="R1844" s="2">
        <v>26</v>
      </c>
      <c r="S1844" s="2">
        <v>351959</v>
      </c>
      <c r="T1844" s="2">
        <v>118.96</v>
      </c>
      <c r="U1844" s="2">
        <v>104.19</v>
      </c>
      <c r="V1844" s="2" t="s">
        <v>54</v>
      </c>
      <c r="W1844" s="2">
        <v>86.12</v>
      </c>
    </row>
    <row r="1845" spans="1:23" x14ac:dyDescent="0.3">
      <c r="A1845" s="2" t="s">
        <v>764</v>
      </c>
      <c r="B1845" s="2" t="s">
        <v>28</v>
      </c>
      <c r="C1845" s="2" t="s">
        <v>44</v>
      </c>
      <c r="D1845" s="2" t="s">
        <v>2438</v>
      </c>
      <c r="E1845" s="2" t="s">
        <v>3785</v>
      </c>
      <c r="F1845" s="2" t="s">
        <v>26</v>
      </c>
      <c r="G1845" s="2" t="s">
        <v>9</v>
      </c>
      <c r="H1845" s="2">
        <f t="shared" si="28"/>
        <v>2009</v>
      </c>
      <c r="I1845" s="42" t="s">
        <v>6844</v>
      </c>
      <c r="J1845" s="2">
        <v>4.9000000000000004</v>
      </c>
      <c r="K1845" s="2">
        <v>105.38</v>
      </c>
      <c r="L1845" s="2">
        <v>180</v>
      </c>
      <c r="M1845" s="2">
        <v>31.59</v>
      </c>
      <c r="N1845" s="2">
        <v>49.84</v>
      </c>
      <c r="O1845" s="2">
        <v>429.88</v>
      </c>
      <c r="P1845" s="2">
        <v>2816</v>
      </c>
      <c r="Q1845" s="2" t="s">
        <v>45</v>
      </c>
      <c r="R1845" s="2">
        <v>81</v>
      </c>
      <c r="S1845" s="2">
        <v>49688</v>
      </c>
      <c r="T1845" s="2">
        <v>312.8</v>
      </c>
      <c r="U1845" s="2">
        <v>117.08</v>
      </c>
      <c r="V1845" s="2" t="s">
        <v>55</v>
      </c>
      <c r="W1845" s="2">
        <v>29.48</v>
      </c>
    </row>
    <row r="1846" spans="1:23" x14ac:dyDescent="0.3">
      <c r="A1846" s="2" t="s">
        <v>787</v>
      </c>
      <c r="B1846" s="2" t="s">
        <v>17</v>
      </c>
      <c r="C1846" s="2" t="s">
        <v>50</v>
      </c>
      <c r="D1846" s="2" t="s">
        <v>2453</v>
      </c>
      <c r="E1846" s="2" t="s">
        <v>3811</v>
      </c>
      <c r="F1846" s="2" t="s">
        <v>26</v>
      </c>
      <c r="G1846" s="2" t="s">
        <v>9</v>
      </c>
      <c r="H1846" s="2">
        <f t="shared" si="28"/>
        <v>2009</v>
      </c>
      <c r="I1846" s="42" t="s">
        <v>6845</v>
      </c>
      <c r="J1846" s="2">
        <v>4.9000000000000004</v>
      </c>
      <c r="K1846" s="2">
        <v>237.44</v>
      </c>
      <c r="L1846" s="2">
        <v>113</v>
      </c>
      <c r="M1846" s="2">
        <v>36.08</v>
      </c>
      <c r="N1846" s="2">
        <v>76.22</v>
      </c>
      <c r="O1846" s="2">
        <v>292.64999999999998</v>
      </c>
      <c r="P1846" s="2">
        <v>2430</v>
      </c>
      <c r="Q1846" s="2" t="s">
        <v>45</v>
      </c>
      <c r="R1846" s="2">
        <v>35</v>
      </c>
      <c r="S1846" s="2">
        <v>54259</v>
      </c>
      <c r="T1846" s="2">
        <v>212.33</v>
      </c>
      <c r="U1846" s="2">
        <v>80.319999999999993</v>
      </c>
      <c r="V1846" s="2" t="s">
        <v>50</v>
      </c>
      <c r="W1846" s="2">
        <v>117.71</v>
      </c>
    </row>
    <row r="1847" spans="1:23" x14ac:dyDescent="0.3">
      <c r="A1847" s="2" t="s">
        <v>1018</v>
      </c>
      <c r="B1847" s="2" t="s">
        <v>20</v>
      </c>
      <c r="C1847" s="2" t="s">
        <v>44</v>
      </c>
      <c r="D1847" s="2" t="s">
        <v>2530</v>
      </c>
      <c r="E1847" s="2" t="s">
        <v>4060</v>
      </c>
      <c r="F1847" s="2" t="s">
        <v>26</v>
      </c>
      <c r="G1847" s="2" t="s">
        <v>9</v>
      </c>
      <c r="H1847" s="2">
        <f t="shared" si="28"/>
        <v>1999</v>
      </c>
      <c r="I1847" s="42" t="s">
        <v>6846</v>
      </c>
      <c r="J1847" s="2">
        <v>4.9000000000000004</v>
      </c>
      <c r="K1847" s="2">
        <v>168.65</v>
      </c>
      <c r="L1847" s="2">
        <v>114</v>
      </c>
      <c r="M1847" s="2">
        <v>46.07</v>
      </c>
      <c r="N1847" s="2">
        <v>99.99</v>
      </c>
      <c r="O1847" s="2">
        <v>497.65</v>
      </c>
      <c r="P1847" s="2">
        <v>4280</v>
      </c>
      <c r="Q1847" s="2" t="s">
        <v>45</v>
      </c>
      <c r="R1847" s="2">
        <v>72</v>
      </c>
      <c r="S1847" s="2">
        <v>332771</v>
      </c>
      <c r="T1847" s="2">
        <v>264.22000000000003</v>
      </c>
      <c r="U1847" s="2">
        <v>233.43</v>
      </c>
      <c r="V1847" s="2" t="s">
        <v>54</v>
      </c>
      <c r="W1847" s="2">
        <v>17.27</v>
      </c>
    </row>
    <row r="1848" spans="1:23" x14ac:dyDescent="0.3">
      <c r="A1848" s="2" t="s">
        <v>1027</v>
      </c>
      <c r="B1848" s="2" t="s">
        <v>32</v>
      </c>
      <c r="C1848" s="2" t="s">
        <v>61</v>
      </c>
      <c r="D1848" s="2" t="s">
        <v>2368</v>
      </c>
      <c r="E1848" s="2" t="s">
        <v>4069</v>
      </c>
      <c r="F1848" s="2" t="s">
        <v>26</v>
      </c>
      <c r="G1848" s="2" t="s">
        <v>9</v>
      </c>
      <c r="H1848" s="2">
        <f t="shared" si="28"/>
        <v>1960</v>
      </c>
      <c r="I1848" s="42" t="s">
        <v>6289</v>
      </c>
      <c r="J1848" s="2">
        <v>4.9000000000000004</v>
      </c>
      <c r="K1848" s="2">
        <v>3.91</v>
      </c>
      <c r="L1848" s="2">
        <v>94</v>
      </c>
      <c r="M1848" s="2">
        <v>42.35</v>
      </c>
      <c r="N1848" s="2">
        <v>119.48</v>
      </c>
      <c r="O1848" s="2">
        <v>447.59</v>
      </c>
      <c r="P1848" s="2">
        <v>1969</v>
      </c>
      <c r="Q1848" s="2" t="s">
        <v>49</v>
      </c>
      <c r="R1848" s="2">
        <v>33</v>
      </c>
      <c r="S1848" s="2">
        <v>108035</v>
      </c>
      <c r="T1848" s="2">
        <v>283.74</v>
      </c>
      <c r="U1848" s="2">
        <v>163.85</v>
      </c>
      <c r="V1848" s="2" t="s">
        <v>54</v>
      </c>
      <c r="W1848" s="2">
        <v>0.75</v>
      </c>
    </row>
    <row r="1849" spans="1:23" x14ac:dyDescent="0.3">
      <c r="A1849" s="2" t="s">
        <v>1079</v>
      </c>
      <c r="B1849" s="2" t="s">
        <v>10</v>
      </c>
      <c r="C1849" s="2" t="s">
        <v>50</v>
      </c>
      <c r="D1849" s="2" t="s">
        <v>2634</v>
      </c>
      <c r="E1849" s="2" t="s">
        <v>4129</v>
      </c>
      <c r="F1849" s="2" t="s">
        <v>26</v>
      </c>
      <c r="G1849" s="2" t="s">
        <v>9</v>
      </c>
      <c r="H1849" s="2">
        <f t="shared" si="28"/>
        <v>1999</v>
      </c>
      <c r="I1849" s="42" t="s">
        <v>6847</v>
      </c>
      <c r="J1849" s="2">
        <v>4.9000000000000004</v>
      </c>
      <c r="K1849" s="2">
        <v>155.46</v>
      </c>
      <c r="L1849" s="2">
        <v>95</v>
      </c>
      <c r="M1849" s="2">
        <v>15.31</v>
      </c>
      <c r="N1849" s="2">
        <v>24.53</v>
      </c>
      <c r="O1849" s="2">
        <v>120.63</v>
      </c>
      <c r="P1849" s="2">
        <v>4721</v>
      </c>
      <c r="Q1849" s="2" t="s">
        <v>45</v>
      </c>
      <c r="R1849" s="2">
        <v>80</v>
      </c>
      <c r="S1849" s="2">
        <v>341221</v>
      </c>
      <c r="T1849" s="2">
        <v>95.3</v>
      </c>
      <c r="U1849" s="2">
        <v>25.33</v>
      </c>
      <c r="V1849" s="2" t="s">
        <v>44</v>
      </c>
      <c r="W1849" s="2">
        <v>35.520000000000003</v>
      </c>
    </row>
    <row r="1850" spans="1:23" x14ac:dyDescent="0.3">
      <c r="A1850" s="2" t="s">
        <v>682</v>
      </c>
      <c r="B1850" s="2" t="s">
        <v>22</v>
      </c>
      <c r="C1850" s="2" t="s">
        <v>50</v>
      </c>
      <c r="D1850" s="2" t="s">
        <v>2651</v>
      </c>
      <c r="E1850" s="2" t="s">
        <v>4153</v>
      </c>
      <c r="F1850" s="2" t="s">
        <v>26</v>
      </c>
      <c r="G1850" s="2" t="s">
        <v>9</v>
      </c>
      <c r="H1850" s="2">
        <f t="shared" si="28"/>
        <v>1986</v>
      </c>
      <c r="I1850" s="42" t="s">
        <v>6848</v>
      </c>
      <c r="J1850" s="2">
        <v>4.9000000000000004</v>
      </c>
      <c r="K1850" s="2">
        <v>230.86</v>
      </c>
      <c r="L1850" s="2">
        <v>135</v>
      </c>
      <c r="M1850" s="2">
        <v>48.48</v>
      </c>
      <c r="N1850" s="2">
        <v>79.86</v>
      </c>
      <c r="O1850" s="2">
        <v>562.61</v>
      </c>
      <c r="P1850" s="2">
        <v>4834</v>
      </c>
      <c r="Q1850" s="2" t="s">
        <v>45</v>
      </c>
      <c r="R1850" s="2">
        <v>30</v>
      </c>
      <c r="S1850" s="2">
        <v>71975</v>
      </c>
      <c r="T1850" s="2">
        <v>340.06</v>
      </c>
      <c r="U1850" s="2">
        <v>222.55</v>
      </c>
      <c r="V1850" s="2" t="s">
        <v>48</v>
      </c>
      <c r="W1850" s="2">
        <v>104.93</v>
      </c>
    </row>
    <row r="1851" spans="1:23" x14ac:dyDescent="0.3">
      <c r="A1851" s="2" t="s">
        <v>1124</v>
      </c>
      <c r="B1851" s="2" t="s">
        <v>8</v>
      </c>
      <c r="C1851" s="2" t="s">
        <v>52</v>
      </c>
      <c r="D1851" s="2" t="s">
        <v>2497</v>
      </c>
      <c r="E1851" s="2" t="s">
        <v>4181</v>
      </c>
      <c r="F1851" s="2" t="s">
        <v>26</v>
      </c>
      <c r="G1851" s="2" t="s">
        <v>9</v>
      </c>
      <c r="H1851" s="2">
        <f t="shared" si="28"/>
        <v>2010</v>
      </c>
      <c r="I1851" s="42" t="s">
        <v>6849</v>
      </c>
      <c r="J1851" s="2">
        <v>4.9000000000000004</v>
      </c>
      <c r="K1851" s="2">
        <v>127.47</v>
      </c>
      <c r="L1851" s="2">
        <v>180</v>
      </c>
      <c r="M1851" s="2">
        <v>49.21</v>
      </c>
      <c r="N1851" s="2">
        <v>93.41</v>
      </c>
      <c r="O1851" s="2">
        <v>350.36</v>
      </c>
      <c r="P1851" s="2">
        <v>2558</v>
      </c>
      <c r="Q1851" s="2" t="s">
        <v>45</v>
      </c>
      <c r="R1851" s="2">
        <v>92</v>
      </c>
      <c r="S1851" s="2">
        <v>251963</v>
      </c>
      <c r="T1851" s="2">
        <v>279.04000000000002</v>
      </c>
      <c r="U1851" s="2">
        <v>71.319999999999993</v>
      </c>
      <c r="V1851" s="2" t="s">
        <v>48</v>
      </c>
      <c r="W1851" s="2">
        <v>56.49</v>
      </c>
    </row>
    <row r="1852" spans="1:23" x14ac:dyDescent="0.3">
      <c r="A1852" s="2" t="s">
        <v>167</v>
      </c>
      <c r="B1852" s="2" t="s">
        <v>17</v>
      </c>
      <c r="C1852" s="2" t="s">
        <v>54</v>
      </c>
      <c r="D1852" s="2" t="s">
        <v>2097</v>
      </c>
      <c r="E1852" s="2" t="s">
        <v>4619</v>
      </c>
      <c r="F1852" s="2" t="s">
        <v>26</v>
      </c>
      <c r="G1852" s="2" t="s">
        <v>9</v>
      </c>
      <c r="H1852" s="2">
        <f t="shared" si="28"/>
        <v>1987</v>
      </c>
      <c r="I1852" s="42" t="s">
        <v>6850</v>
      </c>
      <c r="J1852" s="2">
        <v>4.9000000000000004</v>
      </c>
      <c r="K1852" s="2">
        <v>249.1</v>
      </c>
      <c r="L1852" s="2">
        <v>154</v>
      </c>
      <c r="M1852" s="2">
        <v>6.57</v>
      </c>
      <c r="N1852" s="2">
        <v>18.28</v>
      </c>
      <c r="O1852" s="2">
        <v>49.89</v>
      </c>
      <c r="P1852" s="2">
        <v>1770</v>
      </c>
      <c r="Q1852" s="2" t="s">
        <v>49</v>
      </c>
      <c r="R1852" s="2">
        <v>90</v>
      </c>
      <c r="S1852" s="2">
        <v>191667</v>
      </c>
      <c r="T1852" s="2">
        <v>33.83</v>
      </c>
      <c r="U1852" s="2">
        <v>16.059999999999999</v>
      </c>
      <c r="V1852" s="2" t="s">
        <v>54</v>
      </c>
      <c r="W1852" s="2">
        <v>47.38</v>
      </c>
    </row>
    <row r="1853" spans="1:23" x14ac:dyDescent="0.3">
      <c r="A1853" s="2" t="s">
        <v>976</v>
      </c>
      <c r="B1853" s="2" t="s">
        <v>13</v>
      </c>
      <c r="C1853" s="2" t="s">
        <v>44</v>
      </c>
      <c r="D1853" s="2" t="s">
        <v>2955</v>
      </c>
      <c r="E1853" s="2" t="s">
        <v>4791</v>
      </c>
      <c r="F1853" s="2" t="s">
        <v>26</v>
      </c>
      <c r="G1853" s="2" t="s">
        <v>9</v>
      </c>
      <c r="H1853" s="2">
        <f t="shared" si="28"/>
        <v>1988</v>
      </c>
      <c r="I1853" s="42" t="s">
        <v>6605</v>
      </c>
      <c r="J1853" s="2">
        <v>4.9000000000000004</v>
      </c>
      <c r="K1853" s="2">
        <v>200.67</v>
      </c>
      <c r="L1853" s="2">
        <v>145</v>
      </c>
      <c r="M1853" s="2">
        <v>14.42</v>
      </c>
      <c r="N1853" s="2">
        <v>30.82</v>
      </c>
      <c r="O1853" s="2">
        <v>278.67</v>
      </c>
      <c r="P1853" s="2">
        <v>2493</v>
      </c>
      <c r="Q1853" s="2" t="s">
        <v>45</v>
      </c>
      <c r="R1853" s="2">
        <v>39</v>
      </c>
      <c r="S1853" s="2">
        <v>296436</v>
      </c>
      <c r="T1853" s="2">
        <v>197.72</v>
      </c>
      <c r="U1853" s="2">
        <v>80.95</v>
      </c>
      <c r="V1853" s="2" t="s">
        <v>50</v>
      </c>
      <c r="W1853" s="2">
        <v>90.38</v>
      </c>
    </row>
    <row r="1854" spans="1:23" x14ac:dyDescent="0.3">
      <c r="A1854" s="2" t="s">
        <v>1699</v>
      </c>
      <c r="B1854" s="2" t="s">
        <v>25</v>
      </c>
      <c r="C1854" s="2" t="s">
        <v>44</v>
      </c>
      <c r="D1854" s="2" t="s">
        <v>2456</v>
      </c>
      <c r="E1854" s="2" t="s">
        <v>4861</v>
      </c>
      <c r="F1854" s="2" t="s">
        <v>26</v>
      </c>
      <c r="G1854" s="2" t="s">
        <v>9</v>
      </c>
      <c r="H1854" s="2">
        <f t="shared" si="28"/>
        <v>1971</v>
      </c>
      <c r="I1854" s="42" t="s">
        <v>6851</v>
      </c>
      <c r="J1854" s="2">
        <v>4.9000000000000004</v>
      </c>
      <c r="K1854" s="2">
        <v>29.53</v>
      </c>
      <c r="L1854" s="2">
        <v>124</v>
      </c>
      <c r="M1854" s="2">
        <v>31.29</v>
      </c>
      <c r="N1854" s="2">
        <v>79.02</v>
      </c>
      <c r="O1854" s="2">
        <v>386.72</v>
      </c>
      <c r="P1854" s="2">
        <v>3835</v>
      </c>
      <c r="Q1854" s="2" t="s">
        <v>45</v>
      </c>
      <c r="R1854" s="2">
        <v>48</v>
      </c>
      <c r="S1854" s="2">
        <v>213660</v>
      </c>
      <c r="T1854" s="2">
        <v>269.16000000000003</v>
      </c>
      <c r="U1854" s="2">
        <v>117.56</v>
      </c>
      <c r="V1854" s="2" t="s">
        <v>54</v>
      </c>
      <c r="W1854" s="2">
        <v>5.99</v>
      </c>
    </row>
    <row r="1855" spans="1:23" x14ac:dyDescent="0.3">
      <c r="A1855" s="2" t="s">
        <v>1706</v>
      </c>
      <c r="B1855" s="2" t="s">
        <v>28</v>
      </c>
      <c r="C1855" s="2" t="s">
        <v>54</v>
      </c>
      <c r="D1855" s="2" t="s">
        <v>2011</v>
      </c>
      <c r="E1855" s="2" t="s">
        <v>4870</v>
      </c>
      <c r="F1855" s="2" t="s">
        <v>26</v>
      </c>
      <c r="G1855" s="2" t="s">
        <v>9</v>
      </c>
      <c r="H1855" s="2">
        <f t="shared" si="28"/>
        <v>1951</v>
      </c>
      <c r="I1855" s="42" t="s">
        <v>6852</v>
      </c>
      <c r="J1855" s="2">
        <v>4.9000000000000004</v>
      </c>
      <c r="K1855" s="2">
        <v>194.66</v>
      </c>
      <c r="L1855" s="2">
        <v>125</v>
      </c>
      <c r="M1855" s="2">
        <v>1.98</v>
      </c>
      <c r="N1855" s="2">
        <v>3.06</v>
      </c>
      <c r="O1855" s="2">
        <v>6.41</v>
      </c>
      <c r="P1855" s="2">
        <v>3949</v>
      </c>
      <c r="Q1855" s="2" t="s">
        <v>49</v>
      </c>
      <c r="R1855" s="2">
        <v>73</v>
      </c>
      <c r="S1855" s="2">
        <v>86652</v>
      </c>
      <c r="T1855" s="2">
        <v>4.93</v>
      </c>
      <c r="U1855" s="2">
        <v>1.48</v>
      </c>
      <c r="V1855" s="2" t="s">
        <v>48</v>
      </c>
      <c r="W1855" s="2">
        <v>68.900000000000006</v>
      </c>
    </row>
    <row r="1856" spans="1:23" x14ac:dyDescent="0.3">
      <c r="A1856" s="2" t="s">
        <v>1818</v>
      </c>
      <c r="B1856" s="2" t="s">
        <v>22</v>
      </c>
      <c r="C1856" s="2" t="s">
        <v>61</v>
      </c>
      <c r="D1856" s="2" t="s">
        <v>2236</v>
      </c>
      <c r="E1856" s="2" t="s">
        <v>5005</v>
      </c>
      <c r="F1856" s="2" t="s">
        <v>26</v>
      </c>
      <c r="G1856" s="2" t="s">
        <v>9</v>
      </c>
      <c r="H1856" s="2">
        <f t="shared" si="28"/>
        <v>1955</v>
      </c>
      <c r="I1856" s="42" t="s">
        <v>6853</v>
      </c>
      <c r="J1856" s="2">
        <v>4.9000000000000004</v>
      </c>
      <c r="K1856" s="2">
        <v>200.08</v>
      </c>
      <c r="L1856" s="2">
        <v>85</v>
      </c>
      <c r="M1856" s="2">
        <v>10.84</v>
      </c>
      <c r="N1856" s="2">
        <v>30.6</v>
      </c>
      <c r="O1856" s="2">
        <v>294.57</v>
      </c>
      <c r="P1856" s="2">
        <v>4961</v>
      </c>
      <c r="Q1856" s="2" t="s">
        <v>49</v>
      </c>
      <c r="R1856" s="2">
        <v>92</v>
      </c>
      <c r="S1856" s="2">
        <v>379972</v>
      </c>
      <c r="T1856" s="2">
        <v>179.31</v>
      </c>
      <c r="U1856" s="2">
        <v>115.26</v>
      </c>
      <c r="V1856" s="2" t="s">
        <v>54</v>
      </c>
      <c r="W1856" s="2">
        <v>79.47</v>
      </c>
    </row>
    <row r="1857" spans="1:23" x14ac:dyDescent="0.3">
      <c r="A1857" s="2" t="s">
        <v>273</v>
      </c>
      <c r="B1857" s="2" t="s">
        <v>28</v>
      </c>
      <c r="C1857" s="2" t="s">
        <v>48</v>
      </c>
      <c r="D1857" s="2" t="s">
        <v>1874</v>
      </c>
      <c r="E1857" s="2" t="s">
        <v>3272</v>
      </c>
      <c r="F1857" s="2" t="s">
        <v>26</v>
      </c>
      <c r="G1857" s="2" t="s">
        <v>1875</v>
      </c>
      <c r="H1857" s="2">
        <f t="shared" si="28"/>
        <v>1956</v>
      </c>
      <c r="I1857" s="42" t="s">
        <v>6854</v>
      </c>
      <c r="J1857" s="2">
        <v>4.8</v>
      </c>
      <c r="K1857" s="2">
        <v>272.42</v>
      </c>
      <c r="L1857" s="2">
        <v>86</v>
      </c>
      <c r="M1857" s="2">
        <v>20</v>
      </c>
      <c r="N1857" s="2">
        <v>35.85</v>
      </c>
      <c r="O1857" s="2">
        <v>184.71</v>
      </c>
      <c r="P1857" s="2">
        <v>3740</v>
      </c>
      <c r="Q1857" s="2" t="s">
        <v>49</v>
      </c>
      <c r="R1857" s="2">
        <v>81</v>
      </c>
      <c r="S1857" s="2">
        <v>299097</v>
      </c>
      <c r="T1857" s="2">
        <v>109.05</v>
      </c>
      <c r="U1857" s="2">
        <v>75.66</v>
      </c>
      <c r="V1857" s="2" t="s">
        <v>50</v>
      </c>
      <c r="W1857" s="2">
        <v>112.65</v>
      </c>
    </row>
    <row r="1858" spans="1:23" x14ac:dyDescent="0.3">
      <c r="A1858" s="2" t="s">
        <v>422</v>
      </c>
      <c r="B1858" s="2" t="s">
        <v>20</v>
      </c>
      <c r="C1858" s="2" t="s">
        <v>44</v>
      </c>
      <c r="D1858" s="2" t="s">
        <v>2185</v>
      </c>
      <c r="E1858" s="2" t="s">
        <v>3427</v>
      </c>
      <c r="F1858" s="2" t="s">
        <v>26</v>
      </c>
      <c r="G1858" s="2" t="s">
        <v>1843</v>
      </c>
      <c r="H1858" s="2">
        <f t="shared" si="28"/>
        <v>1992</v>
      </c>
      <c r="I1858" s="42" t="s">
        <v>6855</v>
      </c>
      <c r="J1858" s="2">
        <v>4.8</v>
      </c>
      <c r="K1858" s="2">
        <v>162.63999999999999</v>
      </c>
      <c r="L1858" s="2">
        <v>96</v>
      </c>
      <c r="M1858" s="2">
        <v>16.29</v>
      </c>
      <c r="N1858" s="2">
        <v>30.3</v>
      </c>
      <c r="O1858" s="2">
        <v>127.83</v>
      </c>
      <c r="P1858" s="2">
        <v>1972</v>
      </c>
      <c r="Q1858" s="2" t="s">
        <v>49</v>
      </c>
      <c r="R1858" s="2">
        <v>28</v>
      </c>
      <c r="S1858" s="2">
        <v>218007</v>
      </c>
      <c r="T1858" s="2">
        <v>84.68</v>
      </c>
      <c r="U1858" s="2">
        <v>43.15</v>
      </c>
      <c r="V1858" s="2" t="s">
        <v>50</v>
      </c>
      <c r="W1858" s="2">
        <v>53.44</v>
      </c>
    </row>
    <row r="1859" spans="1:23" x14ac:dyDescent="0.3">
      <c r="A1859" s="2" t="s">
        <v>441</v>
      </c>
      <c r="B1859" s="2" t="s">
        <v>22</v>
      </c>
      <c r="C1859" s="2" t="s">
        <v>44</v>
      </c>
      <c r="D1859" s="2" t="s">
        <v>2201</v>
      </c>
      <c r="E1859" s="2" t="s">
        <v>3446</v>
      </c>
      <c r="F1859" s="2" t="s">
        <v>26</v>
      </c>
      <c r="G1859" s="2" t="s">
        <v>9</v>
      </c>
      <c r="H1859" s="2">
        <f t="shared" ref="H1859:H1922" si="29">YEAR(I1859)</f>
        <v>1955</v>
      </c>
      <c r="I1859" s="42" t="s">
        <v>6856</v>
      </c>
      <c r="J1859" s="2">
        <v>4.8</v>
      </c>
      <c r="K1859" s="2">
        <v>272.22000000000003</v>
      </c>
      <c r="L1859" s="2">
        <v>154</v>
      </c>
      <c r="M1859" s="2">
        <v>11.47</v>
      </c>
      <c r="N1859" s="2">
        <v>29.36</v>
      </c>
      <c r="O1859" s="2">
        <v>269.7</v>
      </c>
      <c r="P1859" s="2">
        <v>3188</v>
      </c>
      <c r="Q1859" s="2" t="s">
        <v>49</v>
      </c>
      <c r="R1859" s="2">
        <v>54</v>
      </c>
      <c r="S1859" s="2">
        <v>410896</v>
      </c>
      <c r="T1859" s="2">
        <v>196.65</v>
      </c>
      <c r="U1859" s="2">
        <v>73.05</v>
      </c>
      <c r="V1859" s="2" t="s">
        <v>46</v>
      </c>
      <c r="W1859" s="2">
        <v>112.1</v>
      </c>
    </row>
    <row r="1860" spans="1:23" x14ac:dyDescent="0.3">
      <c r="A1860" s="2" t="s">
        <v>442</v>
      </c>
      <c r="B1860" s="2" t="s">
        <v>28</v>
      </c>
      <c r="C1860" s="2" t="s">
        <v>44</v>
      </c>
      <c r="D1860" s="2" t="s">
        <v>2202</v>
      </c>
      <c r="E1860" s="2" t="s">
        <v>3447</v>
      </c>
      <c r="F1860" s="2" t="s">
        <v>26</v>
      </c>
      <c r="G1860" s="2" t="s">
        <v>9</v>
      </c>
      <c r="H1860" s="2">
        <f t="shared" si="29"/>
        <v>1972</v>
      </c>
      <c r="I1860" s="42" t="s">
        <v>6857</v>
      </c>
      <c r="J1860" s="2">
        <v>4.8</v>
      </c>
      <c r="K1860" s="2">
        <v>50.64</v>
      </c>
      <c r="L1860" s="2">
        <v>120</v>
      </c>
      <c r="M1860" s="2">
        <v>43.84</v>
      </c>
      <c r="N1860" s="2">
        <v>100.61</v>
      </c>
      <c r="O1860" s="2">
        <v>529.95000000000005</v>
      </c>
      <c r="P1860" s="2">
        <v>3341</v>
      </c>
      <c r="Q1860" s="2" t="s">
        <v>49</v>
      </c>
      <c r="R1860" s="2">
        <v>69</v>
      </c>
      <c r="S1860" s="2">
        <v>289307</v>
      </c>
      <c r="T1860" s="2">
        <v>423.76</v>
      </c>
      <c r="U1860" s="2">
        <v>106.19</v>
      </c>
      <c r="V1860" s="2" t="s">
        <v>50</v>
      </c>
      <c r="W1860" s="2">
        <v>17.350000000000001</v>
      </c>
    </row>
    <row r="1861" spans="1:23" x14ac:dyDescent="0.3">
      <c r="A1861" s="2" t="s">
        <v>520</v>
      </c>
      <c r="B1861" s="2" t="s">
        <v>13</v>
      </c>
      <c r="C1861" s="2" t="s">
        <v>66</v>
      </c>
      <c r="D1861" s="2" t="s">
        <v>2262</v>
      </c>
      <c r="E1861" s="2" t="s">
        <v>3526</v>
      </c>
      <c r="F1861" s="2" t="s">
        <v>26</v>
      </c>
      <c r="G1861" s="2" t="s">
        <v>9</v>
      </c>
      <c r="H1861" s="2">
        <f t="shared" si="29"/>
        <v>2001</v>
      </c>
      <c r="I1861" s="42" t="s">
        <v>6858</v>
      </c>
      <c r="J1861" s="2">
        <v>4.8</v>
      </c>
      <c r="K1861" s="2">
        <v>51.02</v>
      </c>
      <c r="L1861" s="2">
        <v>177</v>
      </c>
      <c r="M1861" s="2">
        <v>35.909999999999997</v>
      </c>
      <c r="N1861" s="2">
        <v>64.95</v>
      </c>
      <c r="O1861" s="2">
        <v>178.94</v>
      </c>
      <c r="P1861" s="2">
        <v>2263</v>
      </c>
      <c r="Q1861" s="2" t="s">
        <v>49</v>
      </c>
      <c r="R1861" s="2">
        <v>70</v>
      </c>
      <c r="S1861" s="2">
        <v>425117</v>
      </c>
      <c r="T1861" s="2">
        <v>92.15</v>
      </c>
      <c r="U1861" s="2">
        <v>86.79</v>
      </c>
      <c r="V1861" s="2" t="s">
        <v>46</v>
      </c>
      <c r="W1861" s="2">
        <v>5.88</v>
      </c>
    </row>
    <row r="1862" spans="1:23" x14ac:dyDescent="0.3">
      <c r="A1862" s="2" t="s">
        <v>522</v>
      </c>
      <c r="B1862" s="2" t="s">
        <v>8</v>
      </c>
      <c r="C1862" s="2" t="s">
        <v>54</v>
      </c>
      <c r="D1862" s="2" t="s">
        <v>2263</v>
      </c>
      <c r="E1862" s="2" t="s">
        <v>3528</v>
      </c>
      <c r="F1862" s="2" t="s">
        <v>26</v>
      </c>
      <c r="G1862" s="2" t="s">
        <v>9</v>
      </c>
      <c r="H1862" s="2">
        <f t="shared" si="29"/>
        <v>1959</v>
      </c>
      <c r="I1862" s="42" t="s">
        <v>6859</v>
      </c>
      <c r="J1862" s="2">
        <v>4.8</v>
      </c>
      <c r="K1862" s="2">
        <v>108.06</v>
      </c>
      <c r="L1862" s="2">
        <v>141</v>
      </c>
      <c r="M1862" s="2">
        <v>17.64</v>
      </c>
      <c r="N1862" s="2">
        <v>52.37</v>
      </c>
      <c r="O1862" s="2">
        <v>184.66</v>
      </c>
      <c r="P1862" s="2">
        <v>1414</v>
      </c>
      <c r="Q1862" s="2" t="s">
        <v>45</v>
      </c>
      <c r="R1862" s="2">
        <v>72</v>
      </c>
      <c r="S1862" s="2">
        <v>397597</v>
      </c>
      <c r="T1862" s="2">
        <v>101.06</v>
      </c>
      <c r="U1862" s="2">
        <v>83.6</v>
      </c>
      <c r="V1862" s="2" t="s">
        <v>54</v>
      </c>
      <c r="W1862" s="2">
        <v>36.15</v>
      </c>
    </row>
    <row r="1863" spans="1:23" x14ac:dyDescent="0.3">
      <c r="A1863" s="2" t="s">
        <v>334</v>
      </c>
      <c r="B1863" s="2" t="s">
        <v>20</v>
      </c>
      <c r="C1863" s="2" t="s">
        <v>52</v>
      </c>
      <c r="D1863" s="2" t="s">
        <v>2395</v>
      </c>
      <c r="E1863" s="2" t="s">
        <v>3723</v>
      </c>
      <c r="F1863" s="2" t="s">
        <v>26</v>
      </c>
      <c r="G1863" s="2" t="s">
        <v>9</v>
      </c>
      <c r="H1863" s="2">
        <f t="shared" si="29"/>
        <v>2012</v>
      </c>
      <c r="I1863" s="42" t="s">
        <v>6860</v>
      </c>
      <c r="J1863" s="2">
        <v>4.8</v>
      </c>
      <c r="K1863" s="2">
        <v>30.61</v>
      </c>
      <c r="L1863" s="2">
        <v>122</v>
      </c>
      <c r="M1863" s="2">
        <v>43.51</v>
      </c>
      <c r="N1863" s="2">
        <v>96.34</v>
      </c>
      <c r="O1863" s="2">
        <v>618.08000000000004</v>
      </c>
      <c r="P1863" s="2">
        <v>1352</v>
      </c>
      <c r="Q1863" s="2" t="s">
        <v>49</v>
      </c>
      <c r="R1863" s="2">
        <v>79</v>
      </c>
      <c r="S1863" s="2">
        <v>461299</v>
      </c>
      <c r="T1863" s="2">
        <v>392.74</v>
      </c>
      <c r="U1863" s="2">
        <v>225.34</v>
      </c>
      <c r="V1863" s="2" t="s">
        <v>46</v>
      </c>
      <c r="W1863" s="2">
        <v>3.84</v>
      </c>
    </row>
    <row r="1864" spans="1:23" x14ac:dyDescent="0.3">
      <c r="A1864" s="2" t="s">
        <v>729</v>
      </c>
      <c r="B1864" s="2" t="s">
        <v>8</v>
      </c>
      <c r="C1864" s="2" t="s">
        <v>48</v>
      </c>
      <c r="D1864" s="2" t="s">
        <v>2412</v>
      </c>
      <c r="E1864" s="2" t="s">
        <v>3748</v>
      </c>
      <c r="F1864" s="2" t="s">
        <v>1865</v>
      </c>
      <c r="G1864" s="2" t="s">
        <v>9</v>
      </c>
      <c r="H1864" s="2">
        <f t="shared" si="29"/>
        <v>1952</v>
      </c>
      <c r="I1864" s="42" t="s">
        <v>6169</v>
      </c>
      <c r="J1864" s="2">
        <v>4.8</v>
      </c>
      <c r="K1864" s="2">
        <v>135.44999999999999</v>
      </c>
      <c r="L1864" s="2">
        <v>144</v>
      </c>
      <c r="M1864" s="2">
        <v>11.79</v>
      </c>
      <c r="N1864" s="2">
        <v>20.9</v>
      </c>
      <c r="O1864" s="2">
        <v>80.12</v>
      </c>
      <c r="P1864" s="2">
        <v>1879</v>
      </c>
      <c r="Q1864" s="2" t="s">
        <v>49</v>
      </c>
      <c r="R1864" s="2">
        <v>24</v>
      </c>
      <c r="S1864" s="2">
        <v>458135</v>
      </c>
      <c r="T1864" s="2">
        <v>63.04</v>
      </c>
      <c r="U1864" s="2">
        <v>17.079999999999998</v>
      </c>
      <c r="V1864" s="2" t="s">
        <v>44</v>
      </c>
      <c r="W1864" s="2">
        <v>23.87</v>
      </c>
    </row>
    <row r="1865" spans="1:23" x14ac:dyDescent="0.3">
      <c r="A1865" s="2" t="s">
        <v>747</v>
      </c>
      <c r="B1865" s="2" t="s">
        <v>22</v>
      </c>
      <c r="C1865" s="2" t="s">
        <v>66</v>
      </c>
      <c r="D1865" s="2" t="s">
        <v>2426</v>
      </c>
      <c r="E1865" s="2" t="s">
        <v>3766</v>
      </c>
      <c r="F1865" s="2" t="s">
        <v>26</v>
      </c>
      <c r="G1865" s="2" t="s">
        <v>9</v>
      </c>
      <c r="H1865" s="2">
        <f t="shared" si="29"/>
        <v>2002</v>
      </c>
      <c r="I1865" s="42" t="s">
        <v>5265</v>
      </c>
      <c r="J1865" s="2">
        <v>4.8</v>
      </c>
      <c r="K1865" s="2">
        <v>243.43</v>
      </c>
      <c r="L1865" s="2">
        <v>174</v>
      </c>
      <c r="M1865" s="2">
        <v>30.18</v>
      </c>
      <c r="N1865" s="2">
        <v>49.39</v>
      </c>
      <c r="O1865" s="2">
        <v>459.12</v>
      </c>
      <c r="P1865" s="2">
        <v>2706</v>
      </c>
      <c r="Q1865" s="2" t="s">
        <v>49</v>
      </c>
      <c r="R1865" s="2">
        <v>95</v>
      </c>
      <c r="S1865" s="2">
        <v>57700</v>
      </c>
      <c r="T1865" s="2">
        <v>268.38</v>
      </c>
      <c r="U1865" s="2">
        <v>190.74</v>
      </c>
      <c r="V1865" s="2" t="s">
        <v>44</v>
      </c>
      <c r="W1865" s="2">
        <v>43.91</v>
      </c>
    </row>
    <row r="1866" spans="1:23" x14ac:dyDescent="0.3">
      <c r="A1866" s="2" t="s">
        <v>994</v>
      </c>
      <c r="B1866" s="2" t="s">
        <v>8</v>
      </c>
      <c r="C1866" s="2" t="s">
        <v>54</v>
      </c>
      <c r="D1866" s="2" t="s">
        <v>2581</v>
      </c>
      <c r="E1866" s="2" t="s">
        <v>4034</v>
      </c>
      <c r="F1866" s="2" t="s">
        <v>26</v>
      </c>
      <c r="G1866" s="2" t="s">
        <v>9</v>
      </c>
      <c r="H1866" s="2">
        <f t="shared" si="29"/>
        <v>1979</v>
      </c>
      <c r="I1866" s="42" t="s">
        <v>6861</v>
      </c>
      <c r="J1866" s="2">
        <v>4.8</v>
      </c>
      <c r="K1866" s="2">
        <v>85.81</v>
      </c>
      <c r="L1866" s="2">
        <v>83</v>
      </c>
      <c r="M1866" s="2">
        <v>10.25</v>
      </c>
      <c r="N1866" s="2">
        <v>18.82</v>
      </c>
      <c r="O1866" s="2">
        <v>99.85</v>
      </c>
      <c r="P1866" s="2">
        <v>4141</v>
      </c>
      <c r="Q1866" s="2" t="s">
        <v>49</v>
      </c>
      <c r="R1866" s="2">
        <v>59</v>
      </c>
      <c r="S1866" s="2">
        <v>355266</v>
      </c>
      <c r="T1866" s="2">
        <v>55.48</v>
      </c>
      <c r="U1866" s="2">
        <v>44.37</v>
      </c>
      <c r="V1866" s="2" t="s">
        <v>54</v>
      </c>
      <c r="W1866" s="2">
        <v>26.18</v>
      </c>
    </row>
    <row r="1867" spans="1:23" x14ac:dyDescent="0.3">
      <c r="A1867" s="2" t="s">
        <v>1024</v>
      </c>
      <c r="B1867" s="2" t="s">
        <v>10</v>
      </c>
      <c r="C1867" s="2" t="s">
        <v>61</v>
      </c>
      <c r="D1867" s="2" t="s">
        <v>2249</v>
      </c>
      <c r="E1867" s="2" t="s">
        <v>4066</v>
      </c>
      <c r="F1867" s="2" t="s">
        <v>26</v>
      </c>
      <c r="G1867" s="2" t="s">
        <v>9</v>
      </c>
      <c r="H1867" s="2">
        <f t="shared" si="29"/>
        <v>2009</v>
      </c>
      <c r="I1867" s="42" t="s">
        <v>6862</v>
      </c>
      <c r="J1867" s="2">
        <v>4.8</v>
      </c>
      <c r="K1867" s="2">
        <v>241.22</v>
      </c>
      <c r="L1867" s="2">
        <v>176</v>
      </c>
      <c r="M1867" s="2">
        <v>22.23</v>
      </c>
      <c r="N1867" s="2">
        <v>33.659999999999997</v>
      </c>
      <c r="O1867" s="2">
        <v>228.13</v>
      </c>
      <c r="P1867" s="2">
        <v>3728</v>
      </c>
      <c r="Q1867" s="2" t="s">
        <v>49</v>
      </c>
      <c r="R1867" s="2">
        <v>53</v>
      </c>
      <c r="S1867" s="2">
        <v>438832</v>
      </c>
      <c r="T1867" s="2">
        <v>163.33000000000001</v>
      </c>
      <c r="U1867" s="2">
        <v>64.8</v>
      </c>
      <c r="V1867" s="2" t="s">
        <v>44</v>
      </c>
      <c r="W1867" s="2">
        <v>63.65</v>
      </c>
    </row>
    <row r="1868" spans="1:23" x14ac:dyDescent="0.3">
      <c r="A1868" s="2" t="s">
        <v>1062</v>
      </c>
      <c r="B1868" s="2" t="s">
        <v>22</v>
      </c>
      <c r="C1868" s="2" t="s">
        <v>48</v>
      </c>
      <c r="D1868" s="2" t="s">
        <v>2627</v>
      </c>
      <c r="E1868" s="2" t="s">
        <v>4112</v>
      </c>
      <c r="F1868" s="2" t="s">
        <v>26</v>
      </c>
      <c r="G1868" s="2" t="s">
        <v>9</v>
      </c>
      <c r="H1868" s="2">
        <f t="shared" si="29"/>
        <v>2001</v>
      </c>
      <c r="I1868" s="42" t="s">
        <v>6863</v>
      </c>
      <c r="J1868" s="2">
        <v>4.8</v>
      </c>
      <c r="K1868" s="2">
        <v>49.9</v>
      </c>
      <c r="L1868" s="2">
        <v>178</v>
      </c>
      <c r="M1868" s="2">
        <v>7.76</v>
      </c>
      <c r="N1868" s="2">
        <v>17.670000000000002</v>
      </c>
      <c r="O1868" s="2">
        <v>45.05</v>
      </c>
      <c r="P1868" s="2">
        <v>4260</v>
      </c>
      <c r="Q1868" s="2" t="s">
        <v>49</v>
      </c>
      <c r="R1868" s="2">
        <v>34</v>
      </c>
      <c r="S1868" s="2">
        <v>428875</v>
      </c>
      <c r="T1868" s="2">
        <v>28.05</v>
      </c>
      <c r="U1868" s="2">
        <v>17</v>
      </c>
      <c r="V1868" s="2" t="s">
        <v>44</v>
      </c>
      <c r="W1868" s="2">
        <v>11.25</v>
      </c>
    </row>
    <row r="1869" spans="1:23" x14ac:dyDescent="0.3">
      <c r="A1869" s="2" t="s">
        <v>1112</v>
      </c>
      <c r="B1869" s="2" t="s">
        <v>25</v>
      </c>
      <c r="C1869" s="2" t="s">
        <v>66</v>
      </c>
      <c r="D1869" s="2" t="s">
        <v>2659</v>
      </c>
      <c r="E1869" s="2" t="s">
        <v>4169</v>
      </c>
      <c r="F1869" s="2" t="s">
        <v>26</v>
      </c>
      <c r="G1869" s="2" t="s">
        <v>9</v>
      </c>
      <c r="H1869" s="2">
        <f t="shared" si="29"/>
        <v>1953</v>
      </c>
      <c r="I1869" s="42" t="s">
        <v>6864</v>
      </c>
      <c r="J1869" s="2">
        <v>4.8</v>
      </c>
      <c r="K1869" s="2">
        <v>48.14</v>
      </c>
      <c r="L1869" s="2">
        <v>152</v>
      </c>
      <c r="M1869" s="2">
        <v>5</v>
      </c>
      <c r="N1869" s="2">
        <v>12.21</v>
      </c>
      <c r="O1869" s="2">
        <v>77.819999999999993</v>
      </c>
      <c r="P1869" s="2">
        <v>4057</v>
      </c>
      <c r="Q1869" s="2" t="s">
        <v>49</v>
      </c>
      <c r="R1869" s="2">
        <v>45</v>
      </c>
      <c r="S1869" s="2">
        <v>194964</v>
      </c>
      <c r="T1869" s="2">
        <v>51.27</v>
      </c>
      <c r="U1869" s="2">
        <v>26.55</v>
      </c>
      <c r="V1869" s="2" t="s">
        <v>54</v>
      </c>
      <c r="W1869" s="2">
        <v>18.059999999999999</v>
      </c>
    </row>
    <row r="1870" spans="1:23" x14ac:dyDescent="0.3">
      <c r="A1870" s="2" t="s">
        <v>1139</v>
      </c>
      <c r="B1870" s="2" t="s">
        <v>10</v>
      </c>
      <c r="C1870" s="2" t="s">
        <v>48</v>
      </c>
      <c r="D1870" s="2" t="s">
        <v>2672</v>
      </c>
      <c r="E1870" s="2" t="s">
        <v>4198</v>
      </c>
      <c r="F1870" s="2" t="s">
        <v>26</v>
      </c>
      <c r="G1870" s="2" t="s">
        <v>9</v>
      </c>
      <c r="H1870" s="2">
        <f t="shared" si="29"/>
        <v>1985</v>
      </c>
      <c r="I1870" s="42" t="s">
        <v>6865</v>
      </c>
      <c r="J1870" s="2">
        <v>4.8</v>
      </c>
      <c r="K1870" s="2">
        <v>238.79</v>
      </c>
      <c r="L1870" s="2">
        <v>143</v>
      </c>
      <c r="M1870" s="2">
        <v>4.1500000000000004</v>
      </c>
      <c r="N1870" s="2">
        <v>9.3800000000000008</v>
      </c>
      <c r="O1870" s="2">
        <v>73.930000000000007</v>
      </c>
      <c r="P1870" s="2">
        <v>4862</v>
      </c>
      <c r="Q1870" s="2" t="s">
        <v>49</v>
      </c>
      <c r="R1870" s="2">
        <v>98</v>
      </c>
      <c r="S1870" s="2">
        <v>179653</v>
      </c>
      <c r="T1870" s="2">
        <v>58.04</v>
      </c>
      <c r="U1870" s="2">
        <v>15.89</v>
      </c>
      <c r="V1870" s="2" t="s">
        <v>55</v>
      </c>
      <c r="W1870" s="2">
        <v>34.380000000000003</v>
      </c>
    </row>
    <row r="1871" spans="1:23" x14ac:dyDescent="0.3">
      <c r="A1871" s="2" t="s">
        <v>113</v>
      </c>
      <c r="B1871" s="2" t="s">
        <v>28</v>
      </c>
      <c r="C1871" s="2" t="s">
        <v>48</v>
      </c>
      <c r="D1871" s="2" t="s">
        <v>2697</v>
      </c>
      <c r="E1871" s="2" t="s">
        <v>4243</v>
      </c>
      <c r="F1871" s="2" t="s">
        <v>26</v>
      </c>
      <c r="G1871" s="2" t="s">
        <v>9</v>
      </c>
      <c r="H1871" s="2">
        <f t="shared" si="29"/>
        <v>2015</v>
      </c>
      <c r="I1871" s="42" t="s">
        <v>6866</v>
      </c>
      <c r="J1871" s="2">
        <v>4.8</v>
      </c>
      <c r="K1871" s="2">
        <v>226.3</v>
      </c>
      <c r="L1871" s="2">
        <v>131</v>
      </c>
      <c r="M1871" s="2">
        <v>35.049999999999997</v>
      </c>
      <c r="N1871" s="2">
        <v>98.71</v>
      </c>
      <c r="O1871" s="2">
        <v>973.54</v>
      </c>
      <c r="P1871" s="2">
        <v>3936</v>
      </c>
      <c r="Q1871" s="2" t="s">
        <v>49</v>
      </c>
      <c r="R1871" s="2">
        <v>99</v>
      </c>
      <c r="S1871" s="2">
        <v>497670</v>
      </c>
      <c r="T1871" s="2">
        <v>755.75</v>
      </c>
      <c r="U1871" s="2">
        <v>217.79</v>
      </c>
      <c r="V1871" s="2" t="s">
        <v>46</v>
      </c>
      <c r="W1871" s="2">
        <v>110.17</v>
      </c>
    </row>
    <row r="1872" spans="1:23" x14ac:dyDescent="0.3">
      <c r="A1872" s="2" t="s">
        <v>1208</v>
      </c>
      <c r="B1872" s="2" t="s">
        <v>20</v>
      </c>
      <c r="C1872" s="2" t="s">
        <v>61</v>
      </c>
      <c r="D1872" s="2" t="s">
        <v>2081</v>
      </c>
      <c r="E1872" s="2" t="s">
        <v>4275</v>
      </c>
      <c r="F1872" s="2" t="s">
        <v>26</v>
      </c>
      <c r="G1872" s="2" t="s">
        <v>9</v>
      </c>
      <c r="H1872" s="2">
        <f t="shared" si="29"/>
        <v>1960</v>
      </c>
      <c r="I1872" s="42" t="s">
        <v>6867</v>
      </c>
      <c r="J1872" s="2">
        <v>4.8</v>
      </c>
      <c r="K1872" s="2">
        <v>107.54</v>
      </c>
      <c r="L1872" s="2">
        <v>174</v>
      </c>
      <c r="M1872" s="2">
        <v>24.76</v>
      </c>
      <c r="N1872" s="2">
        <v>45.43</v>
      </c>
      <c r="O1872" s="2">
        <v>114.98</v>
      </c>
      <c r="P1872" s="2">
        <v>2459</v>
      </c>
      <c r="Q1872" s="2" t="s">
        <v>49</v>
      </c>
      <c r="R1872" s="2">
        <v>47</v>
      </c>
      <c r="S1872" s="2">
        <v>386728</v>
      </c>
      <c r="T1872" s="2">
        <v>80.08</v>
      </c>
      <c r="U1872" s="2">
        <v>34.9</v>
      </c>
      <c r="V1872" s="2" t="s">
        <v>48</v>
      </c>
      <c r="W1872" s="2">
        <v>38.54</v>
      </c>
    </row>
    <row r="1873" spans="1:23" x14ac:dyDescent="0.3">
      <c r="A1873" s="2" t="s">
        <v>1469</v>
      </c>
      <c r="B1873" s="2" t="s">
        <v>10</v>
      </c>
      <c r="C1873" s="2" t="s">
        <v>66</v>
      </c>
      <c r="D1873" s="2" t="s">
        <v>2094</v>
      </c>
      <c r="E1873" s="2" t="s">
        <v>4575</v>
      </c>
      <c r="F1873" s="2" t="s">
        <v>26</v>
      </c>
      <c r="G1873" s="2" t="s">
        <v>9</v>
      </c>
      <c r="H1873" s="2">
        <f t="shared" si="29"/>
        <v>1962</v>
      </c>
      <c r="I1873" s="42" t="s">
        <v>6868</v>
      </c>
      <c r="J1873" s="2">
        <v>4.8</v>
      </c>
      <c r="K1873" s="2">
        <v>264.48</v>
      </c>
      <c r="L1873" s="2">
        <v>125</v>
      </c>
      <c r="M1873" s="2">
        <v>45.19</v>
      </c>
      <c r="N1873" s="2">
        <v>90.17</v>
      </c>
      <c r="O1873" s="2">
        <v>622.07000000000005</v>
      </c>
      <c r="P1873" s="2">
        <v>3867</v>
      </c>
      <c r="Q1873" s="2" t="s">
        <v>49</v>
      </c>
      <c r="R1873" s="2">
        <v>29</v>
      </c>
      <c r="S1873" s="2">
        <v>300920</v>
      </c>
      <c r="T1873" s="2">
        <v>484.25</v>
      </c>
      <c r="U1873" s="2">
        <v>137.82</v>
      </c>
      <c r="V1873" s="2" t="s">
        <v>50</v>
      </c>
      <c r="W1873" s="2">
        <v>42.1</v>
      </c>
    </row>
    <row r="1874" spans="1:23" x14ac:dyDescent="0.3">
      <c r="A1874" s="2" t="s">
        <v>1685</v>
      </c>
      <c r="B1874" s="2" t="s">
        <v>10</v>
      </c>
      <c r="C1874" s="2" t="s">
        <v>61</v>
      </c>
      <c r="D1874" s="2" t="s">
        <v>2981</v>
      </c>
      <c r="E1874" s="2" t="s">
        <v>4845</v>
      </c>
      <c r="F1874" s="2" t="s">
        <v>26</v>
      </c>
      <c r="G1874" s="2" t="s">
        <v>9</v>
      </c>
      <c r="H1874" s="2">
        <f t="shared" si="29"/>
        <v>1975</v>
      </c>
      <c r="I1874" s="42" t="s">
        <v>5263</v>
      </c>
      <c r="J1874" s="2">
        <v>4.8</v>
      </c>
      <c r="K1874" s="2">
        <v>254.27</v>
      </c>
      <c r="L1874" s="2">
        <v>178</v>
      </c>
      <c r="M1874" s="2">
        <v>44.44</v>
      </c>
      <c r="N1874" s="2">
        <v>92.98</v>
      </c>
      <c r="O1874" s="2">
        <v>768.11</v>
      </c>
      <c r="P1874" s="2">
        <v>3551</v>
      </c>
      <c r="Q1874" s="2" t="s">
        <v>45</v>
      </c>
      <c r="R1874" s="2">
        <v>98</v>
      </c>
      <c r="S1874" s="2">
        <v>420251</v>
      </c>
      <c r="T1874" s="2">
        <v>438.42</v>
      </c>
      <c r="U1874" s="2">
        <v>329.69</v>
      </c>
      <c r="V1874" s="2" t="s">
        <v>48</v>
      </c>
      <c r="W1874" s="2">
        <v>89.88</v>
      </c>
    </row>
    <row r="1875" spans="1:23" x14ac:dyDescent="0.3">
      <c r="A1875" s="2" t="s">
        <v>95</v>
      </c>
      <c r="B1875" s="2" t="s">
        <v>8</v>
      </c>
      <c r="C1875" s="2" t="s">
        <v>48</v>
      </c>
      <c r="D1875" s="2" t="s">
        <v>1891</v>
      </c>
      <c r="E1875" s="2" t="s">
        <v>3093</v>
      </c>
      <c r="F1875" s="2" t="s">
        <v>26</v>
      </c>
      <c r="G1875" s="2" t="s">
        <v>9</v>
      </c>
      <c r="H1875" s="2">
        <f t="shared" si="29"/>
        <v>2011</v>
      </c>
      <c r="I1875" s="42" t="s">
        <v>5846</v>
      </c>
      <c r="J1875" s="2">
        <v>4.7</v>
      </c>
      <c r="K1875" s="2">
        <v>220.1</v>
      </c>
      <c r="L1875" s="2">
        <v>80</v>
      </c>
      <c r="M1875" s="2">
        <v>7.62</v>
      </c>
      <c r="N1875" s="2">
        <v>20.010000000000002</v>
      </c>
      <c r="O1875" s="2">
        <v>70.27</v>
      </c>
      <c r="P1875" s="2">
        <v>4876</v>
      </c>
      <c r="Q1875" s="2" t="s">
        <v>45</v>
      </c>
      <c r="R1875" s="2">
        <v>59</v>
      </c>
      <c r="S1875" s="2">
        <v>306022</v>
      </c>
      <c r="T1875" s="2">
        <v>55.04</v>
      </c>
      <c r="U1875" s="2">
        <v>15.23</v>
      </c>
      <c r="V1875" s="2" t="s">
        <v>48</v>
      </c>
      <c r="W1875" s="2">
        <v>79.760000000000005</v>
      </c>
    </row>
    <row r="1876" spans="1:23" x14ac:dyDescent="0.3">
      <c r="A1876" s="2" t="s">
        <v>136</v>
      </c>
      <c r="B1876" s="2" t="s">
        <v>20</v>
      </c>
      <c r="C1876" s="2" t="s">
        <v>52</v>
      </c>
      <c r="D1876" s="2" t="s">
        <v>1932</v>
      </c>
      <c r="E1876" s="2" t="s">
        <v>3134</v>
      </c>
      <c r="F1876" s="2" t="s">
        <v>26</v>
      </c>
      <c r="G1876" s="2" t="s">
        <v>9</v>
      </c>
      <c r="H1876" s="2">
        <f t="shared" si="29"/>
        <v>1952</v>
      </c>
      <c r="I1876" s="42" t="s">
        <v>6236</v>
      </c>
      <c r="J1876" s="2">
        <v>4.7</v>
      </c>
      <c r="K1876" s="2">
        <v>14.25</v>
      </c>
      <c r="L1876" s="2">
        <v>92</v>
      </c>
      <c r="M1876" s="2">
        <v>40.29</v>
      </c>
      <c r="N1876" s="2">
        <v>99.91</v>
      </c>
      <c r="O1876" s="2">
        <v>865.28</v>
      </c>
      <c r="P1876" s="2">
        <v>870</v>
      </c>
      <c r="Q1876" s="2" t="s">
        <v>45</v>
      </c>
      <c r="R1876" s="2">
        <v>87</v>
      </c>
      <c r="S1876" s="2">
        <v>208047</v>
      </c>
      <c r="T1876" s="2">
        <v>579.91</v>
      </c>
      <c r="U1876" s="2">
        <v>285.37</v>
      </c>
      <c r="V1876" s="2" t="s">
        <v>44</v>
      </c>
      <c r="W1876" s="2">
        <v>6.73</v>
      </c>
    </row>
    <row r="1877" spans="1:23" x14ac:dyDescent="0.3">
      <c r="A1877" s="2" t="s">
        <v>201</v>
      </c>
      <c r="B1877" s="2" t="s">
        <v>17</v>
      </c>
      <c r="C1877" s="2" t="s">
        <v>44</v>
      </c>
      <c r="D1877" s="2" t="s">
        <v>1995</v>
      </c>
      <c r="E1877" s="2" t="s">
        <v>3199</v>
      </c>
      <c r="F1877" s="2" t="s">
        <v>26</v>
      </c>
      <c r="G1877" s="2" t="s">
        <v>9</v>
      </c>
      <c r="H1877" s="2">
        <f t="shared" si="29"/>
        <v>1980</v>
      </c>
      <c r="I1877" s="42" t="s">
        <v>6869</v>
      </c>
      <c r="J1877" s="2">
        <v>4.7</v>
      </c>
      <c r="K1877" s="2">
        <v>104.54</v>
      </c>
      <c r="L1877" s="2">
        <v>141</v>
      </c>
      <c r="M1877" s="2">
        <v>43.52</v>
      </c>
      <c r="N1877" s="2">
        <v>108.55</v>
      </c>
      <c r="O1877" s="2">
        <v>358.16</v>
      </c>
      <c r="P1877" s="2">
        <v>3591</v>
      </c>
      <c r="Q1877" s="2" t="s">
        <v>45</v>
      </c>
      <c r="R1877" s="2">
        <v>71</v>
      </c>
      <c r="S1877" s="2">
        <v>239111</v>
      </c>
      <c r="T1877" s="2">
        <v>179.66</v>
      </c>
      <c r="U1877" s="2">
        <v>178.5</v>
      </c>
      <c r="V1877" s="2" t="s">
        <v>44</v>
      </c>
      <c r="W1877" s="2">
        <v>13.39</v>
      </c>
    </row>
    <row r="1878" spans="1:23" x14ac:dyDescent="0.3">
      <c r="A1878" s="2" t="s">
        <v>421</v>
      </c>
      <c r="B1878" s="2" t="s">
        <v>28</v>
      </c>
      <c r="C1878" s="2" t="s">
        <v>66</v>
      </c>
      <c r="D1878" s="2" t="s">
        <v>2184</v>
      </c>
      <c r="E1878" s="2" t="s">
        <v>3426</v>
      </c>
      <c r="F1878" s="2" t="s">
        <v>26</v>
      </c>
      <c r="G1878" s="2" t="s">
        <v>9</v>
      </c>
      <c r="H1878" s="2">
        <f t="shared" si="29"/>
        <v>1989</v>
      </c>
      <c r="I1878" s="42" t="s">
        <v>6870</v>
      </c>
      <c r="J1878" s="2">
        <v>4.7</v>
      </c>
      <c r="K1878" s="2">
        <v>131.87</v>
      </c>
      <c r="L1878" s="2">
        <v>167</v>
      </c>
      <c r="M1878" s="2">
        <v>48.08</v>
      </c>
      <c r="N1878" s="2">
        <v>138.21</v>
      </c>
      <c r="O1878" s="2">
        <v>693.01</v>
      </c>
      <c r="P1878" s="2">
        <v>918</v>
      </c>
      <c r="Q1878" s="2" t="s">
        <v>49</v>
      </c>
      <c r="R1878" s="2">
        <v>46</v>
      </c>
      <c r="S1878" s="2">
        <v>41621</v>
      </c>
      <c r="T1878" s="2">
        <v>402.23</v>
      </c>
      <c r="U1878" s="2">
        <v>290.77999999999997</v>
      </c>
      <c r="V1878" s="2" t="s">
        <v>55</v>
      </c>
      <c r="W1878" s="2">
        <v>39.770000000000003</v>
      </c>
    </row>
    <row r="1879" spans="1:23" x14ac:dyDescent="0.3">
      <c r="A1879" s="2" t="s">
        <v>453</v>
      </c>
      <c r="B1879" s="2" t="s">
        <v>28</v>
      </c>
      <c r="C1879" s="2" t="s">
        <v>54</v>
      </c>
      <c r="D1879" s="2" t="s">
        <v>2210</v>
      </c>
      <c r="E1879" s="2" t="s">
        <v>3458</v>
      </c>
      <c r="F1879" s="2" t="s">
        <v>26</v>
      </c>
      <c r="G1879" s="2" t="s">
        <v>9</v>
      </c>
      <c r="H1879" s="2">
        <f t="shared" si="29"/>
        <v>1959</v>
      </c>
      <c r="I1879" s="42" t="s">
        <v>6871</v>
      </c>
      <c r="J1879" s="2">
        <v>4.7</v>
      </c>
      <c r="K1879" s="2">
        <v>217.56</v>
      </c>
      <c r="L1879" s="2">
        <v>144</v>
      </c>
      <c r="M1879" s="2">
        <v>9.24</v>
      </c>
      <c r="N1879" s="2">
        <v>23.56</v>
      </c>
      <c r="O1879" s="2">
        <v>232.78</v>
      </c>
      <c r="P1879" s="2">
        <v>895</v>
      </c>
      <c r="Q1879" s="2" t="s">
        <v>45</v>
      </c>
      <c r="R1879" s="2">
        <v>67</v>
      </c>
      <c r="S1879" s="2">
        <v>489580</v>
      </c>
      <c r="T1879" s="2">
        <v>175.76</v>
      </c>
      <c r="U1879" s="2">
        <v>57.02</v>
      </c>
      <c r="V1879" s="2" t="s">
        <v>46</v>
      </c>
      <c r="W1879" s="2">
        <v>83.75</v>
      </c>
    </row>
    <row r="1880" spans="1:23" x14ac:dyDescent="0.3">
      <c r="A1880" s="2" t="s">
        <v>666</v>
      </c>
      <c r="B1880" s="2" t="s">
        <v>22</v>
      </c>
      <c r="C1880" s="2" t="s">
        <v>48</v>
      </c>
      <c r="D1880" s="2" t="s">
        <v>2367</v>
      </c>
      <c r="E1880" s="2" t="s">
        <v>3680</v>
      </c>
      <c r="F1880" s="2" t="s">
        <v>26</v>
      </c>
      <c r="G1880" s="2" t="s">
        <v>9</v>
      </c>
      <c r="H1880" s="2">
        <f t="shared" si="29"/>
        <v>1963</v>
      </c>
      <c r="I1880" s="42" t="s">
        <v>6872</v>
      </c>
      <c r="J1880" s="2">
        <v>4.7</v>
      </c>
      <c r="K1880" s="2">
        <v>21.16</v>
      </c>
      <c r="L1880" s="2">
        <v>102</v>
      </c>
      <c r="M1880" s="2">
        <v>27.85</v>
      </c>
      <c r="N1880" s="2">
        <v>45.15</v>
      </c>
      <c r="O1880" s="2">
        <v>360.48</v>
      </c>
      <c r="P1880" s="2">
        <v>4005</v>
      </c>
      <c r="Q1880" s="2" t="s">
        <v>49</v>
      </c>
      <c r="R1880" s="2">
        <v>27</v>
      </c>
      <c r="S1880" s="2">
        <v>80389</v>
      </c>
      <c r="T1880" s="2">
        <v>263.70999999999998</v>
      </c>
      <c r="U1880" s="2">
        <v>96.77</v>
      </c>
      <c r="V1880" s="2" t="s">
        <v>46</v>
      </c>
      <c r="W1880" s="2">
        <v>7.43</v>
      </c>
    </row>
    <row r="1881" spans="1:23" x14ac:dyDescent="0.3">
      <c r="A1881" s="2" t="s">
        <v>824</v>
      </c>
      <c r="B1881" s="2" t="s">
        <v>32</v>
      </c>
      <c r="C1881" s="2" t="s">
        <v>48</v>
      </c>
      <c r="D1881" s="2" t="s">
        <v>2081</v>
      </c>
      <c r="E1881" s="2" t="s">
        <v>3853</v>
      </c>
      <c r="F1881" s="2" t="s">
        <v>26</v>
      </c>
      <c r="G1881" s="2" t="s">
        <v>9</v>
      </c>
      <c r="H1881" s="2">
        <f t="shared" si="29"/>
        <v>1997</v>
      </c>
      <c r="I1881" s="42" t="s">
        <v>6873</v>
      </c>
      <c r="J1881" s="2">
        <v>4.7</v>
      </c>
      <c r="K1881" s="2">
        <v>86.86</v>
      </c>
      <c r="L1881" s="2">
        <v>97</v>
      </c>
      <c r="M1881" s="2">
        <v>46.31</v>
      </c>
      <c r="N1881" s="2">
        <v>86.74</v>
      </c>
      <c r="O1881" s="2">
        <v>199.76</v>
      </c>
      <c r="P1881" s="2">
        <v>1100</v>
      </c>
      <c r="Q1881" s="2" t="s">
        <v>49</v>
      </c>
      <c r="R1881" s="2">
        <v>22</v>
      </c>
      <c r="S1881" s="2">
        <v>242016</v>
      </c>
      <c r="T1881" s="2">
        <v>102.02</v>
      </c>
      <c r="U1881" s="2">
        <v>97.74</v>
      </c>
      <c r="V1881" s="2" t="s">
        <v>46</v>
      </c>
      <c r="W1881" s="2">
        <v>23.74</v>
      </c>
    </row>
    <row r="1882" spans="1:23" x14ac:dyDescent="0.3">
      <c r="A1882" s="2" t="s">
        <v>1064</v>
      </c>
      <c r="B1882" s="2" t="s">
        <v>13</v>
      </c>
      <c r="C1882" s="2" t="s">
        <v>66</v>
      </c>
      <c r="D1882" s="2" t="s">
        <v>2564</v>
      </c>
      <c r="E1882" s="2" t="s">
        <v>4114</v>
      </c>
      <c r="F1882" s="2" t="s">
        <v>26</v>
      </c>
      <c r="G1882" s="2" t="s">
        <v>9</v>
      </c>
      <c r="H1882" s="2">
        <f t="shared" si="29"/>
        <v>2014</v>
      </c>
      <c r="I1882" s="42" t="s">
        <v>6874</v>
      </c>
      <c r="J1882" s="2">
        <v>4.7</v>
      </c>
      <c r="K1882" s="2">
        <v>234.4</v>
      </c>
      <c r="L1882" s="2">
        <v>81</v>
      </c>
      <c r="M1882" s="2">
        <v>9.68</v>
      </c>
      <c r="N1882" s="2">
        <v>16.09</v>
      </c>
      <c r="O1882" s="2">
        <v>89.45</v>
      </c>
      <c r="P1882" s="2">
        <v>1788</v>
      </c>
      <c r="Q1882" s="2" t="s">
        <v>45</v>
      </c>
      <c r="R1882" s="2">
        <v>99</v>
      </c>
      <c r="S1882" s="2">
        <v>369877</v>
      </c>
      <c r="T1882" s="2">
        <v>66.84</v>
      </c>
      <c r="U1882" s="2">
        <v>22.61</v>
      </c>
      <c r="V1882" s="2" t="s">
        <v>50</v>
      </c>
      <c r="W1882" s="2">
        <v>116.74</v>
      </c>
    </row>
    <row r="1883" spans="1:23" x14ac:dyDescent="0.3">
      <c r="A1883" s="2" t="s">
        <v>1100</v>
      </c>
      <c r="B1883" s="2" t="s">
        <v>10</v>
      </c>
      <c r="C1883" s="2" t="s">
        <v>44</v>
      </c>
      <c r="D1883" s="2" t="s">
        <v>2650</v>
      </c>
      <c r="E1883" s="2" t="s">
        <v>4152</v>
      </c>
      <c r="F1883" s="2" t="s">
        <v>26</v>
      </c>
      <c r="G1883" s="2" t="s">
        <v>9</v>
      </c>
      <c r="H1883" s="2">
        <f t="shared" si="29"/>
        <v>1991</v>
      </c>
      <c r="I1883" s="42" t="s">
        <v>6875</v>
      </c>
      <c r="J1883" s="2">
        <v>4.7</v>
      </c>
      <c r="K1883" s="2">
        <v>288.49</v>
      </c>
      <c r="L1883" s="2">
        <v>82</v>
      </c>
      <c r="M1883" s="2">
        <v>43.13</v>
      </c>
      <c r="N1883" s="2">
        <v>73.53</v>
      </c>
      <c r="O1883" s="2">
        <v>439.42</v>
      </c>
      <c r="P1883" s="2">
        <v>3507</v>
      </c>
      <c r="Q1883" s="2" t="s">
        <v>49</v>
      </c>
      <c r="R1883" s="2">
        <v>95</v>
      </c>
      <c r="S1883" s="2">
        <v>137878</v>
      </c>
      <c r="T1883" s="2">
        <v>227.1</v>
      </c>
      <c r="U1883" s="2">
        <v>212.32</v>
      </c>
      <c r="V1883" s="2" t="s">
        <v>54</v>
      </c>
      <c r="W1883" s="2">
        <v>135.05000000000001</v>
      </c>
    </row>
    <row r="1884" spans="1:23" x14ac:dyDescent="0.3">
      <c r="A1884" s="2" t="s">
        <v>1351</v>
      </c>
      <c r="B1884" s="2" t="s">
        <v>28</v>
      </c>
      <c r="C1884" s="2" t="s">
        <v>61</v>
      </c>
      <c r="D1884" s="2" t="s">
        <v>1916</v>
      </c>
      <c r="E1884" s="2" t="s">
        <v>4437</v>
      </c>
      <c r="F1884" s="2" t="s">
        <v>26</v>
      </c>
      <c r="G1884" s="2" t="s">
        <v>9</v>
      </c>
      <c r="H1884" s="2">
        <f t="shared" si="29"/>
        <v>1996</v>
      </c>
      <c r="I1884" s="42" t="s">
        <v>6876</v>
      </c>
      <c r="J1884" s="2">
        <v>4.7</v>
      </c>
      <c r="K1884" s="2">
        <v>41.59</v>
      </c>
      <c r="L1884" s="2">
        <v>177</v>
      </c>
      <c r="M1884" s="2">
        <v>48.19</v>
      </c>
      <c r="N1884" s="2">
        <v>115.23</v>
      </c>
      <c r="O1884" s="2">
        <v>918.93</v>
      </c>
      <c r="P1884" s="2">
        <v>895</v>
      </c>
      <c r="Q1884" s="2" t="s">
        <v>49</v>
      </c>
      <c r="R1884" s="2">
        <v>94</v>
      </c>
      <c r="S1884" s="2">
        <v>369752</v>
      </c>
      <c r="T1884" s="2">
        <v>655.24</v>
      </c>
      <c r="U1884" s="2">
        <v>263.69</v>
      </c>
      <c r="V1884" s="2" t="s">
        <v>55</v>
      </c>
      <c r="W1884" s="2">
        <v>6.85</v>
      </c>
    </row>
    <row r="1885" spans="1:23" x14ac:dyDescent="0.3">
      <c r="A1885" s="2" t="s">
        <v>1383</v>
      </c>
      <c r="B1885" s="2" t="s">
        <v>32</v>
      </c>
      <c r="C1885" s="2" t="s">
        <v>50</v>
      </c>
      <c r="D1885" s="2" t="s">
        <v>2817</v>
      </c>
      <c r="E1885" s="2" t="s">
        <v>4471</v>
      </c>
      <c r="F1885" s="2" t="s">
        <v>26</v>
      </c>
      <c r="G1885" s="2" t="s">
        <v>21</v>
      </c>
      <c r="H1885" s="2">
        <f t="shared" si="29"/>
        <v>2004</v>
      </c>
      <c r="I1885" s="42" t="s">
        <v>6877</v>
      </c>
      <c r="J1885" s="2">
        <v>4.7</v>
      </c>
      <c r="K1885" s="2">
        <v>163.68</v>
      </c>
      <c r="L1885" s="2">
        <v>141</v>
      </c>
      <c r="M1885" s="2">
        <v>42.82</v>
      </c>
      <c r="N1885" s="2">
        <v>72.38</v>
      </c>
      <c r="O1885" s="2">
        <v>306.39999999999998</v>
      </c>
      <c r="P1885" s="2">
        <v>4358</v>
      </c>
      <c r="Q1885" s="2" t="s">
        <v>45</v>
      </c>
      <c r="R1885" s="2">
        <v>49</v>
      </c>
      <c r="S1885" s="2">
        <v>445595</v>
      </c>
      <c r="T1885" s="2">
        <v>185.21</v>
      </c>
      <c r="U1885" s="2">
        <v>121.19</v>
      </c>
      <c r="V1885" s="2" t="s">
        <v>46</v>
      </c>
      <c r="W1885" s="2">
        <v>80.11</v>
      </c>
    </row>
    <row r="1886" spans="1:23" x14ac:dyDescent="0.3">
      <c r="A1886" s="2" t="s">
        <v>938</v>
      </c>
      <c r="B1886" s="2" t="s">
        <v>17</v>
      </c>
      <c r="C1886" s="2" t="s">
        <v>54</v>
      </c>
      <c r="D1886" s="2" t="s">
        <v>2250</v>
      </c>
      <c r="E1886" s="2" t="s">
        <v>4673</v>
      </c>
      <c r="F1886" s="2" t="s">
        <v>26</v>
      </c>
      <c r="G1886" s="2" t="s">
        <v>21</v>
      </c>
      <c r="H1886" s="2">
        <f t="shared" si="29"/>
        <v>1975</v>
      </c>
      <c r="I1886" s="42" t="s">
        <v>6878</v>
      </c>
      <c r="J1886" s="2">
        <v>4.7</v>
      </c>
      <c r="K1886" s="2">
        <v>295.95</v>
      </c>
      <c r="L1886" s="2">
        <v>95</v>
      </c>
      <c r="M1886" s="2">
        <v>43.63</v>
      </c>
      <c r="N1886" s="2">
        <v>121.49</v>
      </c>
      <c r="O1886" s="2">
        <v>973.2</v>
      </c>
      <c r="P1886" s="2">
        <v>2844</v>
      </c>
      <c r="Q1886" s="2" t="s">
        <v>49</v>
      </c>
      <c r="R1886" s="2">
        <v>52</v>
      </c>
      <c r="S1886" s="2">
        <v>183477</v>
      </c>
      <c r="T1886" s="2">
        <v>769.56</v>
      </c>
      <c r="U1886" s="2">
        <v>203.64</v>
      </c>
      <c r="V1886" s="2" t="s">
        <v>44</v>
      </c>
      <c r="W1886" s="2">
        <v>143.33000000000001</v>
      </c>
    </row>
    <row r="1887" spans="1:23" x14ac:dyDescent="0.3">
      <c r="A1887" s="2" t="s">
        <v>1707</v>
      </c>
      <c r="B1887" s="2" t="s">
        <v>32</v>
      </c>
      <c r="C1887" s="2" t="s">
        <v>54</v>
      </c>
      <c r="D1887" s="2" t="s">
        <v>2992</v>
      </c>
      <c r="E1887" s="2" t="s">
        <v>4871</v>
      </c>
      <c r="F1887" s="2" t="s">
        <v>26</v>
      </c>
      <c r="G1887" s="2" t="s">
        <v>9</v>
      </c>
      <c r="H1887" s="2">
        <f t="shared" si="29"/>
        <v>1996</v>
      </c>
      <c r="I1887" s="42" t="s">
        <v>6879</v>
      </c>
      <c r="J1887" s="2">
        <v>4.7</v>
      </c>
      <c r="K1887" s="2">
        <v>111.38</v>
      </c>
      <c r="L1887" s="2">
        <v>131</v>
      </c>
      <c r="M1887" s="2">
        <v>47.51</v>
      </c>
      <c r="N1887" s="2">
        <v>123.22</v>
      </c>
      <c r="O1887" s="2">
        <v>662.49</v>
      </c>
      <c r="P1887" s="2">
        <v>1826</v>
      </c>
      <c r="Q1887" s="2" t="s">
        <v>45</v>
      </c>
      <c r="R1887" s="2">
        <v>50</v>
      </c>
      <c r="S1887" s="2">
        <v>392141</v>
      </c>
      <c r="T1887" s="2">
        <v>443.8</v>
      </c>
      <c r="U1887" s="2">
        <v>218.69</v>
      </c>
      <c r="V1887" s="2" t="s">
        <v>50</v>
      </c>
      <c r="W1887" s="2">
        <v>34.24</v>
      </c>
    </row>
    <row r="1888" spans="1:23" x14ac:dyDescent="0.3">
      <c r="A1888" s="2" t="s">
        <v>970</v>
      </c>
      <c r="B1888" s="2" t="s">
        <v>10</v>
      </c>
      <c r="C1888" s="2" t="s">
        <v>50</v>
      </c>
      <c r="D1888" s="2" t="s">
        <v>2631</v>
      </c>
      <c r="E1888" s="2" t="s">
        <v>5024</v>
      </c>
      <c r="F1888" s="2" t="s">
        <v>26</v>
      </c>
      <c r="G1888" s="2" t="s">
        <v>9</v>
      </c>
      <c r="H1888" s="2">
        <f t="shared" si="29"/>
        <v>1959</v>
      </c>
      <c r="I1888" s="42" t="s">
        <v>6880</v>
      </c>
      <c r="J1888" s="2">
        <v>4.7</v>
      </c>
      <c r="K1888" s="2">
        <v>192.77</v>
      </c>
      <c r="L1888" s="2">
        <v>133</v>
      </c>
      <c r="M1888" s="2">
        <v>28.88</v>
      </c>
      <c r="N1888" s="2">
        <v>65.849999999999994</v>
      </c>
      <c r="O1888" s="2">
        <v>150.94999999999999</v>
      </c>
      <c r="P1888" s="2">
        <v>2352</v>
      </c>
      <c r="Q1888" s="2" t="s">
        <v>49</v>
      </c>
      <c r="R1888" s="2">
        <v>40</v>
      </c>
      <c r="S1888" s="2">
        <v>492595</v>
      </c>
      <c r="T1888" s="2">
        <v>101.97</v>
      </c>
      <c r="U1888" s="2">
        <v>48.98</v>
      </c>
      <c r="V1888" s="2" t="s">
        <v>50</v>
      </c>
      <c r="W1888" s="2">
        <v>67.069999999999993</v>
      </c>
    </row>
    <row r="1889" spans="1:23" x14ac:dyDescent="0.3">
      <c r="A1889" s="2" t="s">
        <v>131</v>
      </c>
      <c r="B1889" s="2" t="s">
        <v>8</v>
      </c>
      <c r="C1889" s="2" t="s">
        <v>44</v>
      </c>
      <c r="D1889" s="2" t="s">
        <v>1927</v>
      </c>
      <c r="E1889" s="2" t="s">
        <v>3129</v>
      </c>
      <c r="F1889" s="2" t="s">
        <v>26</v>
      </c>
      <c r="G1889" s="2" t="s">
        <v>9</v>
      </c>
      <c r="H1889" s="2">
        <f t="shared" si="29"/>
        <v>1950</v>
      </c>
      <c r="I1889" s="42" t="s">
        <v>6881</v>
      </c>
      <c r="J1889" s="2">
        <v>4.5999999999999996</v>
      </c>
      <c r="K1889" s="2">
        <v>24.78</v>
      </c>
      <c r="L1889" s="2">
        <v>84</v>
      </c>
      <c r="M1889" s="2">
        <v>26.85</v>
      </c>
      <c r="N1889" s="2">
        <v>60.07</v>
      </c>
      <c r="O1889" s="2">
        <v>351.14</v>
      </c>
      <c r="P1889" s="2">
        <v>2489</v>
      </c>
      <c r="Q1889" s="2" t="s">
        <v>45</v>
      </c>
      <c r="R1889" s="2">
        <v>38</v>
      </c>
      <c r="S1889" s="2">
        <v>398768</v>
      </c>
      <c r="T1889" s="2">
        <v>210.55</v>
      </c>
      <c r="U1889" s="2">
        <v>140.59</v>
      </c>
      <c r="V1889" s="2" t="s">
        <v>54</v>
      </c>
      <c r="W1889" s="2">
        <v>4.9800000000000004</v>
      </c>
    </row>
    <row r="1890" spans="1:23" x14ac:dyDescent="0.3">
      <c r="A1890" s="2" t="s">
        <v>213</v>
      </c>
      <c r="B1890" s="2" t="s">
        <v>25</v>
      </c>
      <c r="C1890" s="2" t="s">
        <v>52</v>
      </c>
      <c r="D1890" s="2" t="s">
        <v>2006</v>
      </c>
      <c r="E1890" s="2" t="s">
        <v>3211</v>
      </c>
      <c r="F1890" s="2" t="s">
        <v>26</v>
      </c>
      <c r="G1890" s="2" t="s">
        <v>21</v>
      </c>
      <c r="H1890" s="2">
        <f t="shared" si="29"/>
        <v>1950</v>
      </c>
      <c r="I1890" s="42" t="s">
        <v>6882</v>
      </c>
      <c r="J1890" s="2">
        <v>4.5999999999999996</v>
      </c>
      <c r="K1890" s="2">
        <v>94.3</v>
      </c>
      <c r="L1890" s="2">
        <v>93</v>
      </c>
      <c r="M1890" s="2">
        <v>19.16</v>
      </c>
      <c r="N1890" s="2">
        <v>36.729999999999997</v>
      </c>
      <c r="O1890" s="2">
        <v>324.44</v>
      </c>
      <c r="P1890" s="2">
        <v>4446</v>
      </c>
      <c r="Q1890" s="2" t="s">
        <v>45</v>
      </c>
      <c r="R1890" s="2">
        <v>55</v>
      </c>
      <c r="S1890" s="2">
        <v>449173</v>
      </c>
      <c r="T1890" s="2">
        <v>208.68</v>
      </c>
      <c r="U1890" s="2">
        <v>115.76</v>
      </c>
      <c r="V1890" s="2" t="s">
        <v>46</v>
      </c>
      <c r="W1890" s="2">
        <v>36.14</v>
      </c>
    </row>
    <row r="1891" spans="1:23" x14ac:dyDescent="0.3">
      <c r="A1891" s="2" t="s">
        <v>414</v>
      </c>
      <c r="B1891" s="2" t="s">
        <v>17</v>
      </c>
      <c r="C1891" s="2" t="s">
        <v>50</v>
      </c>
      <c r="D1891" s="2" t="s">
        <v>2177</v>
      </c>
      <c r="E1891" s="2" t="s">
        <v>3418</v>
      </c>
      <c r="F1891" s="2" t="s">
        <v>26</v>
      </c>
      <c r="G1891" s="2" t="s">
        <v>9</v>
      </c>
      <c r="H1891" s="2">
        <f t="shared" si="29"/>
        <v>1976</v>
      </c>
      <c r="I1891" s="42" t="s">
        <v>6883</v>
      </c>
      <c r="J1891" s="2">
        <v>4.5999999999999996</v>
      </c>
      <c r="K1891" s="2">
        <v>288.69</v>
      </c>
      <c r="L1891" s="2">
        <v>148</v>
      </c>
      <c r="M1891" s="2">
        <v>3.52</v>
      </c>
      <c r="N1891" s="2">
        <v>5.3</v>
      </c>
      <c r="O1891" s="2">
        <v>28.03</v>
      </c>
      <c r="P1891" s="2">
        <v>4785</v>
      </c>
      <c r="Q1891" s="2" t="s">
        <v>45</v>
      </c>
      <c r="R1891" s="2">
        <v>26</v>
      </c>
      <c r="S1891" s="2">
        <v>5419</v>
      </c>
      <c r="T1891" s="2">
        <v>16.010000000000002</v>
      </c>
      <c r="U1891" s="2">
        <v>12.02</v>
      </c>
      <c r="V1891" s="2" t="s">
        <v>50</v>
      </c>
      <c r="W1891" s="2">
        <v>78.790000000000006</v>
      </c>
    </row>
    <row r="1892" spans="1:23" x14ac:dyDescent="0.3">
      <c r="A1892" s="2" t="s">
        <v>526</v>
      </c>
      <c r="B1892" s="2" t="s">
        <v>20</v>
      </c>
      <c r="C1892" s="2" t="s">
        <v>44</v>
      </c>
      <c r="D1892" s="2" t="s">
        <v>2267</v>
      </c>
      <c r="E1892" s="2" t="s">
        <v>3532</v>
      </c>
      <c r="F1892" s="2" t="s">
        <v>26</v>
      </c>
      <c r="G1892" s="2" t="s">
        <v>9</v>
      </c>
      <c r="H1892" s="2">
        <f t="shared" si="29"/>
        <v>1959</v>
      </c>
      <c r="I1892" s="42" t="s">
        <v>6884</v>
      </c>
      <c r="J1892" s="2">
        <v>4.5999999999999996</v>
      </c>
      <c r="K1892" s="2">
        <v>215.69</v>
      </c>
      <c r="L1892" s="2">
        <v>142</v>
      </c>
      <c r="M1892" s="2">
        <v>20.83</v>
      </c>
      <c r="N1892" s="2">
        <v>43.75</v>
      </c>
      <c r="O1892" s="2">
        <v>304.19</v>
      </c>
      <c r="P1892" s="2">
        <v>1281</v>
      </c>
      <c r="Q1892" s="2" t="s">
        <v>49</v>
      </c>
      <c r="R1892" s="2">
        <v>91</v>
      </c>
      <c r="S1892" s="2">
        <v>473820</v>
      </c>
      <c r="T1892" s="2">
        <v>227.17</v>
      </c>
      <c r="U1892" s="2">
        <v>77.02</v>
      </c>
      <c r="V1892" s="2" t="s">
        <v>46</v>
      </c>
      <c r="W1892" s="2">
        <v>45.91</v>
      </c>
    </row>
    <row r="1893" spans="1:23" x14ac:dyDescent="0.3">
      <c r="A1893" s="2" t="s">
        <v>568</v>
      </c>
      <c r="B1893" s="2" t="s">
        <v>22</v>
      </c>
      <c r="C1893" s="2" t="s">
        <v>61</v>
      </c>
      <c r="D1893" s="2" t="s">
        <v>2293</v>
      </c>
      <c r="E1893" s="2" t="s">
        <v>3574</v>
      </c>
      <c r="F1893" s="2" t="s">
        <v>26</v>
      </c>
      <c r="G1893" s="2" t="s">
        <v>9</v>
      </c>
      <c r="H1893" s="2">
        <f t="shared" si="29"/>
        <v>1979</v>
      </c>
      <c r="I1893" s="42" t="s">
        <v>5828</v>
      </c>
      <c r="J1893" s="2">
        <v>4.5999999999999996</v>
      </c>
      <c r="K1893" s="2">
        <v>18.16</v>
      </c>
      <c r="L1893" s="2">
        <v>85</v>
      </c>
      <c r="M1893" s="2">
        <v>47.79</v>
      </c>
      <c r="N1893" s="2">
        <v>142.93</v>
      </c>
      <c r="O1893" s="2">
        <v>341.57</v>
      </c>
      <c r="P1893" s="2">
        <v>2032</v>
      </c>
      <c r="Q1893" s="2" t="s">
        <v>45</v>
      </c>
      <c r="R1893" s="2">
        <v>36</v>
      </c>
      <c r="S1893" s="2">
        <v>364036</v>
      </c>
      <c r="T1893" s="2">
        <v>177.51</v>
      </c>
      <c r="U1893" s="2">
        <v>164.06</v>
      </c>
      <c r="V1893" s="2" t="s">
        <v>50</v>
      </c>
      <c r="W1893" s="2">
        <v>7.69</v>
      </c>
    </row>
    <row r="1894" spans="1:23" x14ac:dyDescent="0.3">
      <c r="A1894" s="2" t="s">
        <v>1003</v>
      </c>
      <c r="B1894" s="2" t="s">
        <v>17</v>
      </c>
      <c r="C1894" s="2" t="s">
        <v>54</v>
      </c>
      <c r="D1894" s="2" t="s">
        <v>2586</v>
      </c>
      <c r="E1894" s="2" t="s">
        <v>4043</v>
      </c>
      <c r="F1894" s="2" t="s">
        <v>26</v>
      </c>
      <c r="G1894" s="2" t="s">
        <v>9</v>
      </c>
      <c r="H1894" s="2">
        <f t="shared" si="29"/>
        <v>1999</v>
      </c>
      <c r="I1894" s="42" t="s">
        <v>6885</v>
      </c>
      <c r="J1894" s="2">
        <v>4.5999999999999996</v>
      </c>
      <c r="K1894" s="2">
        <v>27.42</v>
      </c>
      <c r="L1894" s="2">
        <v>107</v>
      </c>
      <c r="M1894" s="2">
        <v>49.41</v>
      </c>
      <c r="N1894" s="2">
        <v>82.5</v>
      </c>
      <c r="O1894" s="2">
        <v>359.85</v>
      </c>
      <c r="P1894" s="2">
        <v>3100</v>
      </c>
      <c r="Q1894" s="2" t="s">
        <v>45</v>
      </c>
      <c r="R1894" s="2">
        <v>74</v>
      </c>
      <c r="S1894" s="2">
        <v>386083</v>
      </c>
      <c r="T1894" s="2">
        <v>197.97</v>
      </c>
      <c r="U1894" s="2">
        <v>161.88</v>
      </c>
      <c r="V1894" s="2" t="s">
        <v>50</v>
      </c>
      <c r="W1894" s="2">
        <v>8.36</v>
      </c>
    </row>
    <row r="1895" spans="1:23" x14ac:dyDescent="0.3">
      <c r="A1895" s="2" t="s">
        <v>1053</v>
      </c>
      <c r="B1895" s="2" t="s">
        <v>13</v>
      </c>
      <c r="C1895" s="2" t="s">
        <v>52</v>
      </c>
      <c r="D1895" s="2" t="s">
        <v>2619</v>
      </c>
      <c r="E1895" s="2" t="s">
        <v>4101</v>
      </c>
      <c r="F1895" s="2" t="s">
        <v>26</v>
      </c>
      <c r="G1895" s="2" t="s">
        <v>9</v>
      </c>
      <c r="H1895" s="2">
        <f t="shared" si="29"/>
        <v>1951</v>
      </c>
      <c r="I1895" s="42" t="s">
        <v>6886</v>
      </c>
      <c r="J1895" s="2">
        <v>4.5999999999999996</v>
      </c>
      <c r="K1895" s="2">
        <v>70.53</v>
      </c>
      <c r="L1895" s="2">
        <v>113</v>
      </c>
      <c r="M1895" s="2">
        <v>16.82</v>
      </c>
      <c r="N1895" s="2">
        <v>47.74</v>
      </c>
      <c r="O1895" s="2">
        <v>363.84</v>
      </c>
      <c r="P1895" s="2">
        <v>4458</v>
      </c>
      <c r="Q1895" s="2" t="s">
        <v>45</v>
      </c>
      <c r="R1895" s="2">
        <v>22</v>
      </c>
      <c r="S1895" s="2">
        <v>223453</v>
      </c>
      <c r="T1895" s="2">
        <v>200.75</v>
      </c>
      <c r="U1895" s="2">
        <v>163.09</v>
      </c>
      <c r="V1895" s="2" t="s">
        <v>44</v>
      </c>
      <c r="W1895" s="2">
        <v>32.07</v>
      </c>
    </row>
    <row r="1896" spans="1:23" x14ac:dyDescent="0.3">
      <c r="A1896" s="2" t="s">
        <v>1115</v>
      </c>
      <c r="B1896" s="2" t="s">
        <v>10</v>
      </c>
      <c r="C1896" s="2" t="s">
        <v>54</v>
      </c>
      <c r="D1896" s="2" t="s">
        <v>2661</v>
      </c>
      <c r="E1896" s="2" t="s">
        <v>4172</v>
      </c>
      <c r="F1896" s="2" t="s">
        <v>26</v>
      </c>
      <c r="G1896" s="2" t="s">
        <v>9</v>
      </c>
      <c r="H1896" s="2">
        <f t="shared" si="29"/>
        <v>1976</v>
      </c>
      <c r="I1896" s="42" t="s">
        <v>6887</v>
      </c>
      <c r="J1896" s="2">
        <v>4.5999999999999996</v>
      </c>
      <c r="K1896" s="2">
        <v>55.15</v>
      </c>
      <c r="L1896" s="2">
        <v>174</v>
      </c>
      <c r="M1896" s="2">
        <v>49.14</v>
      </c>
      <c r="N1896" s="2">
        <v>120.47</v>
      </c>
      <c r="O1896" s="2">
        <v>442.8</v>
      </c>
      <c r="P1896" s="2">
        <v>3241</v>
      </c>
      <c r="Q1896" s="2" t="s">
        <v>45</v>
      </c>
      <c r="R1896" s="2">
        <v>84</v>
      </c>
      <c r="S1896" s="2">
        <v>451183</v>
      </c>
      <c r="T1896" s="2">
        <v>271.95999999999998</v>
      </c>
      <c r="U1896" s="2">
        <v>170.84</v>
      </c>
      <c r="V1896" s="2" t="s">
        <v>44</v>
      </c>
      <c r="W1896" s="2">
        <v>26.91</v>
      </c>
    </row>
    <row r="1897" spans="1:23" x14ac:dyDescent="0.3">
      <c r="A1897" s="2" t="s">
        <v>1120</v>
      </c>
      <c r="B1897" s="2" t="s">
        <v>32</v>
      </c>
      <c r="C1897" s="2" t="s">
        <v>48</v>
      </c>
      <c r="D1897" s="2" t="s">
        <v>2510</v>
      </c>
      <c r="E1897" s="2" t="s">
        <v>4177</v>
      </c>
      <c r="F1897" s="2" t="s">
        <v>26</v>
      </c>
      <c r="G1897" s="2" t="s">
        <v>9</v>
      </c>
      <c r="H1897" s="2">
        <f t="shared" si="29"/>
        <v>1982</v>
      </c>
      <c r="I1897" s="42" t="s">
        <v>6888</v>
      </c>
      <c r="J1897" s="2">
        <v>4.5999999999999996</v>
      </c>
      <c r="K1897" s="2">
        <v>245.35</v>
      </c>
      <c r="L1897" s="2">
        <v>141</v>
      </c>
      <c r="M1897" s="2">
        <v>25.61</v>
      </c>
      <c r="N1897" s="2">
        <v>62.44</v>
      </c>
      <c r="O1897" s="2">
        <v>506.7</v>
      </c>
      <c r="P1897" s="2">
        <v>2684</v>
      </c>
      <c r="Q1897" s="2" t="s">
        <v>45</v>
      </c>
      <c r="R1897" s="2">
        <v>86</v>
      </c>
      <c r="S1897" s="2">
        <v>269030</v>
      </c>
      <c r="T1897" s="2">
        <v>395.61</v>
      </c>
      <c r="U1897" s="2">
        <v>111.09</v>
      </c>
      <c r="V1897" s="2" t="s">
        <v>46</v>
      </c>
      <c r="W1897" s="2">
        <v>32.43</v>
      </c>
    </row>
    <row r="1898" spans="1:23" x14ac:dyDescent="0.3">
      <c r="A1898" s="2" t="s">
        <v>1200</v>
      </c>
      <c r="B1898" s="2" t="s">
        <v>13</v>
      </c>
      <c r="C1898" s="2" t="s">
        <v>50</v>
      </c>
      <c r="D1898" s="2" t="s">
        <v>2715</v>
      </c>
      <c r="E1898" s="2" t="s">
        <v>4267</v>
      </c>
      <c r="F1898" s="2" t="s">
        <v>26</v>
      </c>
      <c r="G1898" s="2" t="s">
        <v>9</v>
      </c>
      <c r="H1898" s="2">
        <f t="shared" si="29"/>
        <v>1966</v>
      </c>
      <c r="I1898" s="42" t="s">
        <v>6889</v>
      </c>
      <c r="J1898" s="2">
        <v>4.5999999999999996</v>
      </c>
      <c r="K1898" s="2">
        <v>285.39999999999998</v>
      </c>
      <c r="L1898" s="2">
        <v>171</v>
      </c>
      <c r="M1898" s="2">
        <v>33.729999999999997</v>
      </c>
      <c r="N1898" s="2">
        <v>78.95</v>
      </c>
      <c r="O1898" s="2">
        <v>571.89</v>
      </c>
      <c r="P1898" s="2">
        <v>1591</v>
      </c>
      <c r="Q1898" s="2" t="s">
        <v>49</v>
      </c>
      <c r="R1898" s="2">
        <v>28</v>
      </c>
      <c r="S1898" s="2">
        <v>10377</v>
      </c>
      <c r="T1898" s="2">
        <v>369.71</v>
      </c>
      <c r="U1898" s="2">
        <v>202.18</v>
      </c>
      <c r="V1898" s="2" t="s">
        <v>54</v>
      </c>
      <c r="W1898" s="2">
        <v>126.81</v>
      </c>
    </row>
    <row r="1899" spans="1:23" x14ac:dyDescent="0.3">
      <c r="A1899" s="2" t="s">
        <v>1210</v>
      </c>
      <c r="B1899" s="2" t="s">
        <v>13</v>
      </c>
      <c r="C1899" s="2" t="s">
        <v>54</v>
      </c>
      <c r="D1899" s="2" t="s">
        <v>1863</v>
      </c>
      <c r="E1899" s="2" t="s">
        <v>4277</v>
      </c>
      <c r="F1899" s="2" t="s">
        <v>26</v>
      </c>
      <c r="G1899" s="2" t="s">
        <v>9</v>
      </c>
      <c r="H1899" s="2">
        <f t="shared" si="29"/>
        <v>1987</v>
      </c>
      <c r="I1899" s="42" t="s">
        <v>6890</v>
      </c>
      <c r="J1899" s="2">
        <v>4.5999999999999996</v>
      </c>
      <c r="K1899" s="2">
        <v>156.69999999999999</v>
      </c>
      <c r="L1899" s="2">
        <v>168</v>
      </c>
      <c r="M1899" s="2">
        <v>23.52</v>
      </c>
      <c r="N1899" s="2">
        <v>53.76</v>
      </c>
      <c r="O1899" s="2">
        <v>216.01</v>
      </c>
      <c r="P1899" s="2">
        <v>1891</v>
      </c>
      <c r="Q1899" s="2" t="s">
        <v>49</v>
      </c>
      <c r="R1899" s="2">
        <v>25</v>
      </c>
      <c r="S1899" s="2">
        <v>475836</v>
      </c>
      <c r="T1899" s="2">
        <v>109.53</v>
      </c>
      <c r="U1899" s="2">
        <v>106.48</v>
      </c>
      <c r="V1899" s="2" t="s">
        <v>46</v>
      </c>
      <c r="W1899" s="2">
        <v>77.66</v>
      </c>
    </row>
    <row r="1900" spans="1:23" x14ac:dyDescent="0.3">
      <c r="A1900" s="2" t="s">
        <v>1220</v>
      </c>
      <c r="B1900" s="2" t="s">
        <v>28</v>
      </c>
      <c r="C1900" s="2" t="s">
        <v>61</v>
      </c>
      <c r="D1900" s="2" t="s">
        <v>2725</v>
      </c>
      <c r="E1900" s="2" t="s">
        <v>4288</v>
      </c>
      <c r="F1900" s="2" t="s">
        <v>26</v>
      </c>
      <c r="G1900" s="2" t="s">
        <v>21</v>
      </c>
      <c r="H1900" s="2">
        <f t="shared" si="29"/>
        <v>1989</v>
      </c>
      <c r="I1900" s="42" t="s">
        <v>6891</v>
      </c>
      <c r="J1900" s="2">
        <v>4.5999999999999996</v>
      </c>
      <c r="K1900" s="2">
        <v>286.06</v>
      </c>
      <c r="L1900" s="2">
        <v>139</v>
      </c>
      <c r="M1900" s="2">
        <v>45.48</v>
      </c>
      <c r="N1900" s="2">
        <v>103.19</v>
      </c>
      <c r="O1900" s="2">
        <v>1008.87</v>
      </c>
      <c r="P1900" s="2">
        <v>3884</v>
      </c>
      <c r="Q1900" s="2" t="s">
        <v>45</v>
      </c>
      <c r="R1900" s="2">
        <v>86</v>
      </c>
      <c r="S1900" s="2">
        <v>84656</v>
      </c>
      <c r="T1900" s="2">
        <v>755.23</v>
      </c>
      <c r="U1900" s="2">
        <v>253.64</v>
      </c>
      <c r="V1900" s="2" t="s">
        <v>44</v>
      </c>
      <c r="W1900" s="2">
        <v>62.82</v>
      </c>
    </row>
    <row r="1901" spans="1:23" x14ac:dyDescent="0.3">
      <c r="A1901" s="2" t="s">
        <v>1344</v>
      </c>
      <c r="B1901" s="2" t="s">
        <v>10</v>
      </c>
      <c r="C1901" s="2" t="s">
        <v>44</v>
      </c>
      <c r="D1901" s="2" t="s">
        <v>2799</v>
      </c>
      <c r="E1901" s="2" t="s">
        <v>4429</v>
      </c>
      <c r="F1901" s="2" t="s">
        <v>26</v>
      </c>
      <c r="G1901" s="2" t="s">
        <v>9</v>
      </c>
      <c r="H1901" s="2">
        <f t="shared" si="29"/>
        <v>2008</v>
      </c>
      <c r="I1901" s="42" t="s">
        <v>6892</v>
      </c>
      <c r="J1901" s="2">
        <v>4.5999999999999996</v>
      </c>
      <c r="K1901" s="2">
        <v>50.94</v>
      </c>
      <c r="L1901" s="2">
        <v>94</v>
      </c>
      <c r="M1901" s="2">
        <v>3.02</v>
      </c>
      <c r="N1901" s="2">
        <v>8.49</v>
      </c>
      <c r="O1901" s="2">
        <v>18.760000000000002</v>
      </c>
      <c r="P1901" s="2">
        <v>3645</v>
      </c>
      <c r="Q1901" s="2" t="s">
        <v>45</v>
      </c>
      <c r="R1901" s="2">
        <v>65</v>
      </c>
      <c r="S1901" s="2">
        <v>197163</v>
      </c>
      <c r="T1901" s="2">
        <v>11.22</v>
      </c>
      <c r="U1901" s="2">
        <v>7.54</v>
      </c>
      <c r="V1901" s="2" t="s">
        <v>46</v>
      </c>
      <c r="W1901" s="2">
        <v>5.3</v>
      </c>
    </row>
    <row r="1902" spans="1:23" x14ac:dyDescent="0.3">
      <c r="A1902" s="2" t="s">
        <v>1366</v>
      </c>
      <c r="B1902" s="2" t="s">
        <v>25</v>
      </c>
      <c r="C1902" s="2" t="s">
        <v>44</v>
      </c>
      <c r="D1902" s="2" t="s">
        <v>2129</v>
      </c>
      <c r="E1902" s="2" t="s">
        <v>4452</v>
      </c>
      <c r="F1902" s="2" t="s">
        <v>26</v>
      </c>
      <c r="G1902" s="2" t="s">
        <v>9</v>
      </c>
      <c r="H1902" s="2">
        <f t="shared" si="29"/>
        <v>1957</v>
      </c>
      <c r="I1902" s="42" t="s">
        <v>6893</v>
      </c>
      <c r="J1902" s="2">
        <v>4.5999999999999996</v>
      </c>
      <c r="K1902" s="2">
        <v>12.45</v>
      </c>
      <c r="L1902" s="2">
        <v>174</v>
      </c>
      <c r="M1902" s="2">
        <v>48.79</v>
      </c>
      <c r="N1902" s="2">
        <v>110.24</v>
      </c>
      <c r="O1902" s="2">
        <v>879.75</v>
      </c>
      <c r="P1902" s="2">
        <v>741</v>
      </c>
      <c r="Q1902" s="2" t="s">
        <v>49</v>
      </c>
      <c r="R1902" s="2">
        <v>60</v>
      </c>
      <c r="S1902" s="2">
        <v>412741</v>
      </c>
      <c r="T1902" s="2">
        <v>605.47</v>
      </c>
      <c r="U1902" s="2">
        <v>274.27999999999997</v>
      </c>
      <c r="V1902" s="2" t="s">
        <v>46</v>
      </c>
      <c r="W1902" s="2">
        <v>3.87</v>
      </c>
    </row>
    <row r="1903" spans="1:23" x14ac:dyDescent="0.3">
      <c r="A1903" s="2" t="s">
        <v>1407</v>
      </c>
      <c r="B1903" s="2" t="s">
        <v>28</v>
      </c>
      <c r="C1903" s="2" t="s">
        <v>54</v>
      </c>
      <c r="D1903" s="2" t="s">
        <v>2127</v>
      </c>
      <c r="E1903" s="2" t="s">
        <v>4499</v>
      </c>
      <c r="F1903" s="2" t="s">
        <v>26</v>
      </c>
      <c r="G1903" s="2" t="s">
        <v>9</v>
      </c>
      <c r="H1903" s="2">
        <f t="shared" si="29"/>
        <v>2010</v>
      </c>
      <c r="I1903" s="42" t="s">
        <v>6894</v>
      </c>
      <c r="J1903" s="2">
        <v>4.5999999999999996</v>
      </c>
      <c r="K1903" s="2">
        <v>262.64</v>
      </c>
      <c r="L1903" s="2">
        <v>137</v>
      </c>
      <c r="M1903" s="2">
        <v>13.74</v>
      </c>
      <c r="N1903" s="2">
        <v>28.76</v>
      </c>
      <c r="O1903" s="2">
        <v>166.08</v>
      </c>
      <c r="P1903" s="2">
        <v>2626</v>
      </c>
      <c r="Q1903" s="2" t="s">
        <v>45</v>
      </c>
      <c r="R1903" s="2">
        <v>27</v>
      </c>
      <c r="S1903" s="2">
        <v>123012</v>
      </c>
      <c r="T1903" s="2">
        <v>108.36</v>
      </c>
      <c r="U1903" s="2">
        <v>57.72</v>
      </c>
      <c r="V1903" s="2" t="s">
        <v>46</v>
      </c>
      <c r="W1903" s="2">
        <v>52.55</v>
      </c>
    </row>
    <row r="1904" spans="1:23" x14ac:dyDescent="0.3">
      <c r="A1904" s="2" t="s">
        <v>1510</v>
      </c>
      <c r="B1904" s="2" t="s">
        <v>8</v>
      </c>
      <c r="C1904" s="2" t="s">
        <v>61</v>
      </c>
      <c r="D1904" s="2" t="s">
        <v>2885</v>
      </c>
      <c r="E1904" s="2" t="s">
        <v>4625</v>
      </c>
      <c r="F1904" s="2" t="s">
        <v>26</v>
      </c>
      <c r="G1904" s="2" t="s">
        <v>9</v>
      </c>
      <c r="H1904" s="2">
        <f t="shared" si="29"/>
        <v>1995</v>
      </c>
      <c r="I1904" s="42" t="s">
        <v>6895</v>
      </c>
      <c r="J1904" s="2">
        <v>4.5999999999999996</v>
      </c>
      <c r="K1904" s="2">
        <v>234.97</v>
      </c>
      <c r="L1904" s="2">
        <v>129</v>
      </c>
      <c r="M1904" s="2">
        <v>31.69</v>
      </c>
      <c r="N1904" s="2">
        <v>68.13</v>
      </c>
      <c r="O1904" s="2">
        <v>173.1</v>
      </c>
      <c r="P1904" s="2">
        <v>3943</v>
      </c>
      <c r="Q1904" s="2" t="s">
        <v>45</v>
      </c>
      <c r="R1904" s="2">
        <v>58</v>
      </c>
      <c r="S1904" s="2">
        <v>173690</v>
      </c>
      <c r="T1904" s="2">
        <v>92.1</v>
      </c>
      <c r="U1904" s="2">
        <v>81</v>
      </c>
      <c r="V1904" s="2" t="s">
        <v>50</v>
      </c>
      <c r="W1904" s="2">
        <v>48.96</v>
      </c>
    </row>
    <row r="1905" spans="1:23" x14ac:dyDescent="0.3">
      <c r="A1905" s="2" t="s">
        <v>1530</v>
      </c>
      <c r="B1905" s="2" t="s">
        <v>17</v>
      </c>
      <c r="C1905" s="2" t="s">
        <v>48</v>
      </c>
      <c r="D1905" s="2" t="s">
        <v>2468</v>
      </c>
      <c r="E1905" s="2" t="s">
        <v>4649</v>
      </c>
      <c r="F1905" s="2" t="s">
        <v>26</v>
      </c>
      <c r="G1905" s="2" t="s">
        <v>27</v>
      </c>
      <c r="H1905" s="2">
        <f t="shared" si="29"/>
        <v>2012</v>
      </c>
      <c r="I1905" s="42" t="s">
        <v>6896</v>
      </c>
      <c r="J1905" s="2">
        <v>4.5999999999999996</v>
      </c>
      <c r="K1905" s="2">
        <v>62.07</v>
      </c>
      <c r="L1905" s="2">
        <v>94</v>
      </c>
      <c r="M1905" s="2">
        <v>40.630000000000003</v>
      </c>
      <c r="N1905" s="2">
        <v>72.88</v>
      </c>
      <c r="O1905" s="2">
        <v>485.01</v>
      </c>
      <c r="P1905" s="2">
        <v>2243</v>
      </c>
      <c r="Q1905" s="2" t="s">
        <v>49</v>
      </c>
      <c r="R1905" s="2">
        <v>46</v>
      </c>
      <c r="S1905" s="2">
        <v>134815</v>
      </c>
      <c r="T1905" s="2">
        <v>248.97</v>
      </c>
      <c r="U1905" s="2">
        <v>236.04</v>
      </c>
      <c r="V1905" s="2" t="s">
        <v>50</v>
      </c>
      <c r="W1905" s="2">
        <v>15.22</v>
      </c>
    </row>
    <row r="1906" spans="1:23" x14ac:dyDescent="0.3">
      <c r="A1906" s="2" t="s">
        <v>1754</v>
      </c>
      <c r="B1906" s="2" t="s">
        <v>17</v>
      </c>
      <c r="C1906" s="2" t="s">
        <v>48</v>
      </c>
      <c r="D1906" s="2" t="s">
        <v>2094</v>
      </c>
      <c r="E1906" s="2" t="s">
        <v>4931</v>
      </c>
      <c r="F1906" s="2" t="s">
        <v>26</v>
      </c>
      <c r="G1906" s="2" t="s">
        <v>9</v>
      </c>
      <c r="H1906" s="2">
        <f t="shared" si="29"/>
        <v>2006</v>
      </c>
      <c r="I1906" s="42" t="s">
        <v>6897</v>
      </c>
      <c r="J1906" s="2">
        <v>4.5999999999999996</v>
      </c>
      <c r="K1906" s="2">
        <v>47.13</v>
      </c>
      <c r="L1906" s="2">
        <v>110</v>
      </c>
      <c r="M1906" s="2">
        <v>34.97</v>
      </c>
      <c r="N1906" s="2">
        <v>94.95</v>
      </c>
      <c r="O1906" s="2">
        <v>268.38</v>
      </c>
      <c r="P1906" s="2">
        <v>1239</v>
      </c>
      <c r="Q1906" s="2" t="s">
        <v>49</v>
      </c>
      <c r="R1906" s="2">
        <v>99</v>
      </c>
      <c r="S1906" s="2">
        <v>377823</v>
      </c>
      <c r="T1906" s="2">
        <v>178.22</v>
      </c>
      <c r="U1906" s="2">
        <v>90.16</v>
      </c>
      <c r="V1906" s="2" t="s">
        <v>54</v>
      </c>
      <c r="W1906" s="2">
        <v>13.96</v>
      </c>
    </row>
    <row r="1907" spans="1:23" x14ac:dyDescent="0.3">
      <c r="A1907" s="2" t="s">
        <v>278</v>
      </c>
      <c r="B1907" s="2" t="s">
        <v>22</v>
      </c>
      <c r="C1907" s="2" t="s">
        <v>54</v>
      </c>
      <c r="D1907" s="2" t="s">
        <v>1884</v>
      </c>
      <c r="E1907" s="2" t="s">
        <v>3277</v>
      </c>
      <c r="F1907" s="2" t="s">
        <v>26</v>
      </c>
      <c r="G1907" s="2" t="s">
        <v>9</v>
      </c>
      <c r="H1907" s="2">
        <f t="shared" si="29"/>
        <v>1987</v>
      </c>
      <c r="I1907" s="42" t="s">
        <v>6898</v>
      </c>
      <c r="J1907" s="2">
        <v>4.5</v>
      </c>
      <c r="K1907" s="2">
        <v>122.69</v>
      </c>
      <c r="L1907" s="2">
        <v>161</v>
      </c>
      <c r="M1907" s="2">
        <v>39.5</v>
      </c>
      <c r="N1907" s="2">
        <v>105.77</v>
      </c>
      <c r="O1907" s="2">
        <v>378.19</v>
      </c>
      <c r="P1907" s="2">
        <v>4277</v>
      </c>
      <c r="Q1907" s="2" t="s">
        <v>45</v>
      </c>
      <c r="R1907" s="2">
        <v>87</v>
      </c>
      <c r="S1907" s="2">
        <v>179400</v>
      </c>
      <c r="T1907" s="2">
        <v>257.77</v>
      </c>
      <c r="U1907" s="2">
        <v>120.42</v>
      </c>
      <c r="V1907" s="2" t="s">
        <v>50</v>
      </c>
      <c r="W1907" s="2">
        <v>60.25</v>
      </c>
    </row>
    <row r="1908" spans="1:23" x14ac:dyDescent="0.3">
      <c r="A1908" s="2" t="s">
        <v>543</v>
      </c>
      <c r="B1908" s="2" t="s">
        <v>8</v>
      </c>
      <c r="C1908" s="2" t="s">
        <v>50</v>
      </c>
      <c r="D1908" s="2" t="s">
        <v>2278</v>
      </c>
      <c r="E1908" s="2" t="s">
        <v>3549</v>
      </c>
      <c r="F1908" s="2" t="s">
        <v>26</v>
      </c>
      <c r="G1908" s="2" t="s">
        <v>9</v>
      </c>
      <c r="H1908" s="2">
        <f t="shared" si="29"/>
        <v>2009</v>
      </c>
      <c r="I1908" s="42" t="s">
        <v>6899</v>
      </c>
      <c r="J1908" s="2">
        <v>4.5</v>
      </c>
      <c r="K1908" s="2">
        <v>115.59</v>
      </c>
      <c r="L1908" s="2">
        <v>127</v>
      </c>
      <c r="M1908" s="2">
        <v>18.05</v>
      </c>
      <c r="N1908" s="2">
        <v>37.520000000000003</v>
      </c>
      <c r="O1908" s="2">
        <v>216.97</v>
      </c>
      <c r="P1908" s="2">
        <v>4614</v>
      </c>
      <c r="Q1908" s="2" t="s">
        <v>45</v>
      </c>
      <c r="R1908" s="2">
        <v>45</v>
      </c>
      <c r="S1908" s="2">
        <v>480896</v>
      </c>
      <c r="T1908" s="2">
        <v>111.38</v>
      </c>
      <c r="U1908" s="2">
        <v>105.59</v>
      </c>
      <c r="V1908" s="2" t="s">
        <v>54</v>
      </c>
      <c r="W1908" s="2">
        <v>15.86</v>
      </c>
    </row>
    <row r="1909" spans="1:23" x14ac:dyDescent="0.3">
      <c r="A1909" s="2" t="s">
        <v>762</v>
      </c>
      <c r="B1909" s="2" t="s">
        <v>17</v>
      </c>
      <c r="C1909" s="2" t="s">
        <v>48</v>
      </c>
      <c r="D1909" s="2" t="s">
        <v>2061</v>
      </c>
      <c r="E1909" s="2" t="s">
        <v>3782</v>
      </c>
      <c r="F1909" s="2" t="s">
        <v>26</v>
      </c>
      <c r="G1909" s="2" t="s">
        <v>9</v>
      </c>
      <c r="H1909" s="2">
        <f t="shared" si="29"/>
        <v>2001</v>
      </c>
      <c r="I1909" s="42" t="s">
        <v>6900</v>
      </c>
      <c r="J1909" s="2">
        <v>4.5</v>
      </c>
      <c r="K1909" s="2">
        <v>118.42</v>
      </c>
      <c r="L1909" s="2">
        <v>98</v>
      </c>
      <c r="M1909" s="2">
        <v>1.55</v>
      </c>
      <c r="N1909" s="2">
        <v>3.18</v>
      </c>
      <c r="O1909" s="2">
        <v>31.72</v>
      </c>
      <c r="P1909" s="2">
        <v>1735</v>
      </c>
      <c r="Q1909" s="2" t="s">
        <v>45</v>
      </c>
      <c r="R1909" s="2">
        <v>31</v>
      </c>
      <c r="S1909" s="2">
        <v>458905</v>
      </c>
      <c r="T1909" s="2">
        <v>20.85</v>
      </c>
      <c r="U1909" s="2">
        <v>10.87</v>
      </c>
      <c r="V1909" s="2" t="s">
        <v>48</v>
      </c>
      <c r="W1909" s="2">
        <v>19.510000000000002</v>
      </c>
    </row>
    <row r="1910" spans="1:23" x14ac:dyDescent="0.3">
      <c r="A1910" s="2" t="s">
        <v>932</v>
      </c>
      <c r="B1910" s="2" t="s">
        <v>8</v>
      </c>
      <c r="C1910" s="2" t="s">
        <v>52</v>
      </c>
      <c r="D1910" s="2" t="s">
        <v>2543</v>
      </c>
      <c r="E1910" s="2" t="s">
        <v>3967</v>
      </c>
      <c r="F1910" s="2" t="s">
        <v>26</v>
      </c>
      <c r="G1910" s="2" t="s">
        <v>9</v>
      </c>
      <c r="H1910" s="2">
        <f t="shared" si="29"/>
        <v>2010</v>
      </c>
      <c r="I1910" s="42" t="s">
        <v>6901</v>
      </c>
      <c r="J1910" s="2">
        <v>4.5</v>
      </c>
      <c r="K1910" s="2">
        <v>191.54</v>
      </c>
      <c r="L1910" s="2">
        <v>159</v>
      </c>
      <c r="M1910" s="2">
        <v>33.049999999999997</v>
      </c>
      <c r="N1910" s="2">
        <v>88.31</v>
      </c>
      <c r="O1910" s="2">
        <v>491.53</v>
      </c>
      <c r="P1910" s="2">
        <v>4805</v>
      </c>
      <c r="Q1910" s="2" t="s">
        <v>45</v>
      </c>
      <c r="R1910" s="2">
        <v>77</v>
      </c>
      <c r="S1910" s="2">
        <v>393295</v>
      </c>
      <c r="T1910" s="2">
        <v>349.07</v>
      </c>
      <c r="U1910" s="2">
        <v>142.46</v>
      </c>
      <c r="V1910" s="2" t="s">
        <v>54</v>
      </c>
      <c r="W1910" s="2">
        <v>63.76</v>
      </c>
    </row>
    <row r="1911" spans="1:23" x14ac:dyDescent="0.3">
      <c r="A1911" s="2" t="s">
        <v>1021</v>
      </c>
      <c r="B1911" s="2" t="s">
        <v>28</v>
      </c>
      <c r="C1911" s="2" t="s">
        <v>48</v>
      </c>
      <c r="D1911" s="2" t="s">
        <v>2600</v>
      </c>
      <c r="E1911" s="2" t="s">
        <v>4063</v>
      </c>
      <c r="F1911" s="2" t="s">
        <v>26</v>
      </c>
      <c r="G1911" s="2" t="s">
        <v>9</v>
      </c>
      <c r="H1911" s="2">
        <f t="shared" si="29"/>
        <v>1998</v>
      </c>
      <c r="I1911" s="42" t="s">
        <v>6902</v>
      </c>
      <c r="J1911" s="2">
        <v>4.5</v>
      </c>
      <c r="K1911" s="2">
        <v>293.82</v>
      </c>
      <c r="L1911" s="2">
        <v>105</v>
      </c>
      <c r="M1911" s="2">
        <v>4.7</v>
      </c>
      <c r="N1911" s="2">
        <v>8.06</v>
      </c>
      <c r="O1911" s="2">
        <v>70.760000000000005</v>
      </c>
      <c r="P1911" s="2">
        <v>3091</v>
      </c>
      <c r="Q1911" s="2" t="s">
        <v>45</v>
      </c>
      <c r="R1911" s="2">
        <v>43</v>
      </c>
      <c r="S1911" s="2">
        <v>206400</v>
      </c>
      <c r="T1911" s="2">
        <v>46.88</v>
      </c>
      <c r="U1911" s="2">
        <v>23.88</v>
      </c>
      <c r="V1911" s="2" t="s">
        <v>46</v>
      </c>
      <c r="W1911" s="2">
        <v>122.02</v>
      </c>
    </row>
    <row r="1912" spans="1:23" x14ac:dyDescent="0.3">
      <c r="A1912" s="2" t="s">
        <v>1172</v>
      </c>
      <c r="B1912" s="2" t="s">
        <v>28</v>
      </c>
      <c r="C1912" s="2" t="s">
        <v>54</v>
      </c>
      <c r="D1912" s="2" t="s">
        <v>2693</v>
      </c>
      <c r="E1912" s="2" t="s">
        <v>4236</v>
      </c>
      <c r="F1912" s="2" t="s">
        <v>26</v>
      </c>
      <c r="G1912" s="2" t="s">
        <v>9</v>
      </c>
      <c r="H1912" s="2">
        <f t="shared" si="29"/>
        <v>1970</v>
      </c>
      <c r="I1912" s="42" t="s">
        <v>6903</v>
      </c>
      <c r="J1912" s="2">
        <v>4.5</v>
      </c>
      <c r="K1912" s="2">
        <v>263.98</v>
      </c>
      <c r="L1912" s="2">
        <v>81</v>
      </c>
      <c r="M1912" s="2">
        <v>43.24</v>
      </c>
      <c r="N1912" s="2">
        <v>104.16</v>
      </c>
      <c r="O1912" s="2">
        <v>603.95000000000005</v>
      </c>
      <c r="P1912" s="2">
        <v>4030</v>
      </c>
      <c r="Q1912" s="2" t="s">
        <v>45</v>
      </c>
      <c r="R1912" s="2">
        <v>95</v>
      </c>
      <c r="S1912" s="2">
        <v>431823</v>
      </c>
      <c r="T1912" s="2">
        <v>371.04</v>
      </c>
      <c r="U1912" s="2">
        <v>232.91</v>
      </c>
      <c r="V1912" s="2" t="s">
        <v>55</v>
      </c>
      <c r="W1912" s="2">
        <v>63.27</v>
      </c>
    </row>
    <row r="1913" spans="1:23" x14ac:dyDescent="0.3">
      <c r="A1913" s="2" t="s">
        <v>1310</v>
      </c>
      <c r="B1913" s="2" t="s">
        <v>32</v>
      </c>
      <c r="C1913" s="2" t="s">
        <v>50</v>
      </c>
      <c r="D1913" s="2" t="s">
        <v>2783</v>
      </c>
      <c r="E1913" s="2" t="s">
        <v>4394</v>
      </c>
      <c r="F1913" s="2" t="s">
        <v>26</v>
      </c>
      <c r="G1913" s="2" t="s">
        <v>9</v>
      </c>
      <c r="H1913" s="2">
        <f t="shared" si="29"/>
        <v>1974</v>
      </c>
      <c r="I1913" s="42" t="s">
        <v>6904</v>
      </c>
      <c r="J1913" s="2">
        <v>4.5</v>
      </c>
      <c r="K1913" s="2">
        <v>57.62</v>
      </c>
      <c r="L1913" s="2">
        <v>86</v>
      </c>
      <c r="M1913" s="2">
        <v>7.55</v>
      </c>
      <c r="N1913" s="2">
        <v>17.03</v>
      </c>
      <c r="O1913" s="2">
        <v>137.97</v>
      </c>
      <c r="P1913" s="2">
        <v>2566</v>
      </c>
      <c r="Q1913" s="2" t="s">
        <v>45</v>
      </c>
      <c r="R1913" s="2">
        <v>34</v>
      </c>
      <c r="S1913" s="2">
        <v>377266</v>
      </c>
      <c r="T1913" s="2">
        <v>78.77</v>
      </c>
      <c r="U1913" s="2">
        <v>59.2</v>
      </c>
      <c r="V1913" s="2" t="s">
        <v>44</v>
      </c>
      <c r="W1913" s="2">
        <v>15.33</v>
      </c>
    </row>
    <row r="1914" spans="1:23" x14ac:dyDescent="0.3">
      <c r="A1914" s="2" t="s">
        <v>62</v>
      </c>
      <c r="B1914" s="2" t="s">
        <v>20</v>
      </c>
      <c r="C1914" s="2" t="s">
        <v>48</v>
      </c>
      <c r="D1914" s="2" t="s">
        <v>1855</v>
      </c>
      <c r="E1914" s="2" t="s">
        <v>3061</v>
      </c>
      <c r="F1914" s="2" t="s">
        <v>26</v>
      </c>
      <c r="G1914" s="2" t="s">
        <v>9</v>
      </c>
      <c r="H1914" s="2">
        <f t="shared" si="29"/>
        <v>2004</v>
      </c>
      <c r="I1914" s="42" t="s">
        <v>6905</v>
      </c>
      <c r="J1914" s="2">
        <v>4.4000000000000004</v>
      </c>
      <c r="K1914" s="2">
        <v>85.1</v>
      </c>
      <c r="L1914" s="2">
        <v>127</v>
      </c>
      <c r="M1914" s="2">
        <v>42.75</v>
      </c>
      <c r="N1914" s="2">
        <v>120.46</v>
      </c>
      <c r="O1914" s="2">
        <v>1063.05</v>
      </c>
      <c r="P1914" s="2">
        <v>2422</v>
      </c>
      <c r="Q1914" s="2" t="s">
        <v>45</v>
      </c>
      <c r="R1914" s="2">
        <v>38</v>
      </c>
      <c r="S1914" s="2">
        <v>90602</v>
      </c>
      <c r="T1914" s="2">
        <v>658.61</v>
      </c>
      <c r="U1914" s="2">
        <v>404.44</v>
      </c>
      <c r="V1914" s="2" t="s">
        <v>54</v>
      </c>
      <c r="W1914" s="2">
        <v>22.9</v>
      </c>
    </row>
    <row r="1915" spans="1:23" x14ac:dyDescent="0.3">
      <c r="A1915" s="2" t="s">
        <v>366</v>
      </c>
      <c r="B1915" s="2" t="s">
        <v>17</v>
      </c>
      <c r="C1915" s="2" t="s">
        <v>44</v>
      </c>
      <c r="D1915" s="2" t="s">
        <v>2138</v>
      </c>
      <c r="E1915" s="2" t="s">
        <v>3367</v>
      </c>
      <c r="F1915" s="2" t="s">
        <v>26</v>
      </c>
      <c r="G1915" s="2" t="s">
        <v>9</v>
      </c>
      <c r="H1915" s="2">
        <f t="shared" si="29"/>
        <v>1979</v>
      </c>
      <c r="I1915" s="42" t="s">
        <v>6906</v>
      </c>
      <c r="J1915" s="2">
        <v>4.4000000000000004</v>
      </c>
      <c r="K1915" s="2">
        <v>25.74</v>
      </c>
      <c r="L1915" s="2">
        <v>95</v>
      </c>
      <c r="M1915" s="2">
        <v>29.96</v>
      </c>
      <c r="N1915" s="2">
        <v>77.150000000000006</v>
      </c>
      <c r="O1915" s="2">
        <v>259.61</v>
      </c>
      <c r="P1915" s="2">
        <v>894</v>
      </c>
      <c r="Q1915" s="2" t="s">
        <v>49</v>
      </c>
      <c r="R1915" s="2">
        <v>42</v>
      </c>
      <c r="S1915" s="2">
        <v>203584</v>
      </c>
      <c r="T1915" s="2">
        <v>179.51</v>
      </c>
      <c r="U1915" s="2">
        <v>80.099999999999994</v>
      </c>
      <c r="V1915" s="2" t="s">
        <v>50</v>
      </c>
      <c r="W1915" s="2">
        <v>2.6</v>
      </c>
    </row>
    <row r="1916" spans="1:23" x14ac:dyDescent="0.3">
      <c r="A1916" s="2" t="s">
        <v>485</v>
      </c>
      <c r="B1916" s="2" t="s">
        <v>20</v>
      </c>
      <c r="C1916" s="2" t="s">
        <v>50</v>
      </c>
      <c r="D1916" s="2" t="s">
        <v>2237</v>
      </c>
      <c r="E1916" s="2" t="s">
        <v>3491</v>
      </c>
      <c r="F1916" s="2" t="s">
        <v>26</v>
      </c>
      <c r="G1916" s="2" t="s">
        <v>9</v>
      </c>
      <c r="H1916" s="2">
        <f t="shared" si="29"/>
        <v>2013</v>
      </c>
      <c r="I1916" s="42" t="s">
        <v>6907</v>
      </c>
      <c r="J1916" s="2">
        <v>4.4000000000000004</v>
      </c>
      <c r="K1916" s="2">
        <v>253.39</v>
      </c>
      <c r="L1916" s="2">
        <v>108</v>
      </c>
      <c r="M1916" s="2">
        <v>15.42</v>
      </c>
      <c r="N1916" s="2">
        <v>41.6</v>
      </c>
      <c r="O1916" s="2">
        <v>104.63</v>
      </c>
      <c r="P1916" s="2">
        <v>2939</v>
      </c>
      <c r="Q1916" s="2" t="s">
        <v>45</v>
      </c>
      <c r="R1916" s="2">
        <v>85</v>
      </c>
      <c r="S1916" s="2">
        <v>105228</v>
      </c>
      <c r="T1916" s="2">
        <v>69.84</v>
      </c>
      <c r="U1916" s="2">
        <v>34.79</v>
      </c>
      <c r="V1916" s="2" t="s">
        <v>44</v>
      </c>
      <c r="W1916" s="2">
        <v>92.94</v>
      </c>
    </row>
    <row r="1917" spans="1:23" x14ac:dyDescent="0.3">
      <c r="A1917" s="2" t="s">
        <v>497</v>
      </c>
      <c r="B1917" s="2" t="s">
        <v>20</v>
      </c>
      <c r="C1917" s="2" t="s">
        <v>44</v>
      </c>
      <c r="D1917" s="2" t="s">
        <v>2247</v>
      </c>
      <c r="E1917" s="2" t="s">
        <v>3503</v>
      </c>
      <c r="F1917" s="2" t="s">
        <v>26</v>
      </c>
      <c r="G1917" s="2" t="s">
        <v>9</v>
      </c>
      <c r="H1917" s="2">
        <f t="shared" si="29"/>
        <v>1979</v>
      </c>
      <c r="I1917" s="42" t="s">
        <v>6908</v>
      </c>
      <c r="J1917" s="2">
        <v>4.4000000000000004</v>
      </c>
      <c r="K1917" s="2">
        <v>165.46</v>
      </c>
      <c r="L1917" s="2">
        <v>122</v>
      </c>
      <c r="M1917" s="2">
        <v>8.16</v>
      </c>
      <c r="N1917" s="2">
        <v>19.16</v>
      </c>
      <c r="O1917" s="2">
        <v>142.71</v>
      </c>
      <c r="P1917" s="2">
        <v>4033</v>
      </c>
      <c r="Q1917" s="2" t="s">
        <v>49</v>
      </c>
      <c r="R1917" s="2">
        <v>48</v>
      </c>
      <c r="S1917" s="2">
        <v>367115</v>
      </c>
      <c r="T1917" s="2">
        <v>83.42</v>
      </c>
      <c r="U1917" s="2">
        <v>59.29</v>
      </c>
      <c r="V1917" s="2" t="s">
        <v>44</v>
      </c>
      <c r="W1917" s="2">
        <v>48.45</v>
      </c>
    </row>
    <row r="1918" spans="1:23" x14ac:dyDescent="0.3">
      <c r="A1918" s="2" t="s">
        <v>789</v>
      </c>
      <c r="B1918" s="2" t="s">
        <v>13</v>
      </c>
      <c r="C1918" s="2" t="s">
        <v>50</v>
      </c>
      <c r="D1918" s="2" t="s">
        <v>2454</v>
      </c>
      <c r="E1918" s="2" t="s">
        <v>3813</v>
      </c>
      <c r="F1918" s="2" t="s">
        <v>26</v>
      </c>
      <c r="G1918" s="2" t="s">
        <v>9</v>
      </c>
      <c r="H1918" s="2">
        <f t="shared" si="29"/>
        <v>2001</v>
      </c>
      <c r="I1918" s="42" t="s">
        <v>6909</v>
      </c>
      <c r="J1918" s="2">
        <v>4.4000000000000004</v>
      </c>
      <c r="K1918" s="2">
        <v>33.01</v>
      </c>
      <c r="L1918" s="2">
        <v>176</v>
      </c>
      <c r="M1918" s="2">
        <v>16.25</v>
      </c>
      <c r="N1918" s="2">
        <v>26.08</v>
      </c>
      <c r="O1918" s="2">
        <v>66.55</v>
      </c>
      <c r="P1918" s="2">
        <v>3916</v>
      </c>
      <c r="Q1918" s="2" t="s">
        <v>45</v>
      </c>
      <c r="R1918" s="2">
        <v>77</v>
      </c>
      <c r="S1918" s="2">
        <v>48810</v>
      </c>
      <c r="T1918" s="2">
        <v>39.21</v>
      </c>
      <c r="U1918" s="2">
        <v>27.34</v>
      </c>
      <c r="V1918" s="2" t="s">
        <v>55</v>
      </c>
      <c r="W1918" s="2">
        <v>12.95</v>
      </c>
    </row>
    <row r="1919" spans="1:23" x14ac:dyDescent="0.3">
      <c r="A1919" s="2" t="s">
        <v>937</v>
      </c>
      <c r="B1919" s="2" t="s">
        <v>10</v>
      </c>
      <c r="C1919" s="2" t="s">
        <v>54</v>
      </c>
      <c r="D1919" s="2" t="s">
        <v>2546</v>
      </c>
      <c r="E1919" s="2" t="s">
        <v>3972</v>
      </c>
      <c r="F1919" s="2" t="s">
        <v>26</v>
      </c>
      <c r="G1919" s="2" t="s">
        <v>9</v>
      </c>
      <c r="H1919" s="2">
        <f t="shared" si="29"/>
        <v>1992</v>
      </c>
      <c r="I1919" s="42" t="s">
        <v>6910</v>
      </c>
      <c r="J1919" s="2">
        <v>4.4000000000000004</v>
      </c>
      <c r="K1919" s="2">
        <v>200.97</v>
      </c>
      <c r="L1919" s="2">
        <v>96</v>
      </c>
      <c r="M1919" s="2">
        <v>33.99</v>
      </c>
      <c r="N1919" s="2">
        <v>60.41</v>
      </c>
      <c r="O1919" s="2">
        <v>193.54</v>
      </c>
      <c r="P1919" s="2">
        <v>4176</v>
      </c>
      <c r="Q1919" s="2" t="s">
        <v>45</v>
      </c>
      <c r="R1919" s="2">
        <v>48</v>
      </c>
      <c r="S1919" s="2">
        <v>267730</v>
      </c>
      <c r="T1919" s="2">
        <v>109.32</v>
      </c>
      <c r="U1919" s="2">
        <v>84.22</v>
      </c>
      <c r="V1919" s="2" t="s">
        <v>54</v>
      </c>
      <c r="W1919" s="2">
        <v>92.05</v>
      </c>
    </row>
    <row r="1920" spans="1:23" x14ac:dyDescent="0.3">
      <c r="A1920" s="2" t="s">
        <v>1434</v>
      </c>
      <c r="B1920" s="2" t="s">
        <v>8</v>
      </c>
      <c r="C1920" s="2" t="s">
        <v>52</v>
      </c>
      <c r="D1920" s="2" t="s">
        <v>2848</v>
      </c>
      <c r="E1920" s="2" t="s">
        <v>4534</v>
      </c>
      <c r="F1920" s="2" t="s">
        <v>26</v>
      </c>
      <c r="G1920" s="2" t="s">
        <v>9</v>
      </c>
      <c r="H1920" s="2">
        <f t="shared" si="29"/>
        <v>1964</v>
      </c>
      <c r="I1920" s="42" t="s">
        <v>6911</v>
      </c>
      <c r="J1920" s="2">
        <v>4.4000000000000004</v>
      </c>
      <c r="K1920" s="2">
        <v>226.67</v>
      </c>
      <c r="L1920" s="2">
        <v>87</v>
      </c>
      <c r="M1920" s="2">
        <v>20.25</v>
      </c>
      <c r="N1920" s="2">
        <v>34.69</v>
      </c>
      <c r="O1920" s="2">
        <v>200.09</v>
      </c>
      <c r="P1920" s="2">
        <v>728</v>
      </c>
      <c r="Q1920" s="2" t="s">
        <v>49</v>
      </c>
      <c r="R1920" s="2">
        <v>20</v>
      </c>
      <c r="S1920" s="2">
        <v>328759</v>
      </c>
      <c r="T1920" s="2">
        <v>126.24</v>
      </c>
      <c r="U1920" s="2">
        <v>73.849999999999994</v>
      </c>
      <c r="V1920" s="2" t="s">
        <v>55</v>
      </c>
      <c r="W1920" s="2">
        <v>77.95</v>
      </c>
    </row>
    <row r="1921" spans="1:23" x14ac:dyDescent="0.3">
      <c r="A1921" s="2" t="s">
        <v>1718</v>
      </c>
      <c r="B1921" s="2" t="s">
        <v>13</v>
      </c>
      <c r="C1921" s="2" t="s">
        <v>61</v>
      </c>
      <c r="D1921" s="2" t="s">
        <v>3000</v>
      </c>
      <c r="E1921" s="2" t="s">
        <v>4886</v>
      </c>
      <c r="F1921" s="2" t="s">
        <v>26</v>
      </c>
      <c r="G1921" s="2" t="s">
        <v>9</v>
      </c>
      <c r="H1921" s="2">
        <f t="shared" si="29"/>
        <v>1965</v>
      </c>
      <c r="I1921" s="42" t="s">
        <v>6912</v>
      </c>
      <c r="J1921" s="2">
        <v>4.4000000000000004</v>
      </c>
      <c r="K1921" s="2">
        <v>115.51</v>
      </c>
      <c r="L1921" s="2">
        <v>131</v>
      </c>
      <c r="M1921" s="2">
        <v>33.81</v>
      </c>
      <c r="N1921" s="2">
        <v>81.680000000000007</v>
      </c>
      <c r="O1921" s="2">
        <v>278.04000000000002</v>
      </c>
      <c r="P1921" s="2">
        <v>2987</v>
      </c>
      <c r="Q1921" s="2" t="s">
        <v>49</v>
      </c>
      <c r="R1921" s="2">
        <v>81</v>
      </c>
      <c r="S1921" s="2">
        <v>18898</v>
      </c>
      <c r="T1921" s="2">
        <v>197.63</v>
      </c>
      <c r="U1921" s="2">
        <v>80.41</v>
      </c>
      <c r="V1921" s="2" t="s">
        <v>55</v>
      </c>
      <c r="W1921" s="2">
        <v>30.17</v>
      </c>
    </row>
    <row r="1922" spans="1:23" x14ac:dyDescent="0.3">
      <c r="A1922" s="2" t="s">
        <v>1825</v>
      </c>
      <c r="B1922" s="2" t="s">
        <v>20</v>
      </c>
      <c r="C1922" s="2" t="s">
        <v>66</v>
      </c>
      <c r="D1922" s="2" t="s">
        <v>1932</v>
      </c>
      <c r="E1922" s="2" t="s">
        <v>5016</v>
      </c>
      <c r="F1922" s="2" t="s">
        <v>26</v>
      </c>
      <c r="G1922" s="2" t="s">
        <v>9</v>
      </c>
      <c r="H1922" s="2">
        <f t="shared" si="29"/>
        <v>1984</v>
      </c>
      <c r="I1922" s="42" t="s">
        <v>6913</v>
      </c>
      <c r="J1922" s="2">
        <v>4.4000000000000004</v>
      </c>
      <c r="K1922" s="2">
        <v>256.54000000000002</v>
      </c>
      <c r="L1922" s="2">
        <v>125</v>
      </c>
      <c r="M1922" s="2">
        <v>22.85</v>
      </c>
      <c r="N1922" s="2">
        <v>38.31</v>
      </c>
      <c r="O1922" s="2">
        <v>350.32</v>
      </c>
      <c r="P1922" s="2">
        <v>4086</v>
      </c>
      <c r="Q1922" s="2" t="s">
        <v>49</v>
      </c>
      <c r="R1922" s="2">
        <v>63</v>
      </c>
      <c r="S1922" s="2">
        <v>274747</v>
      </c>
      <c r="T1922" s="2">
        <v>232.44</v>
      </c>
      <c r="U1922" s="2">
        <v>117.88</v>
      </c>
      <c r="V1922" s="2" t="s">
        <v>44</v>
      </c>
      <c r="W1922" s="2">
        <v>87.81</v>
      </c>
    </row>
    <row r="1923" spans="1:23" x14ac:dyDescent="0.3">
      <c r="A1923" s="2" t="s">
        <v>275</v>
      </c>
      <c r="B1923" s="2" t="s">
        <v>13</v>
      </c>
      <c r="C1923" s="2" t="s">
        <v>66</v>
      </c>
      <c r="D1923" s="2" t="s">
        <v>2065</v>
      </c>
      <c r="E1923" s="2" t="s">
        <v>3274</v>
      </c>
      <c r="F1923" s="2" t="s">
        <v>26</v>
      </c>
      <c r="G1923" s="2" t="s">
        <v>9</v>
      </c>
      <c r="H1923" s="2">
        <f t="shared" ref="H1923:H1986" si="30">YEAR(I1923)</f>
        <v>1996</v>
      </c>
      <c r="I1923" s="42" t="s">
        <v>6914</v>
      </c>
      <c r="J1923" s="2">
        <v>4.3</v>
      </c>
      <c r="K1923" s="2">
        <v>12.68</v>
      </c>
      <c r="L1923" s="2">
        <v>142</v>
      </c>
      <c r="M1923" s="2">
        <v>12.53</v>
      </c>
      <c r="N1923" s="2">
        <v>25.2</v>
      </c>
      <c r="O1923" s="2">
        <v>62.13</v>
      </c>
      <c r="P1923" s="2">
        <v>3138</v>
      </c>
      <c r="Q1923" s="2" t="s">
        <v>45</v>
      </c>
      <c r="R1923" s="2">
        <v>48</v>
      </c>
      <c r="S1923" s="2">
        <v>283700</v>
      </c>
      <c r="T1923" s="2">
        <v>33.68</v>
      </c>
      <c r="U1923" s="2">
        <v>28.45</v>
      </c>
      <c r="V1923" s="2" t="s">
        <v>50</v>
      </c>
      <c r="W1923" s="2">
        <v>1.33</v>
      </c>
    </row>
    <row r="1924" spans="1:23" x14ac:dyDescent="0.3">
      <c r="A1924" s="2" t="s">
        <v>335</v>
      </c>
      <c r="B1924" s="2" t="s">
        <v>10</v>
      </c>
      <c r="C1924" s="2" t="s">
        <v>54</v>
      </c>
      <c r="D1924" s="2" t="s">
        <v>2111</v>
      </c>
      <c r="E1924" s="2" t="s">
        <v>3335</v>
      </c>
      <c r="F1924" s="2" t="s">
        <v>26</v>
      </c>
      <c r="G1924" s="2" t="s">
        <v>9</v>
      </c>
      <c r="H1924" s="2">
        <f t="shared" si="30"/>
        <v>2011</v>
      </c>
      <c r="I1924" s="42" t="s">
        <v>6915</v>
      </c>
      <c r="J1924" s="2">
        <v>4.3</v>
      </c>
      <c r="K1924" s="2">
        <v>267.2</v>
      </c>
      <c r="L1924" s="2">
        <v>124</v>
      </c>
      <c r="M1924" s="2">
        <v>9.1300000000000008</v>
      </c>
      <c r="N1924" s="2">
        <v>20.74</v>
      </c>
      <c r="O1924" s="2">
        <v>134.97999999999999</v>
      </c>
      <c r="P1924" s="2">
        <v>529</v>
      </c>
      <c r="Q1924" s="2" t="s">
        <v>49</v>
      </c>
      <c r="R1924" s="2">
        <v>40</v>
      </c>
      <c r="S1924" s="2">
        <v>335518</v>
      </c>
      <c r="T1924" s="2">
        <v>105.71</v>
      </c>
      <c r="U1924" s="2">
        <v>29.27</v>
      </c>
      <c r="V1924" s="2" t="s">
        <v>48</v>
      </c>
      <c r="W1924" s="2">
        <v>44.49</v>
      </c>
    </row>
    <row r="1925" spans="1:23" x14ac:dyDescent="0.3">
      <c r="A1925" s="2" t="s">
        <v>434</v>
      </c>
      <c r="B1925" s="2" t="s">
        <v>8</v>
      </c>
      <c r="C1925" s="2" t="s">
        <v>66</v>
      </c>
      <c r="D1925" s="2" t="s">
        <v>2196</v>
      </c>
      <c r="E1925" s="2" t="s">
        <v>3439</v>
      </c>
      <c r="F1925" s="2" t="s">
        <v>26</v>
      </c>
      <c r="G1925" s="2" t="s">
        <v>9</v>
      </c>
      <c r="H1925" s="2">
        <f t="shared" si="30"/>
        <v>1974</v>
      </c>
      <c r="I1925" s="42" t="s">
        <v>6916</v>
      </c>
      <c r="J1925" s="2">
        <v>4.3</v>
      </c>
      <c r="K1925" s="2">
        <v>175.65</v>
      </c>
      <c r="L1925" s="2">
        <v>158</v>
      </c>
      <c r="M1925" s="2">
        <v>31.85</v>
      </c>
      <c r="N1925" s="2">
        <v>53.51</v>
      </c>
      <c r="O1925" s="2">
        <v>491.99</v>
      </c>
      <c r="P1925" s="2">
        <v>3092</v>
      </c>
      <c r="Q1925" s="2" t="s">
        <v>49</v>
      </c>
      <c r="R1925" s="2">
        <v>84</v>
      </c>
      <c r="S1925" s="2">
        <v>484803</v>
      </c>
      <c r="T1925" s="2">
        <v>387.76</v>
      </c>
      <c r="U1925" s="2">
        <v>104.23</v>
      </c>
      <c r="V1925" s="2" t="s">
        <v>50</v>
      </c>
      <c r="W1925" s="2">
        <v>82.72</v>
      </c>
    </row>
    <row r="1926" spans="1:23" x14ac:dyDescent="0.3">
      <c r="A1926" s="2" t="s">
        <v>782</v>
      </c>
      <c r="B1926" s="2" t="s">
        <v>28</v>
      </c>
      <c r="C1926" s="2" t="s">
        <v>54</v>
      </c>
      <c r="D1926" s="2" t="s">
        <v>2449</v>
      </c>
      <c r="E1926" s="2" t="s">
        <v>3806</v>
      </c>
      <c r="F1926" s="2" t="s">
        <v>26</v>
      </c>
      <c r="G1926" s="2" t="s">
        <v>9</v>
      </c>
      <c r="H1926" s="2">
        <f t="shared" si="30"/>
        <v>1982</v>
      </c>
      <c r="I1926" s="42" t="s">
        <v>6917</v>
      </c>
      <c r="J1926" s="2">
        <v>4.3</v>
      </c>
      <c r="K1926" s="2">
        <v>39.380000000000003</v>
      </c>
      <c r="L1926" s="2">
        <v>86</v>
      </c>
      <c r="M1926" s="2">
        <v>46.97</v>
      </c>
      <c r="N1926" s="2">
        <v>136.72999999999999</v>
      </c>
      <c r="O1926" s="2">
        <v>805.1</v>
      </c>
      <c r="P1926" s="2">
        <v>3447</v>
      </c>
      <c r="Q1926" s="2" t="s">
        <v>49</v>
      </c>
      <c r="R1926" s="2">
        <v>64</v>
      </c>
      <c r="S1926" s="2">
        <v>9981</v>
      </c>
      <c r="T1926" s="2">
        <v>506.42</v>
      </c>
      <c r="U1926" s="2">
        <v>298.68</v>
      </c>
      <c r="V1926" s="2" t="s">
        <v>46</v>
      </c>
      <c r="W1926" s="2">
        <v>16.41</v>
      </c>
    </row>
    <row r="1927" spans="1:23" x14ac:dyDescent="0.3">
      <c r="A1927" s="2" t="s">
        <v>826</v>
      </c>
      <c r="B1927" s="2" t="s">
        <v>28</v>
      </c>
      <c r="C1927" s="2" t="s">
        <v>44</v>
      </c>
      <c r="D1927" s="2" t="s">
        <v>1904</v>
      </c>
      <c r="E1927" s="2" t="s">
        <v>3855</v>
      </c>
      <c r="F1927" s="2" t="s">
        <v>26</v>
      </c>
      <c r="G1927" s="2" t="s">
        <v>9</v>
      </c>
      <c r="H1927" s="2">
        <f t="shared" si="30"/>
        <v>2003</v>
      </c>
      <c r="I1927" s="42" t="s">
        <v>6918</v>
      </c>
      <c r="J1927" s="2">
        <v>4.3</v>
      </c>
      <c r="K1927" s="2">
        <v>226.77</v>
      </c>
      <c r="L1927" s="2">
        <v>88</v>
      </c>
      <c r="M1927" s="2">
        <v>49.45</v>
      </c>
      <c r="N1927" s="2">
        <v>99.33</v>
      </c>
      <c r="O1927" s="2">
        <v>771.75</v>
      </c>
      <c r="P1927" s="2">
        <v>2586</v>
      </c>
      <c r="Q1927" s="2" t="s">
        <v>45</v>
      </c>
      <c r="R1927" s="2">
        <v>56</v>
      </c>
      <c r="S1927" s="2">
        <v>159460</v>
      </c>
      <c r="T1927" s="2">
        <v>406.25</v>
      </c>
      <c r="U1927" s="2">
        <v>365.5</v>
      </c>
      <c r="V1927" s="2" t="s">
        <v>44</v>
      </c>
      <c r="W1927" s="2">
        <v>37.67</v>
      </c>
    </row>
    <row r="1928" spans="1:23" x14ac:dyDescent="0.3">
      <c r="A1928" s="2" t="s">
        <v>105</v>
      </c>
      <c r="B1928" s="2" t="s">
        <v>13</v>
      </c>
      <c r="C1928" s="2" t="s">
        <v>50</v>
      </c>
      <c r="D1928" s="2" t="s">
        <v>2865</v>
      </c>
      <c r="E1928" s="2" t="s">
        <v>4577</v>
      </c>
      <c r="F1928" s="2" t="s">
        <v>26</v>
      </c>
      <c r="G1928" s="2" t="s">
        <v>9</v>
      </c>
      <c r="H1928" s="2">
        <f t="shared" si="30"/>
        <v>1981</v>
      </c>
      <c r="I1928" s="42" t="s">
        <v>5498</v>
      </c>
      <c r="J1928" s="2">
        <v>4.3</v>
      </c>
      <c r="K1928" s="2">
        <v>242.26</v>
      </c>
      <c r="L1928" s="2">
        <v>122</v>
      </c>
      <c r="M1928" s="2">
        <v>45.07</v>
      </c>
      <c r="N1928" s="2">
        <v>130.26</v>
      </c>
      <c r="O1928" s="2">
        <v>285.87</v>
      </c>
      <c r="P1928" s="2">
        <v>2133</v>
      </c>
      <c r="Q1928" s="2" t="s">
        <v>45</v>
      </c>
      <c r="R1928" s="2">
        <v>32</v>
      </c>
      <c r="S1928" s="2">
        <v>264424</v>
      </c>
      <c r="T1928" s="2">
        <v>225.62</v>
      </c>
      <c r="U1928" s="2">
        <v>60.25</v>
      </c>
      <c r="V1928" s="2" t="s">
        <v>46</v>
      </c>
      <c r="W1928" s="2">
        <v>44.54</v>
      </c>
    </row>
    <row r="1929" spans="1:23" x14ac:dyDescent="0.3">
      <c r="A1929" s="2" t="s">
        <v>1587</v>
      </c>
      <c r="B1929" s="2" t="s">
        <v>10</v>
      </c>
      <c r="C1929" s="2" t="s">
        <v>44</v>
      </c>
      <c r="D1929" s="2" t="s">
        <v>2293</v>
      </c>
      <c r="E1929" s="2" t="s">
        <v>4722</v>
      </c>
      <c r="F1929" s="2" t="s">
        <v>26</v>
      </c>
      <c r="G1929" s="2" t="s">
        <v>9</v>
      </c>
      <c r="H1929" s="2">
        <f t="shared" si="30"/>
        <v>1994</v>
      </c>
      <c r="I1929" s="42" t="s">
        <v>6919</v>
      </c>
      <c r="J1929" s="2">
        <v>4.3</v>
      </c>
      <c r="K1929" s="2">
        <v>116.9</v>
      </c>
      <c r="L1929" s="2">
        <v>142</v>
      </c>
      <c r="M1929" s="2">
        <v>33.130000000000003</v>
      </c>
      <c r="N1929" s="2">
        <v>55.5</v>
      </c>
      <c r="O1929" s="2">
        <v>251.81</v>
      </c>
      <c r="P1929" s="2">
        <v>2855</v>
      </c>
      <c r="Q1929" s="2" t="s">
        <v>45</v>
      </c>
      <c r="R1929" s="2">
        <v>85</v>
      </c>
      <c r="S1929" s="2">
        <v>311997</v>
      </c>
      <c r="T1929" s="2">
        <v>194.66</v>
      </c>
      <c r="U1929" s="2">
        <v>57.15</v>
      </c>
      <c r="V1929" s="2" t="s">
        <v>48</v>
      </c>
      <c r="W1929" s="2">
        <v>55.27</v>
      </c>
    </row>
    <row r="1930" spans="1:23" x14ac:dyDescent="0.3">
      <c r="A1930" s="2" t="s">
        <v>126</v>
      </c>
      <c r="B1930" s="2" t="s">
        <v>25</v>
      </c>
      <c r="C1930" s="2" t="s">
        <v>66</v>
      </c>
      <c r="D1930" s="2" t="s">
        <v>1922</v>
      </c>
      <c r="E1930" s="2" t="s">
        <v>3124</v>
      </c>
      <c r="F1930" s="2" t="s">
        <v>26</v>
      </c>
      <c r="G1930" s="2" t="s">
        <v>9</v>
      </c>
      <c r="H1930" s="2">
        <f t="shared" si="30"/>
        <v>2013</v>
      </c>
      <c r="I1930" s="42" t="s">
        <v>6920</v>
      </c>
      <c r="J1930" s="2">
        <v>4.2</v>
      </c>
      <c r="K1930" s="2">
        <v>231.22</v>
      </c>
      <c r="L1930" s="2">
        <v>116</v>
      </c>
      <c r="M1930" s="2">
        <v>17.16</v>
      </c>
      <c r="N1930" s="2">
        <v>49.6</v>
      </c>
      <c r="O1930" s="2">
        <v>274.20999999999998</v>
      </c>
      <c r="P1930" s="2">
        <v>4610</v>
      </c>
      <c r="Q1930" s="2" t="s">
        <v>45</v>
      </c>
      <c r="R1930" s="2">
        <v>71</v>
      </c>
      <c r="S1930" s="2">
        <v>102270</v>
      </c>
      <c r="T1930" s="2">
        <v>187.9</v>
      </c>
      <c r="U1930" s="2">
        <v>86.31</v>
      </c>
      <c r="V1930" s="2" t="s">
        <v>50</v>
      </c>
      <c r="W1930" s="2">
        <v>106.79</v>
      </c>
    </row>
    <row r="1931" spans="1:23" x14ac:dyDescent="0.3">
      <c r="A1931" s="2" t="s">
        <v>387</v>
      </c>
      <c r="B1931" s="2" t="s">
        <v>28</v>
      </c>
      <c r="C1931" s="2" t="s">
        <v>66</v>
      </c>
      <c r="D1931" s="2" t="s">
        <v>2095</v>
      </c>
      <c r="E1931" s="2" t="s">
        <v>3388</v>
      </c>
      <c r="F1931" s="2" t="s">
        <v>26</v>
      </c>
      <c r="G1931" s="2" t="s">
        <v>9</v>
      </c>
      <c r="H1931" s="2">
        <f t="shared" si="30"/>
        <v>1966</v>
      </c>
      <c r="I1931" s="42" t="s">
        <v>6921</v>
      </c>
      <c r="J1931" s="2">
        <v>4.2</v>
      </c>
      <c r="K1931" s="2">
        <v>196.21</v>
      </c>
      <c r="L1931" s="2">
        <v>111</v>
      </c>
      <c r="M1931" s="2">
        <v>24.22</v>
      </c>
      <c r="N1931" s="2">
        <v>41.19</v>
      </c>
      <c r="O1931" s="2">
        <v>281.69</v>
      </c>
      <c r="P1931" s="2">
        <v>3037</v>
      </c>
      <c r="Q1931" s="2" t="s">
        <v>49</v>
      </c>
      <c r="R1931" s="2">
        <v>94</v>
      </c>
      <c r="S1931" s="2">
        <v>349630</v>
      </c>
      <c r="T1931" s="2">
        <v>209.55</v>
      </c>
      <c r="U1931" s="2">
        <v>72.14</v>
      </c>
      <c r="V1931" s="2" t="s">
        <v>44</v>
      </c>
      <c r="W1931" s="2">
        <v>51.98</v>
      </c>
    </row>
    <row r="1932" spans="1:23" x14ac:dyDescent="0.3">
      <c r="A1932" s="2" t="s">
        <v>701</v>
      </c>
      <c r="B1932" s="2" t="s">
        <v>32</v>
      </c>
      <c r="C1932" s="2" t="s">
        <v>54</v>
      </c>
      <c r="D1932" s="2" t="s">
        <v>1909</v>
      </c>
      <c r="E1932" s="2" t="s">
        <v>3716</v>
      </c>
      <c r="F1932" s="2" t="s">
        <v>26</v>
      </c>
      <c r="G1932" s="2" t="s">
        <v>9</v>
      </c>
      <c r="H1932" s="2">
        <f t="shared" si="30"/>
        <v>2013</v>
      </c>
      <c r="I1932" s="42" t="s">
        <v>6922</v>
      </c>
      <c r="J1932" s="2">
        <v>4.2</v>
      </c>
      <c r="K1932" s="2">
        <v>125.11</v>
      </c>
      <c r="L1932" s="2">
        <v>138</v>
      </c>
      <c r="M1932" s="2">
        <v>41.97</v>
      </c>
      <c r="N1932" s="2">
        <v>114.05</v>
      </c>
      <c r="O1932" s="2">
        <v>1082.25</v>
      </c>
      <c r="P1932" s="2">
        <v>3679</v>
      </c>
      <c r="Q1932" s="2" t="s">
        <v>45</v>
      </c>
      <c r="R1932" s="2">
        <v>100</v>
      </c>
      <c r="S1932" s="2">
        <v>313442</v>
      </c>
      <c r="T1932" s="2">
        <v>834.18</v>
      </c>
      <c r="U1932" s="2">
        <v>248.07</v>
      </c>
      <c r="V1932" s="2" t="s">
        <v>50</v>
      </c>
      <c r="W1932" s="2">
        <v>45.33</v>
      </c>
    </row>
    <row r="1933" spans="1:23" x14ac:dyDescent="0.3">
      <c r="A1933" s="2" t="s">
        <v>1007</v>
      </c>
      <c r="B1933" s="2" t="s">
        <v>25</v>
      </c>
      <c r="C1933" s="2" t="s">
        <v>44</v>
      </c>
      <c r="D1933" s="2" t="s">
        <v>2110</v>
      </c>
      <c r="E1933" s="2" t="s">
        <v>4047</v>
      </c>
      <c r="F1933" s="2" t="s">
        <v>26</v>
      </c>
      <c r="G1933" s="2" t="s">
        <v>9</v>
      </c>
      <c r="H1933" s="2">
        <f t="shared" si="30"/>
        <v>1983</v>
      </c>
      <c r="I1933" s="42" t="s">
        <v>6923</v>
      </c>
      <c r="J1933" s="2">
        <v>4.2</v>
      </c>
      <c r="K1933" s="2">
        <v>127.68</v>
      </c>
      <c r="L1933" s="2">
        <v>106</v>
      </c>
      <c r="M1933" s="2">
        <v>23.78</v>
      </c>
      <c r="N1933" s="2">
        <v>40.31</v>
      </c>
      <c r="O1933" s="2">
        <v>245.83</v>
      </c>
      <c r="P1933" s="2">
        <v>1078</v>
      </c>
      <c r="Q1933" s="2" t="s">
        <v>49</v>
      </c>
      <c r="R1933" s="2">
        <v>79</v>
      </c>
      <c r="S1933" s="2">
        <v>287305</v>
      </c>
      <c r="T1933" s="2">
        <v>139.55000000000001</v>
      </c>
      <c r="U1933" s="2">
        <v>106.28</v>
      </c>
      <c r="V1933" s="2" t="s">
        <v>54</v>
      </c>
      <c r="W1933" s="2">
        <v>59.42</v>
      </c>
    </row>
    <row r="1934" spans="1:23" x14ac:dyDescent="0.3">
      <c r="A1934" s="2" t="s">
        <v>1029</v>
      </c>
      <c r="B1934" s="2" t="s">
        <v>10</v>
      </c>
      <c r="C1934" s="2" t="s">
        <v>66</v>
      </c>
      <c r="D1934" s="2" t="s">
        <v>2250</v>
      </c>
      <c r="E1934" s="2" t="s">
        <v>4072</v>
      </c>
      <c r="F1934" s="2" t="s">
        <v>26</v>
      </c>
      <c r="G1934" s="2" t="s">
        <v>19</v>
      </c>
      <c r="H1934" s="2">
        <f t="shared" si="30"/>
        <v>1956</v>
      </c>
      <c r="I1934" s="42" t="s">
        <v>6924</v>
      </c>
      <c r="J1934" s="2">
        <v>4.2</v>
      </c>
      <c r="K1934" s="2">
        <v>220.7</v>
      </c>
      <c r="L1934" s="2">
        <v>165</v>
      </c>
      <c r="M1934" s="2">
        <v>10.31</v>
      </c>
      <c r="N1934" s="2">
        <v>17.260000000000002</v>
      </c>
      <c r="O1934" s="2">
        <v>51.4</v>
      </c>
      <c r="P1934" s="2">
        <v>3689</v>
      </c>
      <c r="Q1934" s="2" t="s">
        <v>49</v>
      </c>
      <c r="R1934" s="2">
        <v>35</v>
      </c>
      <c r="S1934" s="2">
        <v>318685</v>
      </c>
      <c r="T1934" s="2">
        <v>33.24</v>
      </c>
      <c r="U1934" s="2">
        <v>18.16</v>
      </c>
      <c r="V1934" s="2" t="s">
        <v>44</v>
      </c>
      <c r="W1934" s="2">
        <v>86.64</v>
      </c>
    </row>
    <row r="1935" spans="1:23" x14ac:dyDescent="0.3">
      <c r="A1935" s="2" t="s">
        <v>1040</v>
      </c>
      <c r="B1935" s="2" t="s">
        <v>8</v>
      </c>
      <c r="C1935" s="2" t="s">
        <v>54</v>
      </c>
      <c r="D1935" s="2" t="s">
        <v>2275</v>
      </c>
      <c r="E1935" s="2" t="s">
        <v>4085</v>
      </c>
      <c r="F1935" s="2" t="s">
        <v>26</v>
      </c>
      <c r="G1935" s="2" t="s">
        <v>9</v>
      </c>
      <c r="H1935" s="2">
        <f t="shared" si="30"/>
        <v>2011</v>
      </c>
      <c r="I1935" s="42" t="s">
        <v>6925</v>
      </c>
      <c r="J1935" s="2">
        <v>4.2</v>
      </c>
      <c r="K1935" s="2">
        <v>7.47</v>
      </c>
      <c r="L1935" s="2">
        <v>120</v>
      </c>
      <c r="M1935" s="2">
        <v>49.49</v>
      </c>
      <c r="N1935" s="2">
        <v>99.72</v>
      </c>
      <c r="O1935" s="2">
        <v>216.62</v>
      </c>
      <c r="P1935" s="2">
        <v>4873</v>
      </c>
      <c r="Q1935" s="2" t="s">
        <v>45</v>
      </c>
      <c r="R1935" s="2">
        <v>82</v>
      </c>
      <c r="S1935" s="2">
        <v>458485</v>
      </c>
      <c r="T1935" s="2">
        <v>129.57</v>
      </c>
      <c r="U1935" s="2">
        <v>87.05</v>
      </c>
      <c r="V1935" s="2" t="s">
        <v>44</v>
      </c>
      <c r="W1935" s="2">
        <v>1.78</v>
      </c>
    </row>
    <row r="1936" spans="1:23" x14ac:dyDescent="0.3">
      <c r="A1936" s="2" t="s">
        <v>1249</v>
      </c>
      <c r="B1936" s="2" t="s">
        <v>32</v>
      </c>
      <c r="C1936" s="2" t="s">
        <v>66</v>
      </c>
      <c r="D1936" s="2" t="s">
        <v>1914</v>
      </c>
      <c r="E1936" s="2" t="s">
        <v>4323</v>
      </c>
      <c r="F1936" s="2" t="s">
        <v>26</v>
      </c>
      <c r="G1936" s="2" t="s">
        <v>9</v>
      </c>
      <c r="H1936" s="2">
        <f t="shared" si="30"/>
        <v>2003</v>
      </c>
      <c r="I1936" s="42" t="s">
        <v>6926</v>
      </c>
      <c r="J1936" s="2">
        <v>4.2</v>
      </c>
      <c r="K1936" s="2">
        <v>275.56</v>
      </c>
      <c r="L1936" s="2">
        <v>169</v>
      </c>
      <c r="M1936" s="2">
        <v>35.36</v>
      </c>
      <c r="N1936" s="2">
        <v>54.88</v>
      </c>
      <c r="O1936" s="2">
        <v>247.04</v>
      </c>
      <c r="P1936" s="2">
        <v>3069</v>
      </c>
      <c r="Q1936" s="2" t="s">
        <v>49</v>
      </c>
      <c r="R1936" s="2">
        <v>75</v>
      </c>
      <c r="S1936" s="2">
        <v>373147</v>
      </c>
      <c r="T1936" s="2">
        <v>188.81</v>
      </c>
      <c r="U1936" s="2">
        <v>58.23</v>
      </c>
      <c r="V1936" s="2" t="s">
        <v>46</v>
      </c>
      <c r="W1936" s="2">
        <v>57.81</v>
      </c>
    </row>
    <row r="1937" spans="1:23" x14ac:dyDescent="0.3">
      <c r="A1937" s="2" t="s">
        <v>1467</v>
      </c>
      <c r="B1937" s="2" t="s">
        <v>20</v>
      </c>
      <c r="C1937" s="2" t="s">
        <v>50</v>
      </c>
      <c r="D1937" s="2" t="s">
        <v>2863</v>
      </c>
      <c r="E1937" s="2" t="s">
        <v>4573</v>
      </c>
      <c r="F1937" s="2" t="s">
        <v>26</v>
      </c>
      <c r="G1937" s="2" t="s">
        <v>19</v>
      </c>
      <c r="H1937" s="2">
        <f t="shared" si="30"/>
        <v>1961</v>
      </c>
      <c r="I1937" s="42" t="s">
        <v>6196</v>
      </c>
      <c r="J1937" s="2">
        <v>4.2</v>
      </c>
      <c r="K1937" s="2">
        <v>174</v>
      </c>
      <c r="L1937" s="2">
        <v>122</v>
      </c>
      <c r="M1937" s="2">
        <v>46.67</v>
      </c>
      <c r="N1937" s="2">
        <v>139.38999999999999</v>
      </c>
      <c r="O1937" s="2">
        <v>998</v>
      </c>
      <c r="P1937" s="2">
        <v>2877</v>
      </c>
      <c r="Q1937" s="2" t="s">
        <v>49</v>
      </c>
      <c r="R1937" s="2">
        <v>47</v>
      </c>
      <c r="S1937" s="2">
        <v>1398</v>
      </c>
      <c r="T1937" s="2">
        <v>788.66</v>
      </c>
      <c r="U1937" s="2">
        <v>209.34</v>
      </c>
      <c r="V1937" s="2" t="s">
        <v>48</v>
      </c>
      <c r="W1937" s="2">
        <v>44.52</v>
      </c>
    </row>
    <row r="1938" spans="1:23" x14ac:dyDescent="0.3">
      <c r="A1938" s="2" t="s">
        <v>1548</v>
      </c>
      <c r="B1938" s="2" t="s">
        <v>22</v>
      </c>
      <c r="C1938" s="2" t="s">
        <v>44</v>
      </c>
      <c r="D1938" s="2" t="s">
        <v>2909</v>
      </c>
      <c r="E1938" s="2" t="s">
        <v>4671</v>
      </c>
      <c r="F1938" s="2" t="s">
        <v>26</v>
      </c>
      <c r="G1938" s="2" t="s">
        <v>9</v>
      </c>
      <c r="H1938" s="2">
        <f t="shared" si="30"/>
        <v>2001</v>
      </c>
      <c r="I1938" s="42" t="s">
        <v>6927</v>
      </c>
      <c r="J1938" s="2">
        <v>4.2</v>
      </c>
      <c r="K1938" s="2">
        <v>75.790000000000006</v>
      </c>
      <c r="L1938" s="2">
        <v>179</v>
      </c>
      <c r="M1938" s="2">
        <v>3.34</v>
      </c>
      <c r="N1938" s="2">
        <v>5.97</v>
      </c>
      <c r="O1938" s="2">
        <v>44.4</v>
      </c>
      <c r="P1938" s="2">
        <v>4242</v>
      </c>
      <c r="Q1938" s="2" t="s">
        <v>45</v>
      </c>
      <c r="R1938" s="2">
        <v>67</v>
      </c>
      <c r="S1938" s="2">
        <v>435102</v>
      </c>
      <c r="T1938" s="2">
        <v>26.62</v>
      </c>
      <c r="U1938" s="2">
        <v>17.78</v>
      </c>
      <c r="V1938" s="2" t="s">
        <v>54</v>
      </c>
      <c r="W1938" s="2">
        <v>13.38</v>
      </c>
    </row>
    <row r="1939" spans="1:23" x14ac:dyDescent="0.3">
      <c r="A1939" s="2" t="s">
        <v>1431</v>
      </c>
      <c r="B1939" s="2" t="s">
        <v>25</v>
      </c>
      <c r="C1939" s="2" t="s">
        <v>54</v>
      </c>
      <c r="D1939" s="2" t="s">
        <v>2369</v>
      </c>
      <c r="E1939" s="2" t="s">
        <v>4890</v>
      </c>
      <c r="F1939" s="2" t="s">
        <v>26</v>
      </c>
      <c r="G1939" s="2" t="s">
        <v>19</v>
      </c>
      <c r="H1939" s="2">
        <f t="shared" si="30"/>
        <v>2013</v>
      </c>
      <c r="I1939" s="42" t="s">
        <v>6928</v>
      </c>
      <c r="J1939" s="2">
        <v>4.2</v>
      </c>
      <c r="K1939" s="2">
        <v>63.28</v>
      </c>
      <c r="L1939" s="2">
        <v>151</v>
      </c>
      <c r="M1939" s="2">
        <v>11.98</v>
      </c>
      <c r="N1939" s="2">
        <v>21.34</v>
      </c>
      <c r="O1939" s="2">
        <v>207.13</v>
      </c>
      <c r="P1939" s="2">
        <v>3158</v>
      </c>
      <c r="Q1939" s="2" t="s">
        <v>45</v>
      </c>
      <c r="R1939" s="2">
        <v>52</v>
      </c>
      <c r="S1939" s="2">
        <v>23209</v>
      </c>
      <c r="T1939" s="2">
        <v>151.91</v>
      </c>
      <c r="U1939" s="2">
        <v>55.22</v>
      </c>
      <c r="V1939" s="2" t="s">
        <v>54</v>
      </c>
      <c r="W1939" s="2">
        <v>21.49</v>
      </c>
    </row>
    <row r="1940" spans="1:23" x14ac:dyDescent="0.3">
      <c r="A1940" s="2" t="s">
        <v>69</v>
      </c>
      <c r="B1940" s="2" t="s">
        <v>10</v>
      </c>
      <c r="C1940" s="2" t="s">
        <v>50</v>
      </c>
      <c r="D1940" s="2" t="s">
        <v>1861</v>
      </c>
      <c r="E1940" s="2" t="s">
        <v>3067</v>
      </c>
      <c r="F1940" s="2" t="s">
        <v>26</v>
      </c>
      <c r="G1940" s="2" t="s">
        <v>9</v>
      </c>
      <c r="H1940" s="2">
        <f t="shared" si="30"/>
        <v>2006</v>
      </c>
      <c r="I1940" s="42" t="s">
        <v>5174</v>
      </c>
      <c r="J1940" s="2">
        <v>4.0999999999999996</v>
      </c>
      <c r="K1940" s="2">
        <v>19.95</v>
      </c>
      <c r="L1940" s="2">
        <v>121</v>
      </c>
      <c r="M1940" s="2">
        <v>32.71</v>
      </c>
      <c r="N1940" s="2">
        <v>60.95</v>
      </c>
      <c r="O1940" s="2">
        <v>483.81</v>
      </c>
      <c r="P1940" s="2">
        <v>4165</v>
      </c>
      <c r="Q1940" s="2" t="s">
        <v>49</v>
      </c>
      <c r="R1940" s="2">
        <v>50</v>
      </c>
      <c r="S1940" s="2">
        <v>360070</v>
      </c>
      <c r="T1940" s="2">
        <v>383.62</v>
      </c>
      <c r="U1940" s="2">
        <v>100.19</v>
      </c>
      <c r="V1940" s="2" t="s">
        <v>48</v>
      </c>
      <c r="W1940" s="2">
        <v>8.58</v>
      </c>
    </row>
    <row r="1941" spans="1:23" x14ac:dyDescent="0.3">
      <c r="A1941" s="2" t="s">
        <v>137</v>
      </c>
      <c r="B1941" s="2" t="s">
        <v>28</v>
      </c>
      <c r="C1941" s="2" t="s">
        <v>44</v>
      </c>
      <c r="D1941" s="2" t="s">
        <v>1933</v>
      </c>
      <c r="E1941" s="2" t="s">
        <v>3135</v>
      </c>
      <c r="F1941" s="2" t="s">
        <v>26</v>
      </c>
      <c r="G1941" s="2" t="s">
        <v>9</v>
      </c>
      <c r="H1941" s="2">
        <f t="shared" si="30"/>
        <v>2010</v>
      </c>
      <c r="I1941" s="42" t="s">
        <v>6929</v>
      </c>
      <c r="J1941" s="2">
        <v>4.0999999999999996</v>
      </c>
      <c r="K1941" s="2">
        <v>15.25</v>
      </c>
      <c r="L1941" s="2">
        <v>156</v>
      </c>
      <c r="M1941" s="2">
        <v>30.97</v>
      </c>
      <c r="N1941" s="2">
        <v>80.53</v>
      </c>
      <c r="O1941" s="2">
        <v>678.3</v>
      </c>
      <c r="P1941" s="2">
        <v>3723</v>
      </c>
      <c r="Q1941" s="2" t="s">
        <v>45</v>
      </c>
      <c r="R1941" s="2">
        <v>90</v>
      </c>
      <c r="S1941" s="2">
        <v>110873</v>
      </c>
      <c r="T1941" s="2">
        <v>350.95</v>
      </c>
      <c r="U1941" s="2">
        <v>327.35000000000002</v>
      </c>
      <c r="V1941" s="2" t="s">
        <v>55</v>
      </c>
      <c r="W1941" s="2">
        <v>1.54</v>
      </c>
    </row>
    <row r="1942" spans="1:23" x14ac:dyDescent="0.3">
      <c r="A1942" s="2" t="s">
        <v>296</v>
      </c>
      <c r="B1942" s="2" t="s">
        <v>25</v>
      </c>
      <c r="C1942" s="2" t="s">
        <v>50</v>
      </c>
      <c r="D1942" s="2" t="s">
        <v>2081</v>
      </c>
      <c r="E1942" s="2" t="s">
        <v>3296</v>
      </c>
      <c r="F1942" s="2" t="s">
        <v>26</v>
      </c>
      <c r="G1942" s="2" t="s">
        <v>9</v>
      </c>
      <c r="H1942" s="2">
        <f t="shared" si="30"/>
        <v>1995</v>
      </c>
      <c r="I1942" s="42" t="s">
        <v>6930</v>
      </c>
      <c r="J1942" s="2">
        <v>4.0999999999999996</v>
      </c>
      <c r="K1942" s="2">
        <v>101.06</v>
      </c>
      <c r="L1942" s="2">
        <v>180</v>
      </c>
      <c r="M1942" s="2">
        <v>26.24</v>
      </c>
      <c r="N1942" s="2">
        <v>75.14</v>
      </c>
      <c r="O1942" s="2">
        <v>704.9</v>
      </c>
      <c r="P1942" s="2">
        <v>1229</v>
      </c>
      <c r="Q1942" s="2" t="s">
        <v>45</v>
      </c>
      <c r="R1942" s="2">
        <v>54</v>
      </c>
      <c r="S1942" s="2">
        <v>455532</v>
      </c>
      <c r="T1942" s="2">
        <v>470.41</v>
      </c>
      <c r="U1942" s="2">
        <v>234.49</v>
      </c>
      <c r="V1942" s="2" t="s">
        <v>46</v>
      </c>
      <c r="W1942" s="2">
        <v>14.42</v>
      </c>
    </row>
    <row r="1943" spans="1:23" x14ac:dyDescent="0.3">
      <c r="A1943" s="2" t="s">
        <v>465</v>
      </c>
      <c r="B1943" s="2" t="s">
        <v>20</v>
      </c>
      <c r="C1943" s="2" t="s">
        <v>54</v>
      </c>
      <c r="D1943" s="2" t="s">
        <v>2220</v>
      </c>
      <c r="E1943" s="2" t="s">
        <v>3471</v>
      </c>
      <c r="F1943" s="2" t="s">
        <v>26</v>
      </c>
      <c r="G1943" s="2" t="s">
        <v>21</v>
      </c>
      <c r="H1943" s="2">
        <f t="shared" si="30"/>
        <v>1978</v>
      </c>
      <c r="I1943" s="42" t="s">
        <v>6931</v>
      </c>
      <c r="J1943" s="2">
        <v>4.0999999999999996</v>
      </c>
      <c r="K1943" s="2">
        <v>211.96</v>
      </c>
      <c r="L1943" s="2">
        <v>80</v>
      </c>
      <c r="M1943" s="2">
        <v>34.119999999999997</v>
      </c>
      <c r="N1943" s="2">
        <v>68.680000000000007</v>
      </c>
      <c r="O1943" s="2">
        <v>432.14</v>
      </c>
      <c r="P1943" s="2">
        <v>911</v>
      </c>
      <c r="Q1943" s="2" t="s">
        <v>49</v>
      </c>
      <c r="R1943" s="2">
        <v>30</v>
      </c>
      <c r="S1943" s="2">
        <v>61875</v>
      </c>
      <c r="T1943" s="2">
        <v>250.77</v>
      </c>
      <c r="U1943" s="2">
        <v>181.37</v>
      </c>
      <c r="V1943" s="2" t="s">
        <v>48</v>
      </c>
      <c r="W1943" s="2">
        <v>78.7</v>
      </c>
    </row>
    <row r="1944" spans="1:23" x14ac:dyDescent="0.3">
      <c r="A1944" s="2" t="s">
        <v>264</v>
      </c>
      <c r="B1944" s="2" t="s">
        <v>28</v>
      </c>
      <c r="C1944" s="2" t="s">
        <v>44</v>
      </c>
      <c r="D1944" s="2" t="s">
        <v>2321</v>
      </c>
      <c r="E1944" s="2" t="s">
        <v>3608</v>
      </c>
      <c r="F1944" s="2" t="s">
        <v>26</v>
      </c>
      <c r="G1944" s="2" t="s">
        <v>9</v>
      </c>
      <c r="H1944" s="2">
        <f t="shared" si="30"/>
        <v>1970</v>
      </c>
      <c r="I1944" s="42" t="s">
        <v>6932</v>
      </c>
      <c r="J1944" s="2">
        <v>4.0999999999999996</v>
      </c>
      <c r="K1944" s="2">
        <v>53.19</v>
      </c>
      <c r="L1944" s="2">
        <v>166</v>
      </c>
      <c r="M1944" s="2">
        <v>12.11</v>
      </c>
      <c r="N1944" s="2">
        <v>22.59</v>
      </c>
      <c r="O1944" s="2">
        <v>109.84</v>
      </c>
      <c r="P1944" s="2">
        <v>2860</v>
      </c>
      <c r="Q1944" s="2" t="s">
        <v>45</v>
      </c>
      <c r="R1944" s="2">
        <v>76</v>
      </c>
      <c r="S1944" s="2">
        <v>400247</v>
      </c>
      <c r="T1944" s="2">
        <v>58.23</v>
      </c>
      <c r="U1944" s="2">
        <v>51.61</v>
      </c>
      <c r="V1944" s="2" t="s">
        <v>54</v>
      </c>
      <c r="W1944" s="2">
        <v>19.87</v>
      </c>
    </row>
    <row r="1945" spans="1:23" x14ac:dyDescent="0.3">
      <c r="A1945" s="2" t="s">
        <v>731</v>
      </c>
      <c r="B1945" s="2" t="s">
        <v>17</v>
      </c>
      <c r="C1945" s="2" t="s">
        <v>44</v>
      </c>
      <c r="D1945" s="2" t="s">
        <v>2413</v>
      </c>
      <c r="E1945" s="2" t="s">
        <v>3750</v>
      </c>
      <c r="F1945" s="2" t="s">
        <v>26</v>
      </c>
      <c r="G1945" s="2" t="s">
        <v>9</v>
      </c>
      <c r="H1945" s="2">
        <f t="shared" si="30"/>
        <v>1996</v>
      </c>
      <c r="I1945" s="42" t="s">
        <v>6933</v>
      </c>
      <c r="J1945" s="2">
        <v>4.0999999999999996</v>
      </c>
      <c r="K1945" s="2">
        <v>61.58</v>
      </c>
      <c r="L1945" s="2">
        <v>156</v>
      </c>
      <c r="M1945" s="2">
        <v>16.47</v>
      </c>
      <c r="N1945" s="2">
        <v>25.02</v>
      </c>
      <c r="O1945" s="2">
        <v>89.99</v>
      </c>
      <c r="P1945" s="2">
        <v>518</v>
      </c>
      <c r="Q1945" s="2" t="s">
        <v>45</v>
      </c>
      <c r="R1945" s="2">
        <v>59</v>
      </c>
      <c r="S1945" s="2">
        <v>126439</v>
      </c>
      <c r="T1945" s="2">
        <v>59.21</v>
      </c>
      <c r="U1945" s="2">
        <v>30.78</v>
      </c>
      <c r="V1945" s="2" t="s">
        <v>44</v>
      </c>
      <c r="W1945" s="2">
        <v>15.76</v>
      </c>
    </row>
    <row r="1946" spans="1:23" x14ac:dyDescent="0.3">
      <c r="A1946" s="2" t="s">
        <v>958</v>
      </c>
      <c r="B1946" s="2" t="s">
        <v>25</v>
      </c>
      <c r="C1946" s="2" t="s">
        <v>52</v>
      </c>
      <c r="D1946" s="2" t="s">
        <v>2562</v>
      </c>
      <c r="E1946" s="2" t="s">
        <v>3995</v>
      </c>
      <c r="F1946" s="2" t="s">
        <v>26</v>
      </c>
      <c r="G1946" s="2" t="s">
        <v>9</v>
      </c>
      <c r="H1946" s="2">
        <f t="shared" si="30"/>
        <v>1970</v>
      </c>
      <c r="I1946" s="42" t="s">
        <v>6670</v>
      </c>
      <c r="J1946" s="2">
        <v>4.0999999999999996</v>
      </c>
      <c r="K1946" s="2">
        <v>38.520000000000003</v>
      </c>
      <c r="L1946" s="2">
        <v>142</v>
      </c>
      <c r="M1946" s="2">
        <v>23.27</v>
      </c>
      <c r="N1946" s="2">
        <v>45.29</v>
      </c>
      <c r="O1946" s="2">
        <v>311.70999999999998</v>
      </c>
      <c r="P1946" s="2">
        <v>2537</v>
      </c>
      <c r="Q1946" s="2" t="s">
        <v>45</v>
      </c>
      <c r="R1946" s="2">
        <v>65</v>
      </c>
      <c r="S1946" s="2">
        <v>354855</v>
      </c>
      <c r="T1946" s="2">
        <v>205.8</v>
      </c>
      <c r="U1946" s="2">
        <v>105.91</v>
      </c>
      <c r="V1946" s="2" t="s">
        <v>46</v>
      </c>
      <c r="W1946" s="2">
        <v>11.59</v>
      </c>
    </row>
    <row r="1947" spans="1:23" x14ac:dyDescent="0.3">
      <c r="A1947" s="2" t="s">
        <v>1030</v>
      </c>
      <c r="B1947" s="2" t="s">
        <v>17</v>
      </c>
      <c r="C1947" s="2" t="s">
        <v>52</v>
      </c>
      <c r="D1947" s="2" t="s">
        <v>2604</v>
      </c>
      <c r="E1947" s="2" t="s">
        <v>4073</v>
      </c>
      <c r="F1947" s="2" t="s">
        <v>26</v>
      </c>
      <c r="G1947" s="2" t="s">
        <v>9</v>
      </c>
      <c r="H1947" s="2">
        <f t="shared" si="30"/>
        <v>1972</v>
      </c>
      <c r="I1947" s="42" t="s">
        <v>6934</v>
      </c>
      <c r="J1947" s="2">
        <v>4.0999999999999996</v>
      </c>
      <c r="K1947" s="2">
        <v>269.89</v>
      </c>
      <c r="L1947" s="2">
        <v>180</v>
      </c>
      <c r="M1947" s="2">
        <v>37.159999999999997</v>
      </c>
      <c r="N1947" s="2">
        <v>97.93</v>
      </c>
      <c r="O1947" s="2">
        <v>794.45</v>
      </c>
      <c r="P1947" s="2">
        <v>1545</v>
      </c>
      <c r="Q1947" s="2" t="s">
        <v>49</v>
      </c>
      <c r="R1947" s="2">
        <v>88</v>
      </c>
      <c r="S1947" s="2">
        <v>199233</v>
      </c>
      <c r="T1947" s="2">
        <v>536.75</v>
      </c>
      <c r="U1947" s="2">
        <v>257.7</v>
      </c>
      <c r="V1947" s="2" t="s">
        <v>50</v>
      </c>
      <c r="W1947" s="2">
        <v>111.31</v>
      </c>
    </row>
    <row r="1948" spans="1:23" x14ac:dyDescent="0.3">
      <c r="A1948" s="2" t="s">
        <v>1204</v>
      </c>
      <c r="B1948" s="2" t="s">
        <v>20</v>
      </c>
      <c r="C1948" s="2" t="s">
        <v>54</v>
      </c>
      <c r="D1948" s="2" t="s">
        <v>2716</v>
      </c>
      <c r="E1948" s="2" t="s">
        <v>4271</v>
      </c>
      <c r="F1948" s="2" t="s">
        <v>26</v>
      </c>
      <c r="G1948" s="2" t="s">
        <v>9</v>
      </c>
      <c r="H1948" s="2">
        <f t="shared" si="30"/>
        <v>2002</v>
      </c>
      <c r="I1948" s="42" t="s">
        <v>6935</v>
      </c>
      <c r="J1948" s="2">
        <v>4.0999999999999996</v>
      </c>
      <c r="K1948" s="2">
        <v>111.95</v>
      </c>
      <c r="L1948" s="2">
        <v>131</v>
      </c>
      <c r="M1948" s="2">
        <v>17.510000000000002</v>
      </c>
      <c r="N1948" s="2">
        <v>51.28</v>
      </c>
      <c r="O1948" s="2">
        <v>221.34</v>
      </c>
      <c r="P1948" s="2">
        <v>4859</v>
      </c>
      <c r="Q1948" s="2" t="s">
        <v>49</v>
      </c>
      <c r="R1948" s="2">
        <v>82</v>
      </c>
      <c r="S1948" s="2">
        <v>352783</v>
      </c>
      <c r="T1948" s="2">
        <v>117.71</v>
      </c>
      <c r="U1948" s="2">
        <v>103.63</v>
      </c>
      <c r="V1948" s="2" t="s">
        <v>48</v>
      </c>
      <c r="W1948" s="2">
        <v>45.29</v>
      </c>
    </row>
    <row r="1949" spans="1:23" x14ac:dyDescent="0.3">
      <c r="A1949" s="2" t="s">
        <v>1350</v>
      </c>
      <c r="B1949" s="2" t="s">
        <v>17</v>
      </c>
      <c r="C1949" s="2" t="s">
        <v>66</v>
      </c>
      <c r="D1949" s="2" t="s">
        <v>2802</v>
      </c>
      <c r="E1949" s="2" t="s">
        <v>4436</v>
      </c>
      <c r="F1949" s="2" t="s">
        <v>26</v>
      </c>
      <c r="G1949" s="2" t="s">
        <v>9</v>
      </c>
      <c r="H1949" s="2">
        <f t="shared" si="30"/>
        <v>1976</v>
      </c>
      <c r="I1949" s="42" t="s">
        <v>6936</v>
      </c>
      <c r="J1949" s="2">
        <v>4.0999999999999996</v>
      </c>
      <c r="K1949" s="2">
        <v>236.46</v>
      </c>
      <c r="L1949" s="2">
        <v>172</v>
      </c>
      <c r="M1949" s="2">
        <v>13.32</v>
      </c>
      <c r="N1949" s="2">
        <v>29.87</v>
      </c>
      <c r="O1949" s="2">
        <v>255.76</v>
      </c>
      <c r="P1949" s="2">
        <v>3777</v>
      </c>
      <c r="Q1949" s="2" t="s">
        <v>49</v>
      </c>
      <c r="R1949" s="2">
        <v>35</v>
      </c>
      <c r="S1949" s="2">
        <v>7046</v>
      </c>
      <c r="T1949" s="2">
        <v>177.33</v>
      </c>
      <c r="U1949" s="2">
        <v>78.430000000000007</v>
      </c>
      <c r="V1949" s="2" t="s">
        <v>48</v>
      </c>
      <c r="W1949" s="2">
        <v>53.17</v>
      </c>
    </row>
    <row r="1950" spans="1:23" x14ac:dyDescent="0.3">
      <c r="A1950" s="2" t="s">
        <v>1634</v>
      </c>
      <c r="B1950" s="2" t="s">
        <v>20</v>
      </c>
      <c r="C1950" s="2" t="s">
        <v>61</v>
      </c>
      <c r="D1950" s="2" t="s">
        <v>2950</v>
      </c>
      <c r="E1950" s="2" t="s">
        <v>4783</v>
      </c>
      <c r="F1950" s="2" t="s">
        <v>26</v>
      </c>
      <c r="G1950" s="2" t="s">
        <v>9</v>
      </c>
      <c r="H1950" s="2">
        <f t="shared" si="30"/>
        <v>1950</v>
      </c>
      <c r="I1950" s="42" t="s">
        <v>6937</v>
      </c>
      <c r="J1950" s="2">
        <v>4.0999999999999996</v>
      </c>
      <c r="K1950" s="2">
        <v>189.11</v>
      </c>
      <c r="L1950" s="2">
        <v>80</v>
      </c>
      <c r="M1950" s="2">
        <v>38.479999999999997</v>
      </c>
      <c r="N1950" s="2">
        <v>62.54</v>
      </c>
      <c r="O1950" s="2">
        <v>523.25</v>
      </c>
      <c r="P1950" s="2">
        <v>2332</v>
      </c>
      <c r="Q1950" s="2" t="s">
        <v>45</v>
      </c>
      <c r="R1950" s="2">
        <v>85</v>
      </c>
      <c r="S1950" s="2">
        <v>322075</v>
      </c>
      <c r="T1950" s="2">
        <v>265.73</v>
      </c>
      <c r="U1950" s="2">
        <v>257.52</v>
      </c>
      <c r="V1950" s="2" t="s">
        <v>48</v>
      </c>
      <c r="W1950" s="2">
        <v>29.65</v>
      </c>
    </row>
    <row r="1951" spans="1:23" x14ac:dyDescent="0.3">
      <c r="A1951" s="2" t="s">
        <v>1727</v>
      </c>
      <c r="B1951" s="2" t="s">
        <v>25</v>
      </c>
      <c r="C1951" s="2" t="s">
        <v>50</v>
      </c>
      <c r="D1951" s="2" t="s">
        <v>2220</v>
      </c>
      <c r="E1951" s="2" t="s">
        <v>4895</v>
      </c>
      <c r="F1951" s="2" t="s">
        <v>26</v>
      </c>
      <c r="G1951" s="2" t="s">
        <v>9</v>
      </c>
      <c r="H1951" s="2">
        <f t="shared" si="30"/>
        <v>1992</v>
      </c>
      <c r="I1951" s="42" t="s">
        <v>6938</v>
      </c>
      <c r="J1951" s="2">
        <v>4.0999999999999996</v>
      </c>
      <c r="K1951" s="2">
        <v>31.98</v>
      </c>
      <c r="L1951" s="2">
        <v>180</v>
      </c>
      <c r="M1951" s="2">
        <v>22.89</v>
      </c>
      <c r="N1951" s="2">
        <v>63.17</v>
      </c>
      <c r="O1951" s="2">
        <v>571.96</v>
      </c>
      <c r="P1951" s="2">
        <v>3278</v>
      </c>
      <c r="Q1951" s="2" t="s">
        <v>45</v>
      </c>
      <c r="R1951" s="2">
        <v>56</v>
      </c>
      <c r="S1951" s="2">
        <v>421834</v>
      </c>
      <c r="T1951" s="2">
        <v>287.77</v>
      </c>
      <c r="U1951" s="2">
        <v>284.19</v>
      </c>
      <c r="V1951" s="2" t="s">
        <v>44</v>
      </c>
      <c r="W1951" s="2">
        <v>14.16</v>
      </c>
    </row>
    <row r="1952" spans="1:23" x14ac:dyDescent="0.3">
      <c r="A1952" s="2" t="s">
        <v>459</v>
      </c>
      <c r="B1952" s="2" t="s">
        <v>8</v>
      </c>
      <c r="C1952" s="2" t="s">
        <v>54</v>
      </c>
      <c r="D1952" s="2" t="s">
        <v>2215</v>
      </c>
      <c r="E1952" s="2" t="s">
        <v>3465</v>
      </c>
      <c r="F1952" s="2" t="s">
        <v>26</v>
      </c>
      <c r="G1952" s="2" t="s">
        <v>9</v>
      </c>
      <c r="H1952" s="2">
        <f t="shared" si="30"/>
        <v>1959</v>
      </c>
      <c r="I1952" s="42" t="s">
        <v>6939</v>
      </c>
      <c r="J1952" s="2">
        <v>4</v>
      </c>
      <c r="K1952" s="2">
        <v>222.72</v>
      </c>
      <c r="L1952" s="2">
        <v>142</v>
      </c>
      <c r="M1952" s="2">
        <v>29.86</v>
      </c>
      <c r="N1952" s="2">
        <v>86.89</v>
      </c>
      <c r="O1952" s="2">
        <v>596.72</v>
      </c>
      <c r="P1952" s="2">
        <v>2749</v>
      </c>
      <c r="Q1952" s="2" t="s">
        <v>49</v>
      </c>
      <c r="R1952" s="2">
        <v>24</v>
      </c>
      <c r="S1952" s="2">
        <v>241041</v>
      </c>
      <c r="T1952" s="2">
        <v>310.35000000000002</v>
      </c>
      <c r="U1952" s="2">
        <v>286.37</v>
      </c>
      <c r="V1952" s="2" t="s">
        <v>55</v>
      </c>
      <c r="W1952" s="2">
        <v>102.85</v>
      </c>
    </row>
    <row r="1953" spans="1:23" x14ac:dyDescent="0.3">
      <c r="A1953" s="2" t="s">
        <v>645</v>
      </c>
      <c r="B1953" s="2" t="s">
        <v>28</v>
      </c>
      <c r="C1953" s="2" t="s">
        <v>61</v>
      </c>
      <c r="D1953" s="2" t="s">
        <v>2392</v>
      </c>
      <c r="E1953" s="2" t="s">
        <v>3719</v>
      </c>
      <c r="F1953" s="2" t="s">
        <v>26</v>
      </c>
      <c r="G1953" s="2" t="s">
        <v>9</v>
      </c>
      <c r="H1953" s="2">
        <f t="shared" si="30"/>
        <v>1988</v>
      </c>
      <c r="I1953" s="42" t="s">
        <v>6940</v>
      </c>
      <c r="J1953" s="2">
        <v>4</v>
      </c>
      <c r="K1953" s="2">
        <v>292.98</v>
      </c>
      <c r="L1953" s="2">
        <v>97</v>
      </c>
      <c r="M1953" s="2">
        <v>6.57</v>
      </c>
      <c r="N1953" s="2">
        <v>13.58</v>
      </c>
      <c r="O1953" s="2">
        <v>134.88999999999999</v>
      </c>
      <c r="P1953" s="2">
        <v>2650</v>
      </c>
      <c r="Q1953" s="2" t="s">
        <v>49</v>
      </c>
      <c r="R1953" s="2">
        <v>73</v>
      </c>
      <c r="S1953" s="2">
        <v>103622</v>
      </c>
      <c r="T1953" s="2">
        <v>80.17</v>
      </c>
      <c r="U1953" s="2">
        <v>54.72</v>
      </c>
      <c r="V1953" s="2" t="s">
        <v>46</v>
      </c>
      <c r="W1953" s="2">
        <v>91.48</v>
      </c>
    </row>
    <row r="1954" spans="1:23" x14ac:dyDescent="0.3">
      <c r="A1954" s="2" t="s">
        <v>855</v>
      </c>
      <c r="B1954" s="2" t="s">
        <v>13</v>
      </c>
      <c r="C1954" s="2" t="s">
        <v>66</v>
      </c>
      <c r="D1954" s="2" t="s">
        <v>2500</v>
      </c>
      <c r="E1954" s="2" t="s">
        <v>3885</v>
      </c>
      <c r="F1954" s="2" t="s">
        <v>26</v>
      </c>
      <c r="G1954" s="2" t="s">
        <v>9</v>
      </c>
      <c r="H1954" s="2">
        <f t="shared" si="30"/>
        <v>1990</v>
      </c>
      <c r="I1954" s="42" t="s">
        <v>6941</v>
      </c>
      <c r="J1954" s="2">
        <v>4</v>
      </c>
      <c r="K1954" s="2">
        <v>76.78</v>
      </c>
      <c r="L1954" s="2">
        <v>129</v>
      </c>
      <c r="M1954" s="2">
        <v>3.92</v>
      </c>
      <c r="N1954" s="2">
        <v>11.26</v>
      </c>
      <c r="O1954" s="2">
        <v>79.08</v>
      </c>
      <c r="P1954" s="2">
        <v>1616</v>
      </c>
      <c r="Q1954" s="2" t="s">
        <v>45</v>
      </c>
      <c r="R1954" s="2">
        <v>40</v>
      </c>
      <c r="S1954" s="2">
        <v>374521</v>
      </c>
      <c r="T1954" s="2">
        <v>50.65</v>
      </c>
      <c r="U1954" s="2">
        <v>28.43</v>
      </c>
      <c r="V1954" s="2" t="s">
        <v>50</v>
      </c>
      <c r="W1954" s="2">
        <v>35.07</v>
      </c>
    </row>
    <row r="1955" spans="1:23" x14ac:dyDescent="0.3">
      <c r="A1955" s="2" t="s">
        <v>1126</v>
      </c>
      <c r="B1955" s="2" t="s">
        <v>8</v>
      </c>
      <c r="C1955" s="2" t="s">
        <v>66</v>
      </c>
      <c r="D1955" s="2" t="s">
        <v>2667</v>
      </c>
      <c r="E1955" s="2" t="s">
        <v>4183</v>
      </c>
      <c r="F1955" s="2" t="s">
        <v>26</v>
      </c>
      <c r="G1955" s="2" t="s">
        <v>9</v>
      </c>
      <c r="H1955" s="2">
        <f t="shared" si="30"/>
        <v>1963</v>
      </c>
      <c r="I1955" s="42" t="s">
        <v>6942</v>
      </c>
      <c r="J1955" s="2">
        <v>4</v>
      </c>
      <c r="K1955" s="2">
        <v>137.15</v>
      </c>
      <c r="L1955" s="2">
        <v>173</v>
      </c>
      <c r="M1955" s="2">
        <v>18.149999999999999</v>
      </c>
      <c r="N1955" s="2">
        <v>46.37</v>
      </c>
      <c r="O1955" s="2">
        <v>413.25</v>
      </c>
      <c r="P1955" s="2">
        <v>2527</v>
      </c>
      <c r="Q1955" s="2" t="s">
        <v>49</v>
      </c>
      <c r="R1955" s="2">
        <v>45</v>
      </c>
      <c r="S1955" s="2">
        <v>496824</v>
      </c>
      <c r="T1955" s="2">
        <v>219.35</v>
      </c>
      <c r="U1955" s="2">
        <v>193.9</v>
      </c>
      <c r="V1955" s="2" t="s">
        <v>54</v>
      </c>
      <c r="W1955" s="2">
        <v>31.92</v>
      </c>
    </row>
    <row r="1956" spans="1:23" x14ac:dyDescent="0.3">
      <c r="A1956" s="2" t="s">
        <v>325</v>
      </c>
      <c r="B1956" s="2" t="s">
        <v>13</v>
      </c>
      <c r="C1956" s="2" t="s">
        <v>54</v>
      </c>
      <c r="D1956" s="2" t="s">
        <v>2105</v>
      </c>
      <c r="E1956" s="2" t="s">
        <v>3325</v>
      </c>
      <c r="F1956" s="2" t="s">
        <v>26</v>
      </c>
      <c r="G1956" s="2" t="s">
        <v>9</v>
      </c>
      <c r="H1956" s="2">
        <f t="shared" si="30"/>
        <v>2004</v>
      </c>
      <c r="I1956" s="42" t="s">
        <v>6015</v>
      </c>
      <c r="J1956" s="2">
        <v>3.9</v>
      </c>
      <c r="K1956" s="2">
        <v>253.77</v>
      </c>
      <c r="L1956" s="2">
        <v>119</v>
      </c>
      <c r="M1956" s="2">
        <v>48.93</v>
      </c>
      <c r="N1956" s="2">
        <v>104.82</v>
      </c>
      <c r="O1956" s="2">
        <v>671.59</v>
      </c>
      <c r="P1956" s="2">
        <v>1227</v>
      </c>
      <c r="Q1956" s="2" t="s">
        <v>49</v>
      </c>
      <c r="R1956" s="2">
        <v>99</v>
      </c>
      <c r="S1956" s="2">
        <v>380454</v>
      </c>
      <c r="T1956" s="2">
        <v>427.33</v>
      </c>
      <c r="U1956" s="2">
        <v>244.26</v>
      </c>
      <c r="V1956" s="2" t="s">
        <v>44</v>
      </c>
      <c r="W1956" s="2">
        <v>88.22</v>
      </c>
    </row>
    <row r="1957" spans="1:23" x14ac:dyDescent="0.3">
      <c r="A1957" s="2" t="s">
        <v>683</v>
      </c>
      <c r="B1957" s="2" t="s">
        <v>8</v>
      </c>
      <c r="C1957" s="2" t="s">
        <v>44</v>
      </c>
      <c r="D1957" s="2" t="s">
        <v>2382</v>
      </c>
      <c r="E1957" s="2" t="s">
        <v>3697</v>
      </c>
      <c r="F1957" s="2" t="s">
        <v>26</v>
      </c>
      <c r="G1957" s="2" t="s">
        <v>9</v>
      </c>
      <c r="H1957" s="2">
        <f t="shared" si="30"/>
        <v>1983</v>
      </c>
      <c r="I1957" s="42" t="s">
        <v>6943</v>
      </c>
      <c r="J1957" s="2">
        <v>3.9</v>
      </c>
      <c r="K1957" s="2">
        <v>79.349999999999994</v>
      </c>
      <c r="L1957" s="2">
        <v>161</v>
      </c>
      <c r="M1957" s="2">
        <v>31.13</v>
      </c>
      <c r="N1957" s="2">
        <v>49.02</v>
      </c>
      <c r="O1957" s="2">
        <v>345.63</v>
      </c>
      <c r="P1957" s="2">
        <v>1757</v>
      </c>
      <c r="Q1957" s="2" t="s">
        <v>49</v>
      </c>
      <c r="R1957" s="2">
        <v>83</v>
      </c>
      <c r="S1957" s="2">
        <v>233116</v>
      </c>
      <c r="T1957" s="2">
        <v>201.86</v>
      </c>
      <c r="U1957" s="2">
        <v>143.77000000000001</v>
      </c>
      <c r="V1957" s="2" t="s">
        <v>46</v>
      </c>
      <c r="W1957" s="2">
        <v>30.53</v>
      </c>
    </row>
    <row r="1958" spans="1:23" x14ac:dyDescent="0.3">
      <c r="A1958" s="2" t="s">
        <v>377</v>
      </c>
      <c r="B1958" s="2" t="s">
        <v>28</v>
      </c>
      <c r="C1958" s="2" t="s">
        <v>48</v>
      </c>
      <c r="D1958" s="2" t="s">
        <v>2147</v>
      </c>
      <c r="E1958" s="2" t="s">
        <v>3378</v>
      </c>
      <c r="F1958" s="2" t="s">
        <v>26</v>
      </c>
      <c r="G1958" s="2" t="s">
        <v>9</v>
      </c>
      <c r="H1958" s="2">
        <f t="shared" si="30"/>
        <v>1975</v>
      </c>
      <c r="I1958" s="42" t="s">
        <v>6944</v>
      </c>
      <c r="J1958" s="2">
        <v>3.8</v>
      </c>
      <c r="K1958" s="2">
        <v>134.66999999999999</v>
      </c>
      <c r="L1958" s="2">
        <v>114</v>
      </c>
      <c r="M1958" s="2">
        <v>42.28</v>
      </c>
      <c r="N1958" s="2">
        <v>77.77</v>
      </c>
      <c r="O1958" s="2">
        <v>652.77</v>
      </c>
      <c r="P1958" s="2">
        <v>1639</v>
      </c>
      <c r="Q1958" s="2" t="s">
        <v>45</v>
      </c>
      <c r="R1958" s="2">
        <v>85</v>
      </c>
      <c r="S1958" s="2">
        <v>10260</v>
      </c>
      <c r="T1958" s="2">
        <v>439.21</v>
      </c>
      <c r="U1958" s="2">
        <v>213.56</v>
      </c>
      <c r="V1958" s="2" t="s">
        <v>54</v>
      </c>
      <c r="W1958" s="2">
        <v>25.62</v>
      </c>
    </row>
    <row r="1959" spans="1:23" x14ac:dyDescent="0.3">
      <c r="A1959" s="2" t="s">
        <v>887</v>
      </c>
      <c r="B1959" s="2" t="s">
        <v>25</v>
      </c>
      <c r="C1959" s="2" t="s">
        <v>61</v>
      </c>
      <c r="D1959" s="2" t="s">
        <v>2520</v>
      </c>
      <c r="E1959" s="2" t="s">
        <v>3919</v>
      </c>
      <c r="F1959" s="2" t="s">
        <v>26</v>
      </c>
      <c r="G1959" s="2" t="s">
        <v>9</v>
      </c>
      <c r="H1959" s="2">
        <f t="shared" si="30"/>
        <v>1985</v>
      </c>
      <c r="I1959" s="42" t="s">
        <v>6945</v>
      </c>
      <c r="J1959" s="2">
        <v>3.8</v>
      </c>
      <c r="K1959" s="2">
        <v>266.5</v>
      </c>
      <c r="L1959" s="2">
        <v>97</v>
      </c>
      <c r="M1959" s="2">
        <v>10.07</v>
      </c>
      <c r="N1959" s="2">
        <v>26.49</v>
      </c>
      <c r="O1959" s="2">
        <v>118.99</v>
      </c>
      <c r="P1959" s="2">
        <v>3513</v>
      </c>
      <c r="Q1959" s="2" t="s">
        <v>45</v>
      </c>
      <c r="R1959" s="2">
        <v>72</v>
      </c>
      <c r="S1959" s="2">
        <v>224048</v>
      </c>
      <c r="T1959" s="2">
        <v>83.32</v>
      </c>
      <c r="U1959" s="2">
        <v>35.67</v>
      </c>
      <c r="V1959" s="2" t="s">
        <v>54</v>
      </c>
      <c r="W1959" s="2">
        <v>98.07</v>
      </c>
    </row>
    <row r="1960" spans="1:23" x14ac:dyDescent="0.3">
      <c r="A1960" s="2" t="s">
        <v>1067</v>
      </c>
      <c r="B1960" s="2" t="s">
        <v>32</v>
      </c>
      <c r="C1960" s="2" t="s">
        <v>52</v>
      </c>
      <c r="D1960" s="2" t="s">
        <v>2628</v>
      </c>
      <c r="E1960" s="2" t="s">
        <v>4118</v>
      </c>
      <c r="F1960" s="2" t="s">
        <v>26</v>
      </c>
      <c r="G1960" s="2" t="s">
        <v>21</v>
      </c>
      <c r="H1960" s="2">
        <f t="shared" si="30"/>
        <v>2002</v>
      </c>
      <c r="I1960" s="42" t="s">
        <v>6946</v>
      </c>
      <c r="J1960" s="2">
        <v>3.8</v>
      </c>
      <c r="K1960" s="2">
        <v>134.52000000000001</v>
      </c>
      <c r="L1960" s="2">
        <v>126</v>
      </c>
      <c r="M1960" s="2">
        <v>34.28</v>
      </c>
      <c r="N1960" s="2">
        <v>59.89</v>
      </c>
      <c r="O1960" s="2">
        <v>503.69</v>
      </c>
      <c r="P1960" s="2">
        <v>4826</v>
      </c>
      <c r="Q1960" s="2" t="s">
        <v>45</v>
      </c>
      <c r="R1960" s="2">
        <v>60</v>
      </c>
      <c r="S1960" s="2">
        <v>228027</v>
      </c>
      <c r="T1960" s="2">
        <v>377.36</v>
      </c>
      <c r="U1960" s="2">
        <v>126.33</v>
      </c>
      <c r="V1960" s="2" t="s">
        <v>55</v>
      </c>
      <c r="W1960" s="2">
        <v>65.06</v>
      </c>
    </row>
    <row r="1961" spans="1:23" x14ac:dyDescent="0.3">
      <c r="A1961" s="2" t="s">
        <v>1675</v>
      </c>
      <c r="B1961" s="2" t="s">
        <v>28</v>
      </c>
      <c r="C1961" s="2" t="s">
        <v>48</v>
      </c>
      <c r="D1961" s="2" t="s">
        <v>2976</v>
      </c>
      <c r="E1961" s="2" t="s">
        <v>4832</v>
      </c>
      <c r="F1961" s="2" t="s">
        <v>26</v>
      </c>
      <c r="G1961" s="2" t="s">
        <v>9</v>
      </c>
      <c r="H1961" s="2">
        <f t="shared" si="30"/>
        <v>1964</v>
      </c>
      <c r="I1961" s="42" t="s">
        <v>6947</v>
      </c>
      <c r="J1961" s="2">
        <v>3.8</v>
      </c>
      <c r="K1961" s="2">
        <v>277.8</v>
      </c>
      <c r="L1961" s="2">
        <v>127</v>
      </c>
      <c r="M1961" s="2">
        <v>17.809999999999999</v>
      </c>
      <c r="N1961" s="2">
        <v>53.41</v>
      </c>
      <c r="O1961" s="2">
        <v>213.85</v>
      </c>
      <c r="P1961" s="2">
        <v>4431</v>
      </c>
      <c r="Q1961" s="2" t="s">
        <v>45</v>
      </c>
      <c r="R1961" s="2">
        <v>47</v>
      </c>
      <c r="S1961" s="2">
        <v>290184</v>
      </c>
      <c r="T1961" s="2">
        <v>119.64</v>
      </c>
      <c r="U1961" s="2">
        <v>94.21</v>
      </c>
      <c r="V1961" s="2" t="s">
        <v>54</v>
      </c>
      <c r="W1961" s="2">
        <v>27.93</v>
      </c>
    </row>
    <row r="1962" spans="1:23" x14ac:dyDescent="0.3">
      <c r="A1962" s="2" t="s">
        <v>314</v>
      </c>
      <c r="B1962" s="2" t="s">
        <v>22</v>
      </c>
      <c r="C1962" s="2" t="s">
        <v>52</v>
      </c>
      <c r="D1962" s="2" t="s">
        <v>2097</v>
      </c>
      <c r="E1962" s="2" t="s">
        <v>3314</v>
      </c>
      <c r="F1962" s="2" t="s">
        <v>26</v>
      </c>
      <c r="G1962" s="2" t="s">
        <v>9</v>
      </c>
      <c r="H1962" s="2">
        <f t="shared" si="30"/>
        <v>1999</v>
      </c>
      <c r="I1962" s="42" t="s">
        <v>6948</v>
      </c>
      <c r="J1962" s="2">
        <v>3.7</v>
      </c>
      <c r="K1962" s="2">
        <v>78.37</v>
      </c>
      <c r="L1962" s="2">
        <v>130</v>
      </c>
      <c r="M1962" s="2">
        <v>37.54</v>
      </c>
      <c r="N1962" s="2">
        <v>69.83</v>
      </c>
      <c r="O1962" s="2">
        <v>222.37</v>
      </c>
      <c r="P1962" s="2">
        <v>2200</v>
      </c>
      <c r="Q1962" s="2" t="s">
        <v>45</v>
      </c>
      <c r="R1962" s="2">
        <v>89</v>
      </c>
      <c r="S1962" s="2">
        <v>492262</v>
      </c>
      <c r="T1962" s="2">
        <v>132.26</v>
      </c>
      <c r="U1962" s="2">
        <v>90.11</v>
      </c>
      <c r="V1962" s="2" t="s">
        <v>46</v>
      </c>
      <c r="W1962" s="2">
        <v>27.1</v>
      </c>
    </row>
    <row r="1963" spans="1:23" x14ac:dyDescent="0.3">
      <c r="A1963" s="2" t="s">
        <v>353</v>
      </c>
      <c r="B1963" s="2" t="s">
        <v>8</v>
      </c>
      <c r="C1963" s="2" t="s">
        <v>54</v>
      </c>
      <c r="D1963" s="2" t="s">
        <v>1968</v>
      </c>
      <c r="E1963" s="2" t="s">
        <v>3354</v>
      </c>
      <c r="F1963" s="2" t="s">
        <v>26</v>
      </c>
      <c r="G1963" s="2" t="s">
        <v>9</v>
      </c>
      <c r="H1963" s="2">
        <f t="shared" si="30"/>
        <v>1965</v>
      </c>
      <c r="I1963" s="42" t="s">
        <v>6949</v>
      </c>
      <c r="J1963" s="2">
        <v>3.7</v>
      </c>
      <c r="K1963" s="2">
        <v>83.9</v>
      </c>
      <c r="L1963" s="2">
        <v>117</v>
      </c>
      <c r="M1963" s="2">
        <v>7.12</v>
      </c>
      <c r="N1963" s="2">
        <v>19.989999999999998</v>
      </c>
      <c r="O1963" s="2">
        <v>120.46</v>
      </c>
      <c r="P1963" s="2">
        <v>1281</v>
      </c>
      <c r="Q1963" s="2" t="s">
        <v>45</v>
      </c>
      <c r="R1963" s="2">
        <v>59</v>
      </c>
      <c r="S1963" s="2">
        <v>93062</v>
      </c>
      <c r="T1963" s="2">
        <v>60.24</v>
      </c>
      <c r="U1963" s="2">
        <v>60.22</v>
      </c>
      <c r="V1963" s="2" t="s">
        <v>48</v>
      </c>
      <c r="W1963" s="2">
        <v>27.06</v>
      </c>
    </row>
    <row r="1964" spans="1:23" x14ac:dyDescent="0.3">
      <c r="A1964" s="2" t="s">
        <v>779</v>
      </c>
      <c r="B1964" s="2" t="s">
        <v>20</v>
      </c>
      <c r="C1964" s="2" t="s">
        <v>50</v>
      </c>
      <c r="D1964" s="2" t="s">
        <v>2523</v>
      </c>
      <c r="E1964" s="2" t="s">
        <v>3930</v>
      </c>
      <c r="F1964" s="2" t="s">
        <v>26</v>
      </c>
      <c r="G1964" s="2" t="s">
        <v>9</v>
      </c>
      <c r="H1964" s="2">
        <f t="shared" si="30"/>
        <v>1993</v>
      </c>
      <c r="I1964" s="42" t="s">
        <v>6950</v>
      </c>
      <c r="J1964" s="2">
        <v>3.7</v>
      </c>
      <c r="K1964" s="2">
        <v>69.58</v>
      </c>
      <c r="L1964" s="2">
        <v>83</v>
      </c>
      <c r="M1964" s="2">
        <v>15.07</v>
      </c>
      <c r="N1964" s="2">
        <v>41.32</v>
      </c>
      <c r="O1964" s="2">
        <v>217.66</v>
      </c>
      <c r="P1964" s="2">
        <v>3702</v>
      </c>
      <c r="Q1964" s="2" t="s">
        <v>45</v>
      </c>
      <c r="R1964" s="2">
        <v>30</v>
      </c>
      <c r="S1964" s="2">
        <v>498659</v>
      </c>
      <c r="T1964" s="2">
        <v>144.61000000000001</v>
      </c>
      <c r="U1964" s="2">
        <v>73.05</v>
      </c>
      <c r="V1964" s="2" t="s">
        <v>50</v>
      </c>
      <c r="W1964" s="2">
        <v>23.08</v>
      </c>
    </row>
    <row r="1965" spans="1:23" x14ac:dyDescent="0.3">
      <c r="A1965" s="2" t="s">
        <v>1104</v>
      </c>
      <c r="B1965" s="2" t="s">
        <v>20</v>
      </c>
      <c r="C1965" s="2" t="s">
        <v>50</v>
      </c>
      <c r="D1965" s="2" t="s">
        <v>2200</v>
      </c>
      <c r="E1965" s="2" t="s">
        <v>4384</v>
      </c>
      <c r="F1965" s="2" t="s">
        <v>26</v>
      </c>
      <c r="G1965" s="2" t="s">
        <v>1843</v>
      </c>
      <c r="H1965" s="2">
        <f t="shared" si="30"/>
        <v>1997</v>
      </c>
      <c r="I1965" s="42" t="s">
        <v>5524</v>
      </c>
      <c r="J1965" s="2">
        <v>3.7</v>
      </c>
      <c r="K1965" s="2">
        <v>107.05</v>
      </c>
      <c r="L1965" s="2">
        <v>161</v>
      </c>
      <c r="M1965" s="2">
        <v>47.64</v>
      </c>
      <c r="N1965" s="2">
        <v>108.4</v>
      </c>
      <c r="O1965" s="2">
        <v>546.84</v>
      </c>
      <c r="P1965" s="2">
        <v>640</v>
      </c>
      <c r="Q1965" s="2" t="s">
        <v>49</v>
      </c>
      <c r="R1965" s="2">
        <v>70</v>
      </c>
      <c r="S1965" s="2">
        <v>241046</v>
      </c>
      <c r="T1965" s="2">
        <v>396.96</v>
      </c>
      <c r="U1965" s="2">
        <v>149.88</v>
      </c>
      <c r="V1965" s="2" t="s">
        <v>44</v>
      </c>
      <c r="W1965" s="2">
        <v>48.98</v>
      </c>
    </row>
    <row r="1966" spans="1:23" x14ac:dyDescent="0.3">
      <c r="A1966" s="2" t="s">
        <v>68</v>
      </c>
      <c r="B1966" s="2" t="s">
        <v>10</v>
      </c>
      <c r="C1966" s="2" t="s">
        <v>66</v>
      </c>
      <c r="D1966" s="2" t="s">
        <v>1860</v>
      </c>
      <c r="E1966" s="2" t="s">
        <v>3066</v>
      </c>
      <c r="F1966" s="2" t="s">
        <v>26</v>
      </c>
      <c r="G1966" s="2" t="s">
        <v>9</v>
      </c>
      <c r="H1966" s="2">
        <f t="shared" si="30"/>
        <v>2009</v>
      </c>
      <c r="I1966" s="42" t="s">
        <v>6951</v>
      </c>
      <c r="J1966" s="2">
        <v>3.6</v>
      </c>
      <c r="K1966" s="2">
        <v>182.08</v>
      </c>
      <c r="L1966" s="2">
        <v>105</v>
      </c>
      <c r="M1966" s="2">
        <v>49.98</v>
      </c>
      <c r="N1966" s="2">
        <v>107.81</v>
      </c>
      <c r="O1966" s="2">
        <v>653.27</v>
      </c>
      <c r="P1966" s="2">
        <v>2528</v>
      </c>
      <c r="Q1966" s="2" t="s">
        <v>49</v>
      </c>
      <c r="R1966" s="2">
        <v>52</v>
      </c>
      <c r="S1966" s="2">
        <v>245041</v>
      </c>
      <c r="T1966" s="2">
        <v>507.2</v>
      </c>
      <c r="U1966" s="2">
        <v>146.07</v>
      </c>
      <c r="V1966" s="2" t="s">
        <v>55</v>
      </c>
      <c r="W1966" s="2">
        <v>43.02</v>
      </c>
    </row>
    <row r="1967" spans="1:23" x14ac:dyDescent="0.3">
      <c r="A1967" s="2" t="s">
        <v>309</v>
      </c>
      <c r="B1967" s="2" t="s">
        <v>13</v>
      </c>
      <c r="C1967" s="2" t="s">
        <v>44</v>
      </c>
      <c r="D1967" s="2" t="s">
        <v>2094</v>
      </c>
      <c r="E1967" s="2" t="s">
        <v>3309</v>
      </c>
      <c r="F1967" s="2" t="s">
        <v>26</v>
      </c>
      <c r="G1967" s="2" t="s">
        <v>9</v>
      </c>
      <c r="H1967" s="2">
        <f t="shared" si="30"/>
        <v>1999</v>
      </c>
      <c r="I1967" s="42" t="s">
        <v>6952</v>
      </c>
      <c r="J1967" s="2">
        <v>3.6</v>
      </c>
      <c r="K1967" s="2">
        <v>22.41</v>
      </c>
      <c r="L1967" s="2">
        <v>122</v>
      </c>
      <c r="M1967" s="2">
        <v>1.9</v>
      </c>
      <c r="N1967" s="2">
        <v>3.68</v>
      </c>
      <c r="O1967" s="2">
        <v>22.98</v>
      </c>
      <c r="P1967" s="2">
        <v>3554</v>
      </c>
      <c r="Q1967" s="2" t="s">
        <v>49</v>
      </c>
      <c r="R1967" s="2">
        <v>60</v>
      </c>
      <c r="S1967" s="2">
        <v>325366</v>
      </c>
      <c r="T1967" s="2">
        <v>13.33</v>
      </c>
      <c r="U1967" s="2">
        <v>9.65</v>
      </c>
      <c r="V1967" s="2" t="s">
        <v>46</v>
      </c>
      <c r="W1967" s="2">
        <v>10.94</v>
      </c>
    </row>
    <row r="1968" spans="1:23" x14ac:dyDescent="0.3">
      <c r="A1968" s="2" t="s">
        <v>1039</v>
      </c>
      <c r="B1968" s="2" t="s">
        <v>28</v>
      </c>
      <c r="C1968" s="2" t="s">
        <v>66</v>
      </c>
      <c r="D1968" s="2" t="s">
        <v>2539</v>
      </c>
      <c r="E1968" s="2" t="s">
        <v>4084</v>
      </c>
      <c r="F1968" s="2" t="s">
        <v>26</v>
      </c>
      <c r="G1968" s="2" t="s">
        <v>19</v>
      </c>
      <c r="H1968" s="2">
        <f t="shared" si="30"/>
        <v>1979</v>
      </c>
      <c r="I1968" s="42" t="s">
        <v>6953</v>
      </c>
      <c r="J1968" s="2">
        <v>3.6</v>
      </c>
      <c r="K1968" s="2">
        <v>23.07</v>
      </c>
      <c r="L1968" s="2">
        <v>129</v>
      </c>
      <c r="M1968" s="2">
        <v>1.98</v>
      </c>
      <c r="N1968" s="2">
        <v>4.17</v>
      </c>
      <c r="O1968" s="2">
        <v>26.31</v>
      </c>
      <c r="P1968" s="2">
        <v>1894</v>
      </c>
      <c r="Q1968" s="2" t="s">
        <v>45</v>
      </c>
      <c r="R1968" s="2">
        <v>95</v>
      </c>
      <c r="S1968" s="2">
        <v>6880</v>
      </c>
      <c r="T1968" s="2">
        <v>20.34</v>
      </c>
      <c r="U1968" s="2">
        <v>5.97</v>
      </c>
      <c r="V1968" s="2" t="s">
        <v>50</v>
      </c>
      <c r="W1968" s="2">
        <v>7.24</v>
      </c>
    </row>
    <row r="1969" spans="1:23" x14ac:dyDescent="0.3">
      <c r="A1969" s="2" t="s">
        <v>1187</v>
      </c>
      <c r="B1969" s="2" t="s">
        <v>20</v>
      </c>
      <c r="C1969" s="2" t="s">
        <v>52</v>
      </c>
      <c r="D1969" s="2" t="s">
        <v>2974</v>
      </c>
      <c r="E1969" s="2" t="s">
        <v>4829</v>
      </c>
      <c r="F1969" s="2" t="s">
        <v>26</v>
      </c>
      <c r="G1969" s="2" t="s">
        <v>19</v>
      </c>
      <c r="H1969" s="2">
        <f t="shared" si="30"/>
        <v>1961</v>
      </c>
      <c r="I1969" s="42" t="s">
        <v>6954</v>
      </c>
      <c r="J1969" s="2">
        <v>3.6</v>
      </c>
      <c r="K1969" s="2">
        <v>283.42</v>
      </c>
      <c r="L1969" s="2">
        <v>141</v>
      </c>
      <c r="M1969" s="2">
        <v>31.25</v>
      </c>
      <c r="N1969" s="2">
        <v>48.38</v>
      </c>
      <c r="O1969" s="2">
        <v>443.93</v>
      </c>
      <c r="P1969" s="2">
        <v>2170</v>
      </c>
      <c r="Q1969" s="2" t="s">
        <v>49</v>
      </c>
      <c r="R1969" s="2">
        <v>41</v>
      </c>
      <c r="S1969" s="2">
        <v>235362</v>
      </c>
      <c r="T1969" s="2">
        <v>353.52</v>
      </c>
      <c r="U1969" s="2">
        <v>90.41</v>
      </c>
      <c r="V1969" s="2" t="s">
        <v>54</v>
      </c>
      <c r="W1969" s="2">
        <v>108.71</v>
      </c>
    </row>
    <row r="1970" spans="1:23" x14ac:dyDescent="0.3">
      <c r="A1970" s="2" t="s">
        <v>319</v>
      </c>
      <c r="B1970" s="2" t="s">
        <v>22</v>
      </c>
      <c r="C1970" s="2" t="s">
        <v>48</v>
      </c>
      <c r="D1970" s="2" t="s">
        <v>2100</v>
      </c>
      <c r="E1970" s="2" t="s">
        <v>3319</v>
      </c>
      <c r="F1970" s="2" t="s">
        <v>26</v>
      </c>
      <c r="G1970" s="2" t="s">
        <v>9</v>
      </c>
      <c r="H1970" s="2">
        <f t="shared" si="30"/>
        <v>2014</v>
      </c>
      <c r="I1970" s="42" t="s">
        <v>6955</v>
      </c>
      <c r="J1970" s="2">
        <v>3.5</v>
      </c>
      <c r="K1970" s="2">
        <v>198.17</v>
      </c>
      <c r="L1970" s="2">
        <v>122</v>
      </c>
      <c r="M1970" s="2">
        <v>20.63</v>
      </c>
      <c r="N1970" s="2">
        <v>46.02</v>
      </c>
      <c r="O1970" s="2">
        <v>119.39</v>
      </c>
      <c r="P1970" s="2">
        <v>2868</v>
      </c>
      <c r="Q1970" s="2" t="s">
        <v>49</v>
      </c>
      <c r="R1970" s="2">
        <v>96</v>
      </c>
      <c r="S1970" s="2">
        <v>425223</v>
      </c>
      <c r="T1970" s="2">
        <v>67.27</v>
      </c>
      <c r="U1970" s="2">
        <v>52.12</v>
      </c>
      <c r="V1970" s="2" t="s">
        <v>54</v>
      </c>
      <c r="W1970" s="2">
        <v>91.55</v>
      </c>
    </row>
    <row r="1971" spans="1:23" x14ac:dyDescent="0.3">
      <c r="A1971" s="2" t="s">
        <v>733</v>
      </c>
      <c r="B1971" s="2" t="s">
        <v>8</v>
      </c>
      <c r="C1971" s="2" t="s">
        <v>52</v>
      </c>
      <c r="D1971" s="2" t="s">
        <v>2415</v>
      </c>
      <c r="E1971" s="2" t="s">
        <v>3752</v>
      </c>
      <c r="F1971" s="2" t="s">
        <v>26</v>
      </c>
      <c r="G1971" s="2" t="s">
        <v>9</v>
      </c>
      <c r="H1971" s="2">
        <f t="shared" si="30"/>
        <v>1966</v>
      </c>
      <c r="I1971" s="42" t="s">
        <v>6956</v>
      </c>
      <c r="J1971" s="2">
        <v>3.5</v>
      </c>
      <c r="K1971" s="2">
        <v>89.49</v>
      </c>
      <c r="L1971" s="2">
        <v>104</v>
      </c>
      <c r="M1971" s="2">
        <v>14.11</v>
      </c>
      <c r="N1971" s="2">
        <v>34.659999999999997</v>
      </c>
      <c r="O1971" s="2">
        <v>196.36</v>
      </c>
      <c r="P1971" s="2">
        <v>4541</v>
      </c>
      <c r="Q1971" s="2" t="s">
        <v>45</v>
      </c>
      <c r="R1971" s="2">
        <v>53</v>
      </c>
      <c r="S1971" s="2">
        <v>425607</v>
      </c>
      <c r="T1971" s="2">
        <v>155.09</v>
      </c>
      <c r="U1971" s="2">
        <v>41.27</v>
      </c>
      <c r="V1971" s="2" t="s">
        <v>48</v>
      </c>
      <c r="W1971" s="2">
        <v>9.76</v>
      </c>
    </row>
    <row r="1972" spans="1:23" x14ac:dyDescent="0.3">
      <c r="A1972" s="2" t="s">
        <v>1738</v>
      </c>
      <c r="B1972" s="2" t="s">
        <v>10</v>
      </c>
      <c r="C1972" s="2" t="s">
        <v>48</v>
      </c>
      <c r="D1972" s="2" t="s">
        <v>2011</v>
      </c>
      <c r="E1972" s="2" t="s">
        <v>4909</v>
      </c>
      <c r="F1972" s="2" t="s">
        <v>26</v>
      </c>
      <c r="G1972" s="2" t="s">
        <v>9</v>
      </c>
      <c r="H1972" s="2">
        <f t="shared" si="30"/>
        <v>2007</v>
      </c>
      <c r="I1972" s="42" t="s">
        <v>6957</v>
      </c>
      <c r="J1972" s="2">
        <v>3.5</v>
      </c>
      <c r="K1972" s="2">
        <v>265.38</v>
      </c>
      <c r="L1972" s="2">
        <v>87</v>
      </c>
      <c r="M1972" s="2">
        <v>13.32</v>
      </c>
      <c r="N1972" s="2">
        <v>21.14</v>
      </c>
      <c r="O1972" s="2">
        <v>96.25</v>
      </c>
      <c r="P1972" s="2">
        <v>4774</v>
      </c>
      <c r="Q1972" s="2" t="s">
        <v>49</v>
      </c>
      <c r="R1972" s="2">
        <v>46</v>
      </c>
      <c r="S1972" s="2">
        <v>144621</v>
      </c>
      <c r="T1972" s="2">
        <v>67.650000000000006</v>
      </c>
      <c r="U1972" s="2">
        <v>28.6</v>
      </c>
      <c r="V1972" s="2" t="s">
        <v>44</v>
      </c>
      <c r="W1972" s="2">
        <v>52.25</v>
      </c>
    </row>
    <row r="1973" spans="1:23" x14ac:dyDescent="0.3">
      <c r="A1973" s="2" t="s">
        <v>1527</v>
      </c>
      <c r="B1973" s="2" t="s">
        <v>8</v>
      </c>
      <c r="C1973" s="2" t="s">
        <v>48</v>
      </c>
      <c r="D1973" s="2" t="s">
        <v>2319</v>
      </c>
      <c r="E1973" s="2" t="s">
        <v>4645</v>
      </c>
      <c r="F1973" s="2" t="s">
        <v>26</v>
      </c>
      <c r="G1973" s="2" t="s">
        <v>9</v>
      </c>
      <c r="H1973" s="2">
        <f t="shared" si="30"/>
        <v>1992</v>
      </c>
      <c r="I1973" s="42" t="s">
        <v>6958</v>
      </c>
      <c r="J1973" s="2">
        <v>3.4</v>
      </c>
      <c r="K1973" s="2">
        <v>271.64</v>
      </c>
      <c r="L1973" s="2">
        <v>110</v>
      </c>
      <c r="M1973" s="2">
        <v>49.44</v>
      </c>
      <c r="N1973" s="2">
        <v>100.26</v>
      </c>
      <c r="O1973" s="2">
        <v>719.84</v>
      </c>
      <c r="P1973" s="2">
        <v>3692</v>
      </c>
      <c r="Q1973" s="2" t="s">
        <v>49</v>
      </c>
      <c r="R1973" s="2">
        <v>23</v>
      </c>
      <c r="S1973" s="2">
        <v>31417</v>
      </c>
      <c r="T1973" s="2">
        <v>506.82</v>
      </c>
      <c r="U1973" s="2">
        <v>213.02</v>
      </c>
      <c r="V1973" s="2" t="s">
        <v>54</v>
      </c>
      <c r="W1973" s="2">
        <v>91.22</v>
      </c>
    </row>
    <row r="1974" spans="1:23" x14ac:dyDescent="0.3">
      <c r="A1974" s="2" t="s">
        <v>1716</v>
      </c>
      <c r="B1974" s="2" t="s">
        <v>32</v>
      </c>
      <c r="C1974" s="2" t="s">
        <v>50</v>
      </c>
      <c r="D1974" s="2" t="s">
        <v>2999</v>
      </c>
      <c r="E1974" s="2" t="s">
        <v>4884</v>
      </c>
      <c r="F1974" s="2" t="s">
        <v>26</v>
      </c>
      <c r="G1974" s="2" t="s">
        <v>9</v>
      </c>
      <c r="H1974" s="2">
        <f t="shared" si="30"/>
        <v>2011</v>
      </c>
      <c r="I1974" s="42" t="s">
        <v>6959</v>
      </c>
      <c r="J1974" s="2">
        <v>3.4</v>
      </c>
      <c r="K1974" s="2">
        <v>137.57</v>
      </c>
      <c r="L1974" s="2">
        <v>159</v>
      </c>
      <c r="M1974" s="2">
        <v>4.5199999999999996</v>
      </c>
      <c r="N1974" s="2">
        <v>8.43</v>
      </c>
      <c r="O1974" s="2">
        <v>80.94</v>
      </c>
      <c r="P1974" s="2">
        <v>1768</v>
      </c>
      <c r="Q1974" s="2" t="s">
        <v>49</v>
      </c>
      <c r="R1974" s="2">
        <v>55</v>
      </c>
      <c r="S1974" s="2">
        <v>387865</v>
      </c>
      <c r="T1974" s="2">
        <v>47.5</v>
      </c>
      <c r="U1974" s="2">
        <v>33.44</v>
      </c>
      <c r="V1974" s="2" t="s">
        <v>50</v>
      </c>
      <c r="W1974" s="2">
        <v>26.13</v>
      </c>
    </row>
    <row r="1975" spans="1:23" x14ac:dyDescent="0.3">
      <c r="A1975" s="2" t="s">
        <v>542</v>
      </c>
      <c r="B1975" s="2" t="s">
        <v>28</v>
      </c>
      <c r="C1975" s="2" t="s">
        <v>66</v>
      </c>
      <c r="D1975" s="2" t="s">
        <v>2277</v>
      </c>
      <c r="E1975" s="2" t="s">
        <v>3548</v>
      </c>
      <c r="F1975" s="2" t="s">
        <v>26</v>
      </c>
      <c r="G1975" s="2" t="s">
        <v>9</v>
      </c>
      <c r="H1975" s="2">
        <f t="shared" si="30"/>
        <v>1974</v>
      </c>
      <c r="I1975" s="42" t="s">
        <v>6960</v>
      </c>
      <c r="J1975" s="2">
        <v>3.3</v>
      </c>
      <c r="K1975" s="2">
        <v>6.92</v>
      </c>
      <c r="L1975" s="2">
        <v>133</v>
      </c>
      <c r="M1975" s="2">
        <v>35.69</v>
      </c>
      <c r="N1975" s="2">
        <v>94.22</v>
      </c>
      <c r="O1975" s="2">
        <v>271.05</v>
      </c>
      <c r="P1975" s="2">
        <v>1759</v>
      </c>
      <c r="Q1975" s="2" t="s">
        <v>49</v>
      </c>
      <c r="R1975" s="2">
        <v>88</v>
      </c>
      <c r="S1975" s="2">
        <v>388853</v>
      </c>
      <c r="T1975" s="2">
        <v>141.36000000000001</v>
      </c>
      <c r="U1975" s="2">
        <v>129.69</v>
      </c>
      <c r="V1975" s="2" t="s">
        <v>55</v>
      </c>
      <c r="W1975" s="2">
        <v>3.38</v>
      </c>
    </row>
    <row r="1976" spans="1:23" x14ac:dyDescent="0.3">
      <c r="A1976" s="2" t="s">
        <v>676</v>
      </c>
      <c r="B1976" s="2" t="s">
        <v>10</v>
      </c>
      <c r="C1976" s="2" t="s">
        <v>61</v>
      </c>
      <c r="D1976" s="2" t="s">
        <v>2375</v>
      </c>
      <c r="E1976" s="2" t="s">
        <v>3690</v>
      </c>
      <c r="F1976" s="2" t="s">
        <v>26</v>
      </c>
      <c r="G1976" s="2" t="s">
        <v>9</v>
      </c>
      <c r="H1976" s="2">
        <f t="shared" si="30"/>
        <v>2014</v>
      </c>
      <c r="I1976" s="42" t="s">
        <v>6961</v>
      </c>
      <c r="J1976" s="2">
        <v>3.3</v>
      </c>
      <c r="K1976" s="2">
        <v>108.22</v>
      </c>
      <c r="L1976" s="2">
        <v>139</v>
      </c>
      <c r="M1976" s="2">
        <v>25.52</v>
      </c>
      <c r="N1976" s="2">
        <v>42.87</v>
      </c>
      <c r="O1976" s="2">
        <v>333.57</v>
      </c>
      <c r="P1976" s="2">
        <v>3476</v>
      </c>
      <c r="Q1976" s="2" t="s">
        <v>45</v>
      </c>
      <c r="R1976" s="2">
        <v>39</v>
      </c>
      <c r="S1976" s="2">
        <v>135468</v>
      </c>
      <c r="T1976" s="2">
        <v>226.27</v>
      </c>
      <c r="U1976" s="2">
        <v>107.3</v>
      </c>
      <c r="V1976" s="2" t="s">
        <v>54</v>
      </c>
      <c r="W1976" s="2">
        <v>32.57</v>
      </c>
    </row>
    <row r="1977" spans="1:23" x14ac:dyDescent="0.3">
      <c r="A1977" s="2" t="s">
        <v>1335</v>
      </c>
      <c r="B1977" s="2" t="s">
        <v>32</v>
      </c>
      <c r="C1977" s="2" t="s">
        <v>66</v>
      </c>
      <c r="D1977" s="2" t="s">
        <v>2796</v>
      </c>
      <c r="E1977" s="2" t="s">
        <v>4420</v>
      </c>
      <c r="F1977" s="2" t="s">
        <v>26</v>
      </c>
      <c r="G1977" s="2" t="s">
        <v>15</v>
      </c>
      <c r="H1977" s="2">
        <f t="shared" si="30"/>
        <v>1994</v>
      </c>
      <c r="I1977" s="42" t="s">
        <v>6962</v>
      </c>
      <c r="J1977" s="2">
        <v>3.3</v>
      </c>
      <c r="K1977" s="2">
        <v>255.3</v>
      </c>
      <c r="L1977" s="2">
        <v>165</v>
      </c>
      <c r="M1977" s="2">
        <v>3.27</v>
      </c>
      <c r="N1977" s="2">
        <v>8.1</v>
      </c>
      <c r="O1977" s="2">
        <v>64.78</v>
      </c>
      <c r="P1977" s="2">
        <v>1740</v>
      </c>
      <c r="Q1977" s="2" t="s">
        <v>45</v>
      </c>
      <c r="R1977" s="2">
        <v>84</v>
      </c>
      <c r="S1977" s="2">
        <v>492333</v>
      </c>
      <c r="T1977" s="2">
        <v>32.630000000000003</v>
      </c>
      <c r="U1977" s="2">
        <v>32.15</v>
      </c>
      <c r="V1977" s="2" t="s">
        <v>54</v>
      </c>
      <c r="W1977" s="2">
        <v>113.23</v>
      </c>
    </row>
    <row r="1978" spans="1:23" x14ac:dyDescent="0.3">
      <c r="A1978" s="2" t="s">
        <v>1494</v>
      </c>
      <c r="B1978" s="2" t="s">
        <v>8</v>
      </c>
      <c r="C1978" s="2" t="s">
        <v>66</v>
      </c>
      <c r="D1978" s="2" t="s">
        <v>2879</v>
      </c>
      <c r="E1978" s="2" t="s">
        <v>4606</v>
      </c>
      <c r="F1978" s="2" t="s">
        <v>26</v>
      </c>
      <c r="G1978" s="2" t="s">
        <v>21</v>
      </c>
      <c r="H1978" s="2">
        <f t="shared" si="30"/>
        <v>1957</v>
      </c>
      <c r="I1978" s="42" t="s">
        <v>6963</v>
      </c>
      <c r="J1978" s="2">
        <v>3.3</v>
      </c>
      <c r="K1978" s="2">
        <v>266.58999999999997</v>
      </c>
      <c r="L1978" s="2">
        <v>143</v>
      </c>
      <c r="M1978" s="2">
        <v>8.7899999999999991</v>
      </c>
      <c r="N1978" s="2">
        <v>16.239999999999998</v>
      </c>
      <c r="O1978" s="2">
        <v>99.98</v>
      </c>
      <c r="P1978" s="2">
        <v>2153</v>
      </c>
      <c r="Q1978" s="2" t="s">
        <v>45</v>
      </c>
      <c r="R1978" s="2">
        <v>24</v>
      </c>
      <c r="S1978" s="2">
        <v>422275</v>
      </c>
      <c r="T1978" s="2">
        <v>59.14</v>
      </c>
      <c r="U1978" s="2">
        <v>40.840000000000003</v>
      </c>
      <c r="V1978" s="2" t="s">
        <v>54</v>
      </c>
      <c r="W1978" s="2">
        <v>76.849999999999994</v>
      </c>
    </row>
    <row r="1979" spans="1:23" x14ac:dyDescent="0.3">
      <c r="A1979" s="2" t="s">
        <v>1666</v>
      </c>
      <c r="B1979" s="2" t="s">
        <v>13</v>
      </c>
      <c r="C1979" s="2" t="s">
        <v>52</v>
      </c>
      <c r="D1979" s="2" t="s">
        <v>2968</v>
      </c>
      <c r="E1979" s="2" t="s">
        <v>4821</v>
      </c>
      <c r="F1979" s="2" t="s">
        <v>26</v>
      </c>
      <c r="G1979" s="2" t="s">
        <v>9</v>
      </c>
      <c r="H1979" s="2">
        <f t="shared" si="30"/>
        <v>1972</v>
      </c>
      <c r="I1979" s="42" t="s">
        <v>6964</v>
      </c>
      <c r="J1979" s="2">
        <v>3.3</v>
      </c>
      <c r="K1979" s="2">
        <v>274.87</v>
      </c>
      <c r="L1979" s="2">
        <v>96</v>
      </c>
      <c r="M1979" s="2">
        <v>15.34</v>
      </c>
      <c r="N1979" s="2">
        <v>25.78</v>
      </c>
      <c r="O1979" s="2">
        <v>161.97</v>
      </c>
      <c r="P1979" s="2">
        <v>1684</v>
      </c>
      <c r="Q1979" s="2" t="s">
        <v>49</v>
      </c>
      <c r="R1979" s="2">
        <v>93</v>
      </c>
      <c r="S1979" s="2">
        <v>310733</v>
      </c>
      <c r="T1979" s="2">
        <v>102.27</v>
      </c>
      <c r="U1979" s="2">
        <v>59.7</v>
      </c>
      <c r="V1979" s="2" t="s">
        <v>48</v>
      </c>
      <c r="W1979" s="2">
        <v>121.13</v>
      </c>
    </row>
    <row r="1980" spans="1:23" x14ac:dyDescent="0.3">
      <c r="A1980" s="2" t="s">
        <v>741</v>
      </c>
      <c r="B1980" s="2" t="s">
        <v>28</v>
      </c>
      <c r="C1980" s="2" t="s">
        <v>52</v>
      </c>
      <c r="D1980" s="2" t="s">
        <v>2422</v>
      </c>
      <c r="E1980" s="2" t="s">
        <v>3760</v>
      </c>
      <c r="F1980" s="2" t="s">
        <v>26</v>
      </c>
      <c r="G1980" s="2" t="s">
        <v>9</v>
      </c>
      <c r="H1980" s="2">
        <f t="shared" si="30"/>
        <v>1956</v>
      </c>
      <c r="I1980" s="42" t="s">
        <v>6965</v>
      </c>
      <c r="J1980" s="2">
        <v>3.1</v>
      </c>
      <c r="K1980" s="2">
        <v>279.91000000000003</v>
      </c>
      <c r="L1980" s="2">
        <v>85</v>
      </c>
      <c r="M1980" s="2">
        <v>1.78</v>
      </c>
      <c r="N1980" s="2">
        <v>3.85</v>
      </c>
      <c r="O1980" s="2">
        <v>26.66</v>
      </c>
      <c r="P1980" s="2">
        <v>732</v>
      </c>
      <c r="Q1980" s="2" t="s">
        <v>45</v>
      </c>
      <c r="R1980" s="2">
        <v>74</v>
      </c>
      <c r="S1980" s="2">
        <v>175621</v>
      </c>
      <c r="T1980" s="2">
        <v>15.6</v>
      </c>
      <c r="U1980" s="2">
        <v>11.06</v>
      </c>
      <c r="V1980" s="2" t="s">
        <v>46</v>
      </c>
      <c r="W1980" s="2">
        <v>125.91</v>
      </c>
    </row>
    <row r="1981" spans="1:23" x14ac:dyDescent="0.3">
      <c r="A1981" s="2" t="s">
        <v>975</v>
      </c>
      <c r="B1981" s="2" t="s">
        <v>20</v>
      </c>
      <c r="C1981" s="2" t="s">
        <v>66</v>
      </c>
      <c r="D1981" s="2" t="s">
        <v>2570</v>
      </c>
      <c r="E1981" s="2" t="s">
        <v>4013</v>
      </c>
      <c r="F1981" s="2" t="s">
        <v>26</v>
      </c>
      <c r="G1981" s="2" t="s">
        <v>9</v>
      </c>
      <c r="H1981" s="2">
        <f t="shared" si="30"/>
        <v>1996</v>
      </c>
      <c r="I1981" s="42" t="s">
        <v>6966</v>
      </c>
      <c r="J1981" s="2">
        <v>3.1</v>
      </c>
      <c r="K1981" s="2">
        <v>77.16</v>
      </c>
      <c r="L1981" s="2">
        <v>110</v>
      </c>
      <c r="M1981" s="2">
        <v>3.39</v>
      </c>
      <c r="N1981" s="2">
        <v>5.68</v>
      </c>
      <c r="O1981" s="2">
        <v>30.63</v>
      </c>
      <c r="P1981" s="2">
        <v>837</v>
      </c>
      <c r="Q1981" s="2" t="s">
        <v>45</v>
      </c>
      <c r="R1981" s="2">
        <v>60</v>
      </c>
      <c r="S1981" s="2">
        <v>308567</v>
      </c>
      <c r="T1981" s="2">
        <v>17.190000000000001</v>
      </c>
      <c r="U1981" s="2">
        <v>13.44</v>
      </c>
      <c r="V1981" s="2" t="s">
        <v>44</v>
      </c>
      <c r="W1981" s="2">
        <v>19.87</v>
      </c>
    </row>
    <row r="1982" spans="1:23" x14ac:dyDescent="0.3">
      <c r="A1982" s="2" t="s">
        <v>300</v>
      </c>
      <c r="B1982" s="2" t="s">
        <v>8</v>
      </c>
      <c r="C1982" s="2" t="s">
        <v>54</v>
      </c>
      <c r="D1982" s="2" t="s">
        <v>2887</v>
      </c>
      <c r="E1982" s="2" t="s">
        <v>4627</v>
      </c>
      <c r="F1982" s="2" t="s">
        <v>26</v>
      </c>
      <c r="G1982" s="2" t="s">
        <v>9</v>
      </c>
      <c r="H1982" s="2">
        <f t="shared" si="30"/>
        <v>1978</v>
      </c>
      <c r="I1982" s="42" t="s">
        <v>6967</v>
      </c>
      <c r="J1982" s="2">
        <v>3.1</v>
      </c>
      <c r="K1982" s="2">
        <v>288.18</v>
      </c>
      <c r="L1982" s="2">
        <v>102</v>
      </c>
      <c r="M1982" s="2">
        <v>22.52</v>
      </c>
      <c r="N1982" s="2">
        <v>59.28</v>
      </c>
      <c r="O1982" s="2">
        <v>293.11</v>
      </c>
      <c r="P1982" s="2">
        <v>917</v>
      </c>
      <c r="Q1982" s="2" t="s">
        <v>45</v>
      </c>
      <c r="R1982" s="2">
        <v>62</v>
      </c>
      <c r="S1982" s="2">
        <v>140117</v>
      </c>
      <c r="T1982" s="2">
        <v>196.53</v>
      </c>
      <c r="U1982" s="2">
        <v>96.58</v>
      </c>
      <c r="V1982" s="2" t="s">
        <v>50</v>
      </c>
      <c r="W1982" s="2">
        <v>32.35</v>
      </c>
    </row>
    <row r="1983" spans="1:23" x14ac:dyDescent="0.3">
      <c r="A1983" s="2" t="s">
        <v>981</v>
      </c>
      <c r="B1983" s="2" t="s">
        <v>28</v>
      </c>
      <c r="C1983" s="2" t="s">
        <v>54</v>
      </c>
      <c r="D1983" s="2" t="s">
        <v>2573</v>
      </c>
      <c r="E1983" s="2" t="s">
        <v>4020</v>
      </c>
      <c r="F1983" s="2" t="s">
        <v>26</v>
      </c>
      <c r="G1983" s="2" t="s">
        <v>19</v>
      </c>
      <c r="H1983" s="2">
        <f t="shared" si="30"/>
        <v>1974</v>
      </c>
      <c r="I1983" s="42" t="s">
        <v>6968</v>
      </c>
      <c r="J1983" s="2">
        <v>3</v>
      </c>
      <c r="K1983" s="2">
        <v>150.21</v>
      </c>
      <c r="L1983" s="2">
        <v>173</v>
      </c>
      <c r="M1983" s="2">
        <v>13.03</v>
      </c>
      <c r="N1983" s="2">
        <v>25.98</v>
      </c>
      <c r="O1983" s="2">
        <v>127.59</v>
      </c>
      <c r="P1983" s="2">
        <v>4861</v>
      </c>
      <c r="Q1983" s="2" t="s">
        <v>49</v>
      </c>
      <c r="R1983" s="2">
        <v>51</v>
      </c>
      <c r="S1983" s="2">
        <v>116609</v>
      </c>
      <c r="T1983" s="2">
        <v>73.2</v>
      </c>
      <c r="U1983" s="2">
        <v>54.39</v>
      </c>
      <c r="V1983" s="2" t="s">
        <v>48</v>
      </c>
      <c r="W1983" s="2">
        <v>34.450000000000003</v>
      </c>
    </row>
    <row r="1984" spans="1:23" x14ac:dyDescent="0.3">
      <c r="A1984" s="2" t="s">
        <v>1111</v>
      </c>
      <c r="B1984" s="2" t="s">
        <v>20</v>
      </c>
      <c r="C1984" s="2" t="s">
        <v>50</v>
      </c>
      <c r="D1984" s="2" t="s">
        <v>2658</v>
      </c>
      <c r="E1984" s="2" t="s">
        <v>4168</v>
      </c>
      <c r="F1984" s="2" t="s">
        <v>26</v>
      </c>
      <c r="G1984" s="2" t="s">
        <v>9</v>
      </c>
      <c r="H1984" s="2">
        <f t="shared" si="30"/>
        <v>1974</v>
      </c>
      <c r="I1984" s="42" t="s">
        <v>5549</v>
      </c>
      <c r="J1984" s="2">
        <v>3</v>
      </c>
      <c r="K1984" s="2">
        <v>189.57</v>
      </c>
      <c r="L1984" s="2">
        <v>157</v>
      </c>
      <c r="M1984" s="2">
        <v>42.29</v>
      </c>
      <c r="N1984" s="2">
        <v>107.68</v>
      </c>
      <c r="O1984" s="2">
        <v>442.71</v>
      </c>
      <c r="P1984" s="2">
        <v>2015</v>
      </c>
      <c r="Q1984" s="2" t="s">
        <v>49</v>
      </c>
      <c r="R1984" s="2">
        <v>85</v>
      </c>
      <c r="S1984" s="2">
        <v>148105</v>
      </c>
      <c r="T1984" s="2">
        <v>282.57</v>
      </c>
      <c r="U1984" s="2">
        <v>160.13999999999999</v>
      </c>
      <c r="V1984" s="2" t="s">
        <v>55</v>
      </c>
      <c r="W1984" s="2">
        <v>24.13</v>
      </c>
    </row>
    <row r="1985" spans="1:23" x14ac:dyDescent="0.3">
      <c r="A1985" s="2" t="s">
        <v>581</v>
      </c>
      <c r="B1985" s="2" t="s">
        <v>10</v>
      </c>
      <c r="C1985" s="2" t="s">
        <v>50</v>
      </c>
      <c r="D1985" s="2" t="s">
        <v>2302</v>
      </c>
      <c r="E1985" s="2" t="s">
        <v>3586</v>
      </c>
      <c r="F1985" s="2" t="s">
        <v>26</v>
      </c>
      <c r="G1985" s="2" t="s">
        <v>9</v>
      </c>
      <c r="H1985" s="2">
        <f t="shared" si="30"/>
        <v>1989</v>
      </c>
      <c r="I1985" s="42" t="s">
        <v>6969</v>
      </c>
      <c r="J1985" s="2">
        <v>2.8</v>
      </c>
      <c r="K1985" s="2">
        <v>211.69</v>
      </c>
      <c r="L1985" s="2">
        <v>108</v>
      </c>
      <c r="M1985" s="2">
        <v>22.47</v>
      </c>
      <c r="N1985" s="2">
        <v>65.53</v>
      </c>
      <c r="O1985" s="2">
        <v>641.41</v>
      </c>
      <c r="P1985" s="2">
        <v>3335</v>
      </c>
      <c r="Q1985" s="2" t="s">
        <v>45</v>
      </c>
      <c r="R1985" s="2">
        <v>44</v>
      </c>
      <c r="S1985" s="2">
        <v>492417</v>
      </c>
      <c r="T1985" s="2">
        <v>342.15</v>
      </c>
      <c r="U1985" s="2">
        <v>299.26</v>
      </c>
      <c r="V1985" s="2" t="s">
        <v>48</v>
      </c>
      <c r="W1985" s="2">
        <v>24.25</v>
      </c>
    </row>
    <row r="1986" spans="1:23" x14ac:dyDescent="0.3">
      <c r="A1986" s="2" t="s">
        <v>643</v>
      </c>
      <c r="B1986" s="2" t="s">
        <v>32</v>
      </c>
      <c r="C1986" s="2" t="s">
        <v>44</v>
      </c>
      <c r="D1986" s="2" t="s">
        <v>2348</v>
      </c>
      <c r="E1986" s="2" t="s">
        <v>3654</v>
      </c>
      <c r="F1986" s="2" t="s">
        <v>26</v>
      </c>
      <c r="G1986" s="2" t="s">
        <v>9</v>
      </c>
      <c r="H1986" s="2">
        <f t="shared" si="30"/>
        <v>1985</v>
      </c>
      <c r="I1986" s="42" t="s">
        <v>6970</v>
      </c>
      <c r="J1986" s="2">
        <v>2.8</v>
      </c>
      <c r="K1986" s="2">
        <v>104.7</v>
      </c>
      <c r="L1986" s="2">
        <v>139</v>
      </c>
      <c r="M1986" s="2">
        <v>31.5</v>
      </c>
      <c r="N1986" s="2">
        <v>58.76</v>
      </c>
      <c r="O1986" s="2">
        <v>173.91</v>
      </c>
      <c r="P1986" s="2">
        <v>4354</v>
      </c>
      <c r="Q1986" s="2" t="s">
        <v>45</v>
      </c>
      <c r="R1986" s="2">
        <v>56</v>
      </c>
      <c r="S1986" s="2">
        <v>273247</v>
      </c>
      <c r="T1986" s="2">
        <v>107.6</v>
      </c>
      <c r="U1986" s="2">
        <v>66.31</v>
      </c>
      <c r="V1986" s="2" t="s">
        <v>46</v>
      </c>
      <c r="W1986" s="2">
        <v>47.95</v>
      </c>
    </row>
    <row r="1987" spans="1:23" x14ac:dyDescent="0.3">
      <c r="A1987" s="2" t="s">
        <v>1770</v>
      </c>
      <c r="B1987" s="2" t="s">
        <v>13</v>
      </c>
      <c r="C1987" s="2" t="s">
        <v>61</v>
      </c>
      <c r="D1987" s="2" t="s">
        <v>2245</v>
      </c>
      <c r="E1987" s="2" t="s">
        <v>4947</v>
      </c>
      <c r="F1987" s="2" t="s">
        <v>26</v>
      </c>
      <c r="G1987" s="2" t="s">
        <v>9</v>
      </c>
      <c r="H1987" s="2">
        <f t="shared" ref="H1987:H2001" si="31">YEAR(I1987)</f>
        <v>1980</v>
      </c>
      <c r="I1987" s="42" t="s">
        <v>6971</v>
      </c>
      <c r="J1987" s="2">
        <v>2.8</v>
      </c>
      <c r="K1987" s="2">
        <v>243.32</v>
      </c>
      <c r="L1987" s="2">
        <v>152</v>
      </c>
      <c r="M1987" s="2">
        <v>23.4</v>
      </c>
      <c r="N1987" s="2">
        <v>58.62</v>
      </c>
      <c r="O1987" s="2">
        <v>400.37</v>
      </c>
      <c r="P1987" s="2">
        <v>3954</v>
      </c>
      <c r="Q1987" s="2" t="s">
        <v>45</v>
      </c>
      <c r="R1987" s="2">
        <v>80</v>
      </c>
      <c r="S1987" s="2">
        <v>416841</v>
      </c>
      <c r="T1987" s="2">
        <v>217.29</v>
      </c>
      <c r="U1987" s="2">
        <v>183.08</v>
      </c>
      <c r="V1987" s="2" t="s">
        <v>50</v>
      </c>
      <c r="W1987" s="2">
        <v>94.87</v>
      </c>
    </row>
    <row r="1988" spans="1:23" x14ac:dyDescent="0.3">
      <c r="A1988" s="2" t="s">
        <v>1776</v>
      </c>
      <c r="B1988" s="2" t="s">
        <v>10</v>
      </c>
      <c r="C1988" s="2" t="s">
        <v>48</v>
      </c>
      <c r="D1988" s="2" t="s">
        <v>3028</v>
      </c>
      <c r="E1988" s="2" t="s">
        <v>4954</v>
      </c>
      <c r="F1988" s="2" t="s">
        <v>26</v>
      </c>
      <c r="G1988" s="2" t="s">
        <v>9</v>
      </c>
      <c r="H1988" s="2">
        <f t="shared" si="31"/>
        <v>1993</v>
      </c>
      <c r="I1988" s="42" t="s">
        <v>6972</v>
      </c>
      <c r="J1988" s="2">
        <v>2.8</v>
      </c>
      <c r="K1988" s="2">
        <v>161.91</v>
      </c>
      <c r="L1988" s="2">
        <v>128</v>
      </c>
      <c r="M1988" s="2">
        <v>30.51</v>
      </c>
      <c r="N1988" s="2">
        <v>84.9</v>
      </c>
      <c r="O1988" s="2">
        <v>457.47</v>
      </c>
      <c r="P1988" s="2">
        <v>2960</v>
      </c>
      <c r="Q1988" s="2" t="s">
        <v>49</v>
      </c>
      <c r="R1988" s="2">
        <v>83</v>
      </c>
      <c r="S1988" s="2">
        <v>487309</v>
      </c>
      <c r="T1988" s="2">
        <v>236.11</v>
      </c>
      <c r="U1988" s="2">
        <v>221.36</v>
      </c>
      <c r="V1988" s="2" t="s">
        <v>46</v>
      </c>
      <c r="W1988" s="2">
        <v>71.48</v>
      </c>
    </row>
    <row r="1989" spans="1:23" x14ac:dyDescent="0.3">
      <c r="A1989" s="2" t="s">
        <v>104</v>
      </c>
      <c r="B1989" s="2" t="s">
        <v>22</v>
      </c>
      <c r="C1989" s="2" t="s">
        <v>61</v>
      </c>
      <c r="D1989" s="2" t="s">
        <v>1900</v>
      </c>
      <c r="E1989" s="2" t="s">
        <v>3102</v>
      </c>
      <c r="F1989" s="2" t="s">
        <v>26</v>
      </c>
      <c r="G1989" s="2" t="s">
        <v>9</v>
      </c>
      <c r="H1989" s="2">
        <f t="shared" si="31"/>
        <v>1960</v>
      </c>
      <c r="I1989" s="42" t="s">
        <v>6973</v>
      </c>
      <c r="J1989" s="2">
        <v>2.7</v>
      </c>
      <c r="K1989" s="2">
        <v>58.31</v>
      </c>
      <c r="L1989" s="2">
        <v>132</v>
      </c>
      <c r="M1989" s="2">
        <v>45.41</v>
      </c>
      <c r="N1989" s="2">
        <v>132.36000000000001</v>
      </c>
      <c r="O1989" s="2">
        <v>1153.25</v>
      </c>
      <c r="P1989" s="2">
        <v>978</v>
      </c>
      <c r="Q1989" s="2" t="s">
        <v>45</v>
      </c>
      <c r="R1989" s="2">
        <v>53</v>
      </c>
      <c r="S1989" s="2">
        <v>390858</v>
      </c>
      <c r="T1989" s="2">
        <v>740.44</v>
      </c>
      <c r="U1989" s="2">
        <v>412.81</v>
      </c>
      <c r="V1989" s="2" t="s">
        <v>50</v>
      </c>
      <c r="W1989" s="2">
        <v>27.05</v>
      </c>
    </row>
    <row r="1990" spans="1:23" x14ac:dyDescent="0.3">
      <c r="A1990" s="2" t="s">
        <v>151</v>
      </c>
      <c r="B1990" s="2" t="s">
        <v>32</v>
      </c>
      <c r="C1990" s="2" t="s">
        <v>54</v>
      </c>
      <c r="D1990" s="2" t="s">
        <v>1946</v>
      </c>
      <c r="E1990" s="2" t="s">
        <v>3149</v>
      </c>
      <c r="F1990" s="2" t="s">
        <v>26</v>
      </c>
      <c r="G1990" s="2" t="s">
        <v>9</v>
      </c>
      <c r="H1990" s="2">
        <f t="shared" si="31"/>
        <v>1977</v>
      </c>
      <c r="I1990" s="42" t="s">
        <v>5494</v>
      </c>
      <c r="J1990" s="2">
        <v>2.7</v>
      </c>
      <c r="K1990" s="2">
        <v>218.26</v>
      </c>
      <c r="L1990" s="2">
        <v>82</v>
      </c>
      <c r="M1990" s="2">
        <v>39.69</v>
      </c>
      <c r="N1990" s="2">
        <v>104.07</v>
      </c>
      <c r="O1990" s="2">
        <v>626.88</v>
      </c>
      <c r="P1990" s="2">
        <v>3311</v>
      </c>
      <c r="Q1990" s="2" t="s">
        <v>45</v>
      </c>
      <c r="R1990" s="2">
        <v>64</v>
      </c>
      <c r="S1990" s="2">
        <v>469941</v>
      </c>
      <c r="T1990" s="2">
        <v>414.22</v>
      </c>
      <c r="U1990" s="2">
        <v>212.66</v>
      </c>
      <c r="V1990" s="2" t="s">
        <v>48</v>
      </c>
      <c r="W1990" s="2">
        <v>83.69</v>
      </c>
    </row>
    <row r="1991" spans="1:23" x14ac:dyDescent="0.3">
      <c r="A1991" s="2" t="s">
        <v>1416</v>
      </c>
      <c r="B1991" s="2" t="s">
        <v>22</v>
      </c>
      <c r="C1991" s="2" t="s">
        <v>48</v>
      </c>
      <c r="D1991" s="2" t="s">
        <v>2837</v>
      </c>
      <c r="E1991" s="2" t="s">
        <v>4511</v>
      </c>
      <c r="F1991" s="2" t="s">
        <v>26</v>
      </c>
      <c r="G1991" s="2" t="s">
        <v>9</v>
      </c>
      <c r="H1991" s="2">
        <f t="shared" si="31"/>
        <v>1980</v>
      </c>
      <c r="I1991" s="42" t="s">
        <v>6974</v>
      </c>
      <c r="J1991" s="2">
        <v>2.7</v>
      </c>
      <c r="K1991" s="2">
        <v>251.95</v>
      </c>
      <c r="L1991" s="2">
        <v>150</v>
      </c>
      <c r="M1991" s="2">
        <v>17.68</v>
      </c>
      <c r="N1991" s="2">
        <v>39.21</v>
      </c>
      <c r="O1991" s="2">
        <v>369</v>
      </c>
      <c r="P1991" s="2">
        <v>2424</v>
      </c>
      <c r="Q1991" s="2" t="s">
        <v>49</v>
      </c>
      <c r="R1991" s="2">
        <v>21</v>
      </c>
      <c r="S1991" s="2">
        <v>215777</v>
      </c>
      <c r="T1991" s="2">
        <v>233.35</v>
      </c>
      <c r="U1991" s="2">
        <v>135.65</v>
      </c>
      <c r="V1991" s="2" t="s">
        <v>54</v>
      </c>
      <c r="W1991" s="2">
        <v>54.94</v>
      </c>
    </row>
    <row r="1992" spans="1:23" x14ac:dyDescent="0.3">
      <c r="A1992" s="2" t="s">
        <v>1552</v>
      </c>
      <c r="B1992" s="2" t="s">
        <v>20</v>
      </c>
      <c r="C1992" s="2" t="s">
        <v>44</v>
      </c>
      <c r="D1992" s="2" t="s">
        <v>2767</v>
      </c>
      <c r="E1992" s="2" t="s">
        <v>4676</v>
      </c>
      <c r="F1992" s="2" t="s">
        <v>26</v>
      </c>
      <c r="G1992" s="2" t="s">
        <v>9</v>
      </c>
      <c r="H1992" s="2">
        <f t="shared" si="31"/>
        <v>1983</v>
      </c>
      <c r="I1992" s="42" t="s">
        <v>6975</v>
      </c>
      <c r="J1992" s="2">
        <v>2.7</v>
      </c>
      <c r="K1992" s="2">
        <v>15.08</v>
      </c>
      <c r="L1992" s="2">
        <v>89</v>
      </c>
      <c r="M1992" s="2">
        <v>5.03</v>
      </c>
      <c r="N1992" s="2">
        <v>10.9</v>
      </c>
      <c r="O1992" s="2">
        <v>101.97</v>
      </c>
      <c r="P1992" s="2">
        <v>2223</v>
      </c>
      <c r="Q1992" s="2" t="s">
        <v>45</v>
      </c>
      <c r="R1992" s="2">
        <v>89</v>
      </c>
      <c r="S1992" s="2">
        <v>300471</v>
      </c>
      <c r="T1992" s="2">
        <v>70.319999999999993</v>
      </c>
      <c r="U1992" s="2">
        <v>31.65</v>
      </c>
      <c r="V1992" s="2" t="s">
        <v>50</v>
      </c>
      <c r="W1992" s="2">
        <v>2.38</v>
      </c>
    </row>
    <row r="1993" spans="1:23" x14ac:dyDescent="0.3">
      <c r="A1993" s="2" t="s">
        <v>1328</v>
      </c>
      <c r="B1993" s="2" t="s">
        <v>20</v>
      </c>
      <c r="C1993" s="2" t="s">
        <v>48</v>
      </c>
      <c r="D1993" s="2" t="s">
        <v>2639</v>
      </c>
      <c r="E1993" s="2" t="s">
        <v>4412</v>
      </c>
      <c r="F1993" s="2" t="s">
        <v>26</v>
      </c>
      <c r="G1993" s="2" t="s">
        <v>9</v>
      </c>
      <c r="H1993" s="2">
        <f t="shared" si="31"/>
        <v>1950</v>
      </c>
      <c r="I1993" s="42" t="s">
        <v>6976</v>
      </c>
      <c r="J1993" s="2">
        <v>2.4</v>
      </c>
      <c r="K1993" s="2">
        <v>40.44</v>
      </c>
      <c r="L1993" s="2">
        <v>88</v>
      </c>
      <c r="M1993" s="2">
        <v>8.7799999999999994</v>
      </c>
      <c r="N1993" s="2">
        <v>18.57</v>
      </c>
      <c r="O1993" s="2">
        <v>168.59</v>
      </c>
      <c r="P1993" s="2">
        <v>989</v>
      </c>
      <c r="Q1993" s="2" t="s">
        <v>49</v>
      </c>
      <c r="R1993" s="2">
        <v>67</v>
      </c>
      <c r="S1993" s="2">
        <v>178224</v>
      </c>
      <c r="T1993" s="2">
        <v>107.39</v>
      </c>
      <c r="U1993" s="2">
        <v>61.2</v>
      </c>
      <c r="V1993" s="2" t="s">
        <v>44</v>
      </c>
      <c r="W1993" s="2">
        <v>5.33</v>
      </c>
    </row>
    <row r="1994" spans="1:23" x14ac:dyDescent="0.3">
      <c r="A1994" s="2" t="s">
        <v>299</v>
      </c>
      <c r="B1994" s="2" t="s">
        <v>8</v>
      </c>
      <c r="C1994" s="2" t="s">
        <v>50</v>
      </c>
      <c r="D1994" s="2" t="s">
        <v>2084</v>
      </c>
      <c r="E1994" s="2" t="s">
        <v>3299</v>
      </c>
      <c r="F1994" s="2" t="s">
        <v>26</v>
      </c>
      <c r="G1994" s="2" t="s">
        <v>9</v>
      </c>
      <c r="H1994" s="2">
        <f t="shared" si="31"/>
        <v>1997</v>
      </c>
      <c r="I1994" s="42" t="s">
        <v>6977</v>
      </c>
      <c r="J1994" s="2">
        <v>2.2999999999999998</v>
      </c>
      <c r="K1994" s="2">
        <v>222.09</v>
      </c>
      <c r="L1994" s="2">
        <v>111</v>
      </c>
      <c r="M1994" s="2">
        <v>1.37</v>
      </c>
      <c r="N1994" s="2">
        <v>2.88</v>
      </c>
      <c r="O1994" s="2">
        <v>23.86</v>
      </c>
      <c r="P1994" s="2">
        <v>4660</v>
      </c>
      <c r="Q1994" s="2" t="s">
        <v>49</v>
      </c>
      <c r="R1994" s="2">
        <v>80</v>
      </c>
      <c r="S1994" s="2">
        <v>33577</v>
      </c>
      <c r="T1994" s="2">
        <v>15.1</v>
      </c>
      <c r="U1994" s="2">
        <v>8.76</v>
      </c>
      <c r="V1994" s="2" t="s">
        <v>44</v>
      </c>
      <c r="W1994" s="2">
        <v>34.020000000000003</v>
      </c>
    </row>
    <row r="1995" spans="1:23" x14ac:dyDescent="0.3">
      <c r="A1995" s="2" t="s">
        <v>1275</v>
      </c>
      <c r="B1995" s="2" t="s">
        <v>8</v>
      </c>
      <c r="C1995" s="2" t="s">
        <v>52</v>
      </c>
      <c r="D1995" s="2" t="s">
        <v>2767</v>
      </c>
      <c r="E1995" s="2" t="s">
        <v>4353</v>
      </c>
      <c r="F1995" s="2" t="s">
        <v>26</v>
      </c>
      <c r="G1995" s="2" t="s">
        <v>9</v>
      </c>
      <c r="H1995" s="2">
        <f t="shared" si="31"/>
        <v>1979</v>
      </c>
      <c r="I1995" s="42" t="s">
        <v>6978</v>
      </c>
      <c r="J1995" s="2">
        <v>2.2999999999999998</v>
      </c>
      <c r="K1995" s="2">
        <v>88.5</v>
      </c>
      <c r="L1995" s="2">
        <v>145</v>
      </c>
      <c r="M1995" s="2">
        <v>28.44</v>
      </c>
      <c r="N1995" s="2">
        <v>78.47</v>
      </c>
      <c r="O1995" s="2">
        <v>446.41</v>
      </c>
      <c r="P1995" s="2">
        <v>2359</v>
      </c>
      <c r="Q1995" s="2" t="s">
        <v>45</v>
      </c>
      <c r="R1995" s="2">
        <v>30</v>
      </c>
      <c r="S1995" s="2">
        <v>77628</v>
      </c>
      <c r="T1995" s="2">
        <v>301.3</v>
      </c>
      <c r="U1995" s="2">
        <v>145.11000000000001</v>
      </c>
      <c r="V1995" s="2" t="s">
        <v>44</v>
      </c>
      <c r="W1995" s="2">
        <v>25.92</v>
      </c>
    </row>
    <row r="1996" spans="1:23" x14ac:dyDescent="0.3">
      <c r="A1996" s="2" t="s">
        <v>223</v>
      </c>
      <c r="B1996" s="2" t="s">
        <v>28</v>
      </c>
      <c r="C1996" s="2" t="s">
        <v>50</v>
      </c>
      <c r="D1996" s="2" t="s">
        <v>2015</v>
      </c>
      <c r="E1996" s="2" t="s">
        <v>3221</v>
      </c>
      <c r="F1996" s="2" t="s">
        <v>26</v>
      </c>
      <c r="G1996" s="2" t="s">
        <v>9</v>
      </c>
      <c r="H1996" s="2">
        <f t="shared" si="31"/>
        <v>1975</v>
      </c>
      <c r="I1996" s="42" t="s">
        <v>5068</v>
      </c>
      <c r="J1996" s="2">
        <v>2.2000000000000002</v>
      </c>
      <c r="K1996" s="2">
        <v>292.75</v>
      </c>
      <c r="L1996" s="2">
        <v>161</v>
      </c>
      <c r="M1996" s="2">
        <v>20.37</v>
      </c>
      <c r="N1996" s="2">
        <v>41.66</v>
      </c>
      <c r="O1996" s="2">
        <v>413</v>
      </c>
      <c r="P1996" s="2">
        <v>1080</v>
      </c>
      <c r="Q1996" s="2" t="s">
        <v>49</v>
      </c>
      <c r="R1996" s="2">
        <v>55</v>
      </c>
      <c r="S1996" s="2">
        <v>86508</v>
      </c>
      <c r="T1996" s="2">
        <v>297.63</v>
      </c>
      <c r="U1996" s="2">
        <v>115.37</v>
      </c>
      <c r="V1996" s="2" t="s">
        <v>46</v>
      </c>
      <c r="W1996" s="2">
        <v>127.87</v>
      </c>
    </row>
    <row r="1997" spans="1:23" x14ac:dyDescent="0.3">
      <c r="A1997" s="2" t="s">
        <v>1037</v>
      </c>
      <c r="B1997" s="2" t="s">
        <v>25</v>
      </c>
      <c r="C1997" s="2" t="s">
        <v>54</v>
      </c>
      <c r="D1997" s="2" t="s">
        <v>2610</v>
      </c>
      <c r="E1997" s="2" t="s">
        <v>4082</v>
      </c>
      <c r="F1997" s="2" t="s">
        <v>26</v>
      </c>
      <c r="G1997" s="2" t="s">
        <v>9</v>
      </c>
      <c r="H1997" s="2">
        <f t="shared" si="31"/>
        <v>1967</v>
      </c>
      <c r="I1997" s="42" t="s">
        <v>6979</v>
      </c>
      <c r="J1997" s="2">
        <v>2.1</v>
      </c>
      <c r="K1997" s="2">
        <v>171.95</v>
      </c>
      <c r="L1997" s="2">
        <v>137</v>
      </c>
      <c r="M1997" s="2">
        <v>26.01</v>
      </c>
      <c r="N1997" s="2">
        <v>77.52</v>
      </c>
      <c r="O1997" s="2">
        <v>204.38</v>
      </c>
      <c r="P1997" s="2">
        <v>1219</v>
      </c>
      <c r="Q1997" s="2" t="s">
        <v>45</v>
      </c>
      <c r="R1997" s="2">
        <v>58</v>
      </c>
      <c r="S1997" s="2">
        <v>304973</v>
      </c>
      <c r="T1997" s="2">
        <v>129.54</v>
      </c>
      <c r="U1997" s="2">
        <v>74.84</v>
      </c>
      <c r="V1997" s="2" t="s">
        <v>54</v>
      </c>
      <c r="W1997" s="2">
        <v>79.16</v>
      </c>
    </row>
    <row r="1998" spans="1:23" x14ac:dyDescent="0.3">
      <c r="A1998" s="2" t="s">
        <v>1519</v>
      </c>
      <c r="B1998" s="2" t="s">
        <v>25</v>
      </c>
      <c r="C1998" s="2" t="s">
        <v>54</v>
      </c>
      <c r="D1998" s="2" t="s">
        <v>2545</v>
      </c>
      <c r="E1998" s="2" t="s">
        <v>4637</v>
      </c>
      <c r="F1998" s="2" t="s">
        <v>26</v>
      </c>
      <c r="G1998" s="2" t="s">
        <v>9</v>
      </c>
      <c r="H1998" s="2">
        <f t="shared" si="31"/>
        <v>2001</v>
      </c>
      <c r="I1998" s="42" t="s">
        <v>6980</v>
      </c>
      <c r="J1998" s="2">
        <v>2.1</v>
      </c>
      <c r="K1998" s="2">
        <v>104.49</v>
      </c>
      <c r="L1998" s="2">
        <v>82</v>
      </c>
      <c r="M1998" s="2">
        <v>9.8000000000000007</v>
      </c>
      <c r="N1998" s="2">
        <v>16.91</v>
      </c>
      <c r="O1998" s="2">
        <v>140.13</v>
      </c>
      <c r="P1998" s="2">
        <v>2269</v>
      </c>
      <c r="Q1998" s="2" t="s">
        <v>45</v>
      </c>
      <c r="R1998" s="2">
        <v>45</v>
      </c>
      <c r="S1998" s="2">
        <v>425526</v>
      </c>
      <c r="T1998" s="2">
        <v>70.349999999999994</v>
      </c>
      <c r="U1998" s="2">
        <v>69.78</v>
      </c>
      <c r="V1998" s="2" t="s">
        <v>48</v>
      </c>
      <c r="W1998" s="2">
        <v>50.67</v>
      </c>
    </row>
    <row r="1999" spans="1:23" x14ac:dyDescent="0.3">
      <c r="A1999" s="2" t="s">
        <v>548</v>
      </c>
      <c r="B1999" s="2" t="s">
        <v>28</v>
      </c>
      <c r="C1999" s="2" t="s">
        <v>61</v>
      </c>
      <c r="D1999" s="2" t="s">
        <v>2195</v>
      </c>
      <c r="E1999" s="2" t="s">
        <v>4700</v>
      </c>
      <c r="F1999" s="2" t="s">
        <v>26</v>
      </c>
      <c r="G1999" s="2" t="s">
        <v>21</v>
      </c>
      <c r="H1999" s="2">
        <f t="shared" si="31"/>
        <v>2010</v>
      </c>
      <c r="I1999" s="42" t="s">
        <v>5745</v>
      </c>
      <c r="J1999" s="2">
        <v>1.9</v>
      </c>
      <c r="K1999" s="2">
        <v>68.55</v>
      </c>
      <c r="L1999" s="2">
        <v>108</v>
      </c>
      <c r="M1999" s="2">
        <v>13.61</v>
      </c>
      <c r="N1999" s="2">
        <v>21.86</v>
      </c>
      <c r="O1999" s="2">
        <v>209.01</v>
      </c>
      <c r="P1999" s="2">
        <v>3326</v>
      </c>
      <c r="Q1999" s="2" t="s">
        <v>45</v>
      </c>
      <c r="R1999" s="2">
        <v>61</v>
      </c>
      <c r="S1999" s="2">
        <v>82453</v>
      </c>
      <c r="T1999" s="2">
        <v>113.38</v>
      </c>
      <c r="U1999" s="2">
        <v>95.63</v>
      </c>
      <c r="V1999" s="2" t="s">
        <v>44</v>
      </c>
      <c r="W1999" s="2">
        <v>28.76</v>
      </c>
    </row>
    <row r="2000" spans="1:23" x14ac:dyDescent="0.3">
      <c r="A2000" s="2" t="s">
        <v>1622</v>
      </c>
      <c r="B2000" s="2" t="s">
        <v>25</v>
      </c>
      <c r="C2000" s="2" t="s">
        <v>50</v>
      </c>
      <c r="D2000" s="2" t="s">
        <v>2767</v>
      </c>
      <c r="E2000" s="2" t="s">
        <v>4764</v>
      </c>
      <c r="F2000" s="2" t="s">
        <v>26</v>
      </c>
      <c r="G2000" s="2" t="s">
        <v>9</v>
      </c>
      <c r="H2000" s="2">
        <f t="shared" si="31"/>
        <v>1987</v>
      </c>
      <c r="I2000" s="42" t="s">
        <v>6981</v>
      </c>
      <c r="J2000" s="2">
        <v>1.9</v>
      </c>
      <c r="K2000" s="2">
        <v>93.21</v>
      </c>
      <c r="L2000" s="2">
        <v>97</v>
      </c>
      <c r="M2000" s="2">
        <v>47.29</v>
      </c>
      <c r="N2000" s="2">
        <v>132.11000000000001</v>
      </c>
      <c r="O2000" s="2">
        <v>979.97</v>
      </c>
      <c r="P2000" s="2">
        <v>4082</v>
      </c>
      <c r="Q2000" s="2" t="s">
        <v>49</v>
      </c>
      <c r="R2000" s="2">
        <v>33</v>
      </c>
      <c r="S2000" s="2">
        <v>330116</v>
      </c>
      <c r="T2000" s="2">
        <v>763.47</v>
      </c>
      <c r="U2000" s="2">
        <v>216.5</v>
      </c>
      <c r="V2000" s="2" t="s">
        <v>48</v>
      </c>
      <c r="W2000" s="2">
        <v>15.65</v>
      </c>
    </row>
    <row r="2001" spans="1:23" x14ac:dyDescent="0.3">
      <c r="A2001" s="2" t="s">
        <v>217</v>
      </c>
      <c r="B2001" s="2" t="s">
        <v>32</v>
      </c>
      <c r="C2001" s="2" t="s">
        <v>66</v>
      </c>
      <c r="D2001" s="2" t="s">
        <v>2009</v>
      </c>
      <c r="E2001" s="2" t="s">
        <v>3215</v>
      </c>
      <c r="F2001" s="2" t="s">
        <v>26</v>
      </c>
      <c r="G2001" s="2" t="s">
        <v>9</v>
      </c>
      <c r="H2001" s="2">
        <f t="shared" si="31"/>
        <v>1977</v>
      </c>
      <c r="I2001" s="42" t="s">
        <v>6982</v>
      </c>
      <c r="J2001" s="2">
        <v>1.6</v>
      </c>
      <c r="K2001" s="2">
        <v>37.799999999999997</v>
      </c>
      <c r="L2001" s="2">
        <v>147</v>
      </c>
      <c r="M2001" s="2">
        <v>32.42</v>
      </c>
      <c r="N2001" s="2">
        <v>76.42</v>
      </c>
      <c r="O2001" s="2">
        <v>757.51</v>
      </c>
      <c r="P2001" s="2">
        <v>1172</v>
      </c>
      <c r="Q2001" s="2" t="s">
        <v>45</v>
      </c>
      <c r="R2001" s="2">
        <v>67</v>
      </c>
      <c r="S2001" s="2">
        <v>181523</v>
      </c>
      <c r="T2001" s="2">
        <v>388.54</v>
      </c>
      <c r="U2001" s="2">
        <v>368.97</v>
      </c>
      <c r="V2001" s="2" t="s">
        <v>44</v>
      </c>
      <c r="W2001" s="2">
        <v>17.829999999999998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PIVOT ANALYSIS</vt:lpstr>
      <vt:lpstr>DATA ANALYSIS</vt:lpstr>
      <vt:lpstr>NEEDED DATA</vt:lpstr>
      <vt:lpstr>SOURCE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banu mathy</dc:creator>
  <cp:lastModifiedBy>banu mathy</cp:lastModifiedBy>
  <dcterms:created xsi:type="dcterms:W3CDTF">2025-05-13T11:35:07Z</dcterms:created>
  <dcterms:modified xsi:type="dcterms:W3CDTF">2025-05-27T06:53:44Z</dcterms:modified>
</cp:coreProperties>
</file>