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0\Thang10\02.XuLyBH\"/>
    </mc:Choice>
  </mc:AlternateContent>
  <bookViews>
    <workbookView xWindow="0" yWindow="0" windowWidth="28800" windowHeight="12435" activeTab="2"/>
  </bookViews>
  <sheets>
    <sheet name="TG102" sheetId="31" r:id="rId1"/>
    <sheet name="TG102SE" sheetId="30" r:id="rId2"/>
    <sheet name="TG102LE" sheetId="29" r:id="rId3"/>
    <sheet name="TG102V" sheetId="27" r:id="rId4"/>
    <sheet name="TongHopThang" sheetId="22" r:id="rId5"/>
  </sheets>
  <definedNames>
    <definedName name="_xlnm._FilterDatabase" localSheetId="0" hidden="1">'TG102'!$S$1:$S$105</definedName>
    <definedName name="_xlnm._FilterDatabase" localSheetId="2" hidden="1">TG102LE!$S$1:$S$105</definedName>
    <definedName name="_xlnm._FilterDatabase" localSheetId="1" hidden="1">TG102SE!$S$1:$S$105</definedName>
    <definedName name="_xlnm._FilterDatabase" localSheetId="3" hidden="1">TG102V!$S$1:$S$105</definedName>
    <definedName name="_xlnm._FilterDatabase" localSheetId="4" hidden="1">TongHopThang!$S$1:$S$105</definedName>
    <definedName name="_xlnm.Criteria" localSheetId="0">'TG102'!$S$4:$S$51</definedName>
    <definedName name="_xlnm.Criteria" localSheetId="2">TG102LE!$S$4:$S$51</definedName>
    <definedName name="_xlnm.Criteria" localSheetId="1">TG102SE!$S$4:$S$51</definedName>
    <definedName name="_xlnm.Criteria" localSheetId="3">TG102V!$S$4:$S$51</definedName>
    <definedName name="_xlnm.Criteria" localSheetId="4">TongHopThang!$S$4:$S$51</definedName>
  </definedNames>
  <calcPr calcId="152511"/>
</workbook>
</file>

<file path=xl/calcChain.xml><?xml version="1.0" encoding="utf-8"?>
<calcChain xmlns="http://schemas.openxmlformats.org/spreadsheetml/2006/main">
  <c r="V67" i="31" l="1"/>
  <c r="W62" i="31"/>
  <c r="W61" i="31"/>
  <c r="W55" i="31"/>
  <c r="W54" i="31"/>
  <c r="W53" i="31"/>
  <c r="W52" i="31"/>
  <c r="W51" i="31"/>
  <c r="W50" i="31"/>
  <c r="W49" i="31"/>
  <c r="W48" i="31"/>
  <c r="W47" i="31"/>
  <c r="W46" i="31"/>
  <c r="W45" i="31"/>
  <c r="W41" i="31"/>
  <c r="W40" i="31"/>
  <c r="W36" i="31"/>
  <c r="W35" i="31"/>
  <c r="W34" i="31"/>
  <c r="W33" i="31"/>
  <c r="W32" i="31"/>
  <c r="W31" i="31"/>
  <c r="W30" i="31"/>
  <c r="W29" i="31"/>
  <c r="W28" i="31"/>
  <c r="W27" i="31"/>
  <c r="W26" i="31"/>
  <c r="W22" i="31"/>
  <c r="W21" i="31"/>
  <c r="W20" i="31"/>
  <c r="W37" i="31" l="1"/>
  <c r="W56" i="31"/>
  <c r="V67" i="30"/>
  <c r="W62" i="30"/>
  <c r="W61" i="30"/>
  <c r="W55" i="30"/>
  <c r="W54" i="30"/>
  <c r="W53" i="30"/>
  <c r="W52" i="30"/>
  <c r="W51" i="30"/>
  <c r="W50" i="30"/>
  <c r="W49" i="30"/>
  <c r="W48" i="30"/>
  <c r="W47" i="30"/>
  <c r="W46" i="30"/>
  <c r="W45" i="30"/>
  <c r="W41" i="30"/>
  <c r="W40" i="30"/>
  <c r="W36" i="30"/>
  <c r="W35" i="30"/>
  <c r="W34" i="30"/>
  <c r="W33" i="30"/>
  <c r="W32" i="30"/>
  <c r="W31" i="30"/>
  <c r="W30" i="30"/>
  <c r="W29" i="30"/>
  <c r="W28" i="30"/>
  <c r="W27" i="30"/>
  <c r="W26" i="30"/>
  <c r="W22" i="30"/>
  <c r="W21" i="30"/>
  <c r="W20" i="30"/>
  <c r="W37" i="30" l="1"/>
  <c r="W56" i="30"/>
  <c r="V67" i="29"/>
  <c r="W62" i="29"/>
  <c r="W61" i="29"/>
  <c r="W55" i="29"/>
  <c r="W54" i="29"/>
  <c r="W53" i="29"/>
  <c r="W52" i="29"/>
  <c r="W51" i="29"/>
  <c r="W50" i="29"/>
  <c r="W49" i="29"/>
  <c r="W48" i="29"/>
  <c r="W47" i="29"/>
  <c r="W46" i="29"/>
  <c r="W45" i="29"/>
  <c r="W41" i="29"/>
  <c r="W40" i="29"/>
  <c r="W36" i="29"/>
  <c r="W35" i="29"/>
  <c r="W34" i="29"/>
  <c r="W33" i="29"/>
  <c r="W32" i="29"/>
  <c r="W31" i="29"/>
  <c r="W30" i="29"/>
  <c r="W29" i="29"/>
  <c r="W28" i="29"/>
  <c r="W27" i="29"/>
  <c r="W37" i="29" s="1"/>
  <c r="W26" i="29"/>
  <c r="W22" i="29"/>
  <c r="W21" i="29"/>
  <c r="W20" i="29"/>
  <c r="W56" i="29" l="1"/>
  <c r="V67" i="27" l="1"/>
  <c r="W62" i="27"/>
  <c r="W61" i="27"/>
  <c r="W55" i="27"/>
  <c r="W54" i="27"/>
  <c r="W53" i="27"/>
  <c r="W52" i="27"/>
  <c r="W51" i="27"/>
  <c r="W50" i="27"/>
  <c r="W49" i="27"/>
  <c r="W48" i="27"/>
  <c r="W47" i="27"/>
  <c r="W46" i="27"/>
  <c r="W45" i="27"/>
  <c r="W41" i="27"/>
  <c r="W40" i="27"/>
  <c r="W36" i="27"/>
  <c r="W35" i="27"/>
  <c r="W34" i="27"/>
  <c r="W33" i="27"/>
  <c r="W32" i="27"/>
  <c r="W31" i="27"/>
  <c r="W30" i="27"/>
  <c r="W29" i="27"/>
  <c r="W28" i="27"/>
  <c r="W27" i="27"/>
  <c r="W26" i="27"/>
  <c r="W22" i="27"/>
  <c r="W21" i="27"/>
  <c r="W20" i="27"/>
  <c r="W37" i="27" l="1"/>
  <c r="W56" i="27"/>
  <c r="W62" i="22" l="1"/>
  <c r="W61" i="22"/>
  <c r="V67" i="22" l="1"/>
  <c r="W55" i="22"/>
  <c r="W54" i="22"/>
  <c r="W53" i="22"/>
  <c r="W52" i="22"/>
  <c r="W51" i="22"/>
  <c r="W50" i="22"/>
  <c r="W49" i="22"/>
  <c r="W48" i="22"/>
  <c r="W47" i="22"/>
  <c r="W46" i="22"/>
  <c r="W45" i="22"/>
  <c r="W36" i="22"/>
  <c r="W35" i="22"/>
  <c r="W34" i="22"/>
  <c r="W33" i="22"/>
  <c r="W32" i="22"/>
  <c r="W31" i="22"/>
  <c r="W30" i="22"/>
  <c r="W29" i="22"/>
  <c r="W28" i="22"/>
  <c r="W27" i="22"/>
  <c r="W22" i="22"/>
  <c r="W21" i="22"/>
  <c r="W20" i="22"/>
  <c r="W41" i="22"/>
  <c r="W40" i="22"/>
  <c r="W26" i="22"/>
  <c r="W37" i="22" l="1"/>
  <c r="W56" i="22"/>
</calcChain>
</file>

<file path=xl/sharedStrings.xml><?xml version="1.0" encoding="utf-8"?>
<sst xmlns="http://schemas.openxmlformats.org/spreadsheetml/2006/main" count="513" uniqueCount="113">
  <si>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</si>
  <si>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</si>
  <si>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</si>
  <si>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</si>
  <si>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</si>
  <si>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</si>
  <si>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</si>
  <si>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</si>
  <si>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 xml:space="preserve">Kết Quả </t>
  </si>
  <si>
    <t xml:space="preserve">Thông tin thiết bị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</si>
  <si>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</si>
  <si>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</si>
  <si>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</si>
  <si>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</si>
  <si>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</si>
  <si>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</si>
  <si>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</si>
  <si>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</si>
  <si>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</si>
  <si>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</si>
  <si>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</si>
  <si>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</si>
  <si>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</si>
  <si>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</si>
  <si>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</si>
  <si>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</si>
  <si>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</si>
  <si>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</si>
  <si>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</si>
  <si>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</si>
  <si>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</si>
  <si>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</si>
  <si>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</si>
  <si>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</si>
  <si>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</si>
  <si>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</si>
  <si>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</si>
  <si>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</si>
  <si>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</si>
  <si>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</si>
  <si>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</si>
  <si>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</si>
  <si>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</si>
  <si>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</si>
  <si>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</si>
  <si>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TG007X</t>
  </si>
  <si>
    <t>TG102V</t>
  </si>
  <si>
    <t>TG102SE</t>
  </si>
  <si>
    <t>TG007S</t>
  </si>
  <si>
    <t>TG007</t>
  </si>
  <si>
    <t>TG102E</t>
  </si>
  <si>
    <t>TG102</t>
  </si>
  <si>
    <t>TG102A</t>
  </si>
  <si>
    <t>NSHD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</si>
  <si>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</si>
  <si>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</si>
  <si>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</si>
  <si>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</si>
  <si>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</si>
  <si>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</si>
  <si>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</si>
  <si>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</si>
  <si>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Cảm biến nhiệt (CBN)</t>
  </si>
  <si>
    <t>Model khác (Wetrack 1,2…)</t>
  </si>
  <si>
    <t>Xử lý phát sinh lỗi mới</t>
  </si>
  <si>
    <t>Khách hàng</t>
  </si>
  <si>
    <t>XỬ LÝ THIẾT BỊ BẢO HÀNH THÁNG 10 NĂM 2020</t>
  </si>
  <si>
    <t>H</t>
  </si>
  <si>
    <t>PC+PM</t>
  </si>
  <si>
    <t>CS</t>
  </si>
  <si>
    <t>Thiết bị không nhận sim</t>
  </si>
  <si>
    <t>28/10/2020</t>
  </si>
  <si>
    <t>LE.2.00.---28.200624</t>
  </si>
  <si>
    <t>Còn BH</t>
  </si>
  <si>
    <t>Anh Tuấn BG</t>
  </si>
  <si>
    <t>125.212.203.114,14747</t>
  </si>
  <si>
    <t>Lỗi GSM</t>
  </si>
  <si>
    <t>Thay module GSM/GPS</t>
  </si>
  <si>
    <t>Tùng</t>
  </si>
  <si>
    <t>Nổ chập nổ nguồn 3v3</t>
  </si>
  <si>
    <t>Thay tụ tantalum, thay ic nguồn 3v3, thay MCU</t>
  </si>
  <si>
    <t>Lock: 125.212.203.114,16767</t>
  </si>
  <si>
    <t>VI.2.00.---19.200527</t>
  </si>
  <si>
    <t>Nâng cấp khay sim, nâng cấp FW, thay vỏ hộp</t>
  </si>
  <si>
    <t>SE.4.00.---06.200630</t>
  </si>
  <si>
    <t>SE.3.00.---01.181017</t>
  </si>
  <si>
    <t>Thiết bị không chốt GSM</t>
  </si>
  <si>
    <t>SE.4.00.---05.200527</t>
  </si>
  <si>
    <t>Khởi tạo lại thiết bị</t>
  </si>
  <si>
    <t>Hết hạn dịch vụ</t>
  </si>
  <si>
    <t>Thiết bị reset liện tục</t>
  </si>
  <si>
    <t>Nạp lại FW</t>
  </si>
  <si>
    <t>013227006337295</t>
  </si>
  <si>
    <t>ID: 1505041703</t>
  </si>
  <si>
    <t>125.212.203.114,14848</t>
  </si>
  <si>
    <t>X.2.27</t>
  </si>
  <si>
    <t>012896001439824</t>
  </si>
  <si>
    <t>Lỗi module GSM, thiết bị không cập nhật sai ngày</t>
  </si>
  <si>
    <t>X.4.0.0.00001.221117</t>
  </si>
  <si>
    <t>Thay module GSM, thay module GPS</t>
  </si>
  <si>
    <t>GSM,GPS</t>
  </si>
  <si>
    <t>RTC</t>
  </si>
  <si>
    <t>Không bắn lên terminal, lỗi bộ nhớ</t>
  </si>
  <si>
    <t>Thay ic giao tiếp, flash</t>
  </si>
  <si>
    <t>X.4.0.0.00002.180125</t>
  </si>
  <si>
    <t>Thiết bị reset liên tục</t>
  </si>
  <si>
    <t>Chập MCU</t>
  </si>
  <si>
    <t>Thay MCU</t>
  </si>
  <si>
    <t>Lock: 125.212.203.114,14747</t>
  </si>
  <si>
    <t>X.3.0.0.00042.250815</t>
  </si>
  <si>
    <t>Sim lỗi</t>
  </si>
  <si>
    <t>Sim</t>
  </si>
  <si>
    <t xml:space="preserve">ID: 1504021332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</si>
</sst>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color rgb="FF9C0006"/>
      <name val="Calibri"/>
      <family val="2"/>
      <charset val="163"/>
      <scheme val="minor"/>
    </font>
    <font>
      <sz val="13"/>
      <color rgb="FF9C0006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0" fillId="4" borderId="0" applyNumberFormat="0" applyBorder="0" applyAlignment="0" applyProtection="0"/>
  </cellStyleXfs>
  <cellXfs count="11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0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5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" fontId="3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11" fillId="2" borderId="1" xfId="1" applyFont="1" applyFill="1" applyBorder="1" applyAlignment="1">
      <alignment horizontal="center" vertical="center" wrapText="1"/>
    </xf>
    <xf numFmtId="3" fontId="11" fillId="2" borderId="1" xfId="1" applyNumberFormat="1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  <xf numFmtId="14" fontId="12" fillId="0" borderId="1" xfId="0" quotePrefix="1" applyNumberFormat="1" applyFont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" fontId="6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quotePrefix="1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2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49" fontId="3" fillId="2" borderId="1" xfId="0" quotePrefix="1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6" fillId="2" borderId="1" xfId="0" quotePrefix="1" applyNumberFormat="1" applyFont="1" applyFill="1" applyBorder="1" applyAlignment="1">
      <alignment horizontal="center" vertical="center"/>
    </xf>
    <xf numFmtId="49" fontId="6" fillId="2" borderId="1" xfId="1" quotePrefix="1" applyNumberFormat="1" applyFont="1" applyFill="1" applyBorder="1" applyAlignment="1">
      <alignment horizontal="center" vertical="center"/>
    </xf>
    <xf numFmtId="49" fontId="3" fillId="2" borderId="1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3" fontId="3" fillId="2" borderId="1" xfId="1" applyNumberFormat="1" applyFont="1" applyFill="1" applyBorder="1" applyAlignment="1">
      <alignment horizontal="center" vertical="center" wrapText="1"/>
    </xf>
    <xf numFmtId="3" fontId="3" fillId="2" borderId="1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2" borderId="1" xfId="1" quotePrefix="1" applyFont="1" applyFill="1" applyBorder="1" applyAlignment="1">
      <alignment horizontal="center" vertical="center" wrapText="1"/>
    </xf>
    <xf numFmtId="1" fontId="3" fillId="2" borderId="1" xfId="0" quotePrefix="1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topLeftCell="A4" zoomScale="55" zoomScaleNormal="55" workbookViewId="0">
      <selection activeCell="K27" sqref="K27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7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109" t="s">
        <v>66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</row>
    <row r="2" spans="1:23" ht="24.95" customHeight="1" x14ac:dyDescent="0.25">
      <c r="A2" s="110" t="s">
        <v>65</v>
      </c>
      <c r="B2" s="111"/>
      <c r="C2" s="111"/>
      <c r="D2" s="111"/>
      <c r="E2" s="112" t="s">
        <v>74</v>
      </c>
      <c r="F2" s="112"/>
      <c r="G2" s="6"/>
      <c r="H2" s="23"/>
      <c r="I2" s="23"/>
      <c r="J2" s="23"/>
      <c r="K2" s="23"/>
      <c r="L2" s="24"/>
      <c r="M2" s="23"/>
      <c r="N2" s="23"/>
      <c r="O2" s="25"/>
      <c r="P2" s="25"/>
      <c r="Q2" s="25"/>
      <c r="R2" s="25"/>
      <c r="S2" s="28"/>
      <c r="T2" s="45"/>
      <c r="U2" s="28"/>
      <c r="V2" s="28"/>
      <c r="W2" s="29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6"/>
      <c r="R3" s="26"/>
      <c r="S3" s="28"/>
      <c r="T3" s="28"/>
      <c r="U3" s="28"/>
      <c r="V3" s="28"/>
      <c r="W3" s="29"/>
    </row>
    <row r="4" spans="1:23" ht="24.95" customHeight="1" x14ac:dyDescent="0.25">
      <c r="A4" s="113" t="s">
        <v>0</v>
      </c>
      <c r="B4" s="106" t="s">
        <v>9</v>
      </c>
      <c r="C4" s="106"/>
      <c r="D4" s="106"/>
      <c r="E4" s="106"/>
      <c r="F4" s="106"/>
      <c r="G4" s="106"/>
      <c r="H4" s="106"/>
      <c r="I4" s="106"/>
      <c r="J4" s="106" t="s">
        <v>6</v>
      </c>
      <c r="K4" s="106" t="s">
        <v>11</v>
      </c>
      <c r="L4" s="106"/>
      <c r="M4" s="114" t="s">
        <v>42</v>
      </c>
      <c r="N4" s="114" t="s">
        <v>10</v>
      </c>
      <c r="O4" s="106" t="s">
        <v>8</v>
      </c>
      <c r="P4" s="105" t="s">
        <v>14</v>
      </c>
      <c r="Q4" s="106" t="s">
        <v>39</v>
      </c>
      <c r="R4" s="106" t="s">
        <v>61</v>
      </c>
      <c r="S4" s="107" t="s">
        <v>64</v>
      </c>
      <c r="T4" s="28"/>
      <c r="U4" s="28"/>
      <c r="V4" s="106" t="s">
        <v>39</v>
      </c>
      <c r="W4" s="106" t="s">
        <v>61</v>
      </c>
    </row>
    <row r="5" spans="1:23" ht="50.1" customHeight="1" x14ac:dyDescent="0.25">
      <c r="A5" s="113"/>
      <c r="B5" s="58" t="s">
        <v>1</v>
      </c>
      <c r="C5" s="58" t="s">
        <v>2</v>
      </c>
      <c r="D5" s="58" t="s">
        <v>3</v>
      </c>
      <c r="E5" s="58" t="s">
        <v>43</v>
      </c>
      <c r="F5" s="58" t="s">
        <v>4</v>
      </c>
      <c r="G5" s="58" t="s">
        <v>5</v>
      </c>
      <c r="H5" s="58" t="s">
        <v>7</v>
      </c>
      <c r="I5" s="58" t="s">
        <v>15</v>
      </c>
      <c r="J5" s="106"/>
      <c r="K5" s="58" t="s">
        <v>12</v>
      </c>
      <c r="L5" s="58" t="s">
        <v>13</v>
      </c>
      <c r="M5" s="115"/>
      <c r="N5" s="115"/>
      <c r="O5" s="106"/>
      <c r="P5" s="105"/>
      <c r="Q5" s="106"/>
      <c r="R5" s="106"/>
      <c r="S5" s="108"/>
      <c r="T5" s="28"/>
      <c r="U5" s="28"/>
      <c r="V5" s="106"/>
      <c r="W5" s="106"/>
    </row>
    <row r="6" spans="1:23" s="14" customFormat="1" ht="18" customHeight="1" x14ac:dyDescent="0.25">
      <c r="A6" s="4">
        <v>1</v>
      </c>
      <c r="B6" s="87" t="s">
        <v>71</v>
      </c>
      <c r="C6" s="87"/>
      <c r="D6" s="51" t="s">
        <v>51</v>
      </c>
      <c r="E6" s="98" t="s">
        <v>92</v>
      </c>
      <c r="F6" s="71"/>
      <c r="G6" s="51" t="s">
        <v>67</v>
      </c>
      <c r="H6" s="51" t="s">
        <v>93</v>
      </c>
      <c r="I6" s="62" t="s">
        <v>94</v>
      </c>
      <c r="J6" s="53"/>
      <c r="K6" s="53" t="s">
        <v>95</v>
      </c>
      <c r="L6" s="56" t="s">
        <v>104</v>
      </c>
      <c r="M6" s="53" t="s">
        <v>38</v>
      </c>
      <c r="N6" s="55"/>
      <c r="O6" s="53"/>
      <c r="P6" s="53" t="s">
        <v>78</v>
      </c>
      <c r="Q6" s="3" t="s">
        <v>19</v>
      </c>
      <c r="R6" s="51" t="s">
        <v>24</v>
      </c>
      <c r="S6" s="4"/>
      <c r="T6" s="28"/>
      <c r="U6" s="85"/>
      <c r="V6" s="99" t="s">
        <v>18</v>
      </c>
      <c r="W6" s="4" t="s">
        <v>20</v>
      </c>
    </row>
    <row r="7" spans="1:23" s="14" customFormat="1" ht="18" customHeight="1" x14ac:dyDescent="0.25">
      <c r="A7" s="4">
        <v>2</v>
      </c>
      <c r="B7" s="87" t="s">
        <v>71</v>
      </c>
      <c r="C7" s="87"/>
      <c r="D7" s="51" t="s">
        <v>51</v>
      </c>
      <c r="E7" s="68">
        <v>865904020083843</v>
      </c>
      <c r="F7" s="51" t="s">
        <v>111</v>
      </c>
      <c r="G7" s="51" t="s">
        <v>67</v>
      </c>
      <c r="H7" s="51" t="s">
        <v>110</v>
      </c>
      <c r="I7" s="62" t="s">
        <v>108</v>
      </c>
      <c r="J7" s="53" t="s">
        <v>106</v>
      </c>
      <c r="K7" s="1" t="s">
        <v>109</v>
      </c>
      <c r="L7" s="56"/>
      <c r="M7" s="53" t="s">
        <v>107</v>
      </c>
      <c r="N7" s="55">
        <v>120000</v>
      </c>
      <c r="O7" s="53"/>
      <c r="P7" s="53" t="s">
        <v>78</v>
      </c>
      <c r="Q7" s="3" t="s">
        <v>18</v>
      </c>
      <c r="R7" s="51" t="s">
        <v>20</v>
      </c>
      <c r="S7" s="4"/>
      <c r="T7" s="28"/>
      <c r="U7" s="85"/>
      <c r="V7" s="100"/>
      <c r="W7" s="4" t="s">
        <v>35</v>
      </c>
    </row>
    <row r="8" spans="1:23" s="14" customFormat="1" ht="18" customHeight="1" x14ac:dyDescent="0.25">
      <c r="A8" s="4">
        <v>3</v>
      </c>
      <c r="B8" s="87" t="s">
        <v>71</v>
      </c>
      <c r="C8" s="87"/>
      <c r="D8" s="51" t="s">
        <v>51</v>
      </c>
      <c r="E8" s="68">
        <v>865904028275821</v>
      </c>
      <c r="F8" s="71"/>
      <c r="G8" s="51" t="s">
        <v>67</v>
      </c>
      <c r="H8" s="51" t="s">
        <v>112</v>
      </c>
      <c r="I8" s="62" t="s">
        <v>94</v>
      </c>
      <c r="J8" s="92"/>
      <c r="K8" s="56" t="s">
        <v>95</v>
      </c>
      <c r="L8" s="56"/>
      <c r="M8" s="92" t="s">
        <v>38</v>
      </c>
      <c r="N8" s="95"/>
      <c r="O8" s="53"/>
      <c r="P8" s="53" t="s">
        <v>78</v>
      </c>
      <c r="Q8" s="3" t="s">
        <v>19</v>
      </c>
      <c r="R8" s="51" t="s">
        <v>24</v>
      </c>
      <c r="S8" s="4"/>
      <c r="T8" s="28"/>
      <c r="U8" s="85"/>
      <c r="V8" s="100"/>
      <c r="W8" s="4" t="s">
        <v>21</v>
      </c>
    </row>
    <row r="9" spans="1:23" s="14" customFormat="1" ht="18" customHeight="1" x14ac:dyDescent="0.25">
      <c r="A9" s="4">
        <v>4</v>
      </c>
      <c r="B9" s="87" t="s">
        <v>71</v>
      </c>
      <c r="C9" s="87"/>
      <c r="D9" s="51" t="s">
        <v>51</v>
      </c>
      <c r="E9" s="52">
        <v>866762026904209</v>
      </c>
      <c r="F9" s="71"/>
      <c r="G9" s="51" t="s">
        <v>67</v>
      </c>
      <c r="H9" s="71"/>
      <c r="I9" s="62"/>
      <c r="J9" s="53"/>
      <c r="K9" s="56"/>
      <c r="L9" s="56"/>
      <c r="M9" s="53"/>
      <c r="N9" s="55"/>
      <c r="O9" s="53"/>
      <c r="P9" s="53"/>
      <c r="Q9" s="3"/>
      <c r="R9" s="51"/>
      <c r="S9" s="4"/>
      <c r="T9" s="85"/>
      <c r="U9" s="85"/>
      <c r="V9" s="100"/>
      <c r="W9" s="4" t="s">
        <v>59</v>
      </c>
    </row>
    <row r="10" spans="1:23" s="14" customFormat="1" ht="18" customHeight="1" x14ac:dyDescent="0.25">
      <c r="A10" s="4">
        <v>5</v>
      </c>
      <c r="B10" s="87" t="s">
        <v>71</v>
      </c>
      <c r="C10" s="87"/>
      <c r="D10" s="51" t="s">
        <v>51</v>
      </c>
      <c r="E10" s="52">
        <v>867330024351150</v>
      </c>
      <c r="F10" s="71"/>
      <c r="G10" s="51" t="s">
        <v>67</v>
      </c>
      <c r="H10" s="71"/>
      <c r="I10" s="62"/>
      <c r="J10" s="53"/>
      <c r="K10" s="56"/>
      <c r="L10" s="56"/>
      <c r="M10" s="53"/>
      <c r="N10" s="55"/>
      <c r="O10" s="53"/>
      <c r="P10" s="53"/>
      <c r="Q10" s="3"/>
      <c r="R10" s="51"/>
      <c r="S10" s="4"/>
      <c r="T10" s="85"/>
      <c r="U10" s="85"/>
      <c r="V10" s="100"/>
      <c r="W10" s="4" t="s">
        <v>31</v>
      </c>
    </row>
    <row r="11" spans="1:23" s="14" customFormat="1" ht="18" customHeight="1" x14ac:dyDescent="0.25">
      <c r="A11" s="4">
        <v>6</v>
      </c>
      <c r="B11" s="87" t="s">
        <v>71</v>
      </c>
      <c r="C11" s="87"/>
      <c r="D11" s="51" t="s">
        <v>51</v>
      </c>
      <c r="E11" s="52">
        <v>865904020097850</v>
      </c>
      <c r="F11" s="71"/>
      <c r="G11" s="51" t="s">
        <v>67</v>
      </c>
      <c r="H11" s="51"/>
      <c r="I11" s="62" t="s">
        <v>75</v>
      </c>
      <c r="J11" s="53" t="s">
        <v>105</v>
      </c>
      <c r="K11" s="56"/>
      <c r="L11" s="56" t="s">
        <v>104</v>
      </c>
      <c r="M11" s="53" t="s">
        <v>91</v>
      </c>
      <c r="N11" s="55"/>
      <c r="O11" s="53"/>
      <c r="P11" s="53" t="s">
        <v>78</v>
      </c>
      <c r="Q11" s="3" t="s">
        <v>19</v>
      </c>
      <c r="R11" s="51" t="s">
        <v>36</v>
      </c>
      <c r="S11" s="4"/>
      <c r="T11" s="85"/>
      <c r="U11" s="85"/>
      <c r="V11" s="100"/>
      <c r="W11" s="4" t="s">
        <v>30</v>
      </c>
    </row>
    <row r="12" spans="1:23" s="14" customFormat="1" ht="18" customHeight="1" x14ac:dyDescent="0.25">
      <c r="A12" s="4">
        <v>7</v>
      </c>
      <c r="B12" s="87" t="s">
        <v>71</v>
      </c>
      <c r="C12" s="89"/>
      <c r="D12" s="51" t="s">
        <v>51</v>
      </c>
      <c r="E12" s="52">
        <v>865904020096217</v>
      </c>
      <c r="F12" s="71"/>
      <c r="G12" s="51" t="s">
        <v>67</v>
      </c>
      <c r="H12" s="71"/>
      <c r="I12" s="62"/>
      <c r="J12" s="53" t="s">
        <v>102</v>
      </c>
      <c r="K12" s="56"/>
      <c r="L12" s="56"/>
      <c r="M12" s="53" t="s">
        <v>103</v>
      </c>
      <c r="N12" s="55">
        <v>140000</v>
      </c>
      <c r="O12" s="53"/>
      <c r="P12" s="53" t="s">
        <v>78</v>
      </c>
      <c r="Q12" s="3" t="s">
        <v>18</v>
      </c>
      <c r="R12" s="51" t="s">
        <v>30</v>
      </c>
      <c r="S12" s="4"/>
      <c r="T12" s="85"/>
      <c r="U12" s="85"/>
      <c r="V12" s="99" t="s">
        <v>19</v>
      </c>
      <c r="W12" s="4" t="s">
        <v>23</v>
      </c>
    </row>
    <row r="13" spans="1:23" s="14" customFormat="1" ht="18" customHeight="1" x14ac:dyDescent="0.25">
      <c r="A13" s="4">
        <v>8</v>
      </c>
      <c r="B13" s="87" t="s">
        <v>71</v>
      </c>
      <c r="C13" s="90"/>
      <c r="D13" s="51" t="s">
        <v>51</v>
      </c>
      <c r="E13" s="57" t="s">
        <v>96</v>
      </c>
      <c r="F13" s="71"/>
      <c r="G13" s="51" t="s">
        <v>67</v>
      </c>
      <c r="H13" s="71"/>
      <c r="I13" s="62" t="s">
        <v>75</v>
      </c>
      <c r="J13" s="92" t="s">
        <v>97</v>
      </c>
      <c r="K13" s="93" t="s">
        <v>98</v>
      </c>
      <c r="L13" s="56"/>
      <c r="M13" s="92" t="s">
        <v>99</v>
      </c>
      <c r="N13" s="95">
        <v>350000</v>
      </c>
      <c r="O13" s="53"/>
      <c r="P13" s="53" t="s">
        <v>78</v>
      </c>
      <c r="Q13" s="3" t="s">
        <v>18</v>
      </c>
      <c r="R13" s="51" t="s">
        <v>100</v>
      </c>
      <c r="S13" s="96" t="s">
        <v>101</v>
      </c>
      <c r="T13" s="85"/>
      <c r="U13" s="85"/>
      <c r="V13" s="100"/>
      <c r="W13" s="4" t="s">
        <v>37</v>
      </c>
    </row>
    <row r="14" spans="1:23" s="14" customFormat="1" ht="18" customHeight="1" x14ac:dyDescent="0.25">
      <c r="A14" s="4">
        <v>9</v>
      </c>
      <c r="B14" s="50"/>
      <c r="C14" s="50"/>
      <c r="D14" s="51"/>
      <c r="E14" s="52"/>
      <c r="F14" s="51"/>
      <c r="G14" s="51"/>
      <c r="H14" s="51"/>
      <c r="I14" s="2"/>
      <c r="J14" s="1"/>
      <c r="K14" s="53"/>
      <c r="L14" s="1"/>
      <c r="M14" s="1"/>
      <c r="N14" s="1"/>
      <c r="O14" s="53"/>
      <c r="P14" s="1"/>
      <c r="Q14" s="3"/>
      <c r="R14" s="11"/>
      <c r="S14" s="4"/>
      <c r="T14" s="85"/>
      <c r="U14" s="85"/>
      <c r="V14" s="100"/>
      <c r="W14" s="4" t="s">
        <v>36</v>
      </c>
    </row>
    <row r="15" spans="1:23" ht="18" customHeight="1" x14ac:dyDescent="0.25">
      <c r="A15" s="4">
        <v>10</v>
      </c>
      <c r="B15" s="50"/>
      <c r="C15" s="50"/>
      <c r="D15" s="51"/>
      <c r="E15" s="57"/>
      <c r="F15" s="51"/>
      <c r="G15" s="51"/>
      <c r="H15" s="51"/>
      <c r="I15" s="2"/>
      <c r="J15" s="1"/>
      <c r="K15" s="1"/>
      <c r="L15" s="1"/>
      <c r="M15" s="1"/>
      <c r="N15" s="13"/>
      <c r="O15" s="53"/>
      <c r="P15" s="1"/>
      <c r="Q15" s="3"/>
      <c r="R15" s="11"/>
      <c r="S15" s="4"/>
      <c r="T15" s="85"/>
      <c r="U15" s="16"/>
      <c r="V15" s="100"/>
      <c r="W15" s="4" t="s">
        <v>24</v>
      </c>
    </row>
    <row r="16" spans="1:23" ht="18" customHeight="1" x14ac:dyDescent="0.25">
      <c r="A16" s="4">
        <v>11</v>
      </c>
      <c r="B16" s="50"/>
      <c r="C16" s="50"/>
      <c r="D16" s="51"/>
      <c r="E16" s="52"/>
      <c r="F16" s="51"/>
      <c r="G16" s="51"/>
      <c r="H16" s="11"/>
      <c r="I16" s="2"/>
      <c r="J16" s="1"/>
      <c r="K16" s="1"/>
      <c r="L16" s="1"/>
      <c r="M16" s="1"/>
      <c r="N16" s="1"/>
      <c r="O16" s="53"/>
      <c r="P16" s="1"/>
      <c r="Q16" s="3"/>
      <c r="R16" s="11"/>
      <c r="S16" s="4"/>
      <c r="T16" s="85"/>
      <c r="U16" s="16"/>
      <c r="V16" s="101"/>
      <c r="W16" s="4" t="s">
        <v>25</v>
      </c>
    </row>
    <row r="17" spans="1:23" ht="18" customHeight="1" x14ac:dyDescent="0.25">
      <c r="A17" s="4">
        <v>12</v>
      </c>
      <c r="B17" s="50"/>
      <c r="C17" s="50"/>
      <c r="D17" s="51"/>
      <c r="E17" s="52"/>
      <c r="F17" s="51"/>
      <c r="G17" s="51"/>
      <c r="H17" s="51"/>
      <c r="I17" s="1"/>
      <c r="J17" s="1"/>
      <c r="K17" s="1"/>
      <c r="L17" s="1"/>
      <c r="M17" s="1"/>
      <c r="N17" s="1"/>
      <c r="O17" s="53"/>
      <c r="P17" s="1"/>
      <c r="Q17" s="4"/>
      <c r="R17" s="11"/>
      <c r="S17" s="4"/>
      <c r="T17" s="85"/>
      <c r="U17" s="16"/>
      <c r="V17" s="85"/>
      <c r="W17" s="17"/>
    </row>
    <row r="18" spans="1:23" ht="18" customHeight="1" x14ac:dyDescent="0.25">
      <c r="A18" s="4">
        <v>13</v>
      </c>
      <c r="B18" s="50"/>
      <c r="C18" s="50"/>
      <c r="D18" s="51"/>
      <c r="E18" s="52"/>
      <c r="F18" s="51"/>
      <c r="G18" s="51"/>
      <c r="H18" s="51"/>
      <c r="I18" s="15"/>
      <c r="J18" s="15"/>
      <c r="K18" s="15"/>
      <c r="L18" s="1"/>
      <c r="M18" s="1"/>
      <c r="N18" s="15"/>
      <c r="O18" s="53"/>
      <c r="P18" s="1"/>
      <c r="Q18" s="4"/>
      <c r="R18" s="11"/>
      <c r="S18" s="4"/>
      <c r="T18" s="85"/>
      <c r="U18" s="16"/>
      <c r="V18" s="16"/>
      <c r="W18" s="18"/>
    </row>
    <row r="19" spans="1:23" ht="18" customHeight="1" x14ac:dyDescent="0.25">
      <c r="A19" s="4">
        <v>14</v>
      </c>
      <c r="B19" s="10"/>
      <c r="C19" s="1"/>
      <c r="D19" s="11"/>
      <c r="E19" s="12"/>
      <c r="F19" s="11"/>
      <c r="G19" s="11"/>
      <c r="H19" s="1"/>
      <c r="I19" s="1"/>
      <c r="J19" s="1"/>
      <c r="K19" s="1"/>
      <c r="L19" s="1"/>
      <c r="M19" s="1"/>
      <c r="N19" s="1"/>
      <c r="O19" s="1"/>
      <c r="P19" s="1"/>
      <c r="Q19" s="4"/>
      <c r="R19" s="11"/>
      <c r="S19" s="4"/>
      <c r="T19" s="85"/>
      <c r="U19" s="16"/>
      <c r="V19" s="58" t="s">
        <v>39</v>
      </c>
      <c r="W19" s="19" t="s">
        <v>16</v>
      </c>
    </row>
    <row r="20" spans="1:23" ht="18" customHeight="1" x14ac:dyDescent="0.25">
      <c r="A20" s="4">
        <v>15</v>
      </c>
      <c r="B20" s="10"/>
      <c r="C20" s="1"/>
      <c r="D20" s="11"/>
      <c r="E20" s="12"/>
      <c r="F20" s="11"/>
      <c r="G20" s="11"/>
      <c r="H20" s="1"/>
      <c r="I20" s="1"/>
      <c r="J20" s="1"/>
      <c r="K20" s="1"/>
      <c r="L20" s="1"/>
      <c r="M20" s="11"/>
      <c r="N20" s="1"/>
      <c r="O20" s="1"/>
      <c r="P20" s="1"/>
      <c r="Q20" s="4"/>
      <c r="R20" s="11"/>
      <c r="S20" s="4"/>
      <c r="T20" s="85"/>
      <c r="U20" s="16"/>
      <c r="V20" s="11" t="s">
        <v>17</v>
      </c>
      <c r="W20" s="11">
        <f>COUNTIF($Q$6:$Q$105,"PM")</f>
        <v>3</v>
      </c>
    </row>
    <row r="21" spans="1:23" ht="18" customHeight="1" x14ac:dyDescent="0.25">
      <c r="A21" s="4">
        <v>16</v>
      </c>
      <c r="B21" s="10"/>
      <c r="C21" s="1"/>
      <c r="D21" s="11"/>
      <c r="E21" s="12"/>
      <c r="F21" s="11"/>
      <c r="G21" s="11"/>
      <c r="H21" s="1"/>
      <c r="I21" s="1"/>
      <c r="J21" s="1"/>
      <c r="K21" s="1"/>
      <c r="L21" s="1"/>
      <c r="M21" s="1"/>
      <c r="N21" s="1"/>
      <c r="O21" s="1"/>
      <c r="P21" s="1"/>
      <c r="Q21" s="4"/>
      <c r="R21" s="11"/>
      <c r="S21" s="4"/>
      <c r="T21" s="85"/>
      <c r="U21" s="16"/>
      <c r="V21" s="11" t="s">
        <v>57</v>
      </c>
      <c r="W21" s="11">
        <f>COUNTIF($Q$6:$Q$105,"PC")</f>
        <v>3</v>
      </c>
    </row>
    <row r="22" spans="1:23" ht="18" customHeight="1" x14ac:dyDescent="0.25">
      <c r="A22" s="4">
        <v>17</v>
      </c>
      <c r="B22" s="10"/>
      <c r="C22" s="1"/>
      <c r="D22" s="11"/>
      <c r="E22" s="12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4"/>
      <c r="R22" s="11"/>
      <c r="S22" s="4"/>
      <c r="T22" s="85"/>
      <c r="U22" s="16"/>
      <c r="V22" s="11" t="s">
        <v>58</v>
      </c>
      <c r="W22" s="11">
        <f>COUNTIF($Q$6:$Q$105,"PC+PM")</f>
        <v>0</v>
      </c>
    </row>
    <row r="23" spans="1:23" ht="18" customHeight="1" x14ac:dyDescent="0.25">
      <c r="A23" s="4">
        <v>18</v>
      </c>
      <c r="B23" s="10"/>
      <c r="C23" s="1"/>
      <c r="D23" s="11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4"/>
      <c r="R23" s="11"/>
      <c r="S23" s="4"/>
      <c r="T23" s="85"/>
      <c r="U23" s="16"/>
      <c r="V23" s="16"/>
      <c r="W23" s="18"/>
    </row>
    <row r="24" spans="1:23" ht="18" customHeight="1" x14ac:dyDescent="0.25">
      <c r="A24" s="4">
        <v>19</v>
      </c>
      <c r="B24" s="10"/>
      <c r="C24" s="1"/>
      <c r="D24" s="11"/>
      <c r="E24" s="1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4"/>
      <c r="R24" s="11"/>
      <c r="S24" s="4"/>
      <c r="T24" s="85"/>
      <c r="U24" s="16"/>
      <c r="V24" s="16"/>
      <c r="W24" s="18"/>
    </row>
    <row r="25" spans="1:23" ht="18" customHeight="1" x14ac:dyDescent="0.25">
      <c r="A25" s="4">
        <v>20</v>
      </c>
      <c r="B25" s="10"/>
      <c r="C25" s="1"/>
      <c r="D25" s="11"/>
      <c r="E25" s="1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4"/>
      <c r="R25" s="11"/>
      <c r="S25" s="4"/>
      <c r="T25" s="85"/>
      <c r="U25" s="16"/>
      <c r="V25" s="58" t="s">
        <v>54</v>
      </c>
      <c r="W25" s="19" t="s">
        <v>16</v>
      </c>
    </row>
    <row r="26" spans="1:23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11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85"/>
      <c r="U26" s="16"/>
      <c r="V26" s="4" t="s">
        <v>26</v>
      </c>
      <c r="W26" s="11">
        <f>COUNTIF($R$6:$R$51,"*MCU*")</f>
        <v>1</v>
      </c>
    </row>
    <row r="27" spans="1:23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85"/>
      <c r="U27" s="16"/>
      <c r="V27" s="4" t="s">
        <v>34</v>
      </c>
      <c r="W27" s="11">
        <f>COUNTIF($R$6:$R$51,"*GSM*")</f>
        <v>1</v>
      </c>
    </row>
    <row r="28" spans="1:23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1"/>
      <c r="J28" s="1"/>
      <c r="K28" s="1"/>
      <c r="L28" s="1"/>
      <c r="M28" s="1"/>
      <c r="N28" s="1"/>
      <c r="O28" s="1"/>
      <c r="P28" s="1"/>
      <c r="Q28" s="4"/>
      <c r="R28" s="11"/>
      <c r="S28" s="4"/>
      <c r="T28" s="85"/>
      <c r="U28" s="16"/>
      <c r="V28" s="4" t="s">
        <v>27</v>
      </c>
      <c r="W28" s="11">
        <f>COUNTIF($R$6:$R$51,"*GPS*")</f>
        <v>1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85"/>
      <c r="U29" s="16"/>
      <c r="V29" s="4" t="s">
        <v>60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85"/>
      <c r="U30" s="16"/>
      <c r="V30" s="4" t="s">
        <v>32</v>
      </c>
      <c r="W30" s="11">
        <f>COUNTIF($R$6:$R$51,"*NG*")</f>
        <v>0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85"/>
      <c r="U31" s="16"/>
      <c r="V31" s="4" t="s">
        <v>22</v>
      </c>
      <c r="W31" s="11">
        <f>COUNTIF($R$6:$R$51,"*LK*")</f>
        <v>1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85"/>
      <c r="U32" s="16"/>
      <c r="V32" s="4" t="s">
        <v>28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85"/>
      <c r="U33" s="16"/>
      <c r="V33" s="4" t="s">
        <v>55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85"/>
      <c r="U34" s="16"/>
      <c r="V34" s="4" t="s">
        <v>56</v>
      </c>
      <c r="W34" s="11">
        <f>COUNTIF($R$6:$R$51,"*RTB*")</f>
        <v>1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85"/>
      <c r="U35" s="16"/>
      <c r="V35" s="4" t="s">
        <v>38</v>
      </c>
      <c r="W35" s="11">
        <f>COUNTIF($R$6:$R$51,"*NCFW*")</f>
        <v>2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85"/>
      <c r="U36" s="16"/>
      <c r="V36" s="4" t="s">
        <v>29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85"/>
      <c r="U37" s="16"/>
      <c r="V37" s="20" t="s">
        <v>33</v>
      </c>
      <c r="W37" s="11">
        <f>SUM(W26:W36)</f>
        <v>7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85"/>
      <c r="U38" s="16"/>
      <c r="V38" s="16"/>
      <c r="W38" s="18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85"/>
      <c r="U39" s="16"/>
      <c r="V39" s="16"/>
      <c r="W39" s="18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85"/>
      <c r="U40" s="16"/>
      <c r="V40" s="20" t="s">
        <v>40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85"/>
      <c r="U41" s="16"/>
      <c r="V41" s="20" t="s">
        <v>41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85"/>
      <c r="U42" s="16"/>
      <c r="V42" s="16"/>
      <c r="W42" s="18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85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46"/>
      <c r="U44" s="16"/>
      <c r="V44" s="58" t="s">
        <v>3</v>
      </c>
      <c r="W44" s="58" t="s">
        <v>16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46"/>
      <c r="U45" s="16"/>
      <c r="V45" s="11" t="s">
        <v>50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46"/>
      <c r="U46" s="16"/>
      <c r="V46" s="11" t="s">
        <v>44</v>
      </c>
      <c r="W46" s="11">
        <f>COUNTIF($D$6:$D$105,"TG102LE")</f>
        <v>0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46"/>
      <c r="U47" s="48"/>
      <c r="V47" s="11" t="s">
        <v>45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6"/>
      <c r="U48" s="48"/>
      <c r="V48" s="11" t="s">
        <v>46</v>
      </c>
      <c r="W48" s="11">
        <f>COUNTIF($D$6:$D$105,"TG102V")</f>
        <v>0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6"/>
      <c r="U49" s="48"/>
      <c r="V49" s="11" t="s">
        <v>47</v>
      </c>
      <c r="W49" s="11">
        <f>COUNTIF($D$6:$D$105,"TG102SE")</f>
        <v>0</v>
      </c>
    </row>
    <row r="50" spans="1:23" ht="18" customHeight="1" x14ac:dyDescent="0.25">
      <c r="A50" s="32">
        <v>45</v>
      </c>
      <c r="B50" s="33"/>
      <c r="C50" s="33"/>
      <c r="D50" s="86"/>
      <c r="E50" s="34"/>
      <c r="F50" s="86"/>
      <c r="G50" s="86"/>
      <c r="H50" s="35"/>
      <c r="I50" s="35"/>
      <c r="J50" s="35"/>
      <c r="K50" s="35"/>
      <c r="L50" s="35"/>
      <c r="M50" s="35"/>
      <c r="N50" s="35"/>
      <c r="O50" s="35"/>
      <c r="P50" s="35"/>
      <c r="Q50" s="32"/>
      <c r="R50" s="86"/>
      <c r="S50" s="32"/>
      <c r="T50" s="46"/>
      <c r="U50" s="48"/>
      <c r="V50" s="11" t="s">
        <v>48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6"/>
      <c r="U51" s="48"/>
      <c r="V51" s="11" t="s">
        <v>49</v>
      </c>
      <c r="W51" s="11">
        <f>COUNTIF($D$6:$D$105,"TG007")</f>
        <v>0</v>
      </c>
    </row>
    <row r="52" spans="1:23" ht="18" customHeight="1" x14ac:dyDescent="0.25">
      <c r="A52" s="4">
        <v>47</v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7"/>
      <c r="M52" s="36"/>
      <c r="N52" s="36"/>
      <c r="O52" s="36"/>
      <c r="P52" s="36"/>
      <c r="Q52" s="36"/>
      <c r="R52" s="36"/>
      <c r="S52" s="36"/>
      <c r="T52" s="46"/>
      <c r="U52" s="48"/>
      <c r="V52" s="11" t="s">
        <v>51</v>
      </c>
      <c r="W52" s="11">
        <f>COUNTIF($D$6:$D$105,"TG102")</f>
        <v>8</v>
      </c>
    </row>
    <row r="53" spans="1:23" ht="18" customHeight="1" x14ac:dyDescent="0.25">
      <c r="A53" s="4">
        <v>48</v>
      </c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7"/>
      <c r="M53" s="36"/>
      <c r="N53" s="21"/>
      <c r="O53" s="21"/>
      <c r="P53" s="36"/>
      <c r="Q53" s="36"/>
      <c r="R53" s="36"/>
      <c r="S53" s="36"/>
      <c r="T53" s="46"/>
      <c r="U53" s="48"/>
      <c r="V53" s="11" t="s">
        <v>52</v>
      </c>
      <c r="W53" s="11">
        <f>COUNTIF($D$6:$D$105,"TG102A")</f>
        <v>0</v>
      </c>
    </row>
    <row r="54" spans="1:23" ht="18" customHeight="1" x14ac:dyDescent="0.25">
      <c r="A54" s="32">
        <v>49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3"/>
      <c r="M54" s="42"/>
      <c r="N54" s="44"/>
      <c r="O54" s="44"/>
      <c r="P54" s="42"/>
      <c r="Q54" s="42"/>
      <c r="R54" s="42"/>
      <c r="S54" s="42"/>
      <c r="T54" s="46"/>
      <c r="U54" s="48"/>
      <c r="V54" s="11" t="s">
        <v>53</v>
      </c>
      <c r="W54" s="11">
        <f>COUNTIF($D$6:$D$105,"NSHD")</f>
        <v>0</v>
      </c>
    </row>
    <row r="55" spans="1:23" ht="18" customHeight="1" x14ac:dyDescent="0.25">
      <c r="A55" s="4">
        <v>50</v>
      </c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7"/>
      <c r="M55" s="36"/>
      <c r="N55" s="21"/>
      <c r="O55" s="21"/>
      <c r="P55" s="36"/>
      <c r="Q55" s="36"/>
      <c r="R55" s="36"/>
      <c r="S55" s="36"/>
      <c r="T55" s="46"/>
      <c r="U55" s="48"/>
      <c r="V55" s="11" t="s">
        <v>62</v>
      </c>
      <c r="W55" s="11">
        <f>COUNTIF($D$6:$D$105,"CBN")</f>
        <v>0</v>
      </c>
    </row>
    <row r="56" spans="1:23" ht="18" customHeight="1" x14ac:dyDescent="0.25">
      <c r="A56" s="4">
        <v>51</v>
      </c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7"/>
      <c r="M56" s="36"/>
      <c r="N56" s="36"/>
      <c r="O56" s="36"/>
      <c r="P56" s="36"/>
      <c r="Q56" s="36"/>
      <c r="R56" s="36"/>
      <c r="S56" s="36"/>
      <c r="T56" s="46"/>
      <c r="U56" s="48"/>
      <c r="V56" s="102" t="s">
        <v>63</v>
      </c>
      <c r="W56" s="102">
        <f>SUM(COUNTIF($D$6:$D$106,"**")-SUM($W$45:$W$55))</f>
        <v>0</v>
      </c>
    </row>
    <row r="57" spans="1:23" ht="18" customHeight="1" x14ac:dyDescent="0.25">
      <c r="A57" s="4">
        <v>52</v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7"/>
      <c r="M57" s="36"/>
      <c r="N57" s="36"/>
      <c r="O57" s="36"/>
      <c r="P57" s="36"/>
      <c r="Q57" s="36"/>
      <c r="R57" s="36"/>
      <c r="S57" s="36"/>
      <c r="T57" s="46"/>
      <c r="U57" s="48"/>
      <c r="V57" s="103"/>
      <c r="W57" s="103"/>
    </row>
    <row r="58" spans="1:23" ht="18" customHeight="1" x14ac:dyDescent="0.25">
      <c r="A58" s="4">
        <v>53</v>
      </c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7"/>
      <c r="M58" s="36"/>
      <c r="N58" s="36"/>
      <c r="O58" s="36"/>
      <c r="P58" s="36"/>
      <c r="Q58" s="36"/>
      <c r="R58" s="36"/>
      <c r="S58" s="36"/>
      <c r="T58" s="46"/>
      <c r="U58" s="48"/>
      <c r="V58" s="104"/>
      <c r="W58" s="104"/>
    </row>
    <row r="59" spans="1:23" ht="18" customHeight="1" x14ac:dyDescent="0.25">
      <c r="A59" s="4">
        <v>54</v>
      </c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7"/>
      <c r="M59" s="36"/>
      <c r="N59" s="36"/>
      <c r="O59" s="36"/>
      <c r="P59" s="36"/>
      <c r="Q59" s="36"/>
      <c r="R59" s="36"/>
      <c r="S59" s="36"/>
      <c r="T59" s="46"/>
      <c r="U59" s="48"/>
      <c r="V59" s="38"/>
      <c r="W59" s="39"/>
    </row>
    <row r="60" spans="1:23" ht="18" customHeight="1" x14ac:dyDescent="0.25">
      <c r="A60" s="4">
        <v>55</v>
      </c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7"/>
      <c r="M60" s="36"/>
      <c r="N60" s="36"/>
      <c r="O60" s="36"/>
      <c r="P60" s="36"/>
      <c r="Q60" s="36"/>
      <c r="R60" s="36"/>
      <c r="S60" s="36"/>
      <c r="T60" s="46"/>
      <c r="U60" s="48"/>
      <c r="V60" s="38"/>
      <c r="W60" s="39"/>
    </row>
    <row r="61" spans="1:23" ht="18" customHeight="1" x14ac:dyDescent="0.25">
      <c r="A61" s="4">
        <v>56</v>
      </c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7"/>
      <c r="M61" s="36"/>
      <c r="N61" s="36"/>
      <c r="O61" s="36"/>
      <c r="P61" s="36"/>
      <c r="Q61" s="36"/>
      <c r="R61" s="36"/>
      <c r="S61" s="36"/>
      <c r="T61" s="46"/>
      <c r="U61" s="48"/>
      <c r="V61" s="20" t="s">
        <v>40</v>
      </c>
      <c r="W61" s="11">
        <f>COUNTIF($O$6:$O$105,"*DM*")</f>
        <v>0</v>
      </c>
    </row>
    <row r="62" spans="1:23" ht="18" customHeight="1" x14ac:dyDescent="0.25">
      <c r="A62" s="4">
        <v>57</v>
      </c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7"/>
      <c r="M62" s="36"/>
      <c r="N62" s="36"/>
      <c r="O62" s="36"/>
      <c r="P62" s="36"/>
      <c r="Q62" s="36"/>
      <c r="R62" s="36"/>
      <c r="S62" s="36"/>
      <c r="T62" s="46"/>
      <c r="U62" s="48"/>
      <c r="V62" s="20" t="s">
        <v>41</v>
      </c>
      <c r="W62" s="11">
        <f>COUNTIF($O$6:$O$105,"*KS*")</f>
        <v>0</v>
      </c>
    </row>
    <row r="63" spans="1:23" ht="18" customHeight="1" x14ac:dyDescent="0.25">
      <c r="A63" s="4">
        <v>58</v>
      </c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7"/>
      <c r="M63" s="36"/>
      <c r="N63" s="36"/>
      <c r="O63" s="36"/>
      <c r="P63" s="36"/>
      <c r="Q63" s="36"/>
      <c r="R63" s="36"/>
      <c r="S63" s="36"/>
      <c r="T63" s="46"/>
      <c r="U63" s="48"/>
      <c r="V63" s="38"/>
      <c r="W63" s="39"/>
    </row>
    <row r="64" spans="1:23" ht="18" customHeight="1" x14ac:dyDescent="0.25">
      <c r="A64" s="4">
        <v>59</v>
      </c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7"/>
      <c r="M64" s="36"/>
      <c r="N64" s="36"/>
      <c r="O64" s="36"/>
      <c r="P64" s="36"/>
      <c r="Q64" s="36"/>
      <c r="R64" s="36"/>
      <c r="S64" s="36"/>
      <c r="T64" s="46"/>
      <c r="U64" s="48"/>
      <c r="V64" s="38"/>
      <c r="W64" s="39"/>
    </row>
    <row r="65" spans="1:23" ht="18" customHeight="1" x14ac:dyDescent="0.25">
      <c r="A65" s="4">
        <v>60</v>
      </c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7"/>
      <c r="M65" s="36"/>
      <c r="N65" s="36"/>
      <c r="O65" s="36"/>
      <c r="P65" s="36"/>
      <c r="Q65" s="36"/>
      <c r="R65" s="36"/>
      <c r="S65" s="36"/>
      <c r="T65" s="46"/>
      <c r="U65" s="48"/>
      <c r="V65" s="38"/>
      <c r="W65" s="39"/>
    </row>
    <row r="66" spans="1:23" ht="18" customHeight="1" x14ac:dyDescent="0.25">
      <c r="A66" s="4">
        <v>61</v>
      </c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7"/>
      <c r="M66" s="36"/>
      <c r="N66" s="36"/>
      <c r="O66" s="36"/>
      <c r="P66" s="36"/>
      <c r="Q66" s="36"/>
      <c r="R66" s="36"/>
      <c r="S66" s="36"/>
      <c r="T66" s="46"/>
      <c r="U66" s="48"/>
      <c r="V66" s="38"/>
      <c r="W66" s="39"/>
    </row>
    <row r="67" spans="1:23" ht="18" customHeight="1" x14ac:dyDescent="0.25">
      <c r="A67" s="4">
        <v>62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7"/>
      <c r="M67" s="36"/>
      <c r="N67" s="36"/>
      <c r="O67" s="36"/>
      <c r="P67" s="36"/>
      <c r="Q67" s="36"/>
      <c r="R67" s="36"/>
      <c r="S67" s="36"/>
      <c r="T67" s="46"/>
      <c r="U67" s="48"/>
      <c r="V67" s="38">
        <f>SUM(D6:D12)</f>
        <v>0</v>
      </c>
      <c r="W67" s="39"/>
    </row>
    <row r="68" spans="1:23" ht="18" customHeight="1" x14ac:dyDescent="0.25">
      <c r="A68" s="4">
        <v>63</v>
      </c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7"/>
      <c r="M68" s="36"/>
      <c r="N68" s="36"/>
      <c r="O68" s="36"/>
      <c r="P68" s="36"/>
      <c r="Q68" s="36"/>
      <c r="R68" s="36"/>
      <c r="S68" s="36"/>
      <c r="T68" s="46"/>
      <c r="U68" s="48"/>
      <c r="V68" s="38"/>
      <c r="W68" s="39"/>
    </row>
    <row r="69" spans="1:23" ht="18" customHeight="1" x14ac:dyDescent="0.25">
      <c r="A69" s="4">
        <v>64</v>
      </c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7"/>
      <c r="M69" s="36"/>
      <c r="N69" s="36"/>
      <c r="O69" s="36"/>
      <c r="P69" s="36"/>
      <c r="Q69" s="36"/>
      <c r="R69" s="36"/>
      <c r="S69" s="36"/>
      <c r="T69" s="46"/>
      <c r="U69" s="48"/>
      <c r="V69" s="38"/>
      <c r="W69" s="39"/>
    </row>
    <row r="70" spans="1:23" ht="18" customHeight="1" x14ac:dyDescent="0.25">
      <c r="A70" s="4">
        <v>65</v>
      </c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7"/>
      <c r="M70" s="36"/>
      <c r="N70" s="36"/>
      <c r="O70" s="36"/>
      <c r="P70" s="36"/>
      <c r="Q70" s="36"/>
      <c r="R70" s="36"/>
      <c r="S70" s="36"/>
      <c r="T70" s="46"/>
      <c r="U70" s="48"/>
      <c r="V70" s="38"/>
      <c r="W70" s="39"/>
    </row>
    <row r="71" spans="1:23" ht="18" customHeight="1" x14ac:dyDescent="0.25">
      <c r="A71" s="4">
        <v>66</v>
      </c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7"/>
      <c r="M71" s="36"/>
      <c r="N71" s="36"/>
      <c r="O71" s="36"/>
      <c r="P71" s="36"/>
      <c r="Q71" s="36"/>
      <c r="R71" s="36"/>
      <c r="S71" s="36"/>
      <c r="T71" s="46"/>
      <c r="U71" s="48"/>
      <c r="V71" s="38"/>
      <c r="W71" s="39"/>
    </row>
    <row r="72" spans="1:23" ht="18" customHeight="1" x14ac:dyDescent="0.25">
      <c r="A72" s="4">
        <v>67</v>
      </c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7"/>
      <c r="M72" s="36"/>
      <c r="N72" s="36"/>
      <c r="O72" s="36"/>
      <c r="P72" s="36"/>
      <c r="Q72" s="36"/>
      <c r="R72" s="36"/>
      <c r="S72" s="36"/>
      <c r="T72" s="46"/>
      <c r="U72" s="48"/>
      <c r="V72" s="38"/>
      <c r="W72" s="39"/>
    </row>
    <row r="73" spans="1:23" ht="18" customHeight="1" x14ac:dyDescent="0.25">
      <c r="A73" s="4">
        <v>68</v>
      </c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7"/>
      <c r="M73" s="36"/>
      <c r="N73" s="36"/>
      <c r="O73" s="36"/>
      <c r="P73" s="36"/>
      <c r="Q73" s="36"/>
      <c r="R73" s="36"/>
      <c r="S73" s="36"/>
      <c r="T73" s="46"/>
      <c r="U73" s="48"/>
      <c r="V73" s="38"/>
      <c r="W73" s="39"/>
    </row>
    <row r="74" spans="1:23" ht="18" customHeight="1" x14ac:dyDescent="0.25">
      <c r="A74" s="4">
        <v>69</v>
      </c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7"/>
      <c r="M74" s="36"/>
      <c r="N74" s="36"/>
      <c r="O74" s="36"/>
      <c r="P74" s="36"/>
      <c r="Q74" s="36"/>
      <c r="R74" s="36"/>
      <c r="S74" s="36"/>
      <c r="T74" s="46"/>
      <c r="U74" s="48"/>
      <c r="V74" s="38"/>
      <c r="W74" s="39"/>
    </row>
    <row r="75" spans="1:23" ht="18" customHeight="1" x14ac:dyDescent="0.25">
      <c r="A75" s="4">
        <v>70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7"/>
      <c r="M75" s="36"/>
      <c r="N75" s="36"/>
      <c r="O75" s="36"/>
      <c r="P75" s="36"/>
      <c r="Q75" s="36"/>
      <c r="R75" s="36"/>
      <c r="S75" s="36"/>
      <c r="T75" s="46"/>
      <c r="U75" s="48"/>
      <c r="V75" s="38"/>
      <c r="W75" s="39"/>
    </row>
    <row r="76" spans="1:23" ht="18" customHeight="1" x14ac:dyDescent="0.25">
      <c r="A76" s="4">
        <v>71</v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7"/>
      <c r="M76" s="36"/>
      <c r="N76" s="36"/>
      <c r="O76" s="36"/>
      <c r="P76" s="36"/>
      <c r="Q76" s="36"/>
      <c r="R76" s="36"/>
      <c r="S76" s="36"/>
      <c r="T76" s="46"/>
      <c r="U76" s="48"/>
      <c r="V76" s="38"/>
      <c r="W76" s="39"/>
    </row>
    <row r="77" spans="1:23" ht="18" customHeight="1" x14ac:dyDescent="0.25">
      <c r="A77" s="4">
        <v>72</v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7"/>
      <c r="M77" s="36"/>
      <c r="N77" s="36"/>
      <c r="O77" s="36"/>
      <c r="P77" s="36"/>
      <c r="Q77" s="36"/>
      <c r="R77" s="36"/>
      <c r="S77" s="36"/>
      <c r="T77" s="46"/>
      <c r="U77" s="48"/>
      <c r="V77" s="38"/>
      <c r="W77" s="39"/>
    </row>
    <row r="78" spans="1:23" ht="18" customHeight="1" x14ac:dyDescent="0.25">
      <c r="A78" s="4">
        <v>73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7"/>
      <c r="M78" s="36"/>
      <c r="N78" s="36"/>
      <c r="O78" s="36"/>
      <c r="P78" s="36"/>
      <c r="Q78" s="36"/>
      <c r="R78" s="36"/>
      <c r="S78" s="36"/>
      <c r="T78" s="46"/>
      <c r="U78" s="48"/>
      <c r="V78" s="38"/>
      <c r="W78" s="39"/>
    </row>
    <row r="79" spans="1:23" ht="18" customHeight="1" x14ac:dyDescent="0.25">
      <c r="A79" s="4">
        <v>74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7"/>
      <c r="M79" s="36"/>
      <c r="N79" s="36"/>
      <c r="O79" s="36"/>
      <c r="P79" s="36"/>
      <c r="Q79" s="36"/>
      <c r="R79" s="36"/>
      <c r="S79" s="36"/>
      <c r="T79" s="46"/>
      <c r="U79" s="48"/>
      <c r="V79" s="38"/>
      <c r="W79" s="39"/>
    </row>
    <row r="80" spans="1:23" ht="18" customHeight="1" x14ac:dyDescent="0.25">
      <c r="A80" s="4">
        <v>75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7"/>
      <c r="M80" s="36"/>
      <c r="N80" s="36"/>
      <c r="O80" s="36"/>
      <c r="P80" s="36"/>
      <c r="Q80" s="36"/>
      <c r="R80" s="36"/>
      <c r="S80" s="36"/>
      <c r="T80" s="46"/>
      <c r="U80" s="48"/>
      <c r="V80" s="38"/>
      <c r="W80" s="39"/>
    </row>
    <row r="81" spans="1:23" ht="18" customHeight="1" x14ac:dyDescent="0.25">
      <c r="A81" s="4">
        <v>76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7"/>
      <c r="M81" s="36"/>
      <c r="N81" s="36"/>
      <c r="O81" s="36"/>
      <c r="P81" s="36"/>
      <c r="Q81" s="36"/>
      <c r="R81" s="36"/>
      <c r="S81" s="36"/>
      <c r="T81" s="46"/>
      <c r="U81" s="48"/>
      <c r="V81" s="38"/>
      <c r="W81" s="39"/>
    </row>
    <row r="82" spans="1:23" ht="18" customHeight="1" x14ac:dyDescent="0.25">
      <c r="A82" s="4">
        <v>77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7"/>
      <c r="M82" s="36"/>
      <c r="N82" s="36"/>
      <c r="O82" s="36"/>
      <c r="P82" s="36"/>
      <c r="Q82" s="36"/>
      <c r="R82" s="36"/>
      <c r="S82" s="36"/>
      <c r="T82" s="46"/>
      <c r="U82" s="48"/>
      <c r="V82" s="38"/>
      <c r="W82" s="39"/>
    </row>
    <row r="83" spans="1:23" ht="18" customHeight="1" x14ac:dyDescent="0.25">
      <c r="A83" s="4">
        <v>78</v>
      </c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7"/>
      <c r="M83" s="36"/>
      <c r="N83" s="36"/>
      <c r="O83" s="36"/>
      <c r="P83" s="36"/>
      <c r="Q83" s="36"/>
      <c r="R83" s="36"/>
      <c r="S83" s="36"/>
      <c r="T83" s="46"/>
      <c r="U83" s="48"/>
      <c r="V83" s="38"/>
      <c r="W83" s="39"/>
    </row>
    <row r="84" spans="1:23" ht="18" customHeight="1" x14ac:dyDescent="0.25">
      <c r="A84" s="4">
        <v>79</v>
      </c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7"/>
      <c r="M84" s="36"/>
      <c r="N84" s="36"/>
      <c r="O84" s="36"/>
      <c r="P84" s="36"/>
      <c r="Q84" s="36"/>
      <c r="R84" s="36"/>
      <c r="S84" s="36"/>
      <c r="T84" s="46"/>
      <c r="U84" s="48"/>
      <c r="V84" s="38"/>
      <c r="W84" s="39"/>
    </row>
    <row r="85" spans="1:23" ht="18" customHeight="1" x14ac:dyDescent="0.25">
      <c r="A85" s="4">
        <v>80</v>
      </c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7"/>
      <c r="M85" s="36"/>
      <c r="N85" s="36"/>
      <c r="O85" s="36"/>
      <c r="P85" s="36"/>
      <c r="Q85" s="36"/>
      <c r="R85" s="36"/>
      <c r="S85" s="36"/>
      <c r="T85" s="46"/>
      <c r="U85" s="48"/>
      <c r="V85" s="38"/>
      <c r="W85" s="39"/>
    </row>
    <row r="86" spans="1:23" ht="18" customHeight="1" x14ac:dyDescent="0.25">
      <c r="A86" s="4">
        <v>81</v>
      </c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7"/>
      <c r="M86" s="36"/>
      <c r="N86" s="36"/>
      <c r="O86" s="36"/>
      <c r="P86" s="36"/>
      <c r="Q86" s="36"/>
      <c r="R86" s="36"/>
      <c r="S86" s="36"/>
      <c r="T86" s="46"/>
      <c r="U86" s="48"/>
      <c r="V86" s="38"/>
      <c r="W86" s="39"/>
    </row>
    <row r="87" spans="1:23" ht="18" customHeight="1" x14ac:dyDescent="0.25">
      <c r="A87" s="4">
        <v>82</v>
      </c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7"/>
      <c r="M87" s="36"/>
      <c r="N87" s="36"/>
      <c r="O87" s="36"/>
      <c r="P87" s="36"/>
      <c r="Q87" s="36"/>
      <c r="R87" s="36"/>
      <c r="S87" s="36"/>
      <c r="T87" s="46"/>
      <c r="U87" s="48"/>
      <c r="V87" s="38"/>
      <c r="W87" s="39"/>
    </row>
    <row r="88" spans="1:23" ht="18" customHeight="1" x14ac:dyDescent="0.25">
      <c r="A88" s="4">
        <v>83</v>
      </c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6"/>
      <c r="Q88" s="36"/>
      <c r="R88" s="36"/>
      <c r="S88" s="36"/>
      <c r="T88" s="46"/>
      <c r="U88" s="48"/>
      <c r="V88" s="38"/>
      <c r="W88" s="39"/>
    </row>
    <row r="89" spans="1:23" ht="18" customHeight="1" x14ac:dyDescent="0.25">
      <c r="A89" s="4">
        <v>84</v>
      </c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7"/>
      <c r="M89" s="36"/>
      <c r="N89" s="36"/>
      <c r="O89" s="36"/>
      <c r="P89" s="36"/>
      <c r="Q89" s="36"/>
      <c r="R89" s="36"/>
      <c r="S89" s="36"/>
      <c r="T89" s="46"/>
      <c r="U89" s="48"/>
      <c r="V89" s="38"/>
      <c r="W89" s="39"/>
    </row>
    <row r="90" spans="1:23" ht="18" customHeight="1" x14ac:dyDescent="0.25">
      <c r="A90" s="4">
        <v>85</v>
      </c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7"/>
      <c r="M90" s="36"/>
      <c r="N90" s="36"/>
      <c r="O90" s="36"/>
      <c r="P90" s="36"/>
      <c r="Q90" s="36"/>
      <c r="R90" s="36"/>
      <c r="S90" s="36"/>
      <c r="T90" s="46"/>
      <c r="U90" s="48"/>
      <c r="V90" s="38"/>
      <c r="W90" s="39"/>
    </row>
    <row r="91" spans="1:23" ht="18" customHeight="1" x14ac:dyDescent="0.25">
      <c r="A91" s="4">
        <v>86</v>
      </c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7"/>
      <c r="M91" s="36"/>
      <c r="N91" s="36"/>
      <c r="O91" s="36"/>
      <c r="P91" s="36"/>
      <c r="Q91" s="36"/>
      <c r="R91" s="36"/>
      <c r="S91" s="36"/>
      <c r="T91" s="46"/>
      <c r="U91" s="48"/>
      <c r="V91" s="38"/>
      <c r="W91" s="39"/>
    </row>
    <row r="92" spans="1:23" ht="18" customHeight="1" x14ac:dyDescent="0.25">
      <c r="A92" s="4">
        <v>87</v>
      </c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7"/>
      <c r="M92" s="36"/>
      <c r="N92" s="36"/>
      <c r="O92" s="36"/>
      <c r="P92" s="36"/>
      <c r="Q92" s="36"/>
      <c r="R92" s="36"/>
      <c r="S92" s="36"/>
      <c r="T92" s="46"/>
      <c r="U92" s="48"/>
      <c r="V92" s="38"/>
      <c r="W92" s="39"/>
    </row>
    <row r="93" spans="1:23" ht="18" customHeight="1" x14ac:dyDescent="0.25">
      <c r="A93" s="4">
        <v>88</v>
      </c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7"/>
      <c r="M93" s="36"/>
      <c r="N93" s="36"/>
      <c r="O93" s="36"/>
      <c r="P93" s="36"/>
      <c r="Q93" s="36"/>
      <c r="R93" s="36"/>
      <c r="S93" s="36"/>
      <c r="T93" s="46"/>
      <c r="U93" s="48"/>
      <c r="V93" s="38"/>
      <c r="W93" s="39"/>
    </row>
    <row r="94" spans="1:23" ht="18" customHeight="1" x14ac:dyDescent="0.25">
      <c r="A94" s="4">
        <v>89</v>
      </c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7"/>
      <c r="M94" s="36"/>
      <c r="N94" s="36"/>
      <c r="O94" s="36"/>
      <c r="P94" s="36"/>
      <c r="Q94" s="36"/>
      <c r="R94" s="36"/>
      <c r="S94" s="36"/>
      <c r="T94" s="46"/>
      <c r="U94" s="48"/>
      <c r="V94" s="38"/>
      <c r="W94" s="39"/>
    </row>
    <row r="95" spans="1:23" ht="18" customHeight="1" x14ac:dyDescent="0.25">
      <c r="A95" s="4">
        <v>90</v>
      </c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7"/>
      <c r="M95" s="36"/>
      <c r="N95" s="36"/>
      <c r="O95" s="36"/>
      <c r="P95" s="36"/>
      <c r="Q95" s="36"/>
      <c r="R95" s="36"/>
      <c r="S95" s="36"/>
      <c r="T95" s="46"/>
      <c r="U95" s="48"/>
      <c r="V95" s="38"/>
      <c r="W95" s="39"/>
    </row>
    <row r="96" spans="1:23" ht="18" customHeight="1" x14ac:dyDescent="0.25">
      <c r="A96" s="4">
        <v>91</v>
      </c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7"/>
      <c r="M96" s="36"/>
      <c r="N96" s="36"/>
      <c r="O96" s="36"/>
      <c r="P96" s="36"/>
      <c r="Q96" s="36"/>
      <c r="R96" s="36"/>
      <c r="S96" s="36"/>
      <c r="T96" s="46"/>
      <c r="U96" s="48"/>
      <c r="V96" s="38"/>
      <c r="W96" s="39"/>
    </row>
    <row r="97" spans="1:23" ht="18" customHeight="1" x14ac:dyDescent="0.25">
      <c r="A97" s="4">
        <v>92</v>
      </c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7"/>
      <c r="M97" s="36"/>
      <c r="N97" s="36"/>
      <c r="O97" s="36"/>
      <c r="P97" s="36"/>
      <c r="Q97" s="36"/>
      <c r="R97" s="36"/>
      <c r="S97" s="36"/>
      <c r="T97" s="46"/>
      <c r="U97" s="48"/>
      <c r="V97" s="38"/>
      <c r="W97" s="39"/>
    </row>
    <row r="98" spans="1:23" ht="18" customHeight="1" x14ac:dyDescent="0.25">
      <c r="A98" s="4">
        <v>93</v>
      </c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7"/>
      <c r="M98" s="36"/>
      <c r="N98" s="36"/>
      <c r="O98" s="36"/>
      <c r="P98" s="36"/>
      <c r="Q98" s="36"/>
      <c r="R98" s="36"/>
      <c r="S98" s="36"/>
      <c r="T98" s="46"/>
      <c r="U98" s="48"/>
      <c r="V98" s="38"/>
      <c r="W98" s="39"/>
    </row>
    <row r="99" spans="1:23" ht="18" customHeight="1" x14ac:dyDescent="0.25">
      <c r="A99" s="4">
        <v>94</v>
      </c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7"/>
      <c r="M99" s="36"/>
      <c r="N99" s="36"/>
      <c r="O99" s="36"/>
      <c r="P99" s="36"/>
      <c r="Q99" s="36"/>
      <c r="R99" s="36"/>
      <c r="S99" s="36"/>
      <c r="T99" s="46"/>
      <c r="U99" s="48"/>
      <c r="V99" s="38"/>
      <c r="W99" s="39"/>
    </row>
    <row r="100" spans="1:23" ht="18" customHeight="1" x14ac:dyDescent="0.25">
      <c r="A100" s="4">
        <v>95</v>
      </c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7"/>
      <c r="M100" s="36"/>
      <c r="N100" s="36"/>
      <c r="O100" s="36"/>
      <c r="P100" s="36"/>
      <c r="Q100" s="36"/>
      <c r="R100" s="36"/>
      <c r="S100" s="36"/>
      <c r="T100" s="46"/>
      <c r="U100" s="48"/>
      <c r="V100" s="38"/>
      <c r="W100" s="39"/>
    </row>
    <row r="101" spans="1:23" ht="18" customHeight="1" x14ac:dyDescent="0.25">
      <c r="A101" s="4">
        <v>96</v>
      </c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7"/>
      <c r="M101" s="36"/>
      <c r="N101" s="36"/>
      <c r="O101" s="36"/>
      <c r="P101" s="36"/>
      <c r="Q101" s="36"/>
      <c r="R101" s="36"/>
      <c r="S101" s="36"/>
      <c r="T101" s="46"/>
      <c r="U101" s="48"/>
      <c r="V101" s="38"/>
      <c r="W101" s="39"/>
    </row>
    <row r="102" spans="1:23" ht="18" customHeight="1" x14ac:dyDescent="0.25">
      <c r="A102" s="4">
        <v>97</v>
      </c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7"/>
      <c r="M102" s="36"/>
      <c r="N102" s="36"/>
      <c r="O102" s="36"/>
      <c r="P102" s="36"/>
      <c r="Q102" s="36"/>
      <c r="R102" s="36"/>
      <c r="S102" s="36"/>
      <c r="T102" s="46"/>
      <c r="U102" s="48"/>
      <c r="V102" s="38"/>
      <c r="W102" s="39"/>
    </row>
    <row r="103" spans="1:23" ht="18" customHeight="1" x14ac:dyDescent="0.25">
      <c r="A103" s="4">
        <v>98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7"/>
      <c r="M103" s="36"/>
      <c r="N103" s="36"/>
      <c r="O103" s="36"/>
      <c r="P103" s="36"/>
      <c r="Q103" s="36"/>
      <c r="R103" s="36"/>
      <c r="S103" s="36"/>
      <c r="T103" s="46"/>
      <c r="U103" s="48"/>
      <c r="V103" s="38"/>
      <c r="W103" s="39"/>
    </row>
    <row r="104" spans="1:23" ht="18" customHeight="1" x14ac:dyDescent="0.25">
      <c r="A104" s="4">
        <v>99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7"/>
      <c r="M104" s="36"/>
      <c r="N104" s="36"/>
      <c r="O104" s="36"/>
      <c r="P104" s="36"/>
      <c r="Q104" s="36"/>
      <c r="R104" s="36"/>
      <c r="S104" s="36"/>
      <c r="T104" s="46"/>
      <c r="U104" s="48"/>
      <c r="V104" s="38"/>
      <c r="W104" s="39"/>
    </row>
    <row r="105" spans="1:23" ht="18" customHeight="1" x14ac:dyDescent="0.25">
      <c r="A105" s="4">
        <v>100</v>
      </c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7"/>
      <c r="M105" s="36"/>
      <c r="N105" s="36"/>
      <c r="O105" s="36"/>
      <c r="P105" s="36"/>
      <c r="Q105" s="36"/>
      <c r="R105" s="36"/>
      <c r="S105" s="36"/>
      <c r="T105" s="47"/>
      <c r="U105" s="49"/>
      <c r="V105" s="40"/>
      <c r="W105" s="41"/>
    </row>
  </sheetData>
  <autoFilter ref="S1:S105"/>
  <mergeCells count="20"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zoomScale="55" zoomScaleNormal="55" workbookViewId="0">
      <selection activeCell="D6" sqref="D6:G9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7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109" t="s">
        <v>66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</row>
    <row r="2" spans="1:23" ht="24.95" customHeight="1" x14ac:dyDescent="0.25">
      <c r="A2" s="110" t="s">
        <v>65</v>
      </c>
      <c r="B2" s="111"/>
      <c r="C2" s="111"/>
      <c r="D2" s="111"/>
      <c r="E2" s="112" t="s">
        <v>74</v>
      </c>
      <c r="F2" s="112"/>
      <c r="G2" s="6"/>
      <c r="H2" s="23"/>
      <c r="I2" s="23"/>
      <c r="J2" s="23"/>
      <c r="K2" s="23"/>
      <c r="L2" s="24"/>
      <c r="M2" s="23"/>
      <c r="N2" s="23"/>
      <c r="O2" s="25"/>
      <c r="P2" s="25"/>
      <c r="Q2" s="25"/>
      <c r="R2" s="25"/>
      <c r="S2" s="28"/>
      <c r="T2" s="45"/>
      <c r="U2" s="28"/>
      <c r="V2" s="28"/>
      <c r="W2" s="29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6"/>
      <c r="R3" s="26"/>
      <c r="S3" s="28"/>
      <c r="T3" s="28"/>
      <c r="U3" s="28"/>
      <c r="V3" s="28"/>
      <c r="W3" s="29"/>
    </row>
    <row r="4" spans="1:23" ht="24.95" customHeight="1" x14ac:dyDescent="0.25">
      <c r="A4" s="113" t="s">
        <v>0</v>
      </c>
      <c r="B4" s="106" t="s">
        <v>9</v>
      </c>
      <c r="C4" s="106"/>
      <c r="D4" s="106"/>
      <c r="E4" s="106"/>
      <c r="F4" s="106"/>
      <c r="G4" s="106"/>
      <c r="H4" s="106"/>
      <c r="I4" s="106"/>
      <c r="J4" s="106" t="s">
        <v>6</v>
      </c>
      <c r="K4" s="106" t="s">
        <v>11</v>
      </c>
      <c r="L4" s="106"/>
      <c r="M4" s="114" t="s">
        <v>42</v>
      </c>
      <c r="N4" s="114" t="s">
        <v>10</v>
      </c>
      <c r="O4" s="106" t="s">
        <v>8</v>
      </c>
      <c r="P4" s="105" t="s">
        <v>14</v>
      </c>
      <c r="Q4" s="106" t="s">
        <v>39</v>
      </c>
      <c r="R4" s="106" t="s">
        <v>61</v>
      </c>
      <c r="S4" s="107" t="s">
        <v>64</v>
      </c>
      <c r="T4" s="28"/>
      <c r="U4" s="28"/>
      <c r="V4" s="106" t="s">
        <v>39</v>
      </c>
      <c r="W4" s="106" t="s">
        <v>61</v>
      </c>
    </row>
    <row r="5" spans="1:23" ht="50.1" customHeight="1" x14ac:dyDescent="0.25">
      <c r="A5" s="113"/>
      <c r="B5" s="58" t="s">
        <v>1</v>
      </c>
      <c r="C5" s="58" t="s">
        <v>2</v>
      </c>
      <c r="D5" s="58" t="s">
        <v>3</v>
      </c>
      <c r="E5" s="58" t="s">
        <v>43</v>
      </c>
      <c r="F5" s="58" t="s">
        <v>4</v>
      </c>
      <c r="G5" s="58" t="s">
        <v>5</v>
      </c>
      <c r="H5" s="58" t="s">
        <v>7</v>
      </c>
      <c r="I5" s="58" t="s">
        <v>15</v>
      </c>
      <c r="J5" s="106"/>
      <c r="K5" s="58" t="s">
        <v>12</v>
      </c>
      <c r="L5" s="58" t="s">
        <v>13</v>
      </c>
      <c r="M5" s="115"/>
      <c r="N5" s="115"/>
      <c r="O5" s="106"/>
      <c r="P5" s="105"/>
      <c r="Q5" s="106"/>
      <c r="R5" s="106"/>
      <c r="S5" s="108"/>
      <c r="T5" s="28"/>
      <c r="U5" s="28"/>
      <c r="V5" s="106"/>
      <c r="W5" s="106"/>
    </row>
    <row r="6" spans="1:23" s="14" customFormat="1" ht="18" customHeight="1" x14ac:dyDescent="0.25">
      <c r="A6" s="4">
        <v>1</v>
      </c>
      <c r="B6" s="87" t="s">
        <v>71</v>
      </c>
      <c r="C6" s="87"/>
      <c r="D6" s="51" t="s">
        <v>47</v>
      </c>
      <c r="E6" s="68">
        <v>866104022260874</v>
      </c>
      <c r="F6" s="71"/>
      <c r="G6" s="51" t="s">
        <v>67</v>
      </c>
      <c r="H6" s="71"/>
      <c r="I6" s="62" t="s">
        <v>75</v>
      </c>
      <c r="J6" s="53"/>
      <c r="K6" s="53" t="s">
        <v>84</v>
      </c>
      <c r="L6" s="56"/>
      <c r="M6" s="53"/>
      <c r="N6" s="55"/>
      <c r="O6" s="53"/>
      <c r="P6" s="53" t="s">
        <v>78</v>
      </c>
      <c r="Q6" s="3"/>
      <c r="R6" s="51"/>
      <c r="S6" s="4"/>
      <c r="T6" s="28"/>
      <c r="U6" s="70"/>
      <c r="V6" s="99" t="s">
        <v>18</v>
      </c>
      <c r="W6" s="4" t="s">
        <v>20</v>
      </c>
    </row>
    <row r="7" spans="1:23" s="14" customFormat="1" ht="18" customHeight="1" x14ac:dyDescent="0.25">
      <c r="A7" s="4">
        <v>2</v>
      </c>
      <c r="B7" s="87" t="s">
        <v>71</v>
      </c>
      <c r="C7" s="87"/>
      <c r="D7" s="51" t="s">
        <v>47</v>
      </c>
      <c r="E7" s="68">
        <v>861694031096272</v>
      </c>
      <c r="F7" s="71"/>
      <c r="G7" s="51" t="s">
        <v>67</v>
      </c>
      <c r="H7" s="71"/>
      <c r="I7" s="62" t="s">
        <v>75</v>
      </c>
      <c r="J7" s="53"/>
      <c r="K7" s="1" t="s">
        <v>85</v>
      </c>
      <c r="L7" s="56"/>
      <c r="M7" s="53"/>
      <c r="N7" s="55"/>
      <c r="O7" s="53"/>
      <c r="P7" s="53" t="s">
        <v>78</v>
      </c>
      <c r="Q7" s="3" t="s">
        <v>19</v>
      </c>
      <c r="R7" s="51"/>
      <c r="S7" s="4"/>
      <c r="T7" s="28"/>
      <c r="U7" s="70"/>
      <c r="V7" s="100"/>
      <c r="W7" s="4" t="s">
        <v>35</v>
      </c>
    </row>
    <row r="8" spans="1:23" s="14" customFormat="1" ht="18" customHeight="1" x14ac:dyDescent="0.25">
      <c r="A8" s="4">
        <v>3</v>
      </c>
      <c r="B8" s="87" t="s">
        <v>71</v>
      </c>
      <c r="C8" s="87"/>
      <c r="D8" s="51" t="s">
        <v>47</v>
      </c>
      <c r="E8" s="68">
        <v>862631034746460</v>
      </c>
      <c r="F8" s="71"/>
      <c r="G8" s="51" t="s">
        <v>67</v>
      </c>
      <c r="H8" s="71"/>
      <c r="I8" s="62" t="s">
        <v>75</v>
      </c>
      <c r="J8" s="92" t="s">
        <v>86</v>
      </c>
      <c r="K8" s="56" t="s">
        <v>87</v>
      </c>
      <c r="L8" s="56"/>
      <c r="M8" s="92" t="s">
        <v>88</v>
      </c>
      <c r="N8" s="95"/>
      <c r="O8" s="53"/>
      <c r="P8" s="53" t="s">
        <v>78</v>
      </c>
      <c r="Q8" s="3" t="s">
        <v>19</v>
      </c>
      <c r="R8" s="51" t="s">
        <v>37</v>
      </c>
      <c r="S8" s="4"/>
      <c r="T8" s="28"/>
      <c r="U8" s="70"/>
      <c r="V8" s="100"/>
      <c r="W8" s="4" t="s">
        <v>21</v>
      </c>
    </row>
    <row r="9" spans="1:23" s="14" customFormat="1" ht="18" customHeight="1" x14ac:dyDescent="0.25">
      <c r="A9" s="4">
        <v>4</v>
      </c>
      <c r="B9" s="87" t="s">
        <v>71</v>
      </c>
      <c r="C9" s="87"/>
      <c r="D9" s="51" t="s">
        <v>47</v>
      </c>
      <c r="E9" s="68">
        <v>861694031760554</v>
      </c>
      <c r="F9" s="71"/>
      <c r="G9" s="51" t="s">
        <v>67</v>
      </c>
      <c r="H9" s="51" t="s">
        <v>89</v>
      </c>
      <c r="I9" s="62" t="s">
        <v>75</v>
      </c>
      <c r="J9" s="53" t="s">
        <v>90</v>
      </c>
      <c r="K9" s="56"/>
      <c r="L9" s="56"/>
      <c r="M9" s="53" t="s">
        <v>91</v>
      </c>
      <c r="N9" s="55"/>
      <c r="O9" s="53"/>
      <c r="P9" s="53" t="s">
        <v>78</v>
      </c>
      <c r="Q9" s="3" t="s">
        <v>19</v>
      </c>
      <c r="R9" s="11" t="s">
        <v>24</v>
      </c>
      <c r="S9" s="11" t="s">
        <v>23</v>
      </c>
      <c r="T9" s="70"/>
      <c r="U9" s="70"/>
      <c r="V9" s="100"/>
      <c r="W9" s="4" t="s">
        <v>59</v>
      </c>
    </row>
    <row r="10" spans="1:23" s="14" customFormat="1" ht="18" customHeight="1" x14ac:dyDescent="0.25">
      <c r="A10" s="4">
        <v>5</v>
      </c>
      <c r="B10" s="50"/>
      <c r="C10" s="50"/>
      <c r="D10" s="51"/>
      <c r="E10" s="52"/>
      <c r="F10" s="51"/>
      <c r="G10" s="51"/>
      <c r="H10" s="51"/>
      <c r="I10" s="53"/>
      <c r="J10" s="53"/>
      <c r="K10" s="56"/>
      <c r="L10" s="53"/>
      <c r="M10" s="53"/>
      <c r="N10" s="55"/>
      <c r="O10" s="53"/>
      <c r="P10" s="53"/>
      <c r="Q10" s="3"/>
      <c r="R10" s="51"/>
      <c r="S10" s="4"/>
      <c r="T10" s="70"/>
      <c r="U10" s="70"/>
      <c r="V10" s="100"/>
      <c r="W10" s="4" t="s">
        <v>31</v>
      </c>
    </row>
    <row r="11" spans="1:23" s="14" customFormat="1" ht="18" customHeight="1" x14ac:dyDescent="0.25">
      <c r="A11" s="4">
        <v>6</v>
      </c>
      <c r="B11" s="50"/>
      <c r="C11" s="50"/>
      <c r="D11" s="51"/>
      <c r="E11" s="52"/>
      <c r="F11" s="51"/>
      <c r="G11" s="51"/>
      <c r="H11" s="51"/>
      <c r="I11" s="53"/>
      <c r="J11" s="53"/>
      <c r="K11" s="56"/>
      <c r="L11" s="1"/>
      <c r="M11" s="53"/>
      <c r="N11" s="55"/>
      <c r="O11" s="53"/>
      <c r="P11" s="53"/>
      <c r="Q11" s="3"/>
      <c r="R11" s="51"/>
      <c r="S11" s="4"/>
      <c r="T11" s="70"/>
      <c r="U11" s="70"/>
      <c r="V11" s="100"/>
      <c r="W11" s="4" t="s">
        <v>30</v>
      </c>
    </row>
    <row r="12" spans="1:23" s="14" customFormat="1" ht="18" customHeight="1" x14ac:dyDescent="0.25">
      <c r="A12" s="4">
        <v>7</v>
      </c>
      <c r="B12" s="50"/>
      <c r="C12" s="50"/>
      <c r="D12" s="51"/>
      <c r="E12" s="57"/>
      <c r="F12" s="51"/>
      <c r="G12" s="51"/>
      <c r="H12" s="51"/>
      <c r="I12" s="53"/>
      <c r="J12" s="53"/>
      <c r="K12" s="1"/>
      <c r="L12" s="56"/>
      <c r="M12" s="53"/>
      <c r="N12" s="3"/>
      <c r="O12" s="53"/>
      <c r="P12" s="53"/>
      <c r="Q12" s="3"/>
      <c r="R12" s="56"/>
      <c r="S12" s="4"/>
      <c r="T12" s="70"/>
      <c r="U12" s="70"/>
      <c r="V12" s="99" t="s">
        <v>19</v>
      </c>
      <c r="W12" s="4" t="s">
        <v>23</v>
      </c>
    </row>
    <row r="13" spans="1:23" s="14" customFormat="1" ht="18" customHeight="1" x14ac:dyDescent="0.25">
      <c r="A13" s="4">
        <v>8</v>
      </c>
      <c r="B13" s="50"/>
      <c r="C13" s="50"/>
      <c r="D13" s="51"/>
      <c r="E13" s="52"/>
      <c r="F13" s="51"/>
      <c r="G13" s="51"/>
      <c r="H13" s="51"/>
      <c r="I13" s="53"/>
      <c r="J13" s="53"/>
      <c r="K13" s="54"/>
      <c r="L13" s="1"/>
      <c r="M13" s="1"/>
      <c r="N13" s="1"/>
      <c r="O13" s="53"/>
      <c r="P13" s="1"/>
      <c r="Q13" s="3"/>
      <c r="R13" s="11"/>
      <c r="S13" s="4"/>
      <c r="T13" s="70"/>
      <c r="U13" s="70"/>
      <c r="V13" s="100"/>
      <c r="W13" s="4" t="s">
        <v>37</v>
      </c>
    </row>
    <row r="14" spans="1:23" s="14" customFormat="1" ht="18" customHeight="1" x14ac:dyDescent="0.25">
      <c r="A14" s="4">
        <v>9</v>
      </c>
      <c r="B14" s="50"/>
      <c r="C14" s="50"/>
      <c r="D14" s="51"/>
      <c r="E14" s="52"/>
      <c r="F14" s="51"/>
      <c r="G14" s="51"/>
      <c r="H14" s="51"/>
      <c r="I14" s="2"/>
      <c r="J14" s="1"/>
      <c r="K14" s="53"/>
      <c r="L14" s="1"/>
      <c r="M14" s="1"/>
      <c r="N14" s="1"/>
      <c r="O14" s="53"/>
      <c r="P14" s="1"/>
      <c r="Q14" s="3"/>
      <c r="R14" s="11"/>
      <c r="S14" s="4"/>
      <c r="T14" s="70"/>
      <c r="U14" s="70"/>
      <c r="V14" s="100"/>
      <c r="W14" s="4" t="s">
        <v>36</v>
      </c>
    </row>
    <row r="15" spans="1:23" ht="18" customHeight="1" x14ac:dyDescent="0.25">
      <c r="A15" s="4">
        <v>10</v>
      </c>
      <c r="B15" s="50"/>
      <c r="C15" s="50"/>
      <c r="D15" s="51"/>
      <c r="E15" s="57"/>
      <c r="F15" s="51"/>
      <c r="G15" s="51"/>
      <c r="H15" s="51"/>
      <c r="I15" s="2"/>
      <c r="J15" s="1"/>
      <c r="K15" s="1"/>
      <c r="L15" s="1"/>
      <c r="M15" s="1"/>
      <c r="N15" s="13"/>
      <c r="O15" s="53"/>
      <c r="P15" s="1"/>
      <c r="Q15" s="3"/>
      <c r="R15" s="11"/>
      <c r="S15" s="4"/>
      <c r="T15" s="70"/>
      <c r="U15" s="16"/>
      <c r="V15" s="100"/>
      <c r="W15" s="4" t="s">
        <v>24</v>
      </c>
    </row>
    <row r="16" spans="1:23" ht="18" customHeight="1" x14ac:dyDescent="0.25">
      <c r="A16" s="4">
        <v>11</v>
      </c>
      <c r="B16" s="50"/>
      <c r="C16" s="50"/>
      <c r="D16" s="51"/>
      <c r="E16" s="52"/>
      <c r="F16" s="51"/>
      <c r="G16" s="51"/>
      <c r="H16" s="11"/>
      <c r="I16" s="2"/>
      <c r="J16" s="1"/>
      <c r="K16" s="1"/>
      <c r="L16" s="1"/>
      <c r="M16" s="1"/>
      <c r="N16" s="1"/>
      <c r="O16" s="53"/>
      <c r="P16" s="1"/>
      <c r="Q16" s="3"/>
      <c r="R16" s="11"/>
      <c r="S16" s="4"/>
      <c r="T16" s="70"/>
      <c r="U16" s="16"/>
      <c r="V16" s="101"/>
      <c r="W16" s="4" t="s">
        <v>25</v>
      </c>
    </row>
    <row r="17" spans="1:23" ht="18" customHeight="1" x14ac:dyDescent="0.25">
      <c r="A17" s="4">
        <v>12</v>
      </c>
      <c r="B17" s="50"/>
      <c r="C17" s="50"/>
      <c r="D17" s="51"/>
      <c r="E17" s="52"/>
      <c r="F17" s="51"/>
      <c r="G17" s="51"/>
      <c r="H17" s="51"/>
      <c r="I17" s="1"/>
      <c r="J17" s="1"/>
      <c r="K17" s="1"/>
      <c r="L17" s="1"/>
      <c r="M17" s="1"/>
      <c r="N17" s="1"/>
      <c r="O17" s="53"/>
      <c r="P17" s="1"/>
      <c r="Q17" s="4"/>
      <c r="R17" s="11"/>
      <c r="S17" s="4"/>
      <c r="T17" s="70"/>
      <c r="U17" s="16"/>
      <c r="V17" s="70"/>
      <c r="W17" s="17"/>
    </row>
    <row r="18" spans="1:23" ht="18" customHeight="1" x14ac:dyDescent="0.25">
      <c r="A18" s="4">
        <v>13</v>
      </c>
      <c r="B18" s="50"/>
      <c r="C18" s="50"/>
      <c r="D18" s="51"/>
      <c r="E18" s="52"/>
      <c r="F18" s="51"/>
      <c r="G18" s="51"/>
      <c r="H18" s="51"/>
      <c r="I18" s="15"/>
      <c r="J18" s="15"/>
      <c r="K18" s="15"/>
      <c r="L18" s="1"/>
      <c r="M18" s="1"/>
      <c r="N18" s="15"/>
      <c r="O18" s="53"/>
      <c r="P18" s="1"/>
      <c r="Q18" s="4"/>
      <c r="R18" s="11"/>
      <c r="S18" s="4"/>
      <c r="T18" s="70"/>
      <c r="U18" s="16"/>
      <c r="V18" s="16"/>
      <c r="W18" s="18"/>
    </row>
    <row r="19" spans="1:23" ht="18" customHeight="1" x14ac:dyDescent="0.25">
      <c r="A19" s="4">
        <v>14</v>
      </c>
      <c r="B19" s="10"/>
      <c r="C19" s="1"/>
      <c r="D19" s="11"/>
      <c r="E19" s="12"/>
      <c r="F19" s="11"/>
      <c r="G19" s="11"/>
      <c r="H19" s="1"/>
      <c r="I19" s="1"/>
      <c r="J19" s="1"/>
      <c r="K19" s="1"/>
      <c r="L19" s="1"/>
      <c r="M19" s="1"/>
      <c r="N19" s="1"/>
      <c r="O19" s="1"/>
      <c r="P19" s="1"/>
      <c r="Q19" s="4"/>
      <c r="R19" s="11"/>
      <c r="S19" s="4"/>
      <c r="T19" s="70"/>
      <c r="U19" s="16"/>
      <c r="V19" s="58" t="s">
        <v>39</v>
      </c>
      <c r="W19" s="19" t="s">
        <v>16</v>
      </c>
    </row>
    <row r="20" spans="1:23" ht="18" customHeight="1" x14ac:dyDescent="0.25">
      <c r="A20" s="4">
        <v>15</v>
      </c>
      <c r="B20" s="10"/>
      <c r="C20" s="1"/>
      <c r="D20" s="11"/>
      <c r="E20" s="12"/>
      <c r="F20" s="11"/>
      <c r="G20" s="11"/>
      <c r="H20" s="1"/>
      <c r="I20" s="1"/>
      <c r="J20" s="1"/>
      <c r="K20" s="1"/>
      <c r="L20" s="1"/>
      <c r="M20" s="11"/>
      <c r="N20" s="1"/>
      <c r="O20" s="1"/>
      <c r="P20" s="1"/>
      <c r="Q20" s="4"/>
      <c r="R20" s="11"/>
      <c r="S20" s="4"/>
      <c r="T20" s="70"/>
      <c r="U20" s="16"/>
      <c r="V20" s="11" t="s">
        <v>17</v>
      </c>
      <c r="W20" s="11">
        <f>COUNTIF($Q$6:$Q$105,"PM")</f>
        <v>3</v>
      </c>
    </row>
    <row r="21" spans="1:23" ht="18" customHeight="1" x14ac:dyDescent="0.25">
      <c r="A21" s="4">
        <v>16</v>
      </c>
      <c r="B21" s="10"/>
      <c r="C21" s="1"/>
      <c r="D21" s="11"/>
      <c r="E21" s="12"/>
      <c r="F21" s="11"/>
      <c r="G21" s="11"/>
      <c r="H21" s="1"/>
      <c r="I21" s="1"/>
      <c r="J21" s="1"/>
      <c r="K21" s="1"/>
      <c r="L21" s="1"/>
      <c r="M21" s="1"/>
      <c r="N21" s="1"/>
      <c r="O21" s="1"/>
      <c r="P21" s="1"/>
      <c r="Q21" s="4"/>
      <c r="R21" s="11"/>
      <c r="S21" s="4"/>
      <c r="T21" s="70"/>
      <c r="U21" s="16"/>
      <c r="V21" s="11" t="s">
        <v>57</v>
      </c>
      <c r="W21" s="11">
        <f>COUNTIF($Q$6:$Q$105,"PC")</f>
        <v>0</v>
      </c>
    </row>
    <row r="22" spans="1:23" ht="18" customHeight="1" x14ac:dyDescent="0.25">
      <c r="A22" s="4">
        <v>17</v>
      </c>
      <c r="B22" s="10"/>
      <c r="C22" s="1"/>
      <c r="D22" s="11"/>
      <c r="E22" s="12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4"/>
      <c r="R22" s="11"/>
      <c r="S22" s="4"/>
      <c r="T22" s="70"/>
      <c r="U22" s="16"/>
      <c r="V22" s="11" t="s">
        <v>58</v>
      </c>
      <c r="W22" s="11">
        <f>COUNTIF($Q$6:$Q$105,"PC+PM")</f>
        <v>0</v>
      </c>
    </row>
    <row r="23" spans="1:23" ht="18" customHeight="1" x14ac:dyDescent="0.25">
      <c r="A23" s="4">
        <v>18</v>
      </c>
      <c r="B23" s="10"/>
      <c r="C23" s="1"/>
      <c r="D23" s="11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4"/>
      <c r="R23" s="11"/>
      <c r="S23" s="4"/>
      <c r="T23" s="70"/>
      <c r="U23" s="16"/>
      <c r="V23" s="16"/>
      <c r="W23" s="18"/>
    </row>
    <row r="24" spans="1:23" ht="18" customHeight="1" x14ac:dyDescent="0.25">
      <c r="A24" s="4">
        <v>19</v>
      </c>
      <c r="B24" s="10"/>
      <c r="C24" s="1"/>
      <c r="D24" s="11"/>
      <c r="E24" s="1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4"/>
      <c r="R24" s="11"/>
      <c r="S24" s="4"/>
      <c r="T24" s="70"/>
      <c r="U24" s="16"/>
      <c r="V24" s="16"/>
      <c r="W24" s="18"/>
    </row>
    <row r="25" spans="1:23" ht="18" customHeight="1" x14ac:dyDescent="0.25">
      <c r="A25" s="4">
        <v>20</v>
      </c>
      <c r="B25" s="10"/>
      <c r="C25" s="1"/>
      <c r="D25" s="11"/>
      <c r="E25" s="1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4"/>
      <c r="R25" s="11"/>
      <c r="S25" s="4"/>
      <c r="T25" s="70"/>
      <c r="U25" s="16"/>
      <c r="V25" s="58" t="s">
        <v>54</v>
      </c>
      <c r="W25" s="19" t="s">
        <v>16</v>
      </c>
    </row>
    <row r="26" spans="1:23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11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70"/>
      <c r="U26" s="16"/>
      <c r="V26" s="4" t="s">
        <v>26</v>
      </c>
      <c r="W26" s="11">
        <f>COUNTIF($R$6:$R$51,"*MCU*")</f>
        <v>0</v>
      </c>
    </row>
    <row r="27" spans="1:23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70"/>
      <c r="U27" s="16"/>
      <c r="V27" s="4" t="s">
        <v>34</v>
      </c>
      <c r="W27" s="11">
        <f>COUNTIF($R$6:$R$51,"*GSM*")</f>
        <v>0</v>
      </c>
    </row>
    <row r="28" spans="1:23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1"/>
      <c r="J28" s="1"/>
      <c r="K28" s="1"/>
      <c r="L28" s="1"/>
      <c r="M28" s="1"/>
      <c r="N28" s="1"/>
      <c r="O28" s="1"/>
      <c r="P28" s="1"/>
      <c r="Q28" s="4"/>
      <c r="R28" s="11"/>
      <c r="S28" s="4"/>
      <c r="T28" s="70"/>
      <c r="U28" s="16"/>
      <c r="V28" s="4" t="s">
        <v>27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70"/>
      <c r="U29" s="16"/>
      <c r="V29" s="4" t="s">
        <v>60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70"/>
      <c r="U30" s="16"/>
      <c r="V30" s="4" t="s">
        <v>32</v>
      </c>
      <c r="W30" s="11">
        <f>COUNTIF($R$6:$R$51,"*NG*")</f>
        <v>0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70"/>
      <c r="U31" s="16"/>
      <c r="V31" s="4" t="s">
        <v>22</v>
      </c>
      <c r="W31" s="11">
        <f>COUNTIF($R$6:$R$51,"*LK*")</f>
        <v>0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70"/>
      <c r="U32" s="16"/>
      <c r="V32" s="4" t="s">
        <v>28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70"/>
      <c r="U33" s="16"/>
      <c r="V33" s="4" t="s">
        <v>55</v>
      </c>
      <c r="W33" s="11">
        <f>COUNTIF($R$6:$R$51,"*SF*")</f>
        <v>1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70"/>
      <c r="U34" s="16"/>
      <c r="V34" s="4" t="s">
        <v>56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70"/>
      <c r="U35" s="16"/>
      <c r="V35" s="4" t="s">
        <v>38</v>
      </c>
      <c r="W35" s="11">
        <f>COUNTIF($R$6:$R$51,"*NCFW*")</f>
        <v>1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70"/>
      <c r="U36" s="16"/>
      <c r="V36" s="4" t="s">
        <v>29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70"/>
      <c r="U37" s="16"/>
      <c r="V37" s="20" t="s">
        <v>33</v>
      </c>
      <c r="W37" s="11">
        <f>SUM(W26:W36)</f>
        <v>2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70"/>
      <c r="U38" s="16"/>
      <c r="V38" s="16"/>
      <c r="W38" s="18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70"/>
      <c r="U39" s="16"/>
      <c r="V39" s="16"/>
      <c r="W39" s="18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70"/>
      <c r="U40" s="16"/>
      <c r="V40" s="20" t="s">
        <v>40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70"/>
      <c r="U41" s="16"/>
      <c r="V41" s="20" t="s">
        <v>41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70"/>
      <c r="U42" s="16"/>
      <c r="V42" s="16"/>
      <c r="W42" s="18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70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46"/>
      <c r="U44" s="16"/>
      <c r="V44" s="58" t="s">
        <v>3</v>
      </c>
      <c r="W44" s="58" t="s">
        <v>16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46"/>
      <c r="U45" s="16"/>
      <c r="V45" s="11" t="s">
        <v>50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46"/>
      <c r="U46" s="16"/>
      <c r="V46" s="11" t="s">
        <v>44</v>
      </c>
      <c r="W46" s="11">
        <f>COUNTIF($D$6:$D$105,"TG102LE")</f>
        <v>0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46"/>
      <c r="U47" s="48"/>
      <c r="V47" s="11" t="s">
        <v>45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6"/>
      <c r="U48" s="48"/>
      <c r="V48" s="11" t="s">
        <v>46</v>
      </c>
      <c r="W48" s="11">
        <f>COUNTIF($D$6:$D$105,"TG102V")</f>
        <v>0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6"/>
      <c r="U49" s="48"/>
      <c r="V49" s="11" t="s">
        <v>47</v>
      </c>
      <c r="W49" s="11">
        <f>COUNTIF($D$6:$D$105,"TG102SE")</f>
        <v>4</v>
      </c>
    </row>
    <row r="50" spans="1:23" ht="18" customHeight="1" x14ac:dyDescent="0.25">
      <c r="A50" s="32">
        <v>45</v>
      </c>
      <c r="B50" s="33"/>
      <c r="C50" s="33"/>
      <c r="D50" s="69"/>
      <c r="E50" s="34"/>
      <c r="F50" s="69"/>
      <c r="G50" s="69"/>
      <c r="H50" s="35"/>
      <c r="I50" s="35"/>
      <c r="J50" s="35"/>
      <c r="K50" s="35"/>
      <c r="L50" s="35"/>
      <c r="M50" s="35"/>
      <c r="N50" s="35"/>
      <c r="O50" s="35"/>
      <c r="P50" s="35"/>
      <c r="Q50" s="32"/>
      <c r="R50" s="69"/>
      <c r="S50" s="32"/>
      <c r="T50" s="46"/>
      <c r="U50" s="48"/>
      <c r="V50" s="11" t="s">
        <v>48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6"/>
      <c r="U51" s="48"/>
      <c r="V51" s="11" t="s">
        <v>49</v>
      </c>
      <c r="W51" s="11">
        <f>COUNTIF($D$6:$D$105,"TG007")</f>
        <v>0</v>
      </c>
    </row>
    <row r="52" spans="1:23" ht="18" customHeight="1" x14ac:dyDescent="0.25">
      <c r="A52" s="4">
        <v>47</v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7"/>
      <c r="M52" s="36"/>
      <c r="N52" s="36"/>
      <c r="O52" s="36"/>
      <c r="P52" s="36"/>
      <c r="Q52" s="36"/>
      <c r="R52" s="36"/>
      <c r="S52" s="36"/>
      <c r="T52" s="46"/>
      <c r="U52" s="48"/>
      <c r="V52" s="11" t="s">
        <v>51</v>
      </c>
      <c r="W52" s="11">
        <f>COUNTIF($D$6:$D$105,"TG102")</f>
        <v>0</v>
      </c>
    </row>
    <row r="53" spans="1:23" ht="18" customHeight="1" x14ac:dyDescent="0.25">
      <c r="A53" s="4">
        <v>48</v>
      </c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7"/>
      <c r="M53" s="36"/>
      <c r="N53" s="21"/>
      <c r="O53" s="21"/>
      <c r="P53" s="36"/>
      <c r="Q53" s="36"/>
      <c r="R53" s="36"/>
      <c r="S53" s="36"/>
      <c r="T53" s="46"/>
      <c r="U53" s="48"/>
      <c r="V53" s="11" t="s">
        <v>52</v>
      </c>
      <c r="W53" s="11">
        <f>COUNTIF($D$6:$D$105,"TG102A")</f>
        <v>0</v>
      </c>
    </row>
    <row r="54" spans="1:23" ht="18" customHeight="1" x14ac:dyDescent="0.25">
      <c r="A54" s="32">
        <v>49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3"/>
      <c r="M54" s="42"/>
      <c r="N54" s="44"/>
      <c r="O54" s="44"/>
      <c r="P54" s="42"/>
      <c r="Q54" s="42"/>
      <c r="R54" s="42"/>
      <c r="S54" s="42"/>
      <c r="T54" s="46"/>
      <c r="U54" s="48"/>
      <c r="V54" s="11" t="s">
        <v>53</v>
      </c>
      <c r="W54" s="11">
        <f>COUNTIF($D$6:$D$105,"NSHD")</f>
        <v>0</v>
      </c>
    </row>
    <row r="55" spans="1:23" ht="18" customHeight="1" x14ac:dyDescent="0.25">
      <c r="A55" s="4">
        <v>50</v>
      </c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7"/>
      <c r="M55" s="36"/>
      <c r="N55" s="21"/>
      <c r="O55" s="21"/>
      <c r="P55" s="36"/>
      <c r="Q55" s="36"/>
      <c r="R55" s="36"/>
      <c r="S55" s="36"/>
      <c r="T55" s="46"/>
      <c r="U55" s="48"/>
      <c r="V55" s="11" t="s">
        <v>62</v>
      </c>
      <c r="W55" s="11">
        <f>COUNTIF($D$6:$D$105,"CBN")</f>
        <v>0</v>
      </c>
    </row>
    <row r="56" spans="1:23" ht="18" customHeight="1" x14ac:dyDescent="0.25">
      <c r="A56" s="4">
        <v>51</v>
      </c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7"/>
      <c r="M56" s="36"/>
      <c r="N56" s="36"/>
      <c r="O56" s="36"/>
      <c r="P56" s="36"/>
      <c r="Q56" s="36"/>
      <c r="R56" s="36"/>
      <c r="S56" s="36"/>
      <c r="T56" s="46"/>
      <c r="U56" s="48"/>
      <c r="V56" s="102" t="s">
        <v>63</v>
      </c>
      <c r="W56" s="102">
        <f>SUM(COUNTIF($D$6:$D$106,"**")-SUM($W$45:$W$55))</f>
        <v>0</v>
      </c>
    </row>
    <row r="57" spans="1:23" ht="18" customHeight="1" x14ac:dyDescent="0.25">
      <c r="A57" s="4">
        <v>52</v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7"/>
      <c r="M57" s="36"/>
      <c r="N57" s="36"/>
      <c r="O57" s="36"/>
      <c r="P57" s="36"/>
      <c r="Q57" s="36"/>
      <c r="R57" s="36"/>
      <c r="S57" s="36"/>
      <c r="T57" s="46"/>
      <c r="U57" s="48"/>
      <c r="V57" s="103"/>
      <c r="W57" s="103"/>
    </row>
    <row r="58" spans="1:23" ht="18" customHeight="1" x14ac:dyDescent="0.25">
      <c r="A58" s="4">
        <v>53</v>
      </c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7"/>
      <c r="M58" s="36"/>
      <c r="N58" s="36"/>
      <c r="O58" s="36"/>
      <c r="P58" s="36"/>
      <c r="Q58" s="36"/>
      <c r="R58" s="36"/>
      <c r="S58" s="36"/>
      <c r="T58" s="46"/>
      <c r="U58" s="48"/>
      <c r="V58" s="104"/>
      <c r="W58" s="104"/>
    </row>
    <row r="59" spans="1:23" ht="18" customHeight="1" x14ac:dyDescent="0.25">
      <c r="A59" s="4">
        <v>54</v>
      </c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7"/>
      <c r="M59" s="36"/>
      <c r="N59" s="36"/>
      <c r="O59" s="36"/>
      <c r="P59" s="36"/>
      <c r="Q59" s="36"/>
      <c r="R59" s="36"/>
      <c r="S59" s="36"/>
      <c r="T59" s="46"/>
      <c r="U59" s="48"/>
      <c r="V59" s="38"/>
      <c r="W59" s="39"/>
    </row>
    <row r="60" spans="1:23" ht="18" customHeight="1" x14ac:dyDescent="0.25">
      <c r="A60" s="4">
        <v>55</v>
      </c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7"/>
      <c r="M60" s="36"/>
      <c r="N60" s="36"/>
      <c r="O60" s="36"/>
      <c r="P60" s="36"/>
      <c r="Q60" s="36"/>
      <c r="R60" s="36"/>
      <c r="S60" s="36"/>
      <c r="T60" s="46"/>
      <c r="U60" s="48"/>
      <c r="V60" s="38"/>
      <c r="W60" s="39"/>
    </row>
    <row r="61" spans="1:23" ht="18" customHeight="1" x14ac:dyDescent="0.25">
      <c r="A61" s="4">
        <v>56</v>
      </c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7"/>
      <c r="M61" s="36"/>
      <c r="N61" s="36"/>
      <c r="O61" s="36"/>
      <c r="P61" s="36"/>
      <c r="Q61" s="36"/>
      <c r="R61" s="36"/>
      <c r="S61" s="36"/>
      <c r="T61" s="46"/>
      <c r="U61" s="48"/>
      <c r="V61" s="20" t="s">
        <v>40</v>
      </c>
      <c r="W61" s="11">
        <f>COUNTIF($O$6:$O$105,"*DM*")</f>
        <v>0</v>
      </c>
    </row>
    <row r="62" spans="1:23" ht="18" customHeight="1" x14ac:dyDescent="0.25">
      <c r="A62" s="4">
        <v>57</v>
      </c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7"/>
      <c r="M62" s="36"/>
      <c r="N62" s="36"/>
      <c r="O62" s="36"/>
      <c r="P62" s="36"/>
      <c r="Q62" s="36"/>
      <c r="R62" s="36"/>
      <c r="S62" s="36"/>
      <c r="T62" s="46"/>
      <c r="U62" s="48"/>
      <c r="V62" s="20" t="s">
        <v>41</v>
      </c>
      <c r="W62" s="11">
        <f>COUNTIF($O$6:$O$105,"*KS*")</f>
        <v>0</v>
      </c>
    </row>
    <row r="63" spans="1:23" ht="18" customHeight="1" x14ac:dyDescent="0.25">
      <c r="A63" s="4">
        <v>58</v>
      </c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7"/>
      <c r="M63" s="36"/>
      <c r="N63" s="36"/>
      <c r="O63" s="36"/>
      <c r="P63" s="36"/>
      <c r="Q63" s="36"/>
      <c r="R63" s="36"/>
      <c r="S63" s="36"/>
      <c r="T63" s="46"/>
      <c r="U63" s="48"/>
      <c r="V63" s="38"/>
      <c r="W63" s="39"/>
    </row>
    <row r="64" spans="1:23" ht="18" customHeight="1" x14ac:dyDescent="0.25">
      <c r="A64" s="4">
        <v>59</v>
      </c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7"/>
      <c r="M64" s="36"/>
      <c r="N64" s="36"/>
      <c r="O64" s="36"/>
      <c r="P64" s="36"/>
      <c r="Q64" s="36"/>
      <c r="R64" s="36"/>
      <c r="S64" s="36"/>
      <c r="T64" s="46"/>
      <c r="U64" s="48"/>
      <c r="V64" s="38"/>
      <c r="W64" s="39"/>
    </row>
    <row r="65" spans="1:23" ht="18" customHeight="1" x14ac:dyDescent="0.25">
      <c r="A65" s="4">
        <v>60</v>
      </c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7"/>
      <c r="M65" s="36"/>
      <c r="N65" s="36"/>
      <c r="O65" s="36"/>
      <c r="P65" s="36"/>
      <c r="Q65" s="36"/>
      <c r="R65" s="36"/>
      <c r="S65" s="36"/>
      <c r="T65" s="46"/>
      <c r="U65" s="48"/>
      <c r="V65" s="38"/>
      <c r="W65" s="39"/>
    </row>
    <row r="66" spans="1:23" ht="18" customHeight="1" x14ac:dyDescent="0.25">
      <c r="A66" s="4">
        <v>61</v>
      </c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7"/>
      <c r="M66" s="36"/>
      <c r="N66" s="36"/>
      <c r="O66" s="36"/>
      <c r="P66" s="36"/>
      <c r="Q66" s="36"/>
      <c r="R66" s="36"/>
      <c r="S66" s="36"/>
      <c r="T66" s="46"/>
      <c r="U66" s="48"/>
      <c r="V66" s="38"/>
      <c r="W66" s="39"/>
    </row>
    <row r="67" spans="1:23" ht="18" customHeight="1" x14ac:dyDescent="0.25">
      <c r="A67" s="4">
        <v>62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7"/>
      <c r="M67" s="36"/>
      <c r="N67" s="36"/>
      <c r="O67" s="36"/>
      <c r="P67" s="36"/>
      <c r="Q67" s="36"/>
      <c r="R67" s="36"/>
      <c r="S67" s="36"/>
      <c r="T67" s="46"/>
      <c r="U67" s="48"/>
      <c r="V67" s="38">
        <f>SUM(D6:D12)</f>
        <v>0</v>
      </c>
      <c r="W67" s="39"/>
    </row>
    <row r="68" spans="1:23" ht="18" customHeight="1" x14ac:dyDescent="0.25">
      <c r="A68" s="4">
        <v>63</v>
      </c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7"/>
      <c r="M68" s="36"/>
      <c r="N68" s="36"/>
      <c r="O68" s="36"/>
      <c r="P68" s="36"/>
      <c r="Q68" s="36"/>
      <c r="R68" s="36"/>
      <c r="S68" s="36"/>
      <c r="T68" s="46"/>
      <c r="U68" s="48"/>
      <c r="V68" s="38"/>
      <c r="W68" s="39"/>
    </row>
    <row r="69" spans="1:23" ht="18" customHeight="1" x14ac:dyDescent="0.25">
      <c r="A69" s="4">
        <v>64</v>
      </c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7"/>
      <c r="M69" s="36"/>
      <c r="N69" s="36"/>
      <c r="O69" s="36"/>
      <c r="P69" s="36"/>
      <c r="Q69" s="36"/>
      <c r="R69" s="36"/>
      <c r="S69" s="36"/>
      <c r="T69" s="46"/>
      <c r="U69" s="48"/>
      <c r="V69" s="38"/>
      <c r="W69" s="39"/>
    </row>
    <row r="70" spans="1:23" ht="18" customHeight="1" x14ac:dyDescent="0.25">
      <c r="A70" s="4">
        <v>65</v>
      </c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7"/>
      <c r="M70" s="36"/>
      <c r="N70" s="36"/>
      <c r="O70" s="36"/>
      <c r="P70" s="36"/>
      <c r="Q70" s="36"/>
      <c r="R70" s="36"/>
      <c r="S70" s="36"/>
      <c r="T70" s="46"/>
      <c r="U70" s="48"/>
      <c r="V70" s="38"/>
      <c r="W70" s="39"/>
    </row>
    <row r="71" spans="1:23" ht="18" customHeight="1" x14ac:dyDescent="0.25">
      <c r="A71" s="4">
        <v>66</v>
      </c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7"/>
      <c r="M71" s="36"/>
      <c r="N71" s="36"/>
      <c r="O71" s="36"/>
      <c r="P71" s="36"/>
      <c r="Q71" s="36"/>
      <c r="R71" s="36"/>
      <c r="S71" s="36"/>
      <c r="T71" s="46"/>
      <c r="U71" s="48"/>
      <c r="V71" s="38"/>
      <c r="W71" s="39"/>
    </row>
    <row r="72" spans="1:23" ht="18" customHeight="1" x14ac:dyDescent="0.25">
      <c r="A72" s="4">
        <v>67</v>
      </c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7"/>
      <c r="M72" s="36"/>
      <c r="N72" s="36"/>
      <c r="O72" s="36"/>
      <c r="P72" s="36"/>
      <c r="Q72" s="36"/>
      <c r="R72" s="36"/>
      <c r="S72" s="36"/>
      <c r="T72" s="46"/>
      <c r="U72" s="48"/>
      <c r="V72" s="38"/>
      <c r="W72" s="39"/>
    </row>
    <row r="73" spans="1:23" ht="18" customHeight="1" x14ac:dyDescent="0.25">
      <c r="A73" s="4">
        <v>68</v>
      </c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7"/>
      <c r="M73" s="36"/>
      <c r="N73" s="36"/>
      <c r="O73" s="36"/>
      <c r="P73" s="36"/>
      <c r="Q73" s="36"/>
      <c r="R73" s="36"/>
      <c r="S73" s="36"/>
      <c r="T73" s="46"/>
      <c r="U73" s="48"/>
      <c r="V73" s="38"/>
      <c r="W73" s="39"/>
    </row>
    <row r="74" spans="1:23" ht="18" customHeight="1" x14ac:dyDescent="0.25">
      <c r="A74" s="4">
        <v>69</v>
      </c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7"/>
      <c r="M74" s="36"/>
      <c r="N74" s="36"/>
      <c r="O74" s="36"/>
      <c r="P74" s="36"/>
      <c r="Q74" s="36"/>
      <c r="R74" s="36"/>
      <c r="S74" s="36"/>
      <c r="T74" s="46"/>
      <c r="U74" s="48"/>
      <c r="V74" s="38"/>
      <c r="W74" s="39"/>
    </row>
    <row r="75" spans="1:23" ht="18" customHeight="1" x14ac:dyDescent="0.25">
      <c r="A75" s="4">
        <v>70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7"/>
      <c r="M75" s="36"/>
      <c r="N75" s="36"/>
      <c r="O75" s="36"/>
      <c r="P75" s="36"/>
      <c r="Q75" s="36"/>
      <c r="R75" s="36"/>
      <c r="S75" s="36"/>
      <c r="T75" s="46"/>
      <c r="U75" s="48"/>
      <c r="V75" s="38"/>
      <c r="W75" s="39"/>
    </row>
    <row r="76" spans="1:23" ht="18" customHeight="1" x14ac:dyDescent="0.25">
      <c r="A76" s="4">
        <v>71</v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7"/>
      <c r="M76" s="36"/>
      <c r="N76" s="36"/>
      <c r="O76" s="36"/>
      <c r="P76" s="36"/>
      <c r="Q76" s="36"/>
      <c r="R76" s="36"/>
      <c r="S76" s="36"/>
      <c r="T76" s="46"/>
      <c r="U76" s="48"/>
      <c r="V76" s="38"/>
      <c r="W76" s="39"/>
    </row>
    <row r="77" spans="1:23" ht="18" customHeight="1" x14ac:dyDescent="0.25">
      <c r="A77" s="4">
        <v>72</v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7"/>
      <c r="M77" s="36"/>
      <c r="N77" s="36"/>
      <c r="O77" s="36"/>
      <c r="P77" s="36"/>
      <c r="Q77" s="36"/>
      <c r="R77" s="36"/>
      <c r="S77" s="36"/>
      <c r="T77" s="46"/>
      <c r="U77" s="48"/>
      <c r="V77" s="38"/>
      <c r="W77" s="39"/>
    </row>
    <row r="78" spans="1:23" ht="18" customHeight="1" x14ac:dyDescent="0.25">
      <c r="A78" s="4">
        <v>73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7"/>
      <c r="M78" s="36"/>
      <c r="N78" s="36"/>
      <c r="O78" s="36"/>
      <c r="P78" s="36"/>
      <c r="Q78" s="36"/>
      <c r="R78" s="36"/>
      <c r="S78" s="36"/>
      <c r="T78" s="46"/>
      <c r="U78" s="48"/>
      <c r="V78" s="38"/>
      <c r="W78" s="39"/>
    </row>
    <row r="79" spans="1:23" ht="18" customHeight="1" x14ac:dyDescent="0.25">
      <c r="A79" s="4">
        <v>74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7"/>
      <c r="M79" s="36"/>
      <c r="N79" s="36"/>
      <c r="O79" s="36"/>
      <c r="P79" s="36"/>
      <c r="Q79" s="36"/>
      <c r="R79" s="36"/>
      <c r="S79" s="36"/>
      <c r="T79" s="46"/>
      <c r="U79" s="48"/>
      <c r="V79" s="38"/>
      <c r="W79" s="39"/>
    </row>
    <row r="80" spans="1:23" ht="18" customHeight="1" x14ac:dyDescent="0.25">
      <c r="A80" s="4">
        <v>75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7"/>
      <c r="M80" s="36"/>
      <c r="N80" s="36"/>
      <c r="O80" s="36"/>
      <c r="P80" s="36"/>
      <c r="Q80" s="36"/>
      <c r="R80" s="36"/>
      <c r="S80" s="36"/>
      <c r="T80" s="46"/>
      <c r="U80" s="48"/>
      <c r="V80" s="38"/>
      <c r="W80" s="39"/>
    </row>
    <row r="81" spans="1:23" ht="18" customHeight="1" x14ac:dyDescent="0.25">
      <c r="A81" s="4">
        <v>76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7"/>
      <c r="M81" s="36"/>
      <c r="N81" s="36"/>
      <c r="O81" s="36"/>
      <c r="P81" s="36"/>
      <c r="Q81" s="36"/>
      <c r="R81" s="36"/>
      <c r="S81" s="36"/>
      <c r="T81" s="46"/>
      <c r="U81" s="48"/>
      <c r="V81" s="38"/>
      <c r="W81" s="39"/>
    </row>
    <row r="82" spans="1:23" ht="18" customHeight="1" x14ac:dyDescent="0.25">
      <c r="A82" s="4">
        <v>77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7"/>
      <c r="M82" s="36"/>
      <c r="N82" s="36"/>
      <c r="O82" s="36"/>
      <c r="P82" s="36"/>
      <c r="Q82" s="36"/>
      <c r="R82" s="36"/>
      <c r="S82" s="36"/>
      <c r="T82" s="46"/>
      <c r="U82" s="48"/>
      <c r="V82" s="38"/>
      <c r="W82" s="39"/>
    </row>
    <row r="83" spans="1:23" ht="18" customHeight="1" x14ac:dyDescent="0.25">
      <c r="A83" s="4">
        <v>78</v>
      </c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7"/>
      <c r="M83" s="36"/>
      <c r="N83" s="36"/>
      <c r="O83" s="36"/>
      <c r="P83" s="36"/>
      <c r="Q83" s="36"/>
      <c r="R83" s="36"/>
      <c r="S83" s="36"/>
      <c r="T83" s="46"/>
      <c r="U83" s="48"/>
      <c r="V83" s="38"/>
      <c r="W83" s="39"/>
    </row>
    <row r="84" spans="1:23" ht="18" customHeight="1" x14ac:dyDescent="0.25">
      <c r="A84" s="4">
        <v>79</v>
      </c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7"/>
      <c r="M84" s="36"/>
      <c r="N84" s="36"/>
      <c r="O84" s="36"/>
      <c r="P84" s="36"/>
      <c r="Q84" s="36"/>
      <c r="R84" s="36"/>
      <c r="S84" s="36"/>
      <c r="T84" s="46"/>
      <c r="U84" s="48"/>
      <c r="V84" s="38"/>
      <c r="W84" s="39"/>
    </row>
    <row r="85" spans="1:23" ht="18" customHeight="1" x14ac:dyDescent="0.25">
      <c r="A85" s="4">
        <v>80</v>
      </c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7"/>
      <c r="M85" s="36"/>
      <c r="N85" s="36"/>
      <c r="O85" s="36"/>
      <c r="P85" s="36"/>
      <c r="Q85" s="36"/>
      <c r="R85" s="36"/>
      <c r="S85" s="36"/>
      <c r="T85" s="46"/>
      <c r="U85" s="48"/>
      <c r="V85" s="38"/>
      <c r="W85" s="39"/>
    </row>
    <row r="86" spans="1:23" ht="18" customHeight="1" x14ac:dyDescent="0.25">
      <c r="A86" s="4">
        <v>81</v>
      </c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7"/>
      <c r="M86" s="36"/>
      <c r="N86" s="36"/>
      <c r="O86" s="36"/>
      <c r="P86" s="36"/>
      <c r="Q86" s="36"/>
      <c r="R86" s="36"/>
      <c r="S86" s="36"/>
      <c r="T86" s="46"/>
      <c r="U86" s="48"/>
      <c r="V86" s="38"/>
      <c r="W86" s="39"/>
    </row>
    <row r="87" spans="1:23" ht="18" customHeight="1" x14ac:dyDescent="0.25">
      <c r="A87" s="4">
        <v>82</v>
      </c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7"/>
      <c r="M87" s="36"/>
      <c r="N87" s="36"/>
      <c r="O87" s="36"/>
      <c r="P87" s="36"/>
      <c r="Q87" s="36"/>
      <c r="R87" s="36"/>
      <c r="S87" s="36"/>
      <c r="T87" s="46"/>
      <c r="U87" s="48"/>
      <c r="V87" s="38"/>
      <c r="W87" s="39"/>
    </row>
    <row r="88" spans="1:23" ht="18" customHeight="1" x14ac:dyDescent="0.25">
      <c r="A88" s="4">
        <v>83</v>
      </c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6"/>
      <c r="Q88" s="36"/>
      <c r="R88" s="36"/>
      <c r="S88" s="36"/>
      <c r="T88" s="46"/>
      <c r="U88" s="48"/>
      <c r="V88" s="38"/>
      <c r="W88" s="39"/>
    </row>
    <row r="89" spans="1:23" ht="18" customHeight="1" x14ac:dyDescent="0.25">
      <c r="A89" s="4">
        <v>84</v>
      </c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7"/>
      <c r="M89" s="36"/>
      <c r="N89" s="36"/>
      <c r="O89" s="36"/>
      <c r="P89" s="36"/>
      <c r="Q89" s="36"/>
      <c r="R89" s="36"/>
      <c r="S89" s="36"/>
      <c r="T89" s="46"/>
      <c r="U89" s="48"/>
      <c r="V89" s="38"/>
      <c r="W89" s="39"/>
    </row>
    <row r="90" spans="1:23" ht="18" customHeight="1" x14ac:dyDescent="0.25">
      <c r="A90" s="4">
        <v>85</v>
      </c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7"/>
      <c r="M90" s="36"/>
      <c r="N90" s="36"/>
      <c r="O90" s="36"/>
      <c r="P90" s="36"/>
      <c r="Q90" s="36"/>
      <c r="R90" s="36"/>
      <c r="S90" s="36"/>
      <c r="T90" s="46"/>
      <c r="U90" s="48"/>
      <c r="V90" s="38"/>
      <c r="W90" s="39"/>
    </row>
    <row r="91" spans="1:23" ht="18" customHeight="1" x14ac:dyDescent="0.25">
      <c r="A91" s="4">
        <v>86</v>
      </c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7"/>
      <c r="M91" s="36"/>
      <c r="N91" s="36"/>
      <c r="O91" s="36"/>
      <c r="P91" s="36"/>
      <c r="Q91" s="36"/>
      <c r="R91" s="36"/>
      <c r="S91" s="36"/>
      <c r="T91" s="46"/>
      <c r="U91" s="48"/>
      <c r="V91" s="38"/>
      <c r="W91" s="39"/>
    </row>
    <row r="92" spans="1:23" ht="18" customHeight="1" x14ac:dyDescent="0.25">
      <c r="A92" s="4">
        <v>87</v>
      </c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7"/>
      <c r="M92" s="36"/>
      <c r="N92" s="36"/>
      <c r="O92" s="36"/>
      <c r="P92" s="36"/>
      <c r="Q92" s="36"/>
      <c r="R92" s="36"/>
      <c r="S92" s="36"/>
      <c r="T92" s="46"/>
      <c r="U92" s="48"/>
      <c r="V92" s="38"/>
      <c r="W92" s="39"/>
    </row>
    <row r="93" spans="1:23" ht="18" customHeight="1" x14ac:dyDescent="0.25">
      <c r="A93" s="4">
        <v>88</v>
      </c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7"/>
      <c r="M93" s="36"/>
      <c r="N93" s="36"/>
      <c r="O93" s="36"/>
      <c r="P93" s="36"/>
      <c r="Q93" s="36"/>
      <c r="R93" s="36"/>
      <c r="S93" s="36"/>
      <c r="T93" s="46"/>
      <c r="U93" s="48"/>
      <c r="V93" s="38"/>
      <c r="W93" s="39"/>
    </row>
    <row r="94" spans="1:23" ht="18" customHeight="1" x14ac:dyDescent="0.25">
      <c r="A94" s="4">
        <v>89</v>
      </c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7"/>
      <c r="M94" s="36"/>
      <c r="N94" s="36"/>
      <c r="O94" s="36"/>
      <c r="P94" s="36"/>
      <c r="Q94" s="36"/>
      <c r="R94" s="36"/>
      <c r="S94" s="36"/>
      <c r="T94" s="46"/>
      <c r="U94" s="48"/>
      <c r="V94" s="38"/>
      <c r="W94" s="39"/>
    </row>
    <row r="95" spans="1:23" ht="18" customHeight="1" x14ac:dyDescent="0.25">
      <c r="A95" s="4">
        <v>90</v>
      </c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7"/>
      <c r="M95" s="36"/>
      <c r="N95" s="36"/>
      <c r="O95" s="36"/>
      <c r="P95" s="36"/>
      <c r="Q95" s="36"/>
      <c r="R95" s="36"/>
      <c r="S95" s="36"/>
      <c r="T95" s="46"/>
      <c r="U95" s="48"/>
      <c r="V95" s="38"/>
      <c r="W95" s="39"/>
    </row>
    <row r="96" spans="1:23" ht="18" customHeight="1" x14ac:dyDescent="0.25">
      <c r="A96" s="4">
        <v>91</v>
      </c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7"/>
      <c r="M96" s="36"/>
      <c r="N96" s="36"/>
      <c r="O96" s="36"/>
      <c r="P96" s="36"/>
      <c r="Q96" s="36"/>
      <c r="R96" s="36"/>
      <c r="S96" s="36"/>
      <c r="T96" s="46"/>
      <c r="U96" s="48"/>
      <c r="V96" s="38"/>
      <c r="W96" s="39"/>
    </row>
    <row r="97" spans="1:23" ht="18" customHeight="1" x14ac:dyDescent="0.25">
      <c r="A97" s="4">
        <v>92</v>
      </c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7"/>
      <c r="M97" s="36"/>
      <c r="N97" s="36"/>
      <c r="O97" s="36"/>
      <c r="P97" s="36"/>
      <c r="Q97" s="36"/>
      <c r="R97" s="36"/>
      <c r="S97" s="36"/>
      <c r="T97" s="46"/>
      <c r="U97" s="48"/>
      <c r="V97" s="38"/>
      <c r="W97" s="39"/>
    </row>
    <row r="98" spans="1:23" ht="18" customHeight="1" x14ac:dyDescent="0.25">
      <c r="A98" s="4">
        <v>93</v>
      </c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7"/>
      <c r="M98" s="36"/>
      <c r="N98" s="36"/>
      <c r="O98" s="36"/>
      <c r="P98" s="36"/>
      <c r="Q98" s="36"/>
      <c r="R98" s="36"/>
      <c r="S98" s="36"/>
      <c r="T98" s="46"/>
      <c r="U98" s="48"/>
      <c r="V98" s="38"/>
      <c r="W98" s="39"/>
    </row>
    <row r="99" spans="1:23" ht="18" customHeight="1" x14ac:dyDescent="0.25">
      <c r="A99" s="4">
        <v>94</v>
      </c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7"/>
      <c r="M99" s="36"/>
      <c r="N99" s="36"/>
      <c r="O99" s="36"/>
      <c r="P99" s="36"/>
      <c r="Q99" s="36"/>
      <c r="R99" s="36"/>
      <c r="S99" s="36"/>
      <c r="T99" s="46"/>
      <c r="U99" s="48"/>
      <c r="V99" s="38"/>
      <c r="W99" s="39"/>
    </row>
    <row r="100" spans="1:23" ht="18" customHeight="1" x14ac:dyDescent="0.25">
      <c r="A100" s="4">
        <v>95</v>
      </c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7"/>
      <c r="M100" s="36"/>
      <c r="N100" s="36"/>
      <c r="O100" s="36"/>
      <c r="P100" s="36"/>
      <c r="Q100" s="36"/>
      <c r="R100" s="36"/>
      <c r="S100" s="36"/>
      <c r="T100" s="46"/>
      <c r="U100" s="48"/>
      <c r="V100" s="38"/>
      <c r="W100" s="39"/>
    </row>
    <row r="101" spans="1:23" ht="18" customHeight="1" x14ac:dyDescent="0.25">
      <c r="A101" s="4">
        <v>96</v>
      </c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7"/>
      <c r="M101" s="36"/>
      <c r="N101" s="36"/>
      <c r="O101" s="36"/>
      <c r="P101" s="36"/>
      <c r="Q101" s="36"/>
      <c r="R101" s="36"/>
      <c r="S101" s="36"/>
      <c r="T101" s="46"/>
      <c r="U101" s="48"/>
      <c r="V101" s="38"/>
      <c r="W101" s="39"/>
    </row>
    <row r="102" spans="1:23" ht="18" customHeight="1" x14ac:dyDescent="0.25">
      <c r="A102" s="4">
        <v>97</v>
      </c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7"/>
      <c r="M102" s="36"/>
      <c r="N102" s="36"/>
      <c r="O102" s="36"/>
      <c r="P102" s="36"/>
      <c r="Q102" s="36"/>
      <c r="R102" s="36"/>
      <c r="S102" s="36"/>
      <c r="T102" s="46"/>
      <c r="U102" s="48"/>
      <c r="V102" s="38"/>
      <c r="W102" s="39"/>
    </row>
    <row r="103" spans="1:23" ht="18" customHeight="1" x14ac:dyDescent="0.25">
      <c r="A103" s="4">
        <v>98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7"/>
      <c r="M103" s="36"/>
      <c r="N103" s="36"/>
      <c r="O103" s="36"/>
      <c r="P103" s="36"/>
      <c r="Q103" s="36"/>
      <c r="R103" s="36"/>
      <c r="S103" s="36"/>
      <c r="T103" s="46"/>
      <c r="U103" s="48"/>
      <c r="V103" s="38"/>
      <c r="W103" s="39"/>
    </row>
    <row r="104" spans="1:23" ht="18" customHeight="1" x14ac:dyDescent="0.25">
      <c r="A104" s="4">
        <v>99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7"/>
      <c r="M104" s="36"/>
      <c r="N104" s="36"/>
      <c r="O104" s="36"/>
      <c r="P104" s="36"/>
      <c r="Q104" s="36"/>
      <c r="R104" s="36"/>
      <c r="S104" s="36"/>
      <c r="T104" s="46"/>
      <c r="U104" s="48"/>
      <c r="V104" s="38"/>
      <c r="W104" s="39"/>
    </row>
    <row r="105" spans="1:23" ht="18" customHeight="1" x14ac:dyDescent="0.25">
      <c r="A105" s="4">
        <v>100</v>
      </c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7"/>
      <c r="M105" s="36"/>
      <c r="N105" s="36"/>
      <c r="O105" s="36"/>
      <c r="P105" s="36"/>
      <c r="Q105" s="36"/>
      <c r="R105" s="36"/>
      <c r="S105" s="36"/>
      <c r="T105" s="47"/>
      <c r="U105" s="49"/>
      <c r="V105" s="40"/>
      <c r="W105" s="41"/>
    </row>
  </sheetData>
  <autoFilter ref="S1:S105"/>
  <mergeCells count="20"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tabSelected="1" zoomScale="55" zoomScaleNormal="55" workbookViewId="0">
      <selection activeCell="E7" sqref="E7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7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109" t="s">
        <v>66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</row>
    <row r="2" spans="1:23" ht="24.95" customHeight="1" x14ac:dyDescent="0.25">
      <c r="A2" s="110" t="s">
        <v>65</v>
      </c>
      <c r="B2" s="111"/>
      <c r="C2" s="111"/>
      <c r="D2" s="111"/>
      <c r="E2" s="112" t="s">
        <v>74</v>
      </c>
      <c r="F2" s="112"/>
      <c r="G2" s="6"/>
      <c r="H2" s="23"/>
      <c r="I2" s="23"/>
      <c r="J2" s="23"/>
      <c r="K2" s="23"/>
      <c r="L2" s="24"/>
      <c r="M2" s="23"/>
      <c r="N2" s="23"/>
      <c r="O2" s="25"/>
      <c r="P2" s="25"/>
      <c r="Q2" s="25"/>
      <c r="R2" s="25"/>
      <c r="S2" s="28"/>
      <c r="T2" s="45"/>
      <c r="U2" s="28"/>
      <c r="V2" s="28"/>
      <c r="W2" s="29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6"/>
      <c r="R3" s="26"/>
      <c r="S3" s="28"/>
      <c r="T3" s="28"/>
      <c r="U3" s="28"/>
      <c r="V3" s="28"/>
      <c r="W3" s="29"/>
    </row>
    <row r="4" spans="1:23" ht="24.95" customHeight="1" x14ac:dyDescent="0.25">
      <c r="A4" s="113" t="s">
        <v>0</v>
      </c>
      <c r="B4" s="106" t="s">
        <v>9</v>
      </c>
      <c r="C4" s="106"/>
      <c r="D4" s="106"/>
      <c r="E4" s="106"/>
      <c r="F4" s="106"/>
      <c r="G4" s="106"/>
      <c r="H4" s="106"/>
      <c r="I4" s="106"/>
      <c r="J4" s="106" t="s">
        <v>6</v>
      </c>
      <c r="K4" s="106" t="s">
        <v>11</v>
      </c>
      <c r="L4" s="106"/>
      <c r="M4" s="114" t="s">
        <v>42</v>
      </c>
      <c r="N4" s="114" t="s">
        <v>10</v>
      </c>
      <c r="O4" s="106" t="s">
        <v>8</v>
      </c>
      <c r="P4" s="105" t="s">
        <v>14</v>
      </c>
      <c r="Q4" s="106" t="s">
        <v>39</v>
      </c>
      <c r="R4" s="106" t="s">
        <v>61</v>
      </c>
      <c r="S4" s="107" t="s">
        <v>64</v>
      </c>
      <c r="T4" s="28"/>
      <c r="U4" s="28"/>
      <c r="V4" s="106" t="s">
        <v>39</v>
      </c>
      <c r="W4" s="106" t="s">
        <v>61</v>
      </c>
    </row>
    <row r="5" spans="1:23" ht="50.1" customHeight="1" x14ac:dyDescent="0.25">
      <c r="A5" s="113"/>
      <c r="B5" s="58" t="s">
        <v>1</v>
      </c>
      <c r="C5" s="58" t="s">
        <v>2</v>
      </c>
      <c r="D5" s="58" t="s">
        <v>3</v>
      </c>
      <c r="E5" s="58" t="s">
        <v>43</v>
      </c>
      <c r="F5" s="58" t="s">
        <v>4</v>
      </c>
      <c r="G5" s="58" t="s">
        <v>5</v>
      </c>
      <c r="H5" s="58" t="s">
        <v>7</v>
      </c>
      <c r="I5" s="58" t="s">
        <v>15</v>
      </c>
      <c r="J5" s="106"/>
      <c r="K5" s="58" t="s">
        <v>12</v>
      </c>
      <c r="L5" s="58" t="s">
        <v>13</v>
      </c>
      <c r="M5" s="115"/>
      <c r="N5" s="115"/>
      <c r="O5" s="106"/>
      <c r="P5" s="105"/>
      <c r="Q5" s="106"/>
      <c r="R5" s="106"/>
      <c r="S5" s="108"/>
      <c r="T5" s="28"/>
      <c r="U5" s="28"/>
      <c r="V5" s="106"/>
      <c r="W5" s="106"/>
    </row>
    <row r="6" spans="1:23" s="14" customFormat="1" ht="18" customHeight="1" x14ac:dyDescent="0.25">
      <c r="A6" s="4">
        <v>1</v>
      </c>
      <c r="B6" s="87" t="s">
        <v>71</v>
      </c>
      <c r="C6" s="87"/>
      <c r="D6" s="51" t="s">
        <v>44</v>
      </c>
      <c r="E6" s="68">
        <v>868183038477837</v>
      </c>
      <c r="F6" s="71"/>
      <c r="G6" s="51" t="s">
        <v>73</v>
      </c>
      <c r="H6" s="71"/>
      <c r="I6" s="62" t="s">
        <v>75</v>
      </c>
      <c r="J6" s="53" t="s">
        <v>76</v>
      </c>
      <c r="K6" s="53" t="s">
        <v>72</v>
      </c>
      <c r="L6" s="56"/>
      <c r="M6" s="53" t="s">
        <v>77</v>
      </c>
      <c r="N6" s="55"/>
      <c r="O6" s="53"/>
      <c r="P6" s="53" t="s">
        <v>78</v>
      </c>
      <c r="Q6" s="3" t="s">
        <v>18</v>
      </c>
      <c r="R6" s="51" t="s">
        <v>35</v>
      </c>
      <c r="S6" s="4"/>
      <c r="T6" s="28"/>
      <c r="U6" s="67"/>
      <c r="V6" s="99" t="s">
        <v>18</v>
      </c>
      <c r="W6" s="4" t="s">
        <v>20</v>
      </c>
    </row>
    <row r="7" spans="1:23" s="14" customFormat="1" ht="18" customHeight="1" x14ac:dyDescent="0.25">
      <c r="A7" s="4">
        <v>2</v>
      </c>
      <c r="B7" s="87" t="s">
        <v>71</v>
      </c>
      <c r="C7" s="87"/>
      <c r="D7" s="51" t="s">
        <v>44</v>
      </c>
      <c r="E7" s="68">
        <v>868183037864043</v>
      </c>
      <c r="F7" s="71"/>
      <c r="G7" s="51" t="s">
        <v>73</v>
      </c>
      <c r="H7" s="51"/>
      <c r="I7" s="62"/>
      <c r="J7" s="53" t="s">
        <v>79</v>
      </c>
      <c r="K7" s="1"/>
      <c r="L7" s="56"/>
      <c r="M7" s="53" t="s">
        <v>80</v>
      </c>
      <c r="N7" s="55"/>
      <c r="O7" s="53"/>
      <c r="P7" s="53" t="s">
        <v>78</v>
      </c>
      <c r="Q7" s="3" t="s">
        <v>18</v>
      </c>
      <c r="R7" s="51" t="s">
        <v>31</v>
      </c>
      <c r="S7" s="4"/>
      <c r="T7" s="28"/>
      <c r="U7" s="67"/>
      <c r="V7" s="100"/>
      <c r="W7" s="4" t="s">
        <v>35</v>
      </c>
    </row>
    <row r="8" spans="1:23" s="14" customFormat="1" ht="18" customHeight="1" x14ac:dyDescent="0.25">
      <c r="A8" s="4">
        <v>3</v>
      </c>
      <c r="B8" s="87"/>
      <c r="C8" s="87"/>
      <c r="D8" s="51"/>
      <c r="E8" s="52"/>
      <c r="F8" s="88"/>
      <c r="G8" s="51"/>
      <c r="H8" s="51"/>
      <c r="I8" s="62"/>
      <c r="J8" s="53"/>
      <c r="K8" s="56"/>
      <c r="L8" s="56"/>
      <c r="M8" s="53"/>
      <c r="N8" s="55"/>
      <c r="O8" s="53"/>
      <c r="P8" s="53"/>
      <c r="Q8" s="3"/>
      <c r="R8" s="51"/>
      <c r="S8" s="4"/>
      <c r="T8" s="28"/>
      <c r="U8" s="67"/>
      <c r="V8" s="100"/>
      <c r="W8" s="4" t="s">
        <v>21</v>
      </c>
    </row>
    <row r="9" spans="1:23" s="14" customFormat="1" ht="18" customHeight="1" x14ac:dyDescent="0.25">
      <c r="A9" s="4">
        <v>4</v>
      </c>
      <c r="B9" s="87"/>
      <c r="C9" s="87"/>
      <c r="D9" s="51"/>
      <c r="E9" s="52"/>
      <c r="F9" s="71"/>
      <c r="G9" s="51"/>
      <c r="H9" s="51"/>
      <c r="I9" s="62"/>
      <c r="J9" s="53"/>
      <c r="K9" s="56"/>
      <c r="L9" s="56"/>
      <c r="M9" s="53"/>
      <c r="N9" s="55"/>
      <c r="O9" s="53"/>
      <c r="P9" s="53"/>
      <c r="Q9" s="3"/>
      <c r="R9" s="51"/>
      <c r="S9" s="4"/>
      <c r="T9" s="67"/>
      <c r="U9" s="67"/>
      <c r="V9" s="100"/>
      <c r="W9" s="4" t="s">
        <v>59</v>
      </c>
    </row>
    <row r="10" spans="1:23" s="14" customFormat="1" ht="18" customHeight="1" x14ac:dyDescent="0.25">
      <c r="A10" s="4">
        <v>5</v>
      </c>
      <c r="B10" s="87"/>
      <c r="C10" s="87"/>
      <c r="D10" s="51"/>
      <c r="E10" s="52"/>
      <c r="F10" s="51"/>
      <c r="G10" s="51"/>
      <c r="H10" s="71"/>
      <c r="I10" s="53"/>
      <c r="J10" s="53"/>
      <c r="K10" s="93"/>
      <c r="L10" s="56"/>
      <c r="M10" s="53"/>
      <c r="N10" s="55"/>
      <c r="O10" s="53"/>
      <c r="P10" s="53"/>
      <c r="Q10" s="3"/>
      <c r="R10" s="51"/>
      <c r="S10" s="4"/>
      <c r="T10" s="67"/>
      <c r="U10" s="67"/>
      <c r="V10" s="100"/>
      <c r="W10" s="4" t="s">
        <v>31</v>
      </c>
    </row>
    <row r="11" spans="1:23" s="14" customFormat="1" ht="18" customHeight="1" x14ac:dyDescent="0.25">
      <c r="A11" s="4">
        <v>6</v>
      </c>
      <c r="B11" s="87"/>
      <c r="C11" s="87"/>
      <c r="D11" s="51"/>
      <c r="E11" s="52"/>
      <c r="F11" s="51"/>
      <c r="G11" s="51"/>
      <c r="H11" s="51"/>
      <c r="I11" s="53"/>
      <c r="J11" s="53"/>
      <c r="K11" s="56"/>
      <c r="L11" s="56"/>
      <c r="M11" s="53"/>
      <c r="N11" s="55"/>
      <c r="O11" s="53"/>
      <c r="P11" s="53"/>
      <c r="Q11" s="3"/>
      <c r="R11" s="51"/>
      <c r="S11" s="4"/>
      <c r="T11" s="67"/>
      <c r="U11" s="67"/>
      <c r="V11" s="100"/>
      <c r="W11" s="4" t="s">
        <v>30</v>
      </c>
    </row>
    <row r="12" spans="1:23" s="14" customFormat="1" ht="18" customHeight="1" x14ac:dyDescent="0.25">
      <c r="A12" s="4">
        <v>7</v>
      </c>
      <c r="B12" s="87"/>
      <c r="C12" s="87"/>
      <c r="D12" s="51"/>
      <c r="E12" s="52"/>
      <c r="F12" s="51"/>
      <c r="G12" s="51"/>
      <c r="H12" s="51"/>
      <c r="I12" s="53"/>
      <c r="J12" s="53"/>
      <c r="K12" s="53"/>
      <c r="L12" s="56"/>
      <c r="M12" s="53"/>
      <c r="N12" s="55"/>
      <c r="O12" s="53"/>
      <c r="P12" s="53"/>
      <c r="Q12" s="3"/>
      <c r="R12" s="51"/>
      <c r="S12" s="4"/>
      <c r="T12" s="67"/>
      <c r="U12" s="67"/>
      <c r="V12" s="99" t="s">
        <v>19</v>
      </c>
      <c r="W12" s="4" t="s">
        <v>23</v>
      </c>
    </row>
    <row r="13" spans="1:23" s="14" customFormat="1" ht="18" customHeight="1" x14ac:dyDescent="0.25">
      <c r="A13" s="4">
        <v>8</v>
      </c>
      <c r="B13" s="87"/>
      <c r="C13" s="87"/>
      <c r="D13" s="51"/>
      <c r="E13" s="52"/>
      <c r="F13" s="71"/>
      <c r="G13" s="51"/>
      <c r="H13" s="51"/>
      <c r="I13" s="92"/>
      <c r="J13" s="53"/>
      <c r="K13" s="93"/>
      <c r="L13" s="56"/>
      <c r="M13" s="53"/>
      <c r="N13" s="95"/>
      <c r="O13" s="53"/>
      <c r="P13" s="53"/>
      <c r="Q13" s="3"/>
      <c r="R13" s="51"/>
      <c r="S13" s="96"/>
      <c r="T13" s="67"/>
      <c r="U13" s="67"/>
      <c r="V13" s="100"/>
      <c r="W13" s="4" t="s">
        <v>37</v>
      </c>
    </row>
    <row r="14" spans="1:23" s="14" customFormat="1" ht="18" customHeight="1" x14ac:dyDescent="0.25">
      <c r="A14" s="4">
        <v>9</v>
      </c>
      <c r="B14" s="87"/>
      <c r="C14" s="87"/>
      <c r="D14" s="51"/>
      <c r="E14" s="52"/>
      <c r="F14" s="51"/>
      <c r="G14" s="51"/>
      <c r="H14" s="71"/>
      <c r="I14" s="97"/>
      <c r="J14" s="96"/>
      <c r="K14" s="92"/>
      <c r="L14" s="56"/>
      <c r="M14" s="53"/>
      <c r="N14" s="96"/>
      <c r="O14" s="92"/>
      <c r="P14" s="96"/>
      <c r="Q14" s="94"/>
      <c r="R14" s="92"/>
      <c r="S14" s="96"/>
      <c r="T14" s="67"/>
      <c r="U14" s="67"/>
      <c r="V14" s="100"/>
      <c r="W14" s="4" t="s">
        <v>36</v>
      </c>
    </row>
    <row r="15" spans="1:23" ht="18" customHeight="1" x14ac:dyDescent="0.25">
      <c r="A15" s="4">
        <v>10</v>
      </c>
      <c r="B15" s="87"/>
      <c r="C15" s="87"/>
      <c r="D15" s="51"/>
      <c r="E15" s="52"/>
      <c r="F15" s="71"/>
      <c r="G15" s="51"/>
      <c r="H15" s="71"/>
      <c r="I15" s="2"/>
      <c r="J15" s="53"/>
      <c r="K15" s="56"/>
      <c r="L15" s="56"/>
      <c r="M15" s="53"/>
      <c r="N15" s="55"/>
      <c r="O15" s="53"/>
      <c r="P15" s="53"/>
      <c r="Q15" s="3"/>
      <c r="R15" s="51"/>
      <c r="S15" s="4"/>
      <c r="T15" s="67"/>
      <c r="U15" s="16"/>
      <c r="V15" s="100"/>
      <c r="W15" s="4" t="s">
        <v>24</v>
      </c>
    </row>
    <row r="16" spans="1:23" ht="18" customHeight="1" x14ac:dyDescent="0.25">
      <c r="A16" s="4">
        <v>11</v>
      </c>
      <c r="B16" s="87"/>
      <c r="C16" s="87"/>
      <c r="D16" s="51"/>
      <c r="E16" s="52"/>
      <c r="F16" s="88"/>
      <c r="G16" s="51"/>
      <c r="H16" s="71"/>
      <c r="I16" s="1"/>
      <c r="J16" s="1"/>
      <c r="K16" s="1"/>
      <c r="L16" s="56"/>
      <c r="M16" s="53"/>
      <c r="N16" s="55"/>
      <c r="O16" s="53"/>
      <c r="P16" s="53"/>
      <c r="Q16" s="3"/>
      <c r="R16" s="51"/>
      <c r="S16" s="4"/>
      <c r="T16" s="67"/>
      <c r="U16" s="16"/>
      <c r="V16" s="101"/>
      <c r="W16" s="4" t="s">
        <v>25</v>
      </c>
    </row>
    <row r="17" spans="1:23" ht="18" customHeight="1" x14ac:dyDescent="0.25">
      <c r="A17" s="4">
        <v>12</v>
      </c>
      <c r="B17" s="87"/>
      <c r="C17" s="87"/>
      <c r="D17" s="51"/>
      <c r="E17" s="57"/>
      <c r="F17" s="51"/>
      <c r="G17" s="51"/>
      <c r="H17" s="51"/>
      <c r="I17" s="15"/>
      <c r="J17" s="15"/>
      <c r="K17" s="15"/>
      <c r="L17" s="56"/>
      <c r="M17" s="53"/>
      <c r="N17" s="95"/>
      <c r="O17" s="53"/>
      <c r="P17" s="53"/>
      <c r="Q17" s="3"/>
      <c r="R17" s="51"/>
      <c r="S17" s="4"/>
      <c r="T17" s="67"/>
      <c r="U17" s="16"/>
      <c r="V17" s="67"/>
      <c r="W17" s="17"/>
    </row>
    <row r="18" spans="1:23" ht="18" customHeight="1" x14ac:dyDescent="0.25">
      <c r="A18" s="4">
        <v>13</v>
      </c>
      <c r="B18" s="77"/>
      <c r="C18" s="78"/>
      <c r="D18" s="51"/>
      <c r="E18" s="52"/>
      <c r="F18" s="51"/>
      <c r="G18" s="51"/>
      <c r="H18" s="71"/>
      <c r="I18" s="1"/>
      <c r="J18" s="1"/>
      <c r="K18" s="1"/>
      <c r="L18" s="1"/>
      <c r="M18" s="1"/>
      <c r="N18" s="1"/>
      <c r="O18" s="1"/>
      <c r="P18" s="1"/>
      <c r="Q18" s="4"/>
      <c r="R18" s="11"/>
      <c r="S18" s="4"/>
      <c r="T18" s="67"/>
      <c r="U18" s="16"/>
      <c r="V18" s="16"/>
      <c r="W18" s="18"/>
    </row>
    <row r="19" spans="1:23" ht="18" customHeight="1" x14ac:dyDescent="0.25">
      <c r="A19" s="4">
        <v>14</v>
      </c>
      <c r="B19" s="77"/>
      <c r="C19" s="78"/>
      <c r="D19" s="51"/>
      <c r="E19" s="57"/>
      <c r="F19" s="51"/>
      <c r="G19" s="51"/>
      <c r="H19" s="51"/>
      <c r="I19" s="1"/>
      <c r="J19" s="1"/>
      <c r="K19" s="1"/>
      <c r="L19" s="1"/>
      <c r="M19" s="11"/>
      <c r="N19" s="1"/>
      <c r="O19" s="1"/>
      <c r="P19" s="1"/>
      <c r="Q19" s="4"/>
      <c r="R19" s="11"/>
      <c r="S19" s="4"/>
      <c r="T19" s="67"/>
      <c r="U19" s="16"/>
      <c r="V19" s="58" t="s">
        <v>39</v>
      </c>
      <c r="W19" s="19" t="s">
        <v>16</v>
      </c>
    </row>
    <row r="20" spans="1:23" ht="18" customHeight="1" x14ac:dyDescent="0.25">
      <c r="A20" s="4">
        <v>15</v>
      </c>
      <c r="B20" s="77"/>
      <c r="C20" s="78"/>
      <c r="D20" s="51"/>
      <c r="E20" s="52"/>
      <c r="F20" s="51"/>
      <c r="G20" s="51"/>
      <c r="H20" s="51"/>
      <c r="I20" s="1"/>
      <c r="J20" s="1"/>
      <c r="K20" s="1"/>
      <c r="L20" s="1"/>
      <c r="M20" s="1"/>
      <c r="N20" s="1"/>
      <c r="O20" s="1"/>
      <c r="P20" s="1"/>
      <c r="Q20" s="4"/>
      <c r="R20" s="11"/>
      <c r="S20" s="4"/>
      <c r="T20" s="67"/>
      <c r="U20" s="16"/>
      <c r="V20" s="11" t="s">
        <v>17</v>
      </c>
      <c r="W20" s="11">
        <f>COUNTIF($Q$6:$Q$105,"PM")</f>
        <v>0</v>
      </c>
    </row>
    <row r="21" spans="1:23" ht="18" customHeight="1" x14ac:dyDescent="0.25">
      <c r="A21" s="4">
        <v>16</v>
      </c>
      <c r="B21" s="77"/>
      <c r="C21" s="78"/>
      <c r="D21" s="51"/>
      <c r="E21" s="52"/>
      <c r="F21" s="51"/>
      <c r="G21" s="51"/>
      <c r="H21" s="51"/>
      <c r="I21" s="11"/>
      <c r="J21" s="1"/>
      <c r="K21" s="11"/>
      <c r="L21" s="11"/>
      <c r="M21" s="11"/>
      <c r="N21" s="11"/>
      <c r="O21" s="11"/>
      <c r="P21" s="11"/>
      <c r="Q21" s="4"/>
      <c r="R21" s="11"/>
      <c r="S21" s="4"/>
      <c r="T21" s="67"/>
      <c r="U21" s="16"/>
      <c r="V21" s="11" t="s">
        <v>57</v>
      </c>
      <c r="W21" s="11">
        <f>COUNTIF($Q$6:$Q$105,"PC")</f>
        <v>2</v>
      </c>
    </row>
    <row r="22" spans="1:23" ht="18" customHeight="1" x14ac:dyDescent="0.25">
      <c r="A22" s="4">
        <v>17</v>
      </c>
      <c r="B22" s="77"/>
      <c r="C22" s="78"/>
      <c r="D22" s="51"/>
      <c r="E22" s="52"/>
      <c r="F22" s="51"/>
      <c r="G22" s="51"/>
      <c r="H22" s="71"/>
      <c r="I22" s="11"/>
      <c r="J22" s="1"/>
      <c r="K22" s="11"/>
      <c r="L22" s="11"/>
      <c r="M22" s="11"/>
      <c r="N22" s="11"/>
      <c r="O22" s="11"/>
      <c r="P22" s="11"/>
      <c r="Q22" s="4"/>
      <c r="R22" s="11"/>
      <c r="S22" s="4"/>
      <c r="T22" s="67"/>
      <c r="U22" s="16"/>
      <c r="V22" s="11" t="s">
        <v>58</v>
      </c>
      <c r="W22" s="11">
        <f>COUNTIF($Q$6:$Q$105,"PC+PM")</f>
        <v>0</v>
      </c>
    </row>
    <row r="23" spans="1:23" ht="18" customHeight="1" x14ac:dyDescent="0.25">
      <c r="A23" s="4">
        <v>18</v>
      </c>
      <c r="B23" s="77"/>
      <c r="C23" s="78"/>
      <c r="D23" s="51"/>
      <c r="E23" s="52"/>
      <c r="F23" s="51"/>
      <c r="G23" s="51"/>
      <c r="H23" s="51"/>
      <c r="I23" s="11"/>
      <c r="J23" s="1"/>
      <c r="K23" s="11"/>
      <c r="L23" s="11"/>
      <c r="M23" s="11"/>
      <c r="N23" s="11"/>
      <c r="O23" s="11"/>
      <c r="P23" s="11"/>
      <c r="Q23" s="4"/>
      <c r="R23" s="11"/>
      <c r="S23" s="4"/>
      <c r="T23" s="67"/>
      <c r="U23" s="16"/>
      <c r="V23" s="16"/>
      <c r="W23" s="18"/>
    </row>
    <row r="24" spans="1:23" ht="18" customHeight="1" x14ac:dyDescent="0.25">
      <c r="A24" s="4">
        <v>19</v>
      </c>
      <c r="B24" s="77"/>
      <c r="C24" s="78"/>
      <c r="D24" s="51"/>
      <c r="E24" s="52"/>
      <c r="F24" s="51"/>
      <c r="G24" s="51"/>
      <c r="H24" s="51"/>
      <c r="I24" s="11"/>
      <c r="J24" s="1"/>
      <c r="K24" s="11"/>
      <c r="L24" s="11"/>
      <c r="M24" s="11"/>
      <c r="N24" s="11"/>
      <c r="O24" s="11"/>
      <c r="P24" s="11"/>
      <c r="Q24" s="4"/>
      <c r="R24" s="11"/>
      <c r="S24" s="4"/>
      <c r="T24" s="67"/>
      <c r="U24" s="16"/>
      <c r="V24" s="16"/>
      <c r="W24" s="18"/>
    </row>
    <row r="25" spans="1:23" ht="18" customHeight="1" x14ac:dyDescent="0.25">
      <c r="A25" s="4">
        <v>20</v>
      </c>
      <c r="B25" s="77"/>
      <c r="C25" s="78"/>
      <c r="D25" s="51"/>
      <c r="E25" s="52"/>
      <c r="F25" s="51"/>
      <c r="G25" s="51"/>
      <c r="H25" s="51"/>
      <c r="I25" s="11"/>
      <c r="J25" s="1"/>
      <c r="K25" s="11"/>
      <c r="L25" s="11"/>
      <c r="M25" s="1"/>
      <c r="N25" s="11"/>
      <c r="O25" s="11"/>
      <c r="P25" s="11"/>
      <c r="Q25" s="4"/>
      <c r="R25" s="11"/>
      <c r="S25" s="4"/>
      <c r="T25" s="67"/>
      <c r="U25" s="16"/>
      <c r="V25" s="58" t="s">
        <v>54</v>
      </c>
      <c r="W25" s="19" t="s">
        <v>16</v>
      </c>
    </row>
    <row r="26" spans="1:23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11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67"/>
      <c r="U26" s="16"/>
      <c r="V26" s="4" t="s">
        <v>26</v>
      </c>
      <c r="W26" s="11">
        <f>COUNTIF($R$6:$R$51,"*MCU*")</f>
        <v>0</v>
      </c>
    </row>
    <row r="27" spans="1:23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67"/>
      <c r="U27" s="16"/>
      <c r="V27" s="4" t="s">
        <v>34</v>
      </c>
      <c r="W27" s="11">
        <f>COUNTIF($R$6:$R$51,"*GSM*")</f>
        <v>1</v>
      </c>
    </row>
    <row r="28" spans="1:23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1"/>
      <c r="J28" s="1"/>
      <c r="K28" s="1"/>
      <c r="L28" s="1"/>
      <c r="M28" s="1"/>
      <c r="N28" s="1"/>
      <c r="O28" s="1"/>
      <c r="P28" s="1"/>
      <c r="Q28" s="4"/>
      <c r="R28" s="11"/>
      <c r="S28" s="4"/>
      <c r="T28" s="67"/>
      <c r="U28" s="16"/>
      <c r="V28" s="4" t="s">
        <v>27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67"/>
      <c r="U29" s="16"/>
      <c r="V29" s="4" t="s">
        <v>60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67"/>
      <c r="U30" s="16"/>
      <c r="V30" s="4" t="s">
        <v>32</v>
      </c>
      <c r="W30" s="11">
        <f>COUNTIF($R$6:$R$51,"*NG*")</f>
        <v>1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67"/>
      <c r="U31" s="16"/>
      <c r="V31" s="4" t="s">
        <v>22</v>
      </c>
      <c r="W31" s="11">
        <f>COUNTIF($R$6:$R$51,"*LK*")</f>
        <v>0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67"/>
      <c r="U32" s="16"/>
      <c r="V32" s="4" t="s">
        <v>28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67"/>
      <c r="U33" s="16"/>
      <c r="V33" s="4" t="s">
        <v>55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67"/>
      <c r="U34" s="16"/>
      <c r="V34" s="4" t="s">
        <v>56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67"/>
      <c r="U35" s="16"/>
      <c r="V35" s="4" t="s">
        <v>38</v>
      </c>
      <c r="W35" s="11">
        <f>COUNTIF($R$6:$R$51,"*NCFW*")</f>
        <v>0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67"/>
      <c r="U36" s="16"/>
      <c r="V36" s="4" t="s">
        <v>29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67"/>
      <c r="U37" s="16"/>
      <c r="V37" s="20" t="s">
        <v>33</v>
      </c>
      <c r="W37" s="11">
        <f>SUM(W26:W36)</f>
        <v>2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67"/>
      <c r="U38" s="16"/>
      <c r="V38" s="16"/>
      <c r="W38" s="18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67"/>
      <c r="U39" s="16"/>
      <c r="V39" s="16"/>
      <c r="W39" s="18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67"/>
      <c r="U40" s="16"/>
      <c r="V40" s="20" t="s">
        <v>40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67"/>
      <c r="U41" s="16"/>
      <c r="V41" s="20" t="s">
        <v>41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67"/>
      <c r="U42" s="16"/>
      <c r="V42" s="16"/>
      <c r="W42" s="18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67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46"/>
      <c r="U44" s="16"/>
      <c r="V44" s="58" t="s">
        <v>3</v>
      </c>
      <c r="W44" s="58" t="s">
        <v>16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46"/>
      <c r="U45" s="16"/>
      <c r="V45" s="11" t="s">
        <v>50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46"/>
      <c r="U46" s="16"/>
      <c r="V46" s="11" t="s">
        <v>44</v>
      </c>
      <c r="W46" s="11">
        <f>COUNTIF($D$6:$D$105,"TG102LE")</f>
        <v>2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46"/>
      <c r="U47" s="48"/>
      <c r="V47" s="11" t="s">
        <v>45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6"/>
      <c r="U48" s="48"/>
      <c r="V48" s="11" t="s">
        <v>46</v>
      </c>
      <c r="W48" s="11">
        <f>COUNTIF($D$6:$D$105,"TG102V")</f>
        <v>0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6"/>
      <c r="U49" s="48"/>
      <c r="V49" s="11" t="s">
        <v>47</v>
      </c>
      <c r="W49" s="11">
        <f>COUNTIF($D$6:$D$105,"TG102SE")</f>
        <v>0</v>
      </c>
    </row>
    <row r="50" spans="1:23" ht="18" customHeight="1" x14ac:dyDescent="0.25">
      <c r="A50" s="32">
        <v>45</v>
      </c>
      <c r="B50" s="33"/>
      <c r="C50" s="33"/>
      <c r="D50" s="66"/>
      <c r="E50" s="34"/>
      <c r="F50" s="66"/>
      <c r="G50" s="66"/>
      <c r="H50" s="35"/>
      <c r="I50" s="35"/>
      <c r="J50" s="35"/>
      <c r="K50" s="35"/>
      <c r="L50" s="35"/>
      <c r="M50" s="35"/>
      <c r="N50" s="35"/>
      <c r="O50" s="35"/>
      <c r="P50" s="35"/>
      <c r="Q50" s="32"/>
      <c r="R50" s="66"/>
      <c r="S50" s="32"/>
      <c r="T50" s="46"/>
      <c r="U50" s="48"/>
      <c r="V50" s="11" t="s">
        <v>48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6"/>
      <c r="U51" s="48"/>
      <c r="V51" s="11" t="s">
        <v>49</v>
      </c>
      <c r="W51" s="11">
        <f>COUNTIF($D$6:$D$105,"TG007")</f>
        <v>0</v>
      </c>
    </row>
    <row r="52" spans="1:23" ht="18" customHeight="1" x14ac:dyDescent="0.25">
      <c r="A52" s="4">
        <v>47</v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7"/>
      <c r="M52" s="36"/>
      <c r="N52" s="36"/>
      <c r="O52" s="36"/>
      <c r="P52" s="36"/>
      <c r="Q52" s="36"/>
      <c r="R52" s="36"/>
      <c r="S52" s="36"/>
      <c r="T52" s="46"/>
      <c r="U52" s="48"/>
      <c r="V52" s="11" t="s">
        <v>51</v>
      </c>
      <c r="W52" s="11">
        <f>COUNTIF($D$6:$D$105,"TG102")</f>
        <v>0</v>
      </c>
    </row>
    <row r="53" spans="1:23" ht="18" customHeight="1" x14ac:dyDescent="0.25">
      <c r="A53" s="4">
        <v>48</v>
      </c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7"/>
      <c r="M53" s="36"/>
      <c r="N53" s="21"/>
      <c r="O53" s="21"/>
      <c r="P53" s="36"/>
      <c r="Q53" s="36"/>
      <c r="R53" s="36"/>
      <c r="S53" s="36"/>
      <c r="T53" s="46"/>
      <c r="U53" s="48"/>
      <c r="V53" s="11" t="s">
        <v>52</v>
      </c>
      <c r="W53" s="11">
        <f>COUNTIF($D$6:$D$105,"TG102A")</f>
        <v>0</v>
      </c>
    </row>
    <row r="54" spans="1:23" ht="18" customHeight="1" x14ac:dyDescent="0.25">
      <c r="A54" s="32">
        <v>49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3"/>
      <c r="M54" s="42"/>
      <c r="N54" s="44"/>
      <c r="O54" s="44"/>
      <c r="P54" s="42"/>
      <c r="Q54" s="42"/>
      <c r="R54" s="42"/>
      <c r="S54" s="42"/>
      <c r="T54" s="46"/>
      <c r="U54" s="48"/>
      <c r="V54" s="11" t="s">
        <v>53</v>
      </c>
      <c r="W54" s="11">
        <f>COUNTIF($D$6:$D$105,"NSHD")</f>
        <v>0</v>
      </c>
    </row>
    <row r="55" spans="1:23" ht="18" customHeight="1" x14ac:dyDescent="0.25">
      <c r="A55" s="4">
        <v>50</v>
      </c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7"/>
      <c r="M55" s="36"/>
      <c r="N55" s="21"/>
      <c r="O55" s="21"/>
      <c r="P55" s="36"/>
      <c r="Q55" s="36"/>
      <c r="R55" s="36"/>
      <c r="S55" s="36"/>
      <c r="T55" s="46"/>
      <c r="U55" s="48"/>
      <c r="V55" s="11" t="s">
        <v>62</v>
      </c>
      <c r="W55" s="11">
        <f>COUNTIF($D$6:$D$105,"CBN")</f>
        <v>0</v>
      </c>
    </row>
    <row r="56" spans="1:23" ht="18" customHeight="1" x14ac:dyDescent="0.25">
      <c r="A56" s="4">
        <v>51</v>
      </c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7"/>
      <c r="M56" s="36"/>
      <c r="N56" s="36"/>
      <c r="O56" s="36"/>
      <c r="P56" s="36"/>
      <c r="Q56" s="36"/>
      <c r="R56" s="36"/>
      <c r="S56" s="36"/>
      <c r="T56" s="46"/>
      <c r="U56" s="48"/>
      <c r="V56" s="102" t="s">
        <v>63</v>
      </c>
      <c r="W56" s="102">
        <f>SUM(COUNTIF($D$6:$D$106,"**")-SUM($W$45:$W$55))</f>
        <v>0</v>
      </c>
    </row>
    <row r="57" spans="1:23" ht="18" customHeight="1" x14ac:dyDescent="0.25">
      <c r="A57" s="4">
        <v>52</v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7"/>
      <c r="M57" s="36"/>
      <c r="N57" s="36"/>
      <c r="O57" s="36"/>
      <c r="P57" s="36"/>
      <c r="Q57" s="36"/>
      <c r="R57" s="36"/>
      <c r="S57" s="36"/>
      <c r="T57" s="46"/>
      <c r="U57" s="48"/>
      <c r="V57" s="103"/>
      <c r="W57" s="103"/>
    </row>
    <row r="58" spans="1:23" ht="18" customHeight="1" x14ac:dyDescent="0.25">
      <c r="A58" s="4">
        <v>53</v>
      </c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7"/>
      <c r="M58" s="36"/>
      <c r="N58" s="36"/>
      <c r="O58" s="36"/>
      <c r="P58" s="36"/>
      <c r="Q58" s="36"/>
      <c r="R58" s="36"/>
      <c r="S58" s="36"/>
      <c r="T58" s="46"/>
      <c r="U58" s="48"/>
      <c r="V58" s="104"/>
      <c r="W58" s="104"/>
    </row>
    <row r="59" spans="1:23" ht="18" customHeight="1" x14ac:dyDescent="0.25">
      <c r="A59" s="4">
        <v>54</v>
      </c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7"/>
      <c r="M59" s="36"/>
      <c r="N59" s="36"/>
      <c r="O59" s="36"/>
      <c r="P59" s="36"/>
      <c r="Q59" s="36"/>
      <c r="R59" s="36"/>
      <c r="S59" s="36"/>
      <c r="T59" s="46"/>
      <c r="U59" s="48"/>
      <c r="V59" s="38"/>
      <c r="W59" s="39"/>
    </row>
    <row r="60" spans="1:23" ht="18" customHeight="1" x14ac:dyDescent="0.25">
      <c r="A60" s="4">
        <v>55</v>
      </c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7"/>
      <c r="M60" s="36"/>
      <c r="N60" s="36"/>
      <c r="O60" s="36"/>
      <c r="P60" s="36"/>
      <c r="Q60" s="36"/>
      <c r="R60" s="36"/>
      <c r="S60" s="36"/>
      <c r="T60" s="46"/>
      <c r="U60" s="48"/>
      <c r="V60" s="38"/>
      <c r="W60" s="39"/>
    </row>
    <row r="61" spans="1:23" ht="18" customHeight="1" x14ac:dyDescent="0.25">
      <c r="A61" s="4">
        <v>56</v>
      </c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7"/>
      <c r="M61" s="36"/>
      <c r="N61" s="36"/>
      <c r="O61" s="36"/>
      <c r="P61" s="36"/>
      <c r="Q61" s="36"/>
      <c r="R61" s="36"/>
      <c r="S61" s="36"/>
      <c r="T61" s="46"/>
      <c r="U61" s="48"/>
      <c r="V61" s="20" t="s">
        <v>40</v>
      </c>
      <c r="W61" s="11">
        <f>COUNTIF($O$6:$O$105,"*DM*")</f>
        <v>0</v>
      </c>
    </row>
    <row r="62" spans="1:23" ht="18" customHeight="1" x14ac:dyDescent="0.25">
      <c r="A62" s="4">
        <v>57</v>
      </c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7"/>
      <c r="M62" s="36"/>
      <c r="N62" s="36"/>
      <c r="O62" s="36"/>
      <c r="P62" s="36"/>
      <c r="Q62" s="36"/>
      <c r="R62" s="36"/>
      <c r="S62" s="36"/>
      <c r="T62" s="46"/>
      <c r="U62" s="48"/>
      <c r="V62" s="20" t="s">
        <v>41</v>
      </c>
      <c r="W62" s="11">
        <f>COUNTIF($O$6:$O$105,"*KS*")</f>
        <v>0</v>
      </c>
    </row>
    <row r="63" spans="1:23" ht="18" customHeight="1" x14ac:dyDescent="0.25">
      <c r="A63" s="4">
        <v>58</v>
      </c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7"/>
      <c r="M63" s="36"/>
      <c r="N63" s="36"/>
      <c r="O63" s="36"/>
      <c r="P63" s="36"/>
      <c r="Q63" s="36"/>
      <c r="R63" s="36"/>
      <c r="S63" s="36"/>
      <c r="T63" s="46"/>
      <c r="U63" s="48"/>
      <c r="V63" s="38"/>
      <c r="W63" s="39"/>
    </row>
    <row r="64" spans="1:23" ht="18" customHeight="1" x14ac:dyDescent="0.25">
      <c r="A64" s="4">
        <v>59</v>
      </c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7"/>
      <c r="M64" s="36"/>
      <c r="N64" s="36"/>
      <c r="O64" s="36"/>
      <c r="P64" s="36"/>
      <c r="Q64" s="36"/>
      <c r="R64" s="36"/>
      <c r="S64" s="36"/>
      <c r="T64" s="46"/>
      <c r="U64" s="48"/>
      <c r="V64" s="38"/>
      <c r="W64" s="39"/>
    </row>
    <row r="65" spans="1:23" ht="18" customHeight="1" x14ac:dyDescent="0.25">
      <c r="A65" s="4">
        <v>60</v>
      </c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7"/>
      <c r="M65" s="36"/>
      <c r="N65" s="36"/>
      <c r="O65" s="36"/>
      <c r="P65" s="36"/>
      <c r="Q65" s="36"/>
      <c r="R65" s="36"/>
      <c r="S65" s="36"/>
      <c r="T65" s="46"/>
      <c r="U65" s="48"/>
      <c r="V65" s="38"/>
      <c r="W65" s="39"/>
    </row>
    <row r="66" spans="1:23" ht="18" customHeight="1" x14ac:dyDescent="0.25">
      <c r="A66" s="4">
        <v>61</v>
      </c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7"/>
      <c r="M66" s="36"/>
      <c r="N66" s="36"/>
      <c r="O66" s="36"/>
      <c r="P66" s="36"/>
      <c r="Q66" s="36"/>
      <c r="R66" s="36"/>
      <c r="S66" s="36"/>
      <c r="T66" s="46"/>
      <c r="U66" s="48"/>
      <c r="V66" s="38"/>
      <c r="W66" s="39"/>
    </row>
    <row r="67" spans="1:23" ht="18" customHeight="1" x14ac:dyDescent="0.25">
      <c r="A67" s="4">
        <v>62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7"/>
      <c r="M67" s="36"/>
      <c r="N67" s="36"/>
      <c r="O67" s="36"/>
      <c r="P67" s="36"/>
      <c r="Q67" s="36"/>
      <c r="R67" s="36"/>
      <c r="S67" s="36"/>
      <c r="T67" s="46"/>
      <c r="U67" s="48"/>
      <c r="V67" s="38">
        <f>SUM(D6:D12)</f>
        <v>0</v>
      </c>
      <c r="W67" s="39"/>
    </row>
    <row r="68" spans="1:23" ht="18" customHeight="1" x14ac:dyDescent="0.25">
      <c r="A68" s="4">
        <v>63</v>
      </c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7"/>
      <c r="M68" s="36"/>
      <c r="N68" s="36"/>
      <c r="O68" s="36"/>
      <c r="P68" s="36"/>
      <c r="Q68" s="36"/>
      <c r="R68" s="36"/>
      <c r="S68" s="36"/>
      <c r="T68" s="46"/>
      <c r="U68" s="48"/>
      <c r="V68" s="38"/>
      <c r="W68" s="39"/>
    </row>
    <row r="69" spans="1:23" ht="18" customHeight="1" x14ac:dyDescent="0.25">
      <c r="A69" s="4">
        <v>64</v>
      </c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7"/>
      <c r="M69" s="36"/>
      <c r="N69" s="36"/>
      <c r="O69" s="36"/>
      <c r="P69" s="36"/>
      <c r="Q69" s="36"/>
      <c r="R69" s="36"/>
      <c r="S69" s="36"/>
      <c r="T69" s="46"/>
      <c r="U69" s="48"/>
      <c r="V69" s="38"/>
      <c r="W69" s="39"/>
    </row>
    <row r="70" spans="1:23" ht="18" customHeight="1" x14ac:dyDescent="0.25">
      <c r="A70" s="4">
        <v>65</v>
      </c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7"/>
      <c r="M70" s="36"/>
      <c r="N70" s="36"/>
      <c r="O70" s="36"/>
      <c r="P70" s="36"/>
      <c r="Q70" s="36"/>
      <c r="R70" s="36"/>
      <c r="S70" s="36"/>
      <c r="T70" s="46"/>
      <c r="U70" s="48"/>
      <c r="V70" s="38"/>
      <c r="W70" s="39"/>
    </row>
    <row r="71" spans="1:23" ht="18" customHeight="1" x14ac:dyDescent="0.25">
      <c r="A71" s="4">
        <v>66</v>
      </c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7"/>
      <c r="M71" s="36"/>
      <c r="N71" s="36"/>
      <c r="O71" s="36"/>
      <c r="P71" s="36"/>
      <c r="Q71" s="36"/>
      <c r="R71" s="36"/>
      <c r="S71" s="36"/>
      <c r="T71" s="46"/>
      <c r="U71" s="48"/>
      <c r="V71" s="38"/>
      <c r="W71" s="39"/>
    </row>
    <row r="72" spans="1:23" ht="18" customHeight="1" x14ac:dyDescent="0.25">
      <c r="A72" s="4">
        <v>67</v>
      </c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7"/>
      <c r="M72" s="36"/>
      <c r="N72" s="36"/>
      <c r="O72" s="36"/>
      <c r="P72" s="36"/>
      <c r="Q72" s="36"/>
      <c r="R72" s="36"/>
      <c r="S72" s="36"/>
      <c r="T72" s="46"/>
      <c r="U72" s="48"/>
      <c r="V72" s="38"/>
      <c r="W72" s="39"/>
    </row>
    <row r="73" spans="1:23" ht="18" customHeight="1" x14ac:dyDescent="0.25">
      <c r="A73" s="4">
        <v>68</v>
      </c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7"/>
      <c r="M73" s="36"/>
      <c r="N73" s="36"/>
      <c r="O73" s="36"/>
      <c r="P73" s="36"/>
      <c r="Q73" s="36"/>
      <c r="R73" s="36"/>
      <c r="S73" s="36"/>
      <c r="T73" s="46"/>
      <c r="U73" s="48"/>
      <c r="V73" s="38"/>
      <c r="W73" s="39"/>
    </row>
    <row r="74" spans="1:23" ht="18" customHeight="1" x14ac:dyDescent="0.25">
      <c r="A74" s="4">
        <v>69</v>
      </c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7"/>
      <c r="M74" s="36"/>
      <c r="N74" s="36"/>
      <c r="O74" s="36"/>
      <c r="P74" s="36"/>
      <c r="Q74" s="36"/>
      <c r="R74" s="36"/>
      <c r="S74" s="36"/>
      <c r="T74" s="46"/>
      <c r="U74" s="48"/>
      <c r="V74" s="38"/>
      <c r="W74" s="39"/>
    </row>
    <row r="75" spans="1:23" ht="18" customHeight="1" x14ac:dyDescent="0.25">
      <c r="A75" s="4">
        <v>70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7"/>
      <c r="M75" s="36"/>
      <c r="N75" s="36"/>
      <c r="O75" s="36"/>
      <c r="P75" s="36"/>
      <c r="Q75" s="36"/>
      <c r="R75" s="36"/>
      <c r="S75" s="36"/>
      <c r="T75" s="46"/>
      <c r="U75" s="48"/>
      <c r="V75" s="38"/>
      <c r="W75" s="39"/>
    </row>
    <row r="76" spans="1:23" ht="18" customHeight="1" x14ac:dyDescent="0.25">
      <c r="A76" s="4">
        <v>71</v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7"/>
      <c r="M76" s="36"/>
      <c r="N76" s="36"/>
      <c r="O76" s="36"/>
      <c r="P76" s="36"/>
      <c r="Q76" s="36"/>
      <c r="R76" s="36"/>
      <c r="S76" s="36"/>
      <c r="T76" s="46"/>
      <c r="U76" s="48"/>
      <c r="V76" s="38"/>
      <c r="W76" s="39"/>
    </row>
    <row r="77" spans="1:23" ht="18" customHeight="1" x14ac:dyDescent="0.25">
      <c r="A77" s="4">
        <v>72</v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7"/>
      <c r="M77" s="36"/>
      <c r="N77" s="36"/>
      <c r="O77" s="36"/>
      <c r="P77" s="36"/>
      <c r="Q77" s="36"/>
      <c r="R77" s="36"/>
      <c r="S77" s="36"/>
      <c r="T77" s="46"/>
      <c r="U77" s="48"/>
      <c r="V77" s="38"/>
      <c r="W77" s="39"/>
    </row>
    <row r="78" spans="1:23" ht="18" customHeight="1" x14ac:dyDescent="0.25">
      <c r="A78" s="4">
        <v>73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7"/>
      <c r="M78" s="36"/>
      <c r="N78" s="36"/>
      <c r="O78" s="36"/>
      <c r="P78" s="36"/>
      <c r="Q78" s="36"/>
      <c r="R78" s="36"/>
      <c r="S78" s="36"/>
      <c r="T78" s="46"/>
      <c r="U78" s="48"/>
      <c r="V78" s="38"/>
      <c r="W78" s="39"/>
    </row>
    <row r="79" spans="1:23" ht="18" customHeight="1" x14ac:dyDescent="0.25">
      <c r="A79" s="4">
        <v>74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7"/>
      <c r="M79" s="36"/>
      <c r="N79" s="36"/>
      <c r="O79" s="36"/>
      <c r="P79" s="36"/>
      <c r="Q79" s="36"/>
      <c r="R79" s="36"/>
      <c r="S79" s="36"/>
      <c r="T79" s="46"/>
      <c r="U79" s="48"/>
      <c r="V79" s="38"/>
      <c r="W79" s="39"/>
    </row>
    <row r="80" spans="1:23" ht="18" customHeight="1" x14ac:dyDescent="0.25">
      <c r="A80" s="4">
        <v>75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7"/>
      <c r="M80" s="36"/>
      <c r="N80" s="36"/>
      <c r="O80" s="36"/>
      <c r="P80" s="36"/>
      <c r="Q80" s="36"/>
      <c r="R80" s="36"/>
      <c r="S80" s="36"/>
      <c r="T80" s="46"/>
      <c r="U80" s="48"/>
      <c r="V80" s="38"/>
      <c r="W80" s="39"/>
    </row>
    <row r="81" spans="1:23" ht="18" customHeight="1" x14ac:dyDescent="0.25">
      <c r="A81" s="4">
        <v>76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7"/>
      <c r="M81" s="36"/>
      <c r="N81" s="36"/>
      <c r="O81" s="36"/>
      <c r="P81" s="36"/>
      <c r="Q81" s="36"/>
      <c r="R81" s="36"/>
      <c r="S81" s="36"/>
      <c r="T81" s="46"/>
      <c r="U81" s="48"/>
      <c r="V81" s="38"/>
      <c r="W81" s="39"/>
    </row>
    <row r="82" spans="1:23" ht="18" customHeight="1" x14ac:dyDescent="0.25">
      <c r="A82" s="4">
        <v>77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7"/>
      <c r="M82" s="36"/>
      <c r="N82" s="36"/>
      <c r="O82" s="36"/>
      <c r="P82" s="36"/>
      <c r="Q82" s="36"/>
      <c r="R82" s="36"/>
      <c r="S82" s="36"/>
      <c r="T82" s="46"/>
      <c r="U82" s="48"/>
      <c r="V82" s="38"/>
      <c r="W82" s="39"/>
    </row>
    <row r="83" spans="1:23" ht="18" customHeight="1" x14ac:dyDescent="0.25">
      <c r="A83" s="4">
        <v>78</v>
      </c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7"/>
      <c r="M83" s="36"/>
      <c r="N83" s="36"/>
      <c r="O83" s="36"/>
      <c r="P83" s="36"/>
      <c r="Q83" s="36"/>
      <c r="R83" s="36"/>
      <c r="S83" s="36"/>
      <c r="T83" s="46"/>
      <c r="U83" s="48"/>
      <c r="V83" s="38"/>
      <c r="W83" s="39"/>
    </row>
    <row r="84" spans="1:23" ht="18" customHeight="1" x14ac:dyDescent="0.25">
      <c r="A84" s="4">
        <v>79</v>
      </c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7"/>
      <c r="M84" s="36"/>
      <c r="N84" s="36"/>
      <c r="O84" s="36"/>
      <c r="P84" s="36"/>
      <c r="Q84" s="36"/>
      <c r="R84" s="36"/>
      <c r="S84" s="36"/>
      <c r="T84" s="46"/>
      <c r="U84" s="48"/>
      <c r="V84" s="38"/>
      <c r="W84" s="39"/>
    </row>
    <row r="85" spans="1:23" ht="18" customHeight="1" x14ac:dyDescent="0.25">
      <c r="A85" s="4">
        <v>80</v>
      </c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7"/>
      <c r="M85" s="36"/>
      <c r="N85" s="36"/>
      <c r="O85" s="36"/>
      <c r="P85" s="36"/>
      <c r="Q85" s="36"/>
      <c r="R85" s="36"/>
      <c r="S85" s="36"/>
      <c r="T85" s="46"/>
      <c r="U85" s="48"/>
      <c r="V85" s="38"/>
      <c r="W85" s="39"/>
    </row>
    <row r="86" spans="1:23" ht="18" customHeight="1" x14ac:dyDescent="0.25">
      <c r="A86" s="4">
        <v>81</v>
      </c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7"/>
      <c r="M86" s="36"/>
      <c r="N86" s="36"/>
      <c r="O86" s="36"/>
      <c r="P86" s="36"/>
      <c r="Q86" s="36"/>
      <c r="R86" s="36"/>
      <c r="S86" s="36"/>
      <c r="T86" s="46"/>
      <c r="U86" s="48"/>
      <c r="V86" s="38"/>
      <c r="W86" s="39"/>
    </row>
    <row r="87" spans="1:23" ht="18" customHeight="1" x14ac:dyDescent="0.25">
      <c r="A87" s="4">
        <v>82</v>
      </c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7"/>
      <c r="M87" s="36"/>
      <c r="N87" s="36"/>
      <c r="O87" s="36"/>
      <c r="P87" s="36"/>
      <c r="Q87" s="36"/>
      <c r="R87" s="36"/>
      <c r="S87" s="36"/>
      <c r="T87" s="46"/>
      <c r="U87" s="48"/>
      <c r="V87" s="38"/>
      <c r="W87" s="39"/>
    </row>
    <row r="88" spans="1:23" ht="18" customHeight="1" x14ac:dyDescent="0.25">
      <c r="A88" s="4">
        <v>83</v>
      </c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6"/>
      <c r="Q88" s="36"/>
      <c r="R88" s="36"/>
      <c r="S88" s="36"/>
      <c r="T88" s="46"/>
      <c r="U88" s="48"/>
      <c r="V88" s="38"/>
      <c r="W88" s="39"/>
    </row>
    <row r="89" spans="1:23" ht="18" customHeight="1" x14ac:dyDescent="0.25">
      <c r="A89" s="4">
        <v>84</v>
      </c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7"/>
      <c r="M89" s="36"/>
      <c r="N89" s="36"/>
      <c r="O89" s="36"/>
      <c r="P89" s="36"/>
      <c r="Q89" s="36"/>
      <c r="R89" s="36"/>
      <c r="S89" s="36"/>
      <c r="T89" s="46"/>
      <c r="U89" s="48"/>
      <c r="V89" s="38"/>
      <c r="W89" s="39"/>
    </row>
    <row r="90" spans="1:23" ht="18" customHeight="1" x14ac:dyDescent="0.25">
      <c r="A90" s="4">
        <v>85</v>
      </c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7"/>
      <c r="M90" s="36"/>
      <c r="N90" s="36"/>
      <c r="O90" s="36"/>
      <c r="P90" s="36"/>
      <c r="Q90" s="36"/>
      <c r="R90" s="36"/>
      <c r="S90" s="36"/>
      <c r="T90" s="46"/>
      <c r="U90" s="48"/>
      <c r="V90" s="38"/>
      <c r="W90" s="39"/>
    </row>
    <row r="91" spans="1:23" ht="18" customHeight="1" x14ac:dyDescent="0.25">
      <c r="A91" s="4">
        <v>86</v>
      </c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7"/>
      <c r="M91" s="36"/>
      <c r="N91" s="36"/>
      <c r="O91" s="36"/>
      <c r="P91" s="36"/>
      <c r="Q91" s="36"/>
      <c r="R91" s="36"/>
      <c r="S91" s="36"/>
      <c r="T91" s="46"/>
      <c r="U91" s="48"/>
      <c r="V91" s="38"/>
      <c r="W91" s="39"/>
    </row>
    <row r="92" spans="1:23" ht="18" customHeight="1" x14ac:dyDescent="0.25">
      <c r="A92" s="4">
        <v>87</v>
      </c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7"/>
      <c r="M92" s="36"/>
      <c r="N92" s="36"/>
      <c r="O92" s="36"/>
      <c r="P92" s="36"/>
      <c r="Q92" s="36"/>
      <c r="R92" s="36"/>
      <c r="S92" s="36"/>
      <c r="T92" s="46"/>
      <c r="U92" s="48"/>
      <c r="V92" s="38"/>
      <c r="W92" s="39"/>
    </row>
    <row r="93" spans="1:23" ht="18" customHeight="1" x14ac:dyDescent="0.25">
      <c r="A93" s="4">
        <v>88</v>
      </c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7"/>
      <c r="M93" s="36"/>
      <c r="N93" s="36"/>
      <c r="O93" s="36"/>
      <c r="P93" s="36"/>
      <c r="Q93" s="36"/>
      <c r="R93" s="36"/>
      <c r="S93" s="36"/>
      <c r="T93" s="46"/>
      <c r="U93" s="48"/>
      <c r="V93" s="38"/>
      <c r="W93" s="39"/>
    </row>
    <row r="94" spans="1:23" ht="18" customHeight="1" x14ac:dyDescent="0.25">
      <c r="A94" s="4">
        <v>89</v>
      </c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7"/>
      <c r="M94" s="36"/>
      <c r="N94" s="36"/>
      <c r="O94" s="36"/>
      <c r="P94" s="36"/>
      <c r="Q94" s="36"/>
      <c r="R94" s="36"/>
      <c r="S94" s="36"/>
      <c r="T94" s="46"/>
      <c r="U94" s="48"/>
      <c r="V94" s="38"/>
      <c r="W94" s="39"/>
    </row>
    <row r="95" spans="1:23" ht="18" customHeight="1" x14ac:dyDescent="0.25">
      <c r="A95" s="4">
        <v>90</v>
      </c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7"/>
      <c r="M95" s="36"/>
      <c r="N95" s="36"/>
      <c r="O95" s="36"/>
      <c r="P95" s="36"/>
      <c r="Q95" s="36"/>
      <c r="R95" s="36"/>
      <c r="S95" s="36"/>
      <c r="T95" s="46"/>
      <c r="U95" s="48"/>
      <c r="V95" s="38"/>
      <c r="W95" s="39"/>
    </row>
    <row r="96" spans="1:23" ht="18" customHeight="1" x14ac:dyDescent="0.25">
      <c r="A96" s="4">
        <v>91</v>
      </c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7"/>
      <c r="M96" s="36"/>
      <c r="N96" s="36"/>
      <c r="O96" s="36"/>
      <c r="P96" s="36"/>
      <c r="Q96" s="36"/>
      <c r="R96" s="36"/>
      <c r="S96" s="36"/>
      <c r="T96" s="46"/>
      <c r="U96" s="48"/>
      <c r="V96" s="38"/>
      <c r="W96" s="39"/>
    </row>
    <row r="97" spans="1:23" ht="18" customHeight="1" x14ac:dyDescent="0.25">
      <c r="A97" s="4">
        <v>92</v>
      </c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7"/>
      <c r="M97" s="36"/>
      <c r="N97" s="36"/>
      <c r="O97" s="36"/>
      <c r="P97" s="36"/>
      <c r="Q97" s="36"/>
      <c r="R97" s="36"/>
      <c r="S97" s="36"/>
      <c r="T97" s="46"/>
      <c r="U97" s="48"/>
      <c r="V97" s="38"/>
      <c r="W97" s="39"/>
    </row>
    <row r="98" spans="1:23" ht="18" customHeight="1" x14ac:dyDescent="0.25">
      <c r="A98" s="4">
        <v>93</v>
      </c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7"/>
      <c r="M98" s="36"/>
      <c r="N98" s="36"/>
      <c r="O98" s="36"/>
      <c r="P98" s="36"/>
      <c r="Q98" s="36"/>
      <c r="R98" s="36"/>
      <c r="S98" s="36"/>
      <c r="T98" s="46"/>
      <c r="U98" s="48"/>
      <c r="V98" s="38"/>
      <c r="W98" s="39"/>
    </row>
    <row r="99" spans="1:23" ht="18" customHeight="1" x14ac:dyDescent="0.25">
      <c r="A99" s="4">
        <v>94</v>
      </c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7"/>
      <c r="M99" s="36"/>
      <c r="N99" s="36"/>
      <c r="O99" s="36"/>
      <c r="P99" s="36"/>
      <c r="Q99" s="36"/>
      <c r="R99" s="36"/>
      <c r="S99" s="36"/>
      <c r="T99" s="46"/>
      <c r="U99" s="48"/>
      <c r="V99" s="38"/>
      <c r="W99" s="39"/>
    </row>
    <row r="100" spans="1:23" ht="18" customHeight="1" x14ac:dyDescent="0.25">
      <c r="A100" s="4">
        <v>95</v>
      </c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7"/>
      <c r="M100" s="36"/>
      <c r="N100" s="36"/>
      <c r="O100" s="36"/>
      <c r="P100" s="36"/>
      <c r="Q100" s="36"/>
      <c r="R100" s="36"/>
      <c r="S100" s="36"/>
      <c r="T100" s="46"/>
      <c r="U100" s="48"/>
      <c r="V100" s="38"/>
      <c r="W100" s="39"/>
    </row>
    <row r="101" spans="1:23" ht="18" customHeight="1" x14ac:dyDescent="0.25">
      <c r="A101" s="4">
        <v>96</v>
      </c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7"/>
      <c r="M101" s="36"/>
      <c r="N101" s="36"/>
      <c r="O101" s="36"/>
      <c r="P101" s="36"/>
      <c r="Q101" s="36"/>
      <c r="R101" s="36"/>
      <c r="S101" s="36"/>
      <c r="T101" s="46"/>
      <c r="U101" s="48"/>
      <c r="V101" s="38"/>
      <c r="W101" s="39"/>
    </row>
    <row r="102" spans="1:23" ht="18" customHeight="1" x14ac:dyDescent="0.25">
      <c r="A102" s="4">
        <v>97</v>
      </c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7"/>
      <c r="M102" s="36"/>
      <c r="N102" s="36"/>
      <c r="O102" s="36"/>
      <c r="P102" s="36"/>
      <c r="Q102" s="36"/>
      <c r="R102" s="36"/>
      <c r="S102" s="36"/>
      <c r="T102" s="46"/>
      <c r="U102" s="48"/>
      <c r="V102" s="38"/>
      <c r="W102" s="39"/>
    </row>
    <row r="103" spans="1:23" ht="18" customHeight="1" x14ac:dyDescent="0.25">
      <c r="A103" s="4">
        <v>98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7"/>
      <c r="M103" s="36"/>
      <c r="N103" s="36"/>
      <c r="O103" s="36"/>
      <c r="P103" s="36"/>
      <c r="Q103" s="36"/>
      <c r="R103" s="36"/>
      <c r="S103" s="36"/>
      <c r="T103" s="46"/>
      <c r="U103" s="48"/>
      <c r="V103" s="38"/>
      <c r="W103" s="39"/>
    </row>
    <row r="104" spans="1:23" ht="18" customHeight="1" x14ac:dyDescent="0.25">
      <c r="A104" s="4">
        <v>99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7"/>
      <c r="M104" s="36"/>
      <c r="N104" s="36"/>
      <c r="O104" s="36"/>
      <c r="P104" s="36"/>
      <c r="Q104" s="36"/>
      <c r="R104" s="36"/>
      <c r="S104" s="36"/>
      <c r="T104" s="46"/>
      <c r="U104" s="48"/>
      <c r="V104" s="38"/>
      <c r="W104" s="39"/>
    </row>
    <row r="105" spans="1:23" ht="18" customHeight="1" x14ac:dyDescent="0.25">
      <c r="A105" s="4">
        <v>100</v>
      </c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7"/>
      <c r="M105" s="36"/>
      <c r="N105" s="36"/>
      <c r="O105" s="36"/>
      <c r="P105" s="36"/>
      <c r="Q105" s="36"/>
      <c r="R105" s="36"/>
      <c r="S105" s="36"/>
      <c r="T105" s="47"/>
      <c r="U105" s="49"/>
      <c r="V105" s="40"/>
      <c r="W105" s="41"/>
    </row>
  </sheetData>
  <autoFilter ref="S1:S105"/>
  <mergeCells count="20"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zoomScale="55" zoomScaleNormal="55" workbookViewId="0">
      <selection activeCell="J14" sqref="J14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84" customWidth="1"/>
    <col min="10" max="10" width="53" style="22" customWidth="1"/>
    <col min="11" max="11" width="33.42578125" style="22" customWidth="1"/>
    <col min="12" max="12" width="30.7109375" style="27" customWidth="1"/>
    <col min="13" max="13" width="58" style="22" customWidth="1"/>
    <col min="14" max="14" width="21.85546875" style="22" customWidth="1"/>
    <col min="15" max="15" width="14.28515625" style="22" customWidth="1"/>
    <col min="16" max="16" width="22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109" t="s">
        <v>66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</row>
    <row r="2" spans="1:23" ht="24.95" customHeight="1" x14ac:dyDescent="0.25">
      <c r="A2" s="110" t="s">
        <v>65</v>
      </c>
      <c r="B2" s="111"/>
      <c r="C2" s="111"/>
      <c r="D2" s="111"/>
      <c r="E2" s="112" t="s">
        <v>74</v>
      </c>
      <c r="F2" s="112"/>
      <c r="G2" s="6"/>
      <c r="H2" s="23"/>
      <c r="I2" s="73"/>
      <c r="J2" s="23"/>
      <c r="K2" s="23"/>
      <c r="L2" s="24"/>
      <c r="M2" s="23"/>
      <c r="N2" s="23"/>
      <c r="O2" s="25"/>
      <c r="P2" s="25"/>
      <c r="Q2" s="25"/>
      <c r="R2" s="25"/>
      <c r="S2" s="28"/>
      <c r="T2" s="45"/>
      <c r="U2" s="28"/>
      <c r="V2" s="28"/>
      <c r="W2" s="29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74"/>
      <c r="J3" s="8"/>
      <c r="K3" s="8"/>
      <c r="L3" s="9"/>
      <c r="M3" s="8"/>
      <c r="N3" s="8"/>
      <c r="O3" s="8"/>
      <c r="P3" s="8"/>
      <c r="Q3" s="26"/>
      <c r="R3" s="26"/>
      <c r="S3" s="28"/>
      <c r="T3" s="28"/>
      <c r="U3" s="28"/>
      <c r="V3" s="28"/>
      <c r="W3" s="29"/>
    </row>
    <row r="4" spans="1:23" ht="24.95" customHeight="1" x14ac:dyDescent="0.25">
      <c r="A4" s="113" t="s">
        <v>0</v>
      </c>
      <c r="B4" s="106" t="s">
        <v>9</v>
      </c>
      <c r="C4" s="106"/>
      <c r="D4" s="106"/>
      <c r="E4" s="106"/>
      <c r="F4" s="106"/>
      <c r="G4" s="106"/>
      <c r="H4" s="106"/>
      <c r="I4" s="106"/>
      <c r="J4" s="106" t="s">
        <v>6</v>
      </c>
      <c r="K4" s="106" t="s">
        <v>11</v>
      </c>
      <c r="L4" s="106"/>
      <c r="M4" s="114" t="s">
        <v>42</v>
      </c>
      <c r="N4" s="114" t="s">
        <v>10</v>
      </c>
      <c r="O4" s="106" t="s">
        <v>8</v>
      </c>
      <c r="P4" s="105" t="s">
        <v>14</v>
      </c>
      <c r="Q4" s="106" t="s">
        <v>39</v>
      </c>
      <c r="R4" s="106" t="s">
        <v>61</v>
      </c>
      <c r="S4" s="107" t="s">
        <v>64</v>
      </c>
      <c r="T4" s="28"/>
      <c r="U4" s="28"/>
      <c r="V4" s="106" t="s">
        <v>39</v>
      </c>
      <c r="W4" s="106" t="s">
        <v>61</v>
      </c>
    </row>
    <row r="5" spans="1:23" ht="50.1" customHeight="1" x14ac:dyDescent="0.25">
      <c r="A5" s="113"/>
      <c r="B5" s="58" t="s">
        <v>1</v>
      </c>
      <c r="C5" s="58" t="s">
        <v>2</v>
      </c>
      <c r="D5" s="58" t="s">
        <v>3</v>
      </c>
      <c r="E5" s="58" t="s">
        <v>43</v>
      </c>
      <c r="F5" s="58" t="s">
        <v>4</v>
      </c>
      <c r="G5" s="58" t="s">
        <v>5</v>
      </c>
      <c r="H5" s="58" t="s">
        <v>7</v>
      </c>
      <c r="I5" s="75" t="s">
        <v>15</v>
      </c>
      <c r="J5" s="106"/>
      <c r="K5" s="58" t="s">
        <v>12</v>
      </c>
      <c r="L5" s="58" t="s">
        <v>13</v>
      </c>
      <c r="M5" s="115"/>
      <c r="N5" s="115"/>
      <c r="O5" s="106"/>
      <c r="P5" s="105"/>
      <c r="Q5" s="106"/>
      <c r="R5" s="106"/>
      <c r="S5" s="108"/>
      <c r="T5" s="28"/>
      <c r="U5" s="28"/>
      <c r="V5" s="106"/>
      <c r="W5" s="106"/>
    </row>
    <row r="6" spans="1:23" s="14" customFormat="1" ht="18" customHeight="1" x14ac:dyDescent="0.25">
      <c r="A6" s="4">
        <v>1</v>
      </c>
      <c r="B6" s="87" t="s">
        <v>71</v>
      </c>
      <c r="C6" s="87"/>
      <c r="D6" s="51" t="s">
        <v>46</v>
      </c>
      <c r="E6" s="68">
        <v>864811037229346</v>
      </c>
      <c r="F6" s="71"/>
      <c r="G6" s="51" t="s">
        <v>5</v>
      </c>
      <c r="H6" s="51"/>
      <c r="I6" s="62" t="s">
        <v>81</v>
      </c>
      <c r="J6" s="53" t="s">
        <v>70</v>
      </c>
      <c r="K6" s="53" t="s">
        <v>82</v>
      </c>
      <c r="L6" s="56"/>
      <c r="M6" s="53" t="s">
        <v>83</v>
      </c>
      <c r="N6" s="55"/>
      <c r="O6" s="53"/>
      <c r="P6" s="53" t="s">
        <v>78</v>
      </c>
      <c r="Q6" s="3" t="s">
        <v>68</v>
      </c>
      <c r="R6" s="51" t="s">
        <v>24</v>
      </c>
      <c r="S6" s="4" t="s">
        <v>69</v>
      </c>
      <c r="T6" s="11"/>
      <c r="U6" s="64"/>
      <c r="V6" s="99" t="s">
        <v>18</v>
      </c>
      <c r="W6" s="4" t="s">
        <v>20</v>
      </c>
    </row>
    <row r="7" spans="1:23" s="14" customFormat="1" ht="18" customHeight="1" x14ac:dyDescent="0.25">
      <c r="A7" s="4">
        <v>2</v>
      </c>
      <c r="B7" s="87"/>
      <c r="C7" s="87"/>
      <c r="D7" s="51"/>
      <c r="E7" s="52"/>
      <c r="F7" s="51"/>
      <c r="G7" s="51"/>
      <c r="H7" s="51"/>
      <c r="I7" s="62"/>
      <c r="J7" s="53"/>
      <c r="K7" s="1"/>
      <c r="L7" s="56"/>
      <c r="M7" s="53"/>
      <c r="N7" s="55"/>
      <c r="O7" s="53"/>
      <c r="P7" s="53"/>
      <c r="Q7" s="3"/>
      <c r="R7" s="51"/>
      <c r="S7" s="4"/>
      <c r="T7" s="28"/>
      <c r="U7" s="64"/>
      <c r="V7" s="100"/>
      <c r="W7" s="4" t="s">
        <v>35</v>
      </c>
    </row>
    <row r="8" spans="1:23" s="14" customFormat="1" ht="18" customHeight="1" x14ac:dyDescent="0.25">
      <c r="A8" s="4">
        <v>3</v>
      </c>
      <c r="B8" s="87"/>
      <c r="C8" s="87"/>
      <c r="D8" s="51"/>
      <c r="E8" s="52"/>
      <c r="F8" s="71"/>
      <c r="G8" s="51"/>
      <c r="H8" s="51"/>
      <c r="I8" s="62"/>
      <c r="J8" s="53"/>
      <c r="K8" s="56"/>
      <c r="L8" s="53"/>
      <c r="M8" s="53"/>
      <c r="N8" s="55"/>
      <c r="O8" s="53"/>
      <c r="P8" s="53"/>
      <c r="Q8" s="3"/>
      <c r="R8" s="51"/>
      <c r="S8" s="4"/>
      <c r="T8" s="28"/>
      <c r="U8" s="64"/>
      <c r="V8" s="100"/>
      <c r="W8" s="4" t="s">
        <v>21</v>
      </c>
    </row>
    <row r="9" spans="1:23" s="14" customFormat="1" ht="18" customHeight="1" x14ac:dyDescent="0.25">
      <c r="A9" s="4">
        <v>4</v>
      </c>
      <c r="B9" s="87"/>
      <c r="C9" s="87"/>
      <c r="D9" s="51"/>
      <c r="E9" s="52"/>
      <c r="F9" s="71"/>
      <c r="G9" s="51"/>
      <c r="H9" s="51"/>
      <c r="I9" s="62"/>
      <c r="J9" s="53"/>
      <c r="K9" s="56"/>
      <c r="L9" s="53"/>
      <c r="M9" s="53"/>
      <c r="N9" s="55"/>
      <c r="O9" s="53"/>
      <c r="P9" s="53"/>
      <c r="Q9" s="3"/>
      <c r="R9" s="51"/>
      <c r="S9" s="4"/>
      <c r="T9" s="64"/>
      <c r="U9" s="64"/>
      <c r="V9" s="100"/>
      <c r="W9" s="4" t="s">
        <v>59</v>
      </c>
    </row>
    <row r="10" spans="1:23" s="14" customFormat="1" ht="18" customHeight="1" x14ac:dyDescent="0.25">
      <c r="A10" s="4">
        <v>5</v>
      </c>
      <c r="B10" s="87"/>
      <c r="C10" s="87"/>
      <c r="D10" s="51"/>
      <c r="E10" s="52"/>
      <c r="F10" s="51"/>
      <c r="G10" s="51"/>
      <c r="H10" s="71"/>
      <c r="I10" s="53"/>
      <c r="J10" s="53"/>
      <c r="K10" s="56"/>
      <c r="L10" s="53"/>
      <c r="M10" s="53"/>
      <c r="N10" s="55"/>
      <c r="O10" s="53"/>
      <c r="P10" s="53"/>
      <c r="Q10" s="3"/>
      <c r="R10" s="51"/>
      <c r="S10" s="4"/>
      <c r="T10" s="64"/>
      <c r="U10" s="64"/>
      <c r="V10" s="100"/>
      <c r="W10" s="4" t="s">
        <v>31</v>
      </c>
    </row>
    <row r="11" spans="1:23" s="14" customFormat="1" ht="18" customHeight="1" x14ac:dyDescent="0.25">
      <c r="A11" s="4">
        <v>6</v>
      </c>
      <c r="B11" s="87"/>
      <c r="C11" s="87"/>
      <c r="D11" s="51"/>
      <c r="E11" s="52"/>
      <c r="F11" s="51"/>
      <c r="G11" s="51"/>
      <c r="H11" s="71"/>
      <c r="I11" s="76"/>
      <c r="J11" s="53"/>
      <c r="K11" s="53"/>
      <c r="L11" s="53"/>
      <c r="M11" s="53"/>
      <c r="N11" s="55"/>
      <c r="O11" s="53"/>
      <c r="P11" s="53"/>
      <c r="Q11" s="3"/>
      <c r="R11" s="51"/>
      <c r="S11" s="4"/>
      <c r="T11" s="64"/>
      <c r="U11" s="64"/>
      <c r="V11" s="100"/>
      <c r="W11" s="4" t="s">
        <v>30</v>
      </c>
    </row>
    <row r="12" spans="1:23" s="14" customFormat="1" ht="18" customHeight="1" x14ac:dyDescent="0.25">
      <c r="A12" s="4">
        <v>7</v>
      </c>
      <c r="B12" s="87"/>
      <c r="C12" s="89"/>
      <c r="D12" s="51"/>
      <c r="E12" s="52"/>
      <c r="F12" s="51"/>
      <c r="G12" s="51"/>
      <c r="H12" s="71"/>
      <c r="I12" s="53"/>
      <c r="J12" s="53"/>
      <c r="K12" s="53"/>
      <c r="L12" s="53"/>
      <c r="M12" s="53"/>
      <c r="N12" s="55"/>
      <c r="O12" s="53"/>
      <c r="P12" s="53"/>
      <c r="Q12" s="3"/>
      <c r="R12" s="51"/>
      <c r="S12" s="4"/>
      <c r="T12" s="64"/>
      <c r="U12" s="64"/>
      <c r="V12" s="99" t="s">
        <v>19</v>
      </c>
      <c r="W12" s="4" t="s">
        <v>23</v>
      </c>
    </row>
    <row r="13" spans="1:23" s="14" customFormat="1" ht="18" customHeight="1" x14ac:dyDescent="0.25">
      <c r="A13" s="4">
        <v>8</v>
      </c>
      <c r="B13" s="87"/>
      <c r="C13" s="90"/>
      <c r="D13" s="51"/>
      <c r="E13" s="52"/>
      <c r="F13" s="51"/>
      <c r="G13" s="51"/>
      <c r="H13" s="71"/>
      <c r="I13" s="91"/>
      <c r="J13" s="92"/>
      <c r="K13" s="92"/>
      <c r="L13" s="93"/>
      <c r="M13" s="92"/>
      <c r="N13" s="61"/>
      <c r="O13" s="53"/>
      <c r="P13" s="53"/>
      <c r="Q13" s="94"/>
      <c r="R13" s="92"/>
      <c r="S13" s="60"/>
      <c r="T13" s="64"/>
      <c r="U13" s="64"/>
      <c r="V13" s="100"/>
      <c r="W13" s="4" t="s">
        <v>37</v>
      </c>
    </row>
    <row r="14" spans="1:23" s="14" customFormat="1" ht="18" customHeight="1" x14ac:dyDescent="0.25">
      <c r="A14" s="4">
        <v>9</v>
      </c>
      <c r="B14" s="50"/>
      <c r="C14" s="50"/>
      <c r="D14" s="51"/>
      <c r="E14" s="52"/>
      <c r="F14" s="51"/>
      <c r="G14" s="51"/>
      <c r="H14" s="51"/>
      <c r="I14" s="77"/>
      <c r="J14" s="1"/>
      <c r="K14" s="53"/>
      <c r="L14" s="1"/>
      <c r="M14" s="1"/>
      <c r="N14" s="1"/>
      <c r="O14" s="53"/>
      <c r="P14" s="1"/>
      <c r="Q14" s="3"/>
      <c r="R14" s="11"/>
      <c r="S14" s="4"/>
      <c r="T14" s="64"/>
      <c r="U14" s="64"/>
      <c r="V14" s="100"/>
      <c r="W14" s="4" t="s">
        <v>36</v>
      </c>
    </row>
    <row r="15" spans="1:23" ht="18" customHeight="1" x14ac:dyDescent="0.25">
      <c r="A15" s="4">
        <v>10</v>
      </c>
      <c r="B15" s="50"/>
      <c r="C15" s="50"/>
      <c r="D15" s="51"/>
      <c r="E15" s="52"/>
      <c r="F15" s="51"/>
      <c r="G15" s="51"/>
      <c r="H15" s="51"/>
      <c r="I15" s="77"/>
      <c r="J15" s="1"/>
      <c r="K15" s="1"/>
      <c r="L15" s="1"/>
      <c r="M15" s="1"/>
      <c r="N15" s="13"/>
      <c r="O15" s="53"/>
      <c r="P15" s="1"/>
      <c r="Q15" s="3"/>
      <c r="R15" s="11"/>
      <c r="S15" s="4"/>
      <c r="T15" s="64"/>
      <c r="U15" s="16"/>
      <c r="V15" s="100"/>
      <c r="W15" s="4" t="s">
        <v>24</v>
      </c>
    </row>
    <row r="16" spans="1:23" ht="18" customHeight="1" x14ac:dyDescent="0.25">
      <c r="A16" s="4">
        <v>11</v>
      </c>
      <c r="B16" s="50"/>
      <c r="C16" s="50"/>
      <c r="D16" s="51"/>
      <c r="E16" s="52"/>
      <c r="F16" s="51"/>
      <c r="G16" s="51"/>
      <c r="H16" s="11"/>
      <c r="I16" s="76"/>
      <c r="J16" s="1"/>
      <c r="K16" s="1"/>
      <c r="L16" s="1"/>
      <c r="M16" s="53"/>
      <c r="N16" s="1"/>
      <c r="O16" s="53"/>
      <c r="P16" s="1"/>
      <c r="Q16" s="3"/>
      <c r="R16" s="11"/>
      <c r="S16" s="4"/>
      <c r="T16" s="64"/>
      <c r="U16" s="16"/>
      <c r="V16" s="101"/>
      <c r="W16" s="4" t="s">
        <v>25</v>
      </c>
    </row>
    <row r="17" spans="1:23" ht="18" customHeight="1" x14ac:dyDescent="0.25">
      <c r="A17" s="4">
        <v>12</v>
      </c>
      <c r="B17" s="50"/>
      <c r="C17" s="50"/>
      <c r="D17" s="51"/>
      <c r="E17" s="52"/>
      <c r="F17" s="51"/>
      <c r="G17" s="51"/>
      <c r="H17" s="51"/>
      <c r="I17" s="76"/>
      <c r="J17" s="1"/>
      <c r="K17" s="1"/>
      <c r="L17" s="1"/>
      <c r="M17" s="53"/>
      <c r="N17" s="1"/>
      <c r="O17" s="53"/>
      <c r="P17" s="1"/>
      <c r="Q17" s="3"/>
      <c r="R17" s="11"/>
      <c r="S17" s="4"/>
      <c r="T17" s="64"/>
      <c r="U17" s="16"/>
      <c r="V17" s="64"/>
      <c r="W17" s="17"/>
    </row>
    <row r="18" spans="1:23" ht="18" customHeight="1" x14ac:dyDescent="0.25">
      <c r="A18" s="4">
        <v>13</v>
      </c>
      <c r="B18" s="50"/>
      <c r="C18" s="50"/>
      <c r="D18" s="51"/>
      <c r="E18" s="52"/>
      <c r="F18" s="51"/>
      <c r="G18" s="51"/>
      <c r="H18" s="51"/>
      <c r="I18" s="79"/>
      <c r="J18" s="15"/>
      <c r="K18" s="72"/>
      <c r="L18" s="1"/>
      <c r="M18" s="1"/>
      <c r="N18" s="15"/>
      <c r="O18" s="53"/>
      <c r="P18" s="1"/>
      <c r="Q18" s="4"/>
      <c r="R18" s="11"/>
      <c r="S18" s="4"/>
      <c r="T18" s="64"/>
      <c r="U18" s="16"/>
      <c r="V18" s="16"/>
      <c r="W18" s="18"/>
    </row>
    <row r="19" spans="1:23" ht="18" customHeight="1" x14ac:dyDescent="0.25">
      <c r="A19" s="4">
        <v>14</v>
      </c>
      <c r="B19" s="10"/>
      <c r="C19" s="1"/>
      <c r="D19" s="11"/>
      <c r="E19" s="12"/>
      <c r="F19" s="11"/>
      <c r="G19" s="11"/>
      <c r="H19" s="1"/>
      <c r="I19" s="78"/>
      <c r="J19" s="1"/>
      <c r="K19" s="1"/>
      <c r="L19" s="1"/>
      <c r="M19" s="1"/>
      <c r="N19" s="1"/>
      <c r="O19" s="1"/>
      <c r="P19" s="1"/>
      <c r="Q19" s="4"/>
      <c r="R19" s="11"/>
      <c r="S19" s="4"/>
      <c r="T19" s="64"/>
      <c r="U19" s="16"/>
      <c r="V19" s="58" t="s">
        <v>39</v>
      </c>
      <c r="W19" s="19" t="s">
        <v>16</v>
      </c>
    </row>
    <row r="20" spans="1:23" ht="18" customHeight="1" x14ac:dyDescent="0.25">
      <c r="A20" s="4">
        <v>15</v>
      </c>
      <c r="B20" s="10"/>
      <c r="C20" s="1"/>
      <c r="D20" s="11"/>
      <c r="E20" s="12"/>
      <c r="F20" s="11"/>
      <c r="G20" s="11"/>
      <c r="H20" s="1"/>
      <c r="I20" s="78"/>
      <c r="J20" s="1"/>
      <c r="K20" s="1"/>
      <c r="L20" s="1"/>
      <c r="M20" s="11"/>
      <c r="N20" s="1"/>
      <c r="O20" s="1"/>
      <c r="P20" s="1"/>
      <c r="Q20" s="4"/>
      <c r="R20" s="11"/>
      <c r="S20" s="4"/>
      <c r="T20" s="64"/>
      <c r="U20" s="16"/>
      <c r="V20" s="11" t="s">
        <v>17</v>
      </c>
      <c r="W20" s="11">
        <f>COUNTIF($Q$6:$Q$105,"PM")</f>
        <v>0</v>
      </c>
    </row>
    <row r="21" spans="1:23" ht="18" customHeight="1" x14ac:dyDescent="0.25">
      <c r="A21" s="4">
        <v>16</v>
      </c>
      <c r="B21" s="10"/>
      <c r="C21" s="1"/>
      <c r="D21" s="11"/>
      <c r="E21" s="12"/>
      <c r="F21" s="11"/>
      <c r="G21" s="11"/>
      <c r="H21" s="1"/>
      <c r="I21" s="78"/>
      <c r="J21" s="1"/>
      <c r="K21" s="1"/>
      <c r="L21" s="1"/>
      <c r="M21" s="1"/>
      <c r="N21" s="1"/>
      <c r="O21" s="1"/>
      <c r="P21" s="1"/>
      <c r="Q21" s="4"/>
      <c r="R21" s="11"/>
      <c r="S21" s="4"/>
      <c r="T21" s="64"/>
      <c r="U21" s="16"/>
      <c r="V21" s="11" t="s">
        <v>57</v>
      </c>
      <c r="W21" s="11">
        <f>COUNTIF($Q$6:$Q$105,"PC")</f>
        <v>0</v>
      </c>
    </row>
    <row r="22" spans="1:23" ht="18" customHeight="1" x14ac:dyDescent="0.25">
      <c r="A22" s="4">
        <v>17</v>
      </c>
      <c r="B22" s="10"/>
      <c r="C22" s="1"/>
      <c r="D22" s="11"/>
      <c r="E22" s="12"/>
      <c r="F22" s="11"/>
      <c r="G22" s="11"/>
      <c r="H22" s="11"/>
      <c r="I22" s="80"/>
      <c r="J22" s="11"/>
      <c r="K22" s="11"/>
      <c r="L22" s="11"/>
      <c r="M22" s="11"/>
      <c r="N22" s="11"/>
      <c r="O22" s="11"/>
      <c r="P22" s="11"/>
      <c r="Q22" s="4"/>
      <c r="R22" s="11"/>
      <c r="S22" s="4"/>
      <c r="T22" s="64"/>
      <c r="U22" s="16"/>
      <c r="V22" s="11" t="s">
        <v>58</v>
      </c>
      <c r="W22" s="11">
        <f>COUNTIF($Q$6:$Q$105,"PC+PM")</f>
        <v>1</v>
      </c>
    </row>
    <row r="23" spans="1:23" ht="18" customHeight="1" x14ac:dyDescent="0.25">
      <c r="A23" s="4">
        <v>18</v>
      </c>
      <c r="B23" s="10"/>
      <c r="C23" s="1"/>
      <c r="D23" s="11"/>
      <c r="E23" s="12"/>
      <c r="F23" s="11"/>
      <c r="G23" s="11"/>
      <c r="H23" s="11"/>
      <c r="I23" s="80"/>
      <c r="J23" s="11"/>
      <c r="K23" s="11"/>
      <c r="L23" s="11"/>
      <c r="M23" s="11"/>
      <c r="N23" s="11"/>
      <c r="O23" s="11"/>
      <c r="P23" s="11"/>
      <c r="Q23" s="4"/>
      <c r="R23" s="11"/>
      <c r="S23" s="4"/>
      <c r="T23" s="64"/>
      <c r="U23" s="16"/>
      <c r="V23" s="16"/>
      <c r="W23" s="18"/>
    </row>
    <row r="24" spans="1:23" ht="18" customHeight="1" x14ac:dyDescent="0.25">
      <c r="A24" s="4">
        <v>19</v>
      </c>
      <c r="B24" s="10"/>
      <c r="C24" s="1"/>
      <c r="D24" s="11"/>
      <c r="E24" s="12"/>
      <c r="F24" s="11"/>
      <c r="G24" s="11"/>
      <c r="H24" s="11"/>
      <c r="I24" s="80"/>
      <c r="J24" s="11"/>
      <c r="K24" s="11"/>
      <c r="L24" s="11"/>
      <c r="M24" s="11"/>
      <c r="N24" s="11"/>
      <c r="O24" s="11"/>
      <c r="P24" s="11"/>
      <c r="Q24" s="4"/>
      <c r="R24" s="11"/>
      <c r="S24" s="4"/>
      <c r="T24" s="64"/>
      <c r="U24" s="16"/>
      <c r="V24" s="16"/>
      <c r="W24" s="18"/>
    </row>
    <row r="25" spans="1:23" ht="18" customHeight="1" x14ac:dyDescent="0.25">
      <c r="A25" s="4">
        <v>20</v>
      </c>
      <c r="B25" s="10"/>
      <c r="C25" s="1"/>
      <c r="D25" s="11"/>
      <c r="E25" s="12"/>
      <c r="F25" s="11"/>
      <c r="G25" s="11"/>
      <c r="H25" s="11"/>
      <c r="I25" s="80"/>
      <c r="J25" s="11"/>
      <c r="K25" s="11"/>
      <c r="L25" s="11"/>
      <c r="M25" s="11"/>
      <c r="N25" s="11"/>
      <c r="O25" s="11"/>
      <c r="P25" s="11"/>
      <c r="Q25" s="4"/>
      <c r="R25" s="11"/>
      <c r="S25" s="4"/>
      <c r="T25" s="64"/>
      <c r="U25" s="16"/>
      <c r="V25" s="58" t="s">
        <v>54</v>
      </c>
      <c r="W25" s="19" t="s">
        <v>16</v>
      </c>
    </row>
    <row r="26" spans="1:23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80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64"/>
      <c r="U26" s="16"/>
      <c r="V26" s="4" t="s">
        <v>26</v>
      </c>
      <c r="W26" s="11">
        <f>COUNTIF($R$6:$R$51,"*MCU*")</f>
        <v>0</v>
      </c>
    </row>
    <row r="27" spans="1:23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80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64"/>
      <c r="U27" s="16"/>
      <c r="V27" s="4" t="s">
        <v>34</v>
      </c>
      <c r="W27" s="11">
        <f>COUNTIF($R$6:$R$51,"*GSM*")</f>
        <v>0</v>
      </c>
    </row>
    <row r="28" spans="1:23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78"/>
      <c r="J28" s="1"/>
      <c r="K28" s="1"/>
      <c r="L28" s="1"/>
      <c r="M28" s="1"/>
      <c r="N28" s="1"/>
      <c r="O28" s="1"/>
      <c r="P28" s="1"/>
      <c r="Q28" s="4"/>
      <c r="R28" s="11"/>
      <c r="S28" s="4"/>
      <c r="T28" s="64"/>
      <c r="U28" s="16"/>
      <c r="V28" s="4" t="s">
        <v>27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78"/>
      <c r="J29" s="1"/>
      <c r="K29" s="1"/>
      <c r="L29" s="1"/>
      <c r="M29" s="1"/>
      <c r="N29" s="1"/>
      <c r="O29" s="1"/>
      <c r="P29" s="1"/>
      <c r="Q29" s="4"/>
      <c r="R29" s="11"/>
      <c r="S29" s="4"/>
      <c r="T29" s="64"/>
      <c r="U29" s="16"/>
      <c r="V29" s="4" t="s">
        <v>60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78"/>
      <c r="J30" s="1"/>
      <c r="K30" s="1"/>
      <c r="L30" s="1"/>
      <c r="M30" s="1"/>
      <c r="N30" s="1"/>
      <c r="O30" s="1"/>
      <c r="P30" s="1"/>
      <c r="Q30" s="4"/>
      <c r="R30" s="11"/>
      <c r="S30" s="4"/>
      <c r="T30" s="64"/>
      <c r="U30" s="16"/>
      <c r="V30" s="4" t="s">
        <v>32</v>
      </c>
      <c r="W30" s="11">
        <f>COUNTIF($R$6:$R$51,"*NG*")</f>
        <v>0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78"/>
      <c r="J31" s="1"/>
      <c r="K31" s="1"/>
      <c r="L31" s="1"/>
      <c r="M31" s="1"/>
      <c r="N31" s="1"/>
      <c r="O31" s="1"/>
      <c r="P31" s="1"/>
      <c r="Q31" s="4"/>
      <c r="R31" s="11"/>
      <c r="S31" s="4"/>
      <c r="T31" s="64"/>
      <c r="U31" s="16"/>
      <c r="V31" s="4" t="s">
        <v>22</v>
      </c>
      <c r="W31" s="11">
        <f>COUNTIF($R$6:$R$51,"*LK*")</f>
        <v>0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78"/>
      <c r="J32" s="1"/>
      <c r="K32" s="1"/>
      <c r="L32" s="1"/>
      <c r="M32" s="1"/>
      <c r="N32" s="1"/>
      <c r="O32" s="1"/>
      <c r="P32" s="1"/>
      <c r="Q32" s="4"/>
      <c r="R32" s="11"/>
      <c r="S32" s="4"/>
      <c r="T32" s="64"/>
      <c r="U32" s="16"/>
      <c r="V32" s="4" t="s">
        <v>28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78"/>
      <c r="J33" s="1"/>
      <c r="K33" s="1"/>
      <c r="L33" s="1"/>
      <c r="M33" s="1"/>
      <c r="N33" s="1"/>
      <c r="O33" s="1"/>
      <c r="P33" s="1"/>
      <c r="Q33" s="4"/>
      <c r="R33" s="11"/>
      <c r="S33" s="4"/>
      <c r="T33" s="64"/>
      <c r="U33" s="16"/>
      <c r="V33" s="4" t="s">
        <v>55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78"/>
      <c r="J34" s="1"/>
      <c r="K34" s="1"/>
      <c r="L34" s="1"/>
      <c r="M34" s="1"/>
      <c r="N34" s="1"/>
      <c r="O34" s="1"/>
      <c r="P34" s="1"/>
      <c r="Q34" s="4"/>
      <c r="R34" s="11"/>
      <c r="S34" s="4"/>
      <c r="T34" s="64"/>
      <c r="U34" s="16"/>
      <c r="V34" s="4" t="s">
        <v>56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78"/>
      <c r="J35" s="1"/>
      <c r="K35" s="1"/>
      <c r="L35" s="1"/>
      <c r="M35" s="1"/>
      <c r="N35" s="1"/>
      <c r="O35" s="1"/>
      <c r="P35" s="1"/>
      <c r="Q35" s="4"/>
      <c r="R35" s="11"/>
      <c r="S35" s="4"/>
      <c r="T35" s="64"/>
      <c r="U35" s="16"/>
      <c r="V35" s="4" t="s">
        <v>38</v>
      </c>
      <c r="W35" s="11">
        <f>COUNTIF($R$6:$R$51,"*NCFW*")</f>
        <v>1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78"/>
      <c r="J36" s="1"/>
      <c r="K36" s="1"/>
      <c r="L36" s="1"/>
      <c r="M36" s="1"/>
      <c r="N36" s="1"/>
      <c r="O36" s="1"/>
      <c r="P36" s="1"/>
      <c r="Q36" s="4"/>
      <c r="R36" s="11"/>
      <c r="S36" s="4"/>
      <c r="T36" s="64"/>
      <c r="U36" s="16"/>
      <c r="V36" s="4" t="s">
        <v>29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78"/>
      <c r="J37" s="1"/>
      <c r="K37" s="1"/>
      <c r="L37" s="1"/>
      <c r="M37" s="1"/>
      <c r="N37" s="1"/>
      <c r="O37" s="1"/>
      <c r="P37" s="1"/>
      <c r="Q37" s="4"/>
      <c r="R37" s="11"/>
      <c r="S37" s="4"/>
      <c r="T37" s="64"/>
      <c r="U37" s="16"/>
      <c r="V37" s="20" t="s">
        <v>33</v>
      </c>
      <c r="W37" s="11">
        <f>SUM(W26:W36)</f>
        <v>1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78"/>
      <c r="J38" s="1"/>
      <c r="K38" s="1"/>
      <c r="L38" s="1"/>
      <c r="M38" s="1"/>
      <c r="N38" s="1"/>
      <c r="O38" s="1"/>
      <c r="P38" s="1"/>
      <c r="Q38" s="4"/>
      <c r="R38" s="11"/>
      <c r="S38" s="4"/>
      <c r="T38" s="64"/>
      <c r="U38" s="16"/>
      <c r="V38" s="16"/>
      <c r="W38" s="18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78"/>
      <c r="J39" s="1"/>
      <c r="K39" s="1"/>
      <c r="L39" s="1"/>
      <c r="M39" s="1"/>
      <c r="N39" s="1"/>
      <c r="O39" s="1"/>
      <c r="P39" s="1"/>
      <c r="Q39" s="4"/>
      <c r="R39" s="11"/>
      <c r="S39" s="4"/>
      <c r="T39" s="64"/>
      <c r="U39" s="16"/>
      <c r="V39" s="16"/>
      <c r="W39" s="18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78"/>
      <c r="J40" s="1"/>
      <c r="K40" s="1"/>
      <c r="L40" s="1"/>
      <c r="M40" s="1"/>
      <c r="N40" s="1"/>
      <c r="O40" s="1"/>
      <c r="P40" s="1"/>
      <c r="Q40" s="4"/>
      <c r="R40" s="11"/>
      <c r="S40" s="4"/>
      <c r="T40" s="64"/>
      <c r="U40" s="16"/>
      <c r="V40" s="20" t="s">
        <v>40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78"/>
      <c r="J41" s="1"/>
      <c r="K41" s="1"/>
      <c r="L41" s="1"/>
      <c r="M41" s="1"/>
      <c r="N41" s="1"/>
      <c r="O41" s="1"/>
      <c r="P41" s="1"/>
      <c r="Q41" s="4"/>
      <c r="R41" s="11"/>
      <c r="S41" s="4"/>
      <c r="T41" s="64"/>
      <c r="U41" s="16"/>
      <c r="V41" s="20" t="s">
        <v>41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78"/>
      <c r="J42" s="1"/>
      <c r="K42" s="1"/>
      <c r="L42" s="1"/>
      <c r="M42" s="1"/>
      <c r="N42" s="1"/>
      <c r="O42" s="1"/>
      <c r="P42" s="1"/>
      <c r="Q42" s="4"/>
      <c r="R42" s="11"/>
      <c r="S42" s="4"/>
      <c r="T42" s="64"/>
      <c r="U42" s="16"/>
      <c r="V42" s="16"/>
      <c r="W42" s="18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78"/>
      <c r="J43" s="1"/>
      <c r="K43" s="1"/>
      <c r="L43" s="1"/>
      <c r="M43" s="1"/>
      <c r="N43" s="1"/>
      <c r="O43" s="1"/>
      <c r="P43" s="1"/>
      <c r="Q43" s="4"/>
      <c r="R43" s="11"/>
      <c r="S43" s="4"/>
      <c r="T43" s="64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78"/>
      <c r="J44" s="1"/>
      <c r="K44" s="1"/>
      <c r="L44" s="1"/>
      <c r="M44" s="1"/>
      <c r="N44" s="1"/>
      <c r="O44" s="1"/>
      <c r="P44" s="1"/>
      <c r="Q44" s="4"/>
      <c r="R44" s="11"/>
      <c r="S44" s="4"/>
      <c r="T44" s="46"/>
      <c r="U44" s="16"/>
      <c r="V44" s="58" t="s">
        <v>3</v>
      </c>
      <c r="W44" s="58" t="s">
        <v>16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78"/>
      <c r="J45" s="1"/>
      <c r="K45" s="1"/>
      <c r="L45" s="1"/>
      <c r="M45" s="1"/>
      <c r="N45" s="1"/>
      <c r="O45" s="1"/>
      <c r="P45" s="1"/>
      <c r="Q45" s="4"/>
      <c r="R45" s="11"/>
      <c r="S45" s="4"/>
      <c r="T45" s="46"/>
      <c r="U45" s="16"/>
      <c r="V45" s="11" t="s">
        <v>50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78"/>
      <c r="J46" s="1"/>
      <c r="K46" s="1"/>
      <c r="L46" s="1"/>
      <c r="M46" s="1"/>
      <c r="N46" s="1"/>
      <c r="O46" s="1"/>
      <c r="P46" s="1"/>
      <c r="Q46" s="4"/>
      <c r="R46" s="11"/>
      <c r="S46" s="4"/>
      <c r="T46" s="46"/>
      <c r="U46" s="16"/>
      <c r="V46" s="11" t="s">
        <v>44</v>
      </c>
      <c r="W46" s="11">
        <f>COUNTIF($D$6:$D$105,"TG102LE")</f>
        <v>0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78"/>
      <c r="J47" s="1"/>
      <c r="K47" s="1"/>
      <c r="L47" s="1"/>
      <c r="M47" s="1"/>
      <c r="N47" s="1"/>
      <c r="O47" s="1"/>
      <c r="P47" s="1"/>
      <c r="Q47" s="4"/>
      <c r="R47" s="11"/>
      <c r="S47" s="4"/>
      <c r="T47" s="46"/>
      <c r="U47" s="48"/>
      <c r="V47" s="11" t="s">
        <v>45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78"/>
      <c r="J48" s="1"/>
      <c r="K48" s="1"/>
      <c r="L48" s="1"/>
      <c r="M48" s="1"/>
      <c r="N48" s="1"/>
      <c r="O48" s="1"/>
      <c r="P48" s="1"/>
      <c r="Q48" s="4"/>
      <c r="R48" s="11"/>
      <c r="S48" s="4"/>
      <c r="T48" s="46"/>
      <c r="U48" s="48"/>
      <c r="V48" s="11" t="s">
        <v>46</v>
      </c>
      <c r="W48" s="11">
        <f>COUNTIF($D$6:$D$105,"TG102V")</f>
        <v>1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78"/>
      <c r="J49" s="1"/>
      <c r="K49" s="1"/>
      <c r="L49" s="1"/>
      <c r="M49" s="1"/>
      <c r="N49" s="1"/>
      <c r="O49" s="1"/>
      <c r="P49" s="1"/>
      <c r="Q49" s="4"/>
      <c r="R49" s="11"/>
      <c r="S49" s="4"/>
      <c r="T49" s="46"/>
      <c r="U49" s="48"/>
      <c r="V49" s="11" t="s">
        <v>47</v>
      </c>
      <c r="W49" s="11">
        <f>COUNTIF($D$6:$D$105,"TG102SE")</f>
        <v>0</v>
      </c>
    </row>
    <row r="50" spans="1:23" ht="18" customHeight="1" x14ac:dyDescent="0.25">
      <c r="A50" s="32">
        <v>45</v>
      </c>
      <c r="B50" s="33"/>
      <c r="C50" s="33"/>
      <c r="D50" s="65"/>
      <c r="E50" s="34"/>
      <c r="F50" s="65"/>
      <c r="G50" s="65"/>
      <c r="H50" s="35"/>
      <c r="I50" s="81"/>
      <c r="J50" s="35"/>
      <c r="K50" s="35"/>
      <c r="L50" s="35"/>
      <c r="M50" s="35"/>
      <c r="N50" s="35"/>
      <c r="O50" s="35"/>
      <c r="P50" s="35"/>
      <c r="Q50" s="32"/>
      <c r="R50" s="65"/>
      <c r="S50" s="32"/>
      <c r="T50" s="46"/>
      <c r="U50" s="48"/>
      <c r="V50" s="11" t="s">
        <v>48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78"/>
      <c r="J51" s="1"/>
      <c r="K51" s="1"/>
      <c r="L51" s="1"/>
      <c r="M51" s="1"/>
      <c r="N51" s="1"/>
      <c r="O51" s="1"/>
      <c r="P51" s="1"/>
      <c r="Q51" s="4"/>
      <c r="R51" s="11"/>
      <c r="S51" s="11"/>
      <c r="T51" s="46"/>
      <c r="U51" s="48"/>
      <c r="V51" s="11" t="s">
        <v>49</v>
      </c>
      <c r="W51" s="11">
        <f>COUNTIF($D$6:$D$105,"TG007")</f>
        <v>0</v>
      </c>
    </row>
    <row r="52" spans="1:23" ht="18" customHeight="1" x14ac:dyDescent="0.25">
      <c r="A52" s="4">
        <v>47</v>
      </c>
      <c r="B52" s="36"/>
      <c r="C52" s="36"/>
      <c r="D52" s="36"/>
      <c r="E52" s="36"/>
      <c r="F52" s="36"/>
      <c r="G52" s="36"/>
      <c r="H52" s="36"/>
      <c r="I52" s="82"/>
      <c r="J52" s="36"/>
      <c r="K52" s="36"/>
      <c r="L52" s="37"/>
      <c r="M52" s="36"/>
      <c r="N52" s="36"/>
      <c r="O52" s="36"/>
      <c r="P52" s="36"/>
      <c r="Q52" s="36"/>
      <c r="R52" s="36"/>
      <c r="S52" s="36"/>
      <c r="T52" s="46"/>
      <c r="U52" s="48"/>
      <c r="V52" s="11" t="s">
        <v>51</v>
      </c>
      <c r="W52" s="11">
        <f>COUNTIF($D$6:$D$105,"TG102")</f>
        <v>0</v>
      </c>
    </row>
    <row r="53" spans="1:23" ht="18" customHeight="1" x14ac:dyDescent="0.25">
      <c r="A53" s="4">
        <v>48</v>
      </c>
      <c r="B53" s="36"/>
      <c r="C53" s="36"/>
      <c r="D53" s="36"/>
      <c r="E53" s="36"/>
      <c r="F53" s="36"/>
      <c r="G53" s="36"/>
      <c r="H53" s="36"/>
      <c r="I53" s="82"/>
      <c r="J53" s="36"/>
      <c r="K53" s="36"/>
      <c r="L53" s="37"/>
      <c r="M53" s="36"/>
      <c r="N53" s="21"/>
      <c r="O53" s="21"/>
      <c r="P53" s="36"/>
      <c r="Q53" s="36"/>
      <c r="R53" s="36"/>
      <c r="S53" s="36"/>
      <c r="T53" s="46"/>
      <c r="U53" s="48"/>
      <c r="V53" s="11" t="s">
        <v>52</v>
      </c>
      <c r="W53" s="11">
        <f>COUNTIF($D$6:$D$105,"TG102A")</f>
        <v>0</v>
      </c>
    </row>
    <row r="54" spans="1:23" ht="18" customHeight="1" x14ac:dyDescent="0.25">
      <c r="A54" s="32">
        <v>49</v>
      </c>
      <c r="B54" s="42"/>
      <c r="C54" s="42"/>
      <c r="D54" s="42"/>
      <c r="E54" s="42"/>
      <c r="F54" s="42"/>
      <c r="G54" s="42"/>
      <c r="H54" s="42"/>
      <c r="I54" s="83"/>
      <c r="J54" s="42"/>
      <c r="K54" s="42"/>
      <c r="L54" s="43"/>
      <c r="M54" s="42"/>
      <c r="N54" s="44"/>
      <c r="O54" s="44"/>
      <c r="P54" s="42"/>
      <c r="Q54" s="42"/>
      <c r="R54" s="42"/>
      <c r="S54" s="42"/>
      <c r="T54" s="46"/>
      <c r="U54" s="48"/>
      <c r="V54" s="11" t="s">
        <v>53</v>
      </c>
      <c r="W54" s="11">
        <f>COUNTIF($D$6:$D$105,"NSHD")</f>
        <v>0</v>
      </c>
    </row>
    <row r="55" spans="1:23" ht="18" customHeight="1" x14ac:dyDescent="0.25">
      <c r="A55" s="4">
        <v>50</v>
      </c>
      <c r="B55" s="36"/>
      <c r="C55" s="36"/>
      <c r="D55" s="36"/>
      <c r="E55" s="36"/>
      <c r="F55" s="36"/>
      <c r="G55" s="36"/>
      <c r="H55" s="36"/>
      <c r="I55" s="82"/>
      <c r="J55" s="36"/>
      <c r="K55" s="36"/>
      <c r="L55" s="37"/>
      <c r="M55" s="36"/>
      <c r="N55" s="21"/>
      <c r="O55" s="21"/>
      <c r="P55" s="36"/>
      <c r="Q55" s="36"/>
      <c r="R55" s="36"/>
      <c r="S55" s="36"/>
      <c r="T55" s="46"/>
      <c r="U55" s="48"/>
      <c r="V55" s="11" t="s">
        <v>62</v>
      </c>
      <c r="W55" s="11">
        <f>COUNTIF($D$6:$D$105,"CBN")</f>
        <v>0</v>
      </c>
    </row>
    <row r="56" spans="1:23" ht="18" customHeight="1" x14ac:dyDescent="0.25">
      <c r="A56" s="4">
        <v>51</v>
      </c>
      <c r="B56" s="36"/>
      <c r="C56" s="36"/>
      <c r="D56" s="36"/>
      <c r="E56" s="36"/>
      <c r="F56" s="36"/>
      <c r="G56" s="36"/>
      <c r="H56" s="36"/>
      <c r="I56" s="82"/>
      <c r="J56" s="36"/>
      <c r="K56" s="36"/>
      <c r="L56" s="37"/>
      <c r="M56" s="36"/>
      <c r="N56" s="36"/>
      <c r="O56" s="36"/>
      <c r="P56" s="36"/>
      <c r="Q56" s="36"/>
      <c r="R56" s="36"/>
      <c r="S56" s="36"/>
      <c r="T56" s="46"/>
      <c r="U56" s="48"/>
      <c r="V56" s="102" t="s">
        <v>63</v>
      </c>
      <c r="W56" s="102">
        <f>SUM(COUNTIF($D$6:$D$106,"**")-SUM($W$45:$W$55))</f>
        <v>0</v>
      </c>
    </row>
    <row r="57" spans="1:23" ht="18" customHeight="1" x14ac:dyDescent="0.25">
      <c r="A57" s="4">
        <v>52</v>
      </c>
      <c r="B57" s="36"/>
      <c r="C57" s="36"/>
      <c r="D57" s="36"/>
      <c r="E57" s="36"/>
      <c r="F57" s="36"/>
      <c r="G57" s="36"/>
      <c r="H57" s="36"/>
      <c r="I57" s="82"/>
      <c r="J57" s="36"/>
      <c r="K57" s="36"/>
      <c r="L57" s="37"/>
      <c r="M57" s="36"/>
      <c r="N57" s="36"/>
      <c r="O57" s="36"/>
      <c r="P57" s="36"/>
      <c r="Q57" s="36"/>
      <c r="R57" s="36"/>
      <c r="S57" s="36"/>
      <c r="T57" s="46"/>
      <c r="U57" s="48"/>
      <c r="V57" s="103"/>
      <c r="W57" s="103"/>
    </row>
    <row r="58" spans="1:23" ht="18" customHeight="1" x14ac:dyDescent="0.25">
      <c r="A58" s="4">
        <v>53</v>
      </c>
      <c r="B58" s="36"/>
      <c r="C58" s="36"/>
      <c r="D58" s="36"/>
      <c r="E58" s="36"/>
      <c r="F58" s="36"/>
      <c r="G58" s="36"/>
      <c r="H58" s="36"/>
      <c r="I58" s="82"/>
      <c r="J58" s="36"/>
      <c r="K58" s="36"/>
      <c r="L58" s="37"/>
      <c r="M58" s="36"/>
      <c r="N58" s="36"/>
      <c r="O58" s="36"/>
      <c r="P58" s="36"/>
      <c r="Q58" s="36"/>
      <c r="R58" s="36"/>
      <c r="S58" s="36"/>
      <c r="T58" s="46"/>
      <c r="U58" s="48"/>
      <c r="V58" s="104"/>
      <c r="W58" s="104"/>
    </row>
    <row r="59" spans="1:23" ht="18" customHeight="1" x14ac:dyDescent="0.25">
      <c r="A59" s="4">
        <v>54</v>
      </c>
      <c r="B59" s="36"/>
      <c r="C59" s="36"/>
      <c r="D59" s="36"/>
      <c r="E59" s="36"/>
      <c r="F59" s="36"/>
      <c r="G59" s="36"/>
      <c r="H59" s="36"/>
      <c r="I59" s="82"/>
      <c r="J59" s="36"/>
      <c r="K59" s="36"/>
      <c r="L59" s="37"/>
      <c r="M59" s="36"/>
      <c r="N59" s="36"/>
      <c r="O59" s="36"/>
      <c r="P59" s="36"/>
      <c r="Q59" s="36"/>
      <c r="R59" s="36"/>
      <c r="S59" s="36"/>
      <c r="T59" s="46"/>
      <c r="U59" s="48"/>
      <c r="V59" s="38"/>
      <c r="W59" s="39"/>
    </row>
    <row r="60" spans="1:23" ht="18" customHeight="1" x14ac:dyDescent="0.25">
      <c r="A60" s="4">
        <v>55</v>
      </c>
      <c r="B60" s="36"/>
      <c r="C60" s="36"/>
      <c r="D60" s="36"/>
      <c r="E60" s="36"/>
      <c r="F60" s="36"/>
      <c r="G60" s="36"/>
      <c r="H60" s="36"/>
      <c r="I60" s="82"/>
      <c r="J60" s="36"/>
      <c r="K60" s="36"/>
      <c r="L60" s="37"/>
      <c r="M60" s="36"/>
      <c r="N60" s="36"/>
      <c r="O60" s="36"/>
      <c r="P60" s="36"/>
      <c r="Q60" s="36"/>
      <c r="R60" s="36"/>
      <c r="S60" s="36"/>
      <c r="T60" s="46"/>
      <c r="U60" s="48"/>
      <c r="V60" s="38"/>
      <c r="W60" s="39"/>
    </row>
    <row r="61" spans="1:23" ht="18" customHeight="1" x14ac:dyDescent="0.25">
      <c r="A61" s="4">
        <v>56</v>
      </c>
      <c r="B61" s="36"/>
      <c r="C61" s="36"/>
      <c r="D61" s="36"/>
      <c r="E61" s="36"/>
      <c r="F61" s="36"/>
      <c r="G61" s="36"/>
      <c r="H61" s="36"/>
      <c r="I61" s="82"/>
      <c r="J61" s="36"/>
      <c r="K61" s="36"/>
      <c r="L61" s="37"/>
      <c r="M61" s="36"/>
      <c r="N61" s="36"/>
      <c r="O61" s="36"/>
      <c r="P61" s="36"/>
      <c r="Q61" s="36"/>
      <c r="R61" s="36"/>
      <c r="S61" s="36"/>
      <c r="T61" s="46"/>
      <c r="U61" s="48"/>
      <c r="V61" s="20" t="s">
        <v>40</v>
      </c>
      <c r="W61" s="11">
        <f>COUNTIF($O$6:$O$105,"*DM*")</f>
        <v>0</v>
      </c>
    </row>
    <row r="62" spans="1:23" ht="18" customHeight="1" x14ac:dyDescent="0.25">
      <c r="A62" s="4">
        <v>57</v>
      </c>
      <c r="B62" s="36"/>
      <c r="C62" s="36"/>
      <c r="D62" s="36"/>
      <c r="E62" s="36"/>
      <c r="F62" s="36"/>
      <c r="G62" s="36"/>
      <c r="H62" s="36"/>
      <c r="I62" s="82"/>
      <c r="J62" s="36"/>
      <c r="K62" s="36"/>
      <c r="L62" s="37"/>
      <c r="M62" s="36"/>
      <c r="N62" s="36"/>
      <c r="O62" s="36"/>
      <c r="P62" s="36"/>
      <c r="Q62" s="36"/>
      <c r="R62" s="36"/>
      <c r="S62" s="36"/>
      <c r="T62" s="46"/>
      <c r="U62" s="48"/>
      <c r="V62" s="20" t="s">
        <v>41</v>
      </c>
      <c r="W62" s="11">
        <f>COUNTIF($O$6:$O$105,"*KS*")</f>
        <v>0</v>
      </c>
    </row>
    <row r="63" spans="1:23" ht="18" customHeight="1" x14ac:dyDescent="0.25">
      <c r="A63" s="4">
        <v>58</v>
      </c>
      <c r="B63" s="36"/>
      <c r="C63" s="36"/>
      <c r="D63" s="36"/>
      <c r="E63" s="36"/>
      <c r="F63" s="36"/>
      <c r="G63" s="36"/>
      <c r="H63" s="36"/>
      <c r="I63" s="82"/>
      <c r="J63" s="36"/>
      <c r="K63" s="36"/>
      <c r="L63" s="37"/>
      <c r="M63" s="36"/>
      <c r="N63" s="36"/>
      <c r="O63" s="36"/>
      <c r="P63" s="36"/>
      <c r="Q63" s="36"/>
      <c r="R63" s="36"/>
      <c r="S63" s="36"/>
      <c r="T63" s="46"/>
      <c r="U63" s="48"/>
      <c r="V63" s="38"/>
      <c r="W63" s="39"/>
    </row>
    <row r="64" spans="1:23" ht="18" customHeight="1" x14ac:dyDescent="0.25">
      <c r="A64" s="4">
        <v>59</v>
      </c>
      <c r="B64" s="36"/>
      <c r="C64" s="36"/>
      <c r="D64" s="36"/>
      <c r="E64" s="36"/>
      <c r="F64" s="36"/>
      <c r="G64" s="36"/>
      <c r="H64" s="36"/>
      <c r="I64" s="82"/>
      <c r="J64" s="36"/>
      <c r="K64" s="36"/>
      <c r="L64" s="37"/>
      <c r="M64" s="36"/>
      <c r="N64" s="36"/>
      <c r="O64" s="36"/>
      <c r="P64" s="36"/>
      <c r="Q64" s="36"/>
      <c r="R64" s="36"/>
      <c r="S64" s="36"/>
      <c r="T64" s="46"/>
      <c r="U64" s="48"/>
      <c r="V64" s="38"/>
      <c r="W64" s="39"/>
    </row>
    <row r="65" spans="1:23" ht="18" customHeight="1" x14ac:dyDescent="0.25">
      <c r="A65" s="4">
        <v>60</v>
      </c>
      <c r="B65" s="36"/>
      <c r="C65" s="36"/>
      <c r="D65" s="36"/>
      <c r="E65" s="36"/>
      <c r="F65" s="36"/>
      <c r="G65" s="36"/>
      <c r="H65" s="36"/>
      <c r="I65" s="82"/>
      <c r="J65" s="36"/>
      <c r="K65" s="36"/>
      <c r="L65" s="37"/>
      <c r="M65" s="36"/>
      <c r="N65" s="36"/>
      <c r="O65" s="36"/>
      <c r="P65" s="36"/>
      <c r="Q65" s="36"/>
      <c r="R65" s="36"/>
      <c r="S65" s="36"/>
      <c r="T65" s="46"/>
      <c r="U65" s="48"/>
      <c r="V65" s="38"/>
      <c r="W65" s="39"/>
    </row>
    <row r="66" spans="1:23" ht="18" customHeight="1" x14ac:dyDescent="0.25">
      <c r="A66" s="4">
        <v>61</v>
      </c>
      <c r="B66" s="36"/>
      <c r="C66" s="36"/>
      <c r="D66" s="36"/>
      <c r="E66" s="36"/>
      <c r="F66" s="36"/>
      <c r="G66" s="36"/>
      <c r="H66" s="36"/>
      <c r="I66" s="82"/>
      <c r="J66" s="36"/>
      <c r="K66" s="36"/>
      <c r="L66" s="37"/>
      <c r="M66" s="36"/>
      <c r="N66" s="36"/>
      <c r="O66" s="36"/>
      <c r="P66" s="36"/>
      <c r="Q66" s="36"/>
      <c r="R66" s="36"/>
      <c r="S66" s="36"/>
      <c r="T66" s="46"/>
      <c r="U66" s="48"/>
      <c r="V66" s="38"/>
      <c r="W66" s="39"/>
    </row>
    <row r="67" spans="1:23" ht="18" customHeight="1" x14ac:dyDescent="0.25">
      <c r="A67" s="4">
        <v>62</v>
      </c>
      <c r="B67" s="36"/>
      <c r="C67" s="36"/>
      <c r="D67" s="36"/>
      <c r="E67" s="36"/>
      <c r="F67" s="36"/>
      <c r="G67" s="36"/>
      <c r="H67" s="36"/>
      <c r="I67" s="82"/>
      <c r="J67" s="36"/>
      <c r="K67" s="36"/>
      <c r="L67" s="37"/>
      <c r="M67" s="36"/>
      <c r="N67" s="36"/>
      <c r="O67" s="36"/>
      <c r="P67" s="36"/>
      <c r="Q67" s="36"/>
      <c r="R67" s="36"/>
      <c r="S67" s="36"/>
      <c r="T67" s="46"/>
      <c r="U67" s="48"/>
      <c r="V67" s="38">
        <f>SUM(D6:D12)</f>
        <v>0</v>
      </c>
      <c r="W67" s="39"/>
    </row>
    <row r="68" spans="1:23" ht="18" customHeight="1" x14ac:dyDescent="0.25">
      <c r="A68" s="4">
        <v>63</v>
      </c>
      <c r="B68" s="36"/>
      <c r="C68" s="36"/>
      <c r="D68" s="36"/>
      <c r="E68" s="36"/>
      <c r="F68" s="36"/>
      <c r="G68" s="36"/>
      <c r="H68" s="36"/>
      <c r="I68" s="82"/>
      <c r="J68" s="36"/>
      <c r="K68" s="36"/>
      <c r="L68" s="37"/>
      <c r="M68" s="36"/>
      <c r="N68" s="36"/>
      <c r="O68" s="36"/>
      <c r="P68" s="36"/>
      <c r="Q68" s="36"/>
      <c r="R68" s="36"/>
      <c r="S68" s="36"/>
      <c r="T68" s="46"/>
      <c r="U68" s="48"/>
      <c r="V68" s="38"/>
      <c r="W68" s="39"/>
    </row>
    <row r="69" spans="1:23" ht="18" customHeight="1" x14ac:dyDescent="0.25">
      <c r="A69" s="4">
        <v>64</v>
      </c>
      <c r="B69" s="36"/>
      <c r="C69" s="36"/>
      <c r="D69" s="36"/>
      <c r="E69" s="36"/>
      <c r="F69" s="36"/>
      <c r="G69" s="36"/>
      <c r="H69" s="36"/>
      <c r="I69" s="82"/>
      <c r="J69" s="36"/>
      <c r="K69" s="36"/>
      <c r="L69" s="37"/>
      <c r="M69" s="36"/>
      <c r="N69" s="36"/>
      <c r="O69" s="36"/>
      <c r="P69" s="36"/>
      <c r="Q69" s="36"/>
      <c r="R69" s="36"/>
      <c r="S69" s="36"/>
      <c r="T69" s="46"/>
      <c r="U69" s="48"/>
      <c r="V69" s="38"/>
      <c r="W69" s="39"/>
    </row>
    <row r="70" spans="1:23" ht="18" customHeight="1" x14ac:dyDescent="0.25">
      <c r="A70" s="4">
        <v>65</v>
      </c>
      <c r="B70" s="36"/>
      <c r="C70" s="36"/>
      <c r="D70" s="36"/>
      <c r="E70" s="36"/>
      <c r="F70" s="36"/>
      <c r="G70" s="36"/>
      <c r="H70" s="36"/>
      <c r="I70" s="82"/>
      <c r="J70" s="36"/>
      <c r="K70" s="36"/>
      <c r="L70" s="37"/>
      <c r="M70" s="36"/>
      <c r="N70" s="36"/>
      <c r="O70" s="36"/>
      <c r="P70" s="36"/>
      <c r="Q70" s="36"/>
      <c r="R70" s="36"/>
      <c r="S70" s="36"/>
      <c r="T70" s="46"/>
      <c r="U70" s="48"/>
      <c r="V70" s="38"/>
      <c r="W70" s="39"/>
    </row>
    <row r="71" spans="1:23" ht="18" customHeight="1" x14ac:dyDescent="0.25">
      <c r="A71" s="4">
        <v>66</v>
      </c>
      <c r="B71" s="36"/>
      <c r="C71" s="36"/>
      <c r="D71" s="36"/>
      <c r="E71" s="36"/>
      <c r="F71" s="36"/>
      <c r="G71" s="36"/>
      <c r="H71" s="36"/>
      <c r="I71" s="82"/>
      <c r="J71" s="36"/>
      <c r="K71" s="36"/>
      <c r="L71" s="37"/>
      <c r="M71" s="36"/>
      <c r="N71" s="36"/>
      <c r="O71" s="36"/>
      <c r="P71" s="36"/>
      <c r="Q71" s="36"/>
      <c r="R71" s="36"/>
      <c r="S71" s="36"/>
      <c r="T71" s="46"/>
      <c r="U71" s="48"/>
      <c r="V71" s="38"/>
      <c r="W71" s="39"/>
    </row>
    <row r="72" spans="1:23" ht="18" customHeight="1" x14ac:dyDescent="0.25">
      <c r="A72" s="4">
        <v>67</v>
      </c>
      <c r="B72" s="36"/>
      <c r="C72" s="36"/>
      <c r="D72" s="36"/>
      <c r="E72" s="36"/>
      <c r="F72" s="36"/>
      <c r="G72" s="36"/>
      <c r="H72" s="36"/>
      <c r="I72" s="82"/>
      <c r="J72" s="36"/>
      <c r="K72" s="36"/>
      <c r="L72" s="37"/>
      <c r="M72" s="36"/>
      <c r="N72" s="36"/>
      <c r="O72" s="36"/>
      <c r="P72" s="36"/>
      <c r="Q72" s="36"/>
      <c r="R72" s="36"/>
      <c r="S72" s="36"/>
      <c r="T72" s="46"/>
      <c r="U72" s="48"/>
      <c r="V72" s="38"/>
      <c r="W72" s="39"/>
    </row>
    <row r="73" spans="1:23" ht="18" customHeight="1" x14ac:dyDescent="0.25">
      <c r="A73" s="4">
        <v>68</v>
      </c>
      <c r="B73" s="36"/>
      <c r="C73" s="36"/>
      <c r="D73" s="36"/>
      <c r="E73" s="36"/>
      <c r="F73" s="36"/>
      <c r="G73" s="36"/>
      <c r="H73" s="36"/>
      <c r="I73" s="82"/>
      <c r="J73" s="36"/>
      <c r="K73" s="36"/>
      <c r="L73" s="37"/>
      <c r="M73" s="36"/>
      <c r="N73" s="36"/>
      <c r="O73" s="36"/>
      <c r="P73" s="36"/>
      <c r="Q73" s="36"/>
      <c r="R73" s="36"/>
      <c r="S73" s="36"/>
      <c r="T73" s="46"/>
      <c r="U73" s="48"/>
      <c r="V73" s="38"/>
      <c r="W73" s="39"/>
    </row>
    <row r="74" spans="1:23" ht="18" customHeight="1" x14ac:dyDescent="0.25">
      <c r="A74" s="4">
        <v>69</v>
      </c>
      <c r="B74" s="36"/>
      <c r="C74" s="36"/>
      <c r="D74" s="36"/>
      <c r="E74" s="36"/>
      <c r="F74" s="36"/>
      <c r="G74" s="36"/>
      <c r="H74" s="36"/>
      <c r="I74" s="82"/>
      <c r="J74" s="36"/>
      <c r="K74" s="36"/>
      <c r="L74" s="37"/>
      <c r="M74" s="36"/>
      <c r="N74" s="36"/>
      <c r="O74" s="36"/>
      <c r="P74" s="36"/>
      <c r="Q74" s="36"/>
      <c r="R74" s="36"/>
      <c r="S74" s="36"/>
      <c r="T74" s="46"/>
      <c r="U74" s="48"/>
      <c r="V74" s="38"/>
      <c r="W74" s="39"/>
    </row>
    <row r="75" spans="1:23" ht="18" customHeight="1" x14ac:dyDescent="0.25">
      <c r="A75" s="4">
        <v>70</v>
      </c>
      <c r="B75" s="36"/>
      <c r="C75" s="36"/>
      <c r="D75" s="36"/>
      <c r="E75" s="36"/>
      <c r="F75" s="36"/>
      <c r="G75" s="36"/>
      <c r="H75" s="36"/>
      <c r="I75" s="82"/>
      <c r="J75" s="36"/>
      <c r="K75" s="36"/>
      <c r="L75" s="37"/>
      <c r="M75" s="36"/>
      <c r="N75" s="36"/>
      <c r="O75" s="36"/>
      <c r="P75" s="36"/>
      <c r="Q75" s="36"/>
      <c r="R75" s="36"/>
      <c r="S75" s="36"/>
      <c r="T75" s="46"/>
      <c r="U75" s="48"/>
      <c r="V75" s="38"/>
      <c r="W75" s="39"/>
    </row>
    <row r="76" spans="1:23" ht="18" customHeight="1" x14ac:dyDescent="0.25">
      <c r="A76" s="4">
        <v>71</v>
      </c>
      <c r="B76" s="36"/>
      <c r="C76" s="36"/>
      <c r="D76" s="36"/>
      <c r="E76" s="36"/>
      <c r="F76" s="36"/>
      <c r="G76" s="36"/>
      <c r="H76" s="36"/>
      <c r="I76" s="82"/>
      <c r="J76" s="36"/>
      <c r="K76" s="36"/>
      <c r="L76" s="37"/>
      <c r="M76" s="36"/>
      <c r="N76" s="36"/>
      <c r="O76" s="36"/>
      <c r="P76" s="36"/>
      <c r="Q76" s="36"/>
      <c r="R76" s="36"/>
      <c r="S76" s="36"/>
      <c r="T76" s="46"/>
      <c r="U76" s="48"/>
      <c r="V76" s="38"/>
      <c r="W76" s="39"/>
    </row>
    <row r="77" spans="1:23" ht="18" customHeight="1" x14ac:dyDescent="0.25">
      <c r="A77" s="4">
        <v>72</v>
      </c>
      <c r="B77" s="36"/>
      <c r="C77" s="36"/>
      <c r="D77" s="36"/>
      <c r="E77" s="36"/>
      <c r="F77" s="36"/>
      <c r="G77" s="36"/>
      <c r="H77" s="36"/>
      <c r="I77" s="82"/>
      <c r="J77" s="36"/>
      <c r="K77" s="36"/>
      <c r="L77" s="37"/>
      <c r="M77" s="36"/>
      <c r="N77" s="36"/>
      <c r="O77" s="36"/>
      <c r="P77" s="36"/>
      <c r="Q77" s="36"/>
      <c r="R77" s="36"/>
      <c r="S77" s="36"/>
      <c r="T77" s="46"/>
      <c r="U77" s="48"/>
      <c r="V77" s="38"/>
      <c r="W77" s="39"/>
    </row>
    <row r="78" spans="1:23" ht="18" customHeight="1" x14ac:dyDescent="0.25">
      <c r="A78" s="4">
        <v>73</v>
      </c>
      <c r="B78" s="36"/>
      <c r="C78" s="36"/>
      <c r="D78" s="36"/>
      <c r="E78" s="36"/>
      <c r="F78" s="36"/>
      <c r="G78" s="36"/>
      <c r="H78" s="36"/>
      <c r="I78" s="82"/>
      <c r="J78" s="36"/>
      <c r="K78" s="36"/>
      <c r="L78" s="37"/>
      <c r="M78" s="36"/>
      <c r="N78" s="36"/>
      <c r="O78" s="36"/>
      <c r="P78" s="36"/>
      <c r="Q78" s="36"/>
      <c r="R78" s="36"/>
      <c r="S78" s="36"/>
      <c r="T78" s="46"/>
      <c r="U78" s="48"/>
      <c r="V78" s="38"/>
      <c r="W78" s="39"/>
    </row>
    <row r="79" spans="1:23" ht="18" customHeight="1" x14ac:dyDescent="0.25">
      <c r="A79" s="4">
        <v>74</v>
      </c>
      <c r="B79" s="36"/>
      <c r="C79" s="36"/>
      <c r="D79" s="36"/>
      <c r="E79" s="36"/>
      <c r="F79" s="36"/>
      <c r="G79" s="36"/>
      <c r="H79" s="36"/>
      <c r="I79" s="82"/>
      <c r="J79" s="36"/>
      <c r="K79" s="36"/>
      <c r="L79" s="37"/>
      <c r="M79" s="36"/>
      <c r="N79" s="36"/>
      <c r="O79" s="36"/>
      <c r="P79" s="36"/>
      <c r="Q79" s="36"/>
      <c r="R79" s="36"/>
      <c r="S79" s="36"/>
      <c r="T79" s="46"/>
      <c r="U79" s="48"/>
      <c r="V79" s="38"/>
      <c r="W79" s="39"/>
    </row>
    <row r="80" spans="1:23" ht="18" customHeight="1" x14ac:dyDescent="0.25">
      <c r="A80" s="4">
        <v>75</v>
      </c>
      <c r="B80" s="36"/>
      <c r="C80" s="36"/>
      <c r="D80" s="36"/>
      <c r="E80" s="36"/>
      <c r="F80" s="36"/>
      <c r="G80" s="36"/>
      <c r="H80" s="36"/>
      <c r="I80" s="82"/>
      <c r="J80" s="36"/>
      <c r="K80" s="36"/>
      <c r="L80" s="37"/>
      <c r="M80" s="36"/>
      <c r="N80" s="36"/>
      <c r="O80" s="36"/>
      <c r="P80" s="36"/>
      <c r="Q80" s="36"/>
      <c r="R80" s="36"/>
      <c r="S80" s="36"/>
      <c r="T80" s="46"/>
      <c r="U80" s="48"/>
      <c r="V80" s="38"/>
      <c r="W80" s="39"/>
    </row>
    <row r="81" spans="1:23" ht="18" customHeight="1" x14ac:dyDescent="0.25">
      <c r="A81" s="4">
        <v>76</v>
      </c>
      <c r="B81" s="36"/>
      <c r="C81" s="36"/>
      <c r="D81" s="36"/>
      <c r="E81" s="36"/>
      <c r="F81" s="36"/>
      <c r="G81" s="36"/>
      <c r="H81" s="36"/>
      <c r="I81" s="82"/>
      <c r="J81" s="36"/>
      <c r="K81" s="36"/>
      <c r="L81" s="37"/>
      <c r="M81" s="36"/>
      <c r="N81" s="36"/>
      <c r="O81" s="36"/>
      <c r="P81" s="36"/>
      <c r="Q81" s="36"/>
      <c r="R81" s="36"/>
      <c r="S81" s="36"/>
      <c r="T81" s="46"/>
      <c r="U81" s="48"/>
      <c r="V81" s="38"/>
      <c r="W81" s="39"/>
    </row>
    <row r="82" spans="1:23" ht="18" customHeight="1" x14ac:dyDescent="0.25">
      <c r="A82" s="4">
        <v>77</v>
      </c>
      <c r="B82" s="36"/>
      <c r="C82" s="36"/>
      <c r="D82" s="36"/>
      <c r="E82" s="36"/>
      <c r="F82" s="36"/>
      <c r="G82" s="36"/>
      <c r="H82" s="36"/>
      <c r="I82" s="82"/>
      <c r="J82" s="36"/>
      <c r="K82" s="36"/>
      <c r="L82" s="37"/>
      <c r="M82" s="36"/>
      <c r="N82" s="36"/>
      <c r="O82" s="36"/>
      <c r="P82" s="36"/>
      <c r="Q82" s="36"/>
      <c r="R82" s="36"/>
      <c r="S82" s="36"/>
      <c r="T82" s="46"/>
      <c r="U82" s="48"/>
      <c r="V82" s="38"/>
      <c r="W82" s="39"/>
    </row>
    <row r="83" spans="1:23" ht="18" customHeight="1" x14ac:dyDescent="0.25">
      <c r="A83" s="4">
        <v>78</v>
      </c>
      <c r="B83" s="36"/>
      <c r="C83" s="36"/>
      <c r="D83" s="36"/>
      <c r="E83" s="36"/>
      <c r="F83" s="36"/>
      <c r="G83" s="36"/>
      <c r="H83" s="36"/>
      <c r="I83" s="82"/>
      <c r="J83" s="36"/>
      <c r="K83" s="36"/>
      <c r="L83" s="37"/>
      <c r="M83" s="36"/>
      <c r="N83" s="36"/>
      <c r="O83" s="36"/>
      <c r="P83" s="36"/>
      <c r="Q83" s="36"/>
      <c r="R83" s="36"/>
      <c r="S83" s="36"/>
      <c r="T83" s="46"/>
      <c r="U83" s="48"/>
      <c r="V83" s="38"/>
      <c r="W83" s="39"/>
    </row>
    <row r="84" spans="1:23" ht="18" customHeight="1" x14ac:dyDescent="0.25">
      <c r="A84" s="4">
        <v>79</v>
      </c>
      <c r="B84" s="36"/>
      <c r="C84" s="36"/>
      <c r="D84" s="36"/>
      <c r="E84" s="36"/>
      <c r="F84" s="36"/>
      <c r="G84" s="36"/>
      <c r="H84" s="36"/>
      <c r="I84" s="82"/>
      <c r="J84" s="36"/>
      <c r="K84" s="36"/>
      <c r="L84" s="37"/>
      <c r="M84" s="36"/>
      <c r="N84" s="36"/>
      <c r="O84" s="36"/>
      <c r="P84" s="36"/>
      <c r="Q84" s="36"/>
      <c r="R84" s="36"/>
      <c r="S84" s="36"/>
      <c r="T84" s="46"/>
      <c r="U84" s="48"/>
      <c r="V84" s="38"/>
      <c r="W84" s="39"/>
    </row>
    <row r="85" spans="1:23" ht="18" customHeight="1" x14ac:dyDescent="0.25">
      <c r="A85" s="4">
        <v>80</v>
      </c>
      <c r="B85" s="36"/>
      <c r="C85" s="36"/>
      <c r="D85" s="36"/>
      <c r="E85" s="36"/>
      <c r="F85" s="36"/>
      <c r="G85" s="36"/>
      <c r="H85" s="36"/>
      <c r="I85" s="82"/>
      <c r="J85" s="36"/>
      <c r="K85" s="36"/>
      <c r="L85" s="37"/>
      <c r="M85" s="36"/>
      <c r="N85" s="36"/>
      <c r="O85" s="36"/>
      <c r="P85" s="36"/>
      <c r="Q85" s="36"/>
      <c r="R85" s="36"/>
      <c r="S85" s="36"/>
      <c r="T85" s="46"/>
      <c r="U85" s="48"/>
      <c r="V85" s="38"/>
      <c r="W85" s="39"/>
    </row>
    <row r="86" spans="1:23" ht="18" customHeight="1" x14ac:dyDescent="0.25">
      <c r="A86" s="4">
        <v>81</v>
      </c>
      <c r="B86" s="36"/>
      <c r="C86" s="36"/>
      <c r="D86" s="36"/>
      <c r="E86" s="36"/>
      <c r="F86" s="36"/>
      <c r="G86" s="36"/>
      <c r="H86" s="36"/>
      <c r="I86" s="82"/>
      <c r="J86" s="36"/>
      <c r="K86" s="36"/>
      <c r="L86" s="37"/>
      <c r="M86" s="36"/>
      <c r="N86" s="36"/>
      <c r="O86" s="36"/>
      <c r="P86" s="36"/>
      <c r="Q86" s="36"/>
      <c r="R86" s="36"/>
      <c r="S86" s="36"/>
      <c r="T86" s="46"/>
      <c r="U86" s="48"/>
      <c r="V86" s="38"/>
      <c r="W86" s="39"/>
    </row>
    <row r="87" spans="1:23" ht="18" customHeight="1" x14ac:dyDescent="0.25">
      <c r="A87" s="4">
        <v>82</v>
      </c>
      <c r="B87" s="36"/>
      <c r="C87" s="36"/>
      <c r="D87" s="36"/>
      <c r="E87" s="36"/>
      <c r="F87" s="36"/>
      <c r="G87" s="36"/>
      <c r="H87" s="36"/>
      <c r="I87" s="82"/>
      <c r="J87" s="36"/>
      <c r="K87" s="36"/>
      <c r="L87" s="37"/>
      <c r="M87" s="36"/>
      <c r="N87" s="36"/>
      <c r="O87" s="36"/>
      <c r="P87" s="36"/>
      <c r="Q87" s="36"/>
      <c r="R87" s="36"/>
      <c r="S87" s="36"/>
      <c r="T87" s="46"/>
      <c r="U87" s="48"/>
      <c r="V87" s="38"/>
      <c r="W87" s="39"/>
    </row>
    <row r="88" spans="1:23" ht="18" customHeight="1" x14ac:dyDescent="0.25">
      <c r="A88" s="4">
        <v>83</v>
      </c>
      <c r="B88" s="36"/>
      <c r="C88" s="36"/>
      <c r="D88" s="36"/>
      <c r="E88" s="36"/>
      <c r="F88" s="36"/>
      <c r="G88" s="36"/>
      <c r="H88" s="36"/>
      <c r="I88" s="82"/>
      <c r="J88" s="36"/>
      <c r="K88" s="36"/>
      <c r="L88" s="37"/>
      <c r="M88" s="36"/>
      <c r="N88" s="36"/>
      <c r="O88" s="36"/>
      <c r="P88" s="36"/>
      <c r="Q88" s="36"/>
      <c r="R88" s="36"/>
      <c r="S88" s="36"/>
      <c r="T88" s="46"/>
      <c r="U88" s="48"/>
      <c r="V88" s="38"/>
      <c r="W88" s="39"/>
    </row>
    <row r="89" spans="1:23" ht="18" customHeight="1" x14ac:dyDescent="0.25">
      <c r="A89" s="4">
        <v>84</v>
      </c>
      <c r="B89" s="36"/>
      <c r="C89" s="36"/>
      <c r="D89" s="36"/>
      <c r="E89" s="36"/>
      <c r="F89" s="36"/>
      <c r="G89" s="36"/>
      <c r="H89" s="36"/>
      <c r="I89" s="82"/>
      <c r="J89" s="36"/>
      <c r="K89" s="36"/>
      <c r="L89" s="37"/>
      <c r="M89" s="36"/>
      <c r="N89" s="36"/>
      <c r="O89" s="36"/>
      <c r="P89" s="36"/>
      <c r="Q89" s="36"/>
      <c r="R89" s="36"/>
      <c r="S89" s="36"/>
      <c r="T89" s="46"/>
      <c r="U89" s="48"/>
      <c r="V89" s="38"/>
      <c r="W89" s="39"/>
    </row>
    <row r="90" spans="1:23" ht="18" customHeight="1" x14ac:dyDescent="0.25">
      <c r="A90" s="4">
        <v>85</v>
      </c>
      <c r="B90" s="36"/>
      <c r="C90" s="36"/>
      <c r="D90" s="36"/>
      <c r="E90" s="36"/>
      <c r="F90" s="36"/>
      <c r="G90" s="36"/>
      <c r="H90" s="36"/>
      <c r="I90" s="82"/>
      <c r="J90" s="36"/>
      <c r="K90" s="36"/>
      <c r="L90" s="37"/>
      <c r="M90" s="36"/>
      <c r="N90" s="36"/>
      <c r="O90" s="36"/>
      <c r="P90" s="36"/>
      <c r="Q90" s="36"/>
      <c r="R90" s="36"/>
      <c r="S90" s="36"/>
      <c r="T90" s="46"/>
      <c r="U90" s="48"/>
      <c r="V90" s="38"/>
      <c r="W90" s="39"/>
    </row>
    <row r="91" spans="1:23" ht="18" customHeight="1" x14ac:dyDescent="0.25">
      <c r="A91" s="4">
        <v>86</v>
      </c>
      <c r="B91" s="36"/>
      <c r="C91" s="36"/>
      <c r="D91" s="36"/>
      <c r="E91" s="36"/>
      <c r="F91" s="36"/>
      <c r="G91" s="36"/>
      <c r="H91" s="36"/>
      <c r="I91" s="82"/>
      <c r="J91" s="36"/>
      <c r="K91" s="36"/>
      <c r="L91" s="37"/>
      <c r="M91" s="36"/>
      <c r="N91" s="36"/>
      <c r="O91" s="36"/>
      <c r="P91" s="36"/>
      <c r="Q91" s="36"/>
      <c r="R91" s="36"/>
      <c r="S91" s="36"/>
      <c r="T91" s="46"/>
      <c r="U91" s="48"/>
      <c r="V91" s="38"/>
      <c r="W91" s="39"/>
    </row>
    <row r="92" spans="1:23" ht="18" customHeight="1" x14ac:dyDescent="0.25">
      <c r="A92" s="4">
        <v>87</v>
      </c>
      <c r="B92" s="36"/>
      <c r="C92" s="36"/>
      <c r="D92" s="36"/>
      <c r="E92" s="36"/>
      <c r="F92" s="36"/>
      <c r="G92" s="36"/>
      <c r="H92" s="36"/>
      <c r="I92" s="82"/>
      <c r="J92" s="36"/>
      <c r="K92" s="36"/>
      <c r="L92" s="37"/>
      <c r="M92" s="36"/>
      <c r="N92" s="36"/>
      <c r="O92" s="36"/>
      <c r="P92" s="36"/>
      <c r="Q92" s="36"/>
      <c r="R92" s="36"/>
      <c r="S92" s="36"/>
      <c r="T92" s="46"/>
      <c r="U92" s="48"/>
      <c r="V92" s="38"/>
      <c r="W92" s="39"/>
    </row>
    <row r="93" spans="1:23" ht="18" customHeight="1" x14ac:dyDescent="0.25">
      <c r="A93" s="4">
        <v>88</v>
      </c>
      <c r="B93" s="36"/>
      <c r="C93" s="36"/>
      <c r="D93" s="36"/>
      <c r="E93" s="36"/>
      <c r="F93" s="36"/>
      <c r="G93" s="36"/>
      <c r="H93" s="36"/>
      <c r="I93" s="82"/>
      <c r="J93" s="36"/>
      <c r="K93" s="36"/>
      <c r="L93" s="37"/>
      <c r="M93" s="36"/>
      <c r="N93" s="36"/>
      <c r="O93" s="36"/>
      <c r="P93" s="36"/>
      <c r="Q93" s="36"/>
      <c r="R93" s="36"/>
      <c r="S93" s="36"/>
      <c r="T93" s="46"/>
      <c r="U93" s="48"/>
      <c r="V93" s="38"/>
      <c r="W93" s="39"/>
    </row>
    <row r="94" spans="1:23" ht="18" customHeight="1" x14ac:dyDescent="0.25">
      <c r="A94" s="4">
        <v>89</v>
      </c>
      <c r="B94" s="36"/>
      <c r="C94" s="36"/>
      <c r="D94" s="36"/>
      <c r="E94" s="36"/>
      <c r="F94" s="36"/>
      <c r="G94" s="36"/>
      <c r="H94" s="36"/>
      <c r="I94" s="82"/>
      <c r="J94" s="36"/>
      <c r="K94" s="36"/>
      <c r="L94" s="37"/>
      <c r="M94" s="36"/>
      <c r="N94" s="36"/>
      <c r="O94" s="36"/>
      <c r="P94" s="36"/>
      <c r="Q94" s="36"/>
      <c r="R94" s="36"/>
      <c r="S94" s="36"/>
      <c r="T94" s="46"/>
      <c r="U94" s="48"/>
      <c r="V94" s="38"/>
      <c r="W94" s="39"/>
    </row>
    <row r="95" spans="1:23" ht="18" customHeight="1" x14ac:dyDescent="0.25">
      <c r="A95" s="4">
        <v>90</v>
      </c>
      <c r="B95" s="36"/>
      <c r="C95" s="36"/>
      <c r="D95" s="36"/>
      <c r="E95" s="36"/>
      <c r="F95" s="36"/>
      <c r="G95" s="36"/>
      <c r="H95" s="36"/>
      <c r="I95" s="82"/>
      <c r="J95" s="36"/>
      <c r="K95" s="36"/>
      <c r="L95" s="37"/>
      <c r="M95" s="36"/>
      <c r="N95" s="36"/>
      <c r="O95" s="36"/>
      <c r="P95" s="36"/>
      <c r="Q95" s="36"/>
      <c r="R95" s="36"/>
      <c r="S95" s="36"/>
      <c r="T95" s="46"/>
      <c r="U95" s="48"/>
      <c r="V95" s="38"/>
      <c r="W95" s="39"/>
    </row>
    <row r="96" spans="1:23" ht="18" customHeight="1" x14ac:dyDescent="0.25">
      <c r="A96" s="4">
        <v>91</v>
      </c>
      <c r="B96" s="36"/>
      <c r="C96" s="36"/>
      <c r="D96" s="36"/>
      <c r="E96" s="36"/>
      <c r="F96" s="36"/>
      <c r="G96" s="36"/>
      <c r="H96" s="36"/>
      <c r="I96" s="82"/>
      <c r="J96" s="36"/>
      <c r="K96" s="36"/>
      <c r="L96" s="37"/>
      <c r="M96" s="36"/>
      <c r="N96" s="36"/>
      <c r="O96" s="36"/>
      <c r="P96" s="36"/>
      <c r="Q96" s="36"/>
      <c r="R96" s="36"/>
      <c r="S96" s="36"/>
      <c r="T96" s="46"/>
      <c r="U96" s="48"/>
      <c r="V96" s="38"/>
      <c r="W96" s="39"/>
    </row>
    <row r="97" spans="1:23" ht="18" customHeight="1" x14ac:dyDescent="0.25">
      <c r="A97" s="4">
        <v>92</v>
      </c>
      <c r="B97" s="36"/>
      <c r="C97" s="36"/>
      <c r="D97" s="36"/>
      <c r="E97" s="36"/>
      <c r="F97" s="36"/>
      <c r="G97" s="36"/>
      <c r="H97" s="36"/>
      <c r="I97" s="82"/>
      <c r="J97" s="36"/>
      <c r="K97" s="36"/>
      <c r="L97" s="37"/>
      <c r="M97" s="36"/>
      <c r="N97" s="36"/>
      <c r="O97" s="36"/>
      <c r="P97" s="36"/>
      <c r="Q97" s="36"/>
      <c r="R97" s="36"/>
      <c r="S97" s="36"/>
      <c r="T97" s="46"/>
      <c r="U97" s="48"/>
      <c r="V97" s="38"/>
      <c r="W97" s="39"/>
    </row>
    <row r="98" spans="1:23" ht="18" customHeight="1" x14ac:dyDescent="0.25">
      <c r="A98" s="4">
        <v>93</v>
      </c>
      <c r="B98" s="36"/>
      <c r="C98" s="36"/>
      <c r="D98" s="36"/>
      <c r="E98" s="36"/>
      <c r="F98" s="36"/>
      <c r="G98" s="36"/>
      <c r="H98" s="36"/>
      <c r="I98" s="82"/>
      <c r="J98" s="36"/>
      <c r="K98" s="36"/>
      <c r="L98" s="37"/>
      <c r="M98" s="36"/>
      <c r="N98" s="36"/>
      <c r="O98" s="36"/>
      <c r="P98" s="36"/>
      <c r="Q98" s="36"/>
      <c r="R98" s="36"/>
      <c r="S98" s="36"/>
      <c r="T98" s="46"/>
      <c r="U98" s="48"/>
      <c r="V98" s="38"/>
      <c r="W98" s="39"/>
    </row>
    <row r="99" spans="1:23" ht="18" customHeight="1" x14ac:dyDescent="0.25">
      <c r="A99" s="4">
        <v>94</v>
      </c>
      <c r="B99" s="36"/>
      <c r="C99" s="36"/>
      <c r="D99" s="36"/>
      <c r="E99" s="36"/>
      <c r="F99" s="36"/>
      <c r="G99" s="36"/>
      <c r="H99" s="36"/>
      <c r="I99" s="82"/>
      <c r="J99" s="36"/>
      <c r="K99" s="36"/>
      <c r="L99" s="37"/>
      <c r="M99" s="36"/>
      <c r="N99" s="36"/>
      <c r="O99" s="36"/>
      <c r="P99" s="36"/>
      <c r="Q99" s="36"/>
      <c r="R99" s="36"/>
      <c r="S99" s="36"/>
      <c r="T99" s="46"/>
      <c r="U99" s="48"/>
      <c r="V99" s="38"/>
      <c r="W99" s="39"/>
    </row>
    <row r="100" spans="1:23" ht="18" customHeight="1" x14ac:dyDescent="0.25">
      <c r="A100" s="4">
        <v>95</v>
      </c>
      <c r="B100" s="36"/>
      <c r="C100" s="36"/>
      <c r="D100" s="36"/>
      <c r="E100" s="36"/>
      <c r="F100" s="36"/>
      <c r="G100" s="36"/>
      <c r="H100" s="36"/>
      <c r="I100" s="82"/>
      <c r="J100" s="36"/>
      <c r="K100" s="36"/>
      <c r="L100" s="37"/>
      <c r="M100" s="36"/>
      <c r="N100" s="36"/>
      <c r="O100" s="36"/>
      <c r="P100" s="36"/>
      <c r="Q100" s="36"/>
      <c r="R100" s="36"/>
      <c r="S100" s="36"/>
      <c r="T100" s="46"/>
      <c r="U100" s="48"/>
      <c r="V100" s="38"/>
      <c r="W100" s="39"/>
    </row>
    <row r="101" spans="1:23" ht="18" customHeight="1" x14ac:dyDescent="0.25">
      <c r="A101" s="4">
        <v>96</v>
      </c>
      <c r="B101" s="36"/>
      <c r="C101" s="36"/>
      <c r="D101" s="36"/>
      <c r="E101" s="36"/>
      <c r="F101" s="36"/>
      <c r="G101" s="36"/>
      <c r="H101" s="36"/>
      <c r="I101" s="82"/>
      <c r="J101" s="36"/>
      <c r="K101" s="36"/>
      <c r="L101" s="37"/>
      <c r="M101" s="36"/>
      <c r="N101" s="36"/>
      <c r="O101" s="36"/>
      <c r="P101" s="36"/>
      <c r="Q101" s="36"/>
      <c r="R101" s="36"/>
      <c r="S101" s="36"/>
      <c r="T101" s="46"/>
      <c r="U101" s="48"/>
      <c r="V101" s="38"/>
      <c r="W101" s="39"/>
    </row>
    <row r="102" spans="1:23" ht="18" customHeight="1" x14ac:dyDescent="0.25">
      <c r="A102" s="4">
        <v>97</v>
      </c>
      <c r="B102" s="36"/>
      <c r="C102" s="36"/>
      <c r="D102" s="36"/>
      <c r="E102" s="36"/>
      <c r="F102" s="36"/>
      <c r="G102" s="36"/>
      <c r="H102" s="36"/>
      <c r="I102" s="82"/>
      <c r="J102" s="36"/>
      <c r="K102" s="36"/>
      <c r="L102" s="37"/>
      <c r="M102" s="36"/>
      <c r="N102" s="36"/>
      <c r="O102" s="36"/>
      <c r="P102" s="36"/>
      <c r="Q102" s="36"/>
      <c r="R102" s="36"/>
      <c r="S102" s="36"/>
      <c r="T102" s="46"/>
      <c r="U102" s="48"/>
      <c r="V102" s="38"/>
      <c r="W102" s="39"/>
    </row>
    <row r="103" spans="1:23" ht="18" customHeight="1" x14ac:dyDescent="0.25">
      <c r="A103" s="4">
        <v>98</v>
      </c>
      <c r="B103" s="36"/>
      <c r="C103" s="36"/>
      <c r="D103" s="36"/>
      <c r="E103" s="36"/>
      <c r="F103" s="36"/>
      <c r="G103" s="36"/>
      <c r="H103" s="36"/>
      <c r="I103" s="82"/>
      <c r="J103" s="36"/>
      <c r="K103" s="36"/>
      <c r="L103" s="37"/>
      <c r="M103" s="36"/>
      <c r="N103" s="36"/>
      <c r="O103" s="36"/>
      <c r="P103" s="36"/>
      <c r="Q103" s="36"/>
      <c r="R103" s="36"/>
      <c r="S103" s="36"/>
      <c r="T103" s="46"/>
      <c r="U103" s="48"/>
      <c r="V103" s="38"/>
      <c r="W103" s="39"/>
    </row>
    <row r="104" spans="1:23" ht="18" customHeight="1" x14ac:dyDescent="0.25">
      <c r="A104" s="4">
        <v>99</v>
      </c>
      <c r="B104" s="36"/>
      <c r="C104" s="36"/>
      <c r="D104" s="36"/>
      <c r="E104" s="36"/>
      <c r="F104" s="36"/>
      <c r="G104" s="36"/>
      <c r="H104" s="36"/>
      <c r="I104" s="82"/>
      <c r="J104" s="36"/>
      <c r="K104" s="36"/>
      <c r="L104" s="37"/>
      <c r="M104" s="36"/>
      <c r="N104" s="36"/>
      <c r="O104" s="36"/>
      <c r="P104" s="36"/>
      <c r="Q104" s="36"/>
      <c r="R104" s="36"/>
      <c r="S104" s="36"/>
      <c r="T104" s="46"/>
      <c r="U104" s="48"/>
      <c r="V104" s="38"/>
      <c r="W104" s="39"/>
    </row>
    <row r="105" spans="1:23" ht="18" customHeight="1" x14ac:dyDescent="0.25">
      <c r="A105" s="4">
        <v>100</v>
      </c>
      <c r="B105" s="36"/>
      <c r="C105" s="36"/>
      <c r="D105" s="36"/>
      <c r="E105" s="36"/>
      <c r="F105" s="36"/>
      <c r="G105" s="36"/>
      <c r="H105" s="36"/>
      <c r="I105" s="82"/>
      <c r="J105" s="36"/>
      <c r="K105" s="36"/>
      <c r="L105" s="37"/>
      <c r="M105" s="36"/>
      <c r="N105" s="36"/>
      <c r="O105" s="36"/>
      <c r="P105" s="36"/>
      <c r="Q105" s="36"/>
      <c r="R105" s="36"/>
      <c r="S105" s="36"/>
      <c r="T105" s="47"/>
      <c r="U105" s="49"/>
      <c r="V105" s="40"/>
      <c r="W105" s="41"/>
    </row>
  </sheetData>
  <autoFilter ref="S1:S105"/>
  <mergeCells count="20"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zoomScale="55" zoomScaleNormal="55" workbookViewId="0">
      <selection activeCell="E2" sqref="E2:F2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7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109" t="s">
        <v>66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</row>
    <row r="2" spans="1:23" ht="24.95" customHeight="1" x14ac:dyDescent="0.25">
      <c r="A2" s="110" t="s">
        <v>65</v>
      </c>
      <c r="B2" s="111"/>
      <c r="C2" s="111"/>
      <c r="D2" s="111"/>
      <c r="E2" s="112" t="s">
        <v>74</v>
      </c>
      <c r="F2" s="112"/>
      <c r="G2" s="6"/>
      <c r="H2" s="23"/>
      <c r="I2" s="23"/>
      <c r="J2" s="23"/>
      <c r="K2" s="23"/>
      <c r="L2" s="24"/>
      <c r="M2" s="23"/>
      <c r="N2" s="23"/>
      <c r="O2" s="25"/>
      <c r="P2" s="25"/>
      <c r="Q2" s="25"/>
      <c r="R2" s="25"/>
      <c r="S2" s="28"/>
      <c r="T2" s="45"/>
      <c r="U2" s="28"/>
      <c r="V2" s="28"/>
      <c r="W2" s="29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6"/>
      <c r="R3" s="26"/>
      <c r="S3" s="28"/>
      <c r="T3" s="28"/>
      <c r="U3" s="28"/>
      <c r="V3" s="28"/>
      <c r="W3" s="29"/>
    </row>
    <row r="4" spans="1:23" ht="24.95" customHeight="1" x14ac:dyDescent="0.25">
      <c r="A4" s="113" t="s">
        <v>0</v>
      </c>
      <c r="B4" s="106" t="s">
        <v>9</v>
      </c>
      <c r="C4" s="106"/>
      <c r="D4" s="106"/>
      <c r="E4" s="106"/>
      <c r="F4" s="106"/>
      <c r="G4" s="106"/>
      <c r="H4" s="106"/>
      <c r="I4" s="106"/>
      <c r="J4" s="106" t="s">
        <v>6</v>
      </c>
      <c r="K4" s="106" t="s">
        <v>11</v>
      </c>
      <c r="L4" s="106"/>
      <c r="M4" s="114" t="s">
        <v>42</v>
      </c>
      <c r="N4" s="114" t="s">
        <v>10</v>
      </c>
      <c r="O4" s="106" t="s">
        <v>8</v>
      </c>
      <c r="P4" s="105" t="s">
        <v>14</v>
      </c>
      <c r="Q4" s="106" t="s">
        <v>39</v>
      </c>
      <c r="R4" s="106" t="s">
        <v>61</v>
      </c>
      <c r="S4" s="107" t="s">
        <v>64</v>
      </c>
      <c r="T4" s="28"/>
      <c r="U4" s="28"/>
      <c r="V4" s="106" t="s">
        <v>39</v>
      </c>
      <c r="W4" s="106" t="s">
        <v>61</v>
      </c>
    </row>
    <row r="5" spans="1:23" ht="50.1" customHeight="1" x14ac:dyDescent="0.25">
      <c r="A5" s="113"/>
      <c r="B5" s="5" t="s">
        <v>1</v>
      </c>
      <c r="C5" s="5" t="s">
        <v>2</v>
      </c>
      <c r="D5" s="5" t="s">
        <v>3</v>
      </c>
      <c r="E5" s="5" t="s">
        <v>43</v>
      </c>
      <c r="F5" s="5" t="s">
        <v>4</v>
      </c>
      <c r="G5" s="5" t="s">
        <v>5</v>
      </c>
      <c r="H5" s="5" t="s">
        <v>7</v>
      </c>
      <c r="I5" s="5" t="s">
        <v>15</v>
      </c>
      <c r="J5" s="106"/>
      <c r="K5" s="5" t="s">
        <v>12</v>
      </c>
      <c r="L5" s="5" t="s">
        <v>13</v>
      </c>
      <c r="M5" s="115"/>
      <c r="N5" s="115"/>
      <c r="O5" s="106"/>
      <c r="P5" s="105"/>
      <c r="Q5" s="106"/>
      <c r="R5" s="106"/>
      <c r="S5" s="108"/>
      <c r="T5" s="28"/>
      <c r="U5" s="28"/>
      <c r="V5" s="106"/>
      <c r="W5" s="106"/>
    </row>
    <row r="6" spans="1:23" s="14" customFormat="1" ht="18" customHeight="1" x14ac:dyDescent="0.25">
      <c r="A6" s="4">
        <v>1</v>
      </c>
      <c r="B6" s="50"/>
      <c r="C6" s="50"/>
      <c r="D6" s="51"/>
      <c r="E6" s="52"/>
      <c r="F6" s="51"/>
      <c r="G6" s="51"/>
      <c r="H6" s="59"/>
      <c r="I6" s="53"/>
      <c r="J6" s="53"/>
      <c r="K6" s="56"/>
      <c r="L6" s="53"/>
      <c r="M6" s="53"/>
      <c r="N6" s="55"/>
      <c r="O6" s="53"/>
      <c r="P6" s="53"/>
      <c r="Q6" s="3"/>
      <c r="R6" s="51"/>
      <c r="S6" s="4"/>
      <c r="T6" s="28"/>
      <c r="U6" s="30"/>
      <c r="V6" s="99" t="s">
        <v>18</v>
      </c>
      <c r="W6" s="4" t="s">
        <v>20</v>
      </c>
    </row>
    <row r="7" spans="1:23" s="14" customFormat="1" ht="18" customHeight="1" x14ac:dyDescent="0.25">
      <c r="A7" s="4">
        <v>2</v>
      </c>
      <c r="B7" s="50"/>
      <c r="C7" s="50"/>
      <c r="D7" s="51"/>
      <c r="E7" s="52"/>
      <c r="F7" s="51"/>
      <c r="G7" s="51"/>
      <c r="H7" s="51"/>
      <c r="I7" s="53"/>
      <c r="J7" s="53"/>
      <c r="K7" s="1"/>
      <c r="L7" s="53"/>
      <c r="M7" s="53"/>
      <c r="N7" s="3"/>
      <c r="O7" s="53"/>
      <c r="P7" s="53"/>
      <c r="Q7" s="3"/>
      <c r="R7" s="56"/>
      <c r="S7" s="4"/>
      <c r="T7" s="28"/>
      <c r="U7" s="30"/>
      <c r="V7" s="100"/>
      <c r="W7" s="4" t="s">
        <v>35</v>
      </c>
    </row>
    <row r="8" spans="1:23" s="14" customFormat="1" ht="18" customHeight="1" x14ac:dyDescent="0.25">
      <c r="A8" s="4">
        <v>3</v>
      </c>
      <c r="B8" s="50"/>
      <c r="C8" s="50"/>
      <c r="D8" s="51"/>
      <c r="E8" s="52"/>
      <c r="F8" s="51"/>
      <c r="G8" s="51"/>
      <c r="H8" s="51"/>
      <c r="I8" s="53"/>
      <c r="J8" s="53"/>
      <c r="K8" s="56"/>
      <c r="L8" s="53"/>
      <c r="M8" s="53"/>
      <c r="N8" s="3"/>
      <c r="O8" s="53"/>
      <c r="P8" s="53"/>
      <c r="Q8" s="3"/>
      <c r="R8" s="56"/>
      <c r="S8" s="4"/>
      <c r="T8" s="28"/>
      <c r="U8" s="30"/>
      <c r="V8" s="100"/>
      <c r="W8" s="4" t="s">
        <v>21</v>
      </c>
    </row>
    <row r="9" spans="1:23" s="14" customFormat="1" ht="18" customHeight="1" x14ac:dyDescent="0.25">
      <c r="A9" s="4">
        <v>4</v>
      </c>
      <c r="B9" s="50"/>
      <c r="C9" s="50"/>
      <c r="D9" s="51"/>
      <c r="E9" s="52"/>
      <c r="F9" s="51"/>
      <c r="G9" s="51"/>
      <c r="H9" s="59"/>
      <c r="I9" s="53"/>
      <c r="J9" s="53"/>
      <c r="K9" s="56"/>
      <c r="L9" s="53"/>
      <c r="M9" s="53"/>
      <c r="N9" s="55"/>
      <c r="O9" s="53"/>
      <c r="P9" s="53"/>
      <c r="Q9" s="3"/>
      <c r="R9" s="51"/>
      <c r="S9" s="4"/>
      <c r="T9" s="30"/>
      <c r="U9" s="30"/>
      <c r="V9" s="100"/>
      <c r="W9" s="4" t="s">
        <v>59</v>
      </c>
    </row>
    <row r="10" spans="1:23" s="14" customFormat="1" ht="18" customHeight="1" x14ac:dyDescent="0.25">
      <c r="A10" s="4">
        <v>5</v>
      </c>
      <c r="B10" s="50"/>
      <c r="C10" s="50"/>
      <c r="D10" s="51"/>
      <c r="E10" s="52"/>
      <c r="F10" s="51"/>
      <c r="G10" s="51"/>
      <c r="H10" s="51"/>
      <c r="I10" s="53"/>
      <c r="J10" s="53"/>
      <c r="K10" s="1"/>
      <c r="L10" s="53"/>
      <c r="M10" s="53"/>
      <c r="N10" s="3"/>
      <c r="O10" s="53"/>
      <c r="P10" s="53"/>
      <c r="Q10" s="3"/>
      <c r="R10" s="56"/>
      <c r="S10" s="4"/>
      <c r="T10" s="30"/>
      <c r="U10" s="30"/>
      <c r="V10" s="100"/>
      <c r="W10" s="4" t="s">
        <v>31</v>
      </c>
    </row>
    <row r="11" spans="1:23" s="14" customFormat="1" ht="18" customHeight="1" x14ac:dyDescent="0.25">
      <c r="A11" s="4">
        <v>6</v>
      </c>
      <c r="B11" s="50"/>
      <c r="C11" s="50"/>
      <c r="D11" s="51"/>
      <c r="E11" s="52"/>
      <c r="F11" s="51"/>
      <c r="G11" s="51"/>
      <c r="H11" s="51"/>
      <c r="I11" s="53"/>
      <c r="J11" s="53"/>
      <c r="K11" s="56"/>
      <c r="L11" s="53"/>
      <c r="M11" s="53"/>
      <c r="N11" s="55"/>
      <c r="O11" s="53"/>
      <c r="P11" s="53"/>
      <c r="Q11" s="3"/>
      <c r="R11" s="51"/>
      <c r="S11" s="4"/>
      <c r="T11" s="30"/>
      <c r="U11" s="30"/>
      <c r="V11" s="100"/>
      <c r="W11" s="4" t="s">
        <v>30</v>
      </c>
    </row>
    <row r="12" spans="1:23" s="14" customFormat="1" ht="18" customHeight="1" x14ac:dyDescent="0.25">
      <c r="A12" s="4">
        <v>7</v>
      </c>
      <c r="B12" s="50"/>
      <c r="C12" s="50"/>
      <c r="D12" s="51"/>
      <c r="E12" s="52"/>
      <c r="F12" s="51"/>
      <c r="G12" s="51"/>
      <c r="H12" s="59"/>
      <c r="I12" s="53"/>
      <c r="J12" s="53"/>
      <c r="K12" s="56"/>
      <c r="L12" s="53"/>
      <c r="M12" s="53"/>
      <c r="N12" s="55"/>
      <c r="O12" s="53"/>
      <c r="P12" s="53"/>
      <c r="Q12" s="3"/>
      <c r="R12" s="51"/>
      <c r="S12" s="4"/>
      <c r="T12" s="30"/>
      <c r="U12" s="30"/>
      <c r="V12" s="99" t="s">
        <v>19</v>
      </c>
      <c r="W12" s="4" t="s">
        <v>23</v>
      </c>
    </row>
    <row r="13" spans="1:23" s="14" customFormat="1" ht="18" customHeight="1" x14ac:dyDescent="0.25">
      <c r="A13" s="4">
        <v>8</v>
      </c>
      <c r="B13" s="50"/>
      <c r="C13" s="50"/>
      <c r="D13" s="51"/>
      <c r="E13" s="52"/>
      <c r="F13" s="51"/>
      <c r="G13" s="51"/>
      <c r="H13" s="59"/>
      <c r="I13" s="76"/>
      <c r="J13" s="53"/>
      <c r="K13" s="56"/>
      <c r="L13" s="53"/>
      <c r="M13" s="53"/>
      <c r="N13" s="55"/>
      <c r="O13" s="53"/>
      <c r="P13" s="53"/>
      <c r="Q13" s="3"/>
      <c r="R13" s="51"/>
      <c r="S13" s="4"/>
      <c r="T13" s="30"/>
      <c r="U13" s="30"/>
      <c r="V13" s="100"/>
      <c r="W13" s="4" t="s">
        <v>37</v>
      </c>
    </row>
    <row r="14" spans="1:23" s="14" customFormat="1" ht="18" customHeight="1" x14ac:dyDescent="0.25">
      <c r="A14" s="4">
        <v>9</v>
      </c>
      <c r="B14" s="50"/>
      <c r="C14" s="50"/>
      <c r="D14" s="51"/>
      <c r="E14" s="52"/>
      <c r="F14" s="51"/>
      <c r="G14" s="51"/>
      <c r="H14" s="51"/>
      <c r="I14" s="76"/>
      <c r="J14" s="53"/>
      <c r="K14" s="1"/>
      <c r="L14" s="53"/>
      <c r="M14" s="53"/>
      <c r="N14" s="3"/>
      <c r="O14" s="53"/>
      <c r="P14" s="53"/>
      <c r="Q14" s="3"/>
      <c r="R14" s="56"/>
      <c r="S14" s="4"/>
      <c r="T14" s="30"/>
      <c r="U14" s="30"/>
      <c r="V14" s="100"/>
      <c r="W14" s="4" t="s">
        <v>36</v>
      </c>
    </row>
    <row r="15" spans="1:23" ht="18" customHeight="1" x14ac:dyDescent="0.25">
      <c r="A15" s="4">
        <v>10</v>
      </c>
      <c r="B15" s="50"/>
      <c r="C15" s="50"/>
      <c r="D15" s="51"/>
      <c r="E15" s="52"/>
      <c r="F15" s="51"/>
      <c r="G15" s="51"/>
      <c r="H15" s="51"/>
      <c r="I15" s="76"/>
      <c r="J15" s="53"/>
      <c r="K15" s="56"/>
      <c r="L15" s="53"/>
      <c r="M15" s="53"/>
      <c r="N15" s="55"/>
      <c r="O15" s="53"/>
      <c r="P15" s="53"/>
      <c r="Q15" s="3"/>
      <c r="R15" s="51"/>
      <c r="S15" s="4"/>
      <c r="T15" s="30"/>
      <c r="U15" s="16"/>
      <c r="V15" s="100"/>
      <c r="W15" s="4" t="s">
        <v>24</v>
      </c>
    </row>
    <row r="16" spans="1:23" ht="18" customHeight="1" x14ac:dyDescent="0.25">
      <c r="A16" s="4">
        <v>11</v>
      </c>
      <c r="B16" s="50"/>
      <c r="C16" s="50"/>
      <c r="D16" s="51"/>
      <c r="E16" s="52"/>
      <c r="F16" s="51"/>
      <c r="G16" s="51"/>
      <c r="H16" s="51"/>
      <c r="I16" s="76"/>
      <c r="J16" s="53"/>
      <c r="K16" s="1"/>
      <c r="L16" s="53"/>
      <c r="M16" s="53"/>
      <c r="N16" s="3"/>
      <c r="O16" s="53"/>
      <c r="P16" s="53"/>
      <c r="Q16" s="3"/>
      <c r="R16" s="56"/>
      <c r="S16" s="4"/>
      <c r="T16" s="30"/>
      <c r="U16" s="16"/>
      <c r="V16" s="101"/>
      <c r="W16" s="4" t="s">
        <v>25</v>
      </c>
    </row>
    <row r="17" spans="1:23" ht="18" customHeight="1" x14ac:dyDescent="0.25">
      <c r="A17" s="4">
        <v>12</v>
      </c>
      <c r="B17" s="50"/>
      <c r="C17" s="50"/>
      <c r="D17" s="51"/>
      <c r="E17" s="52"/>
      <c r="F17" s="51"/>
      <c r="G17" s="51"/>
      <c r="H17" s="51"/>
      <c r="I17" s="76"/>
      <c r="J17" s="53"/>
      <c r="K17" s="56"/>
      <c r="L17" s="53"/>
      <c r="M17" s="53"/>
      <c r="N17" s="55"/>
      <c r="O17" s="53"/>
      <c r="P17" s="53"/>
      <c r="Q17" s="3"/>
      <c r="R17" s="56"/>
      <c r="S17" s="4"/>
      <c r="T17" s="30"/>
      <c r="U17" s="16"/>
      <c r="V17" s="30"/>
      <c r="W17" s="17"/>
    </row>
    <row r="18" spans="1:23" ht="18" customHeight="1" x14ac:dyDescent="0.25">
      <c r="A18" s="4">
        <v>13</v>
      </c>
      <c r="B18" s="50"/>
      <c r="C18" s="50"/>
      <c r="D18" s="51"/>
      <c r="E18" s="52"/>
      <c r="F18" s="51"/>
      <c r="G18" s="51"/>
      <c r="H18" s="51"/>
      <c r="I18" s="76"/>
      <c r="J18" s="53"/>
      <c r="K18" s="56"/>
      <c r="L18" s="53"/>
      <c r="M18" s="53"/>
      <c r="N18" s="55"/>
      <c r="O18" s="53"/>
      <c r="P18" s="53"/>
      <c r="Q18" s="3"/>
      <c r="R18" s="56"/>
      <c r="S18" s="4"/>
      <c r="T18" s="30"/>
      <c r="U18" s="16"/>
      <c r="V18" s="16"/>
      <c r="W18" s="18"/>
    </row>
    <row r="19" spans="1:23" ht="18" customHeight="1" x14ac:dyDescent="0.25">
      <c r="A19" s="4">
        <v>14</v>
      </c>
      <c r="B19" s="50"/>
      <c r="C19" s="50"/>
      <c r="D19" s="51"/>
      <c r="E19" s="68"/>
      <c r="F19" s="51"/>
      <c r="G19" s="51"/>
      <c r="H19" s="51"/>
      <c r="I19" s="76"/>
      <c r="J19" s="53"/>
      <c r="K19" s="1"/>
      <c r="L19" s="53"/>
      <c r="M19" s="53"/>
      <c r="N19" s="3"/>
      <c r="O19" s="53"/>
      <c r="P19" s="53"/>
      <c r="Q19" s="3"/>
      <c r="R19" s="56"/>
      <c r="S19" s="4"/>
      <c r="T19" s="30"/>
      <c r="U19" s="16"/>
      <c r="V19" s="5" t="s">
        <v>39</v>
      </c>
      <c r="W19" s="19" t="s">
        <v>16</v>
      </c>
    </row>
    <row r="20" spans="1:23" ht="18" customHeight="1" x14ac:dyDescent="0.25">
      <c r="A20" s="4">
        <v>15</v>
      </c>
      <c r="B20" s="50"/>
      <c r="C20" s="50"/>
      <c r="D20" s="51"/>
      <c r="E20" s="52"/>
      <c r="F20" s="51"/>
      <c r="G20" s="51"/>
      <c r="H20" s="51"/>
      <c r="I20" s="76"/>
      <c r="J20" s="53"/>
      <c r="K20" s="54"/>
      <c r="L20" s="1"/>
      <c r="M20" s="1"/>
      <c r="N20" s="1"/>
      <c r="O20" s="53"/>
      <c r="P20" s="1"/>
      <c r="Q20" s="3"/>
      <c r="R20" s="11"/>
      <c r="S20" s="4"/>
      <c r="T20" s="30"/>
      <c r="U20" s="16"/>
      <c r="V20" s="11" t="s">
        <v>17</v>
      </c>
      <c r="W20" s="11">
        <f>COUNTIF($Q$6:$Q$105,"PM")</f>
        <v>0</v>
      </c>
    </row>
    <row r="21" spans="1:23" ht="18" customHeight="1" x14ac:dyDescent="0.25">
      <c r="A21" s="4">
        <v>16</v>
      </c>
      <c r="B21" s="50"/>
      <c r="C21" s="50"/>
      <c r="D21" s="51"/>
      <c r="E21" s="52"/>
      <c r="F21" s="51"/>
      <c r="G21" s="51"/>
      <c r="H21" s="51"/>
      <c r="I21" s="77"/>
      <c r="J21" s="1"/>
      <c r="K21" s="53"/>
      <c r="L21" s="1"/>
      <c r="M21" s="1"/>
      <c r="N21" s="1"/>
      <c r="O21" s="53"/>
      <c r="P21" s="1"/>
      <c r="Q21" s="3"/>
      <c r="R21" s="11"/>
      <c r="S21" s="4"/>
      <c r="T21" s="30"/>
      <c r="U21" s="16"/>
      <c r="V21" s="11" t="s">
        <v>57</v>
      </c>
      <c r="W21" s="11">
        <f>COUNTIF($Q$6:$Q$105,"PC")</f>
        <v>0</v>
      </c>
    </row>
    <row r="22" spans="1:23" ht="18" customHeight="1" x14ac:dyDescent="0.25">
      <c r="A22" s="4">
        <v>17</v>
      </c>
      <c r="B22" s="50"/>
      <c r="C22" s="50"/>
      <c r="D22" s="51"/>
      <c r="E22" s="52"/>
      <c r="F22" s="51"/>
      <c r="G22" s="51"/>
      <c r="H22" s="51"/>
      <c r="I22" s="77"/>
      <c r="J22" s="1"/>
      <c r="K22" s="1"/>
      <c r="L22" s="1"/>
      <c r="M22" s="1"/>
      <c r="N22" s="13"/>
      <c r="O22" s="53"/>
      <c r="P22" s="1"/>
      <c r="Q22" s="3"/>
      <c r="R22" s="11"/>
      <c r="S22" s="4"/>
      <c r="T22" s="30"/>
      <c r="U22" s="16"/>
      <c r="V22" s="11" t="s">
        <v>58</v>
      </c>
      <c r="W22" s="11">
        <f>COUNTIF($Q$6:$Q$105,"PC+PM")</f>
        <v>0</v>
      </c>
    </row>
    <row r="23" spans="1:23" ht="18" customHeight="1" x14ac:dyDescent="0.25">
      <c r="A23" s="4">
        <v>18</v>
      </c>
      <c r="B23" s="50"/>
      <c r="C23" s="50"/>
      <c r="D23" s="51"/>
      <c r="E23" s="52"/>
      <c r="F23" s="51"/>
      <c r="G23" s="51"/>
      <c r="H23" s="11"/>
      <c r="I23" s="76"/>
      <c r="J23" s="1"/>
      <c r="K23" s="1"/>
      <c r="L23" s="1"/>
      <c r="M23" s="53"/>
      <c r="N23" s="1"/>
      <c r="O23" s="53"/>
      <c r="P23" s="1"/>
      <c r="Q23" s="3"/>
      <c r="R23" s="11"/>
      <c r="S23" s="4"/>
      <c r="T23" s="30"/>
      <c r="U23" s="16"/>
      <c r="V23" s="16"/>
      <c r="W23" s="18"/>
    </row>
    <row r="24" spans="1:23" ht="18" customHeight="1" x14ac:dyDescent="0.25">
      <c r="A24" s="4">
        <v>19</v>
      </c>
      <c r="B24" s="50"/>
      <c r="C24" s="50"/>
      <c r="D24" s="51"/>
      <c r="E24" s="52"/>
      <c r="F24" s="51"/>
      <c r="G24" s="51"/>
      <c r="H24" s="51"/>
      <c r="I24" s="76"/>
      <c r="J24" s="1"/>
      <c r="K24" s="1"/>
      <c r="L24" s="1"/>
      <c r="M24" s="53"/>
      <c r="N24" s="1"/>
      <c r="O24" s="53"/>
      <c r="P24" s="1"/>
      <c r="Q24" s="3"/>
      <c r="R24" s="11"/>
      <c r="S24" s="4"/>
      <c r="T24" s="30"/>
      <c r="U24" s="16"/>
      <c r="V24" s="16"/>
      <c r="W24" s="18"/>
    </row>
    <row r="25" spans="1:23" ht="18" customHeight="1" x14ac:dyDescent="0.25">
      <c r="A25" s="4">
        <v>20</v>
      </c>
      <c r="B25" s="63"/>
      <c r="C25" s="50"/>
      <c r="D25" s="51"/>
      <c r="E25" s="52"/>
      <c r="F25" s="51"/>
      <c r="G25" s="51"/>
      <c r="H25" s="59"/>
      <c r="I25" s="53"/>
      <c r="J25" s="53"/>
      <c r="K25" s="53"/>
      <c r="L25" s="53"/>
      <c r="M25" s="53"/>
      <c r="N25" s="55"/>
      <c r="O25" s="53"/>
      <c r="P25" s="53"/>
      <c r="Q25" s="3"/>
      <c r="R25" s="51"/>
      <c r="S25" s="4"/>
      <c r="T25" s="30"/>
      <c r="U25" s="16"/>
      <c r="V25" s="5" t="s">
        <v>54</v>
      </c>
      <c r="W25" s="19" t="s">
        <v>16</v>
      </c>
    </row>
    <row r="26" spans="1:23" ht="18" customHeight="1" x14ac:dyDescent="0.25">
      <c r="A26" s="4">
        <v>21</v>
      </c>
      <c r="B26" s="63"/>
      <c r="C26" s="50"/>
      <c r="D26" s="51"/>
      <c r="E26" s="52"/>
      <c r="F26" s="51"/>
      <c r="G26" s="51"/>
      <c r="H26" s="59"/>
      <c r="I26" s="62"/>
      <c r="J26" s="53"/>
      <c r="K26" s="1"/>
      <c r="L26" s="53"/>
      <c r="M26" s="53"/>
      <c r="N26" s="55"/>
      <c r="O26" s="53"/>
      <c r="P26" s="53"/>
      <c r="Q26" s="3"/>
      <c r="R26" s="51"/>
      <c r="S26" s="4"/>
      <c r="T26" s="30"/>
      <c r="U26" s="16"/>
      <c r="V26" s="4" t="s">
        <v>26</v>
      </c>
      <c r="W26" s="11">
        <f>COUNTIF($R$6:$R$51,"*MCU*")</f>
        <v>0</v>
      </c>
    </row>
    <row r="27" spans="1:23" ht="18" customHeight="1" x14ac:dyDescent="0.25">
      <c r="A27" s="4">
        <v>22</v>
      </c>
      <c r="B27" s="50"/>
      <c r="C27" s="50"/>
      <c r="D27" s="51"/>
      <c r="E27" s="52"/>
      <c r="F27" s="71"/>
      <c r="G27" s="51"/>
      <c r="H27" s="51"/>
      <c r="I27" s="53"/>
      <c r="J27" s="53"/>
      <c r="K27" s="56"/>
      <c r="L27" s="53"/>
      <c r="M27" s="53"/>
      <c r="N27" s="55"/>
      <c r="O27" s="53"/>
      <c r="P27" s="53"/>
      <c r="Q27" s="3"/>
      <c r="R27" s="51"/>
      <c r="S27" s="4"/>
      <c r="T27" s="30"/>
      <c r="U27" s="16"/>
      <c r="V27" s="4" t="s">
        <v>34</v>
      </c>
      <c r="W27" s="11">
        <f>COUNTIF($R$6:$R$51,"*GSM*")</f>
        <v>0</v>
      </c>
    </row>
    <row r="28" spans="1:23" ht="18" customHeight="1" x14ac:dyDescent="0.25">
      <c r="A28" s="4">
        <v>23</v>
      </c>
      <c r="B28" s="50"/>
      <c r="C28" s="50"/>
      <c r="D28" s="51"/>
      <c r="E28" s="52"/>
      <c r="F28" s="51"/>
      <c r="G28" s="51"/>
      <c r="H28" s="51"/>
      <c r="I28" s="76"/>
      <c r="J28" s="1"/>
      <c r="K28" s="1"/>
      <c r="L28" s="1"/>
      <c r="M28" s="53"/>
      <c r="N28" s="1"/>
      <c r="O28" s="53"/>
      <c r="P28" s="1"/>
      <c r="Q28" s="3"/>
      <c r="R28" s="11"/>
      <c r="S28" s="4"/>
      <c r="T28" s="30"/>
      <c r="U28" s="16"/>
      <c r="V28" s="4" t="s">
        <v>27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30"/>
      <c r="U29" s="16"/>
      <c r="V29" s="4" t="s">
        <v>60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30"/>
      <c r="U30" s="16"/>
      <c r="V30" s="4" t="s">
        <v>32</v>
      </c>
      <c r="W30" s="11">
        <f>COUNTIF($R$6:$R$51,"*NG*")</f>
        <v>0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30"/>
      <c r="U31" s="16"/>
      <c r="V31" s="4" t="s">
        <v>22</v>
      </c>
      <c r="W31" s="11">
        <f>COUNTIF($R$6:$R$51,"*LK*")</f>
        <v>0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30"/>
      <c r="U32" s="16"/>
      <c r="V32" s="4" t="s">
        <v>28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30"/>
      <c r="U33" s="16"/>
      <c r="V33" s="4" t="s">
        <v>55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30"/>
      <c r="U34" s="16"/>
      <c r="V34" s="4" t="s">
        <v>56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30"/>
      <c r="U35" s="16"/>
      <c r="V35" s="4" t="s">
        <v>38</v>
      </c>
      <c r="W35" s="11">
        <f>COUNTIF($R$6:$R$51,"*NCFW*")</f>
        <v>0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30"/>
      <c r="U36" s="16"/>
      <c r="V36" s="4" t="s">
        <v>29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30"/>
      <c r="U37" s="16"/>
      <c r="V37" s="20" t="s">
        <v>33</v>
      </c>
      <c r="W37" s="11">
        <f>SUM(W26:W36)</f>
        <v>0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30"/>
      <c r="U38" s="16"/>
      <c r="V38" s="16"/>
      <c r="W38" s="18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30"/>
      <c r="U39" s="16"/>
      <c r="V39" s="16"/>
      <c r="W39" s="18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30"/>
      <c r="U40" s="16"/>
      <c r="V40" s="20" t="s">
        <v>40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30"/>
      <c r="U41" s="16"/>
      <c r="V41" s="20" t="s">
        <v>41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30"/>
      <c r="U42" s="16"/>
      <c r="V42" s="16"/>
      <c r="W42" s="18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30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46"/>
      <c r="U44" s="16"/>
      <c r="V44" s="5" t="s">
        <v>3</v>
      </c>
      <c r="W44" s="5" t="s">
        <v>16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46"/>
      <c r="U45" s="16"/>
      <c r="V45" s="11" t="s">
        <v>50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46"/>
      <c r="U46" s="16"/>
      <c r="V46" s="11" t="s">
        <v>44</v>
      </c>
      <c r="W46" s="11">
        <f>COUNTIF($D$6:$D$105,"TG102LE")</f>
        <v>0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46"/>
      <c r="U47" s="48"/>
      <c r="V47" s="11" t="s">
        <v>45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6"/>
      <c r="U48" s="48"/>
      <c r="V48" s="11" t="s">
        <v>46</v>
      </c>
      <c r="W48" s="11">
        <f>COUNTIF($D$6:$D$105,"TG102V")</f>
        <v>0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6"/>
      <c r="U49" s="48"/>
      <c r="V49" s="11" t="s">
        <v>47</v>
      </c>
      <c r="W49" s="11">
        <f>COUNTIF($D$6:$D$105,"TG102SE")</f>
        <v>0</v>
      </c>
    </row>
    <row r="50" spans="1:23" ht="18" customHeight="1" x14ac:dyDescent="0.25">
      <c r="A50" s="32">
        <v>45</v>
      </c>
      <c r="B50" s="33"/>
      <c r="C50" s="33"/>
      <c r="D50" s="31"/>
      <c r="E50" s="34"/>
      <c r="F50" s="31"/>
      <c r="G50" s="31"/>
      <c r="H50" s="35"/>
      <c r="I50" s="35"/>
      <c r="J50" s="35"/>
      <c r="K50" s="35"/>
      <c r="L50" s="35"/>
      <c r="M50" s="35"/>
      <c r="N50" s="35"/>
      <c r="O50" s="35"/>
      <c r="P50" s="35"/>
      <c r="Q50" s="32"/>
      <c r="R50" s="31"/>
      <c r="S50" s="32"/>
      <c r="T50" s="46"/>
      <c r="U50" s="48"/>
      <c r="V50" s="11" t="s">
        <v>48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6"/>
      <c r="U51" s="48"/>
      <c r="V51" s="11" t="s">
        <v>49</v>
      </c>
      <c r="W51" s="11">
        <f>COUNTIF($D$6:$D$105,"TG007")</f>
        <v>0</v>
      </c>
    </row>
    <row r="52" spans="1:23" ht="18" customHeight="1" x14ac:dyDescent="0.25">
      <c r="A52" s="4">
        <v>47</v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7"/>
      <c r="M52" s="36"/>
      <c r="N52" s="36"/>
      <c r="O52" s="36"/>
      <c r="P52" s="36"/>
      <c r="Q52" s="36"/>
      <c r="R52" s="36"/>
      <c r="S52" s="36"/>
      <c r="T52" s="46"/>
      <c r="U52" s="48"/>
      <c r="V52" s="11" t="s">
        <v>51</v>
      </c>
      <c r="W52" s="11">
        <f>COUNTIF($D$6:$D$105,"TG102")</f>
        <v>0</v>
      </c>
    </row>
    <row r="53" spans="1:23" ht="18" customHeight="1" x14ac:dyDescent="0.25">
      <c r="A53" s="4">
        <v>48</v>
      </c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7"/>
      <c r="M53" s="36"/>
      <c r="N53" s="21"/>
      <c r="O53" s="21"/>
      <c r="P53" s="36"/>
      <c r="Q53" s="36"/>
      <c r="R53" s="36"/>
      <c r="S53" s="36"/>
      <c r="T53" s="46"/>
      <c r="U53" s="48"/>
      <c r="V53" s="11" t="s">
        <v>52</v>
      </c>
      <c r="W53" s="11">
        <f>COUNTIF($D$6:$D$105,"TG102A")</f>
        <v>0</v>
      </c>
    </row>
    <row r="54" spans="1:23" ht="18" customHeight="1" x14ac:dyDescent="0.25">
      <c r="A54" s="32">
        <v>49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3"/>
      <c r="M54" s="42"/>
      <c r="N54" s="44"/>
      <c r="O54" s="44"/>
      <c r="P54" s="42"/>
      <c r="Q54" s="42"/>
      <c r="R54" s="42"/>
      <c r="S54" s="42"/>
      <c r="T54" s="46"/>
      <c r="U54" s="48"/>
      <c r="V54" s="11" t="s">
        <v>53</v>
      </c>
      <c r="W54" s="11">
        <f>COUNTIF($D$6:$D$105,"NSHD")</f>
        <v>0</v>
      </c>
    </row>
    <row r="55" spans="1:23" ht="18" customHeight="1" x14ac:dyDescent="0.25">
      <c r="A55" s="4">
        <v>50</v>
      </c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7"/>
      <c r="M55" s="36"/>
      <c r="N55" s="21"/>
      <c r="O55" s="21"/>
      <c r="P55" s="36"/>
      <c r="Q55" s="36"/>
      <c r="R55" s="36"/>
      <c r="S55" s="36"/>
      <c r="T55" s="46"/>
      <c r="U55" s="48"/>
      <c r="V55" s="11" t="s">
        <v>62</v>
      </c>
      <c r="W55" s="11">
        <f>COUNTIF($D$6:$D$105,"CBN")</f>
        <v>0</v>
      </c>
    </row>
    <row r="56" spans="1:23" ht="18" customHeight="1" x14ac:dyDescent="0.25">
      <c r="A56" s="4">
        <v>51</v>
      </c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7"/>
      <c r="M56" s="36"/>
      <c r="N56" s="36"/>
      <c r="O56" s="36"/>
      <c r="P56" s="36"/>
      <c r="Q56" s="36"/>
      <c r="R56" s="36"/>
      <c r="S56" s="36"/>
      <c r="T56" s="46"/>
      <c r="U56" s="48"/>
      <c r="V56" s="102" t="s">
        <v>63</v>
      </c>
      <c r="W56" s="102">
        <f>SUM(COUNTIF($D$6:$D$106,"**")-SUM($W$45:$W$55))</f>
        <v>0</v>
      </c>
    </row>
    <row r="57" spans="1:23" ht="18" customHeight="1" x14ac:dyDescent="0.25">
      <c r="A57" s="4">
        <v>52</v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7"/>
      <c r="M57" s="36"/>
      <c r="N57" s="36"/>
      <c r="O57" s="36"/>
      <c r="P57" s="36"/>
      <c r="Q57" s="36"/>
      <c r="R57" s="36"/>
      <c r="S57" s="36"/>
      <c r="T57" s="46"/>
      <c r="U57" s="48"/>
      <c r="V57" s="103"/>
      <c r="W57" s="103"/>
    </row>
    <row r="58" spans="1:23" ht="18" customHeight="1" x14ac:dyDescent="0.25">
      <c r="A58" s="4">
        <v>53</v>
      </c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7"/>
      <c r="M58" s="36"/>
      <c r="N58" s="36"/>
      <c r="O58" s="36"/>
      <c r="P58" s="36"/>
      <c r="Q58" s="36"/>
      <c r="R58" s="36"/>
      <c r="S58" s="36"/>
      <c r="T58" s="46"/>
      <c r="U58" s="48"/>
      <c r="V58" s="104"/>
      <c r="W58" s="104"/>
    </row>
    <row r="59" spans="1:23" ht="18" customHeight="1" x14ac:dyDescent="0.25">
      <c r="A59" s="4">
        <v>54</v>
      </c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7"/>
      <c r="M59" s="36"/>
      <c r="N59" s="36"/>
      <c r="O59" s="36"/>
      <c r="P59" s="36"/>
      <c r="Q59" s="36"/>
      <c r="R59" s="36"/>
      <c r="S59" s="36"/>
      <c r="T59" s="46"/>
      <c r="U59" s="48"/>
      <c r="V59" s="38"/>
      <c r="W59" s="39"/>
    </row>
    <row r="60" spans="1:23" ht="18" customHeight="1" x14ac:dyDescent="0.25">
      <c r="A60" s="4">
        <v>55</v>
      </c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7"/>
      <c r="M60" s="36"/>
      <c r="N60" s="36"/>
      <c r="O60" s="36"/>
      <c r="P60" s="36"/>
      <c r="Q60" s="36"/>
      <c r="R60" s="36"/>
      <c r="S60" s="36"/>
      <c r="T60" s="46"/>
      <c r="U60" s="48"/>
      <c r="V60" s="38"/>
      <c r="W60" s="39"/>
    </row>
    <row r="61" spans="1:23" ht="18" customHeight="1" x14ac:dyDescent="0.25">
      <c r="A61" s="4">
        <v>56</v>
      </c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7"/>
      <c r="M61" s="36"/>
      <c r="N61" s="36"/>
      <c r="O61" s="36"/>
      <c r="P61" s="36"/>
      <c r="Q61" s="36"/>
      <c r="R61" s="36"/>
      <c r="S61" s="36"/>
      <c r="T61" s="46"/>
      <c r="U61" s="48"/>
      <c r="V61" s="20" t="s">
        <v>40</v>
      </c>
      <c r="W61" s="11">
        <f>COUNTIF($O$6:$O$105,"*DM*")</f>
        <v>0</v>
      </c>
    </row>
    <row r="62" spans="1:23" ht="18" customHeight="1" x14ac:dyDescent="0.25">
      <c r="A62" s="4">
        <v>57</v>
      </c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7"/>
      <c r="M62" s="36"/>
      <c r="N62" s="36"/>
      <c r="O62" s="36"/>
      <c r="P62" s="36"/>
      <c r="Q62" s="36"/>
      <c r="R62" s="36"/>
      <c r="S62" s="36"/>
      <c r="T62" s="46"/>
      <c r="U62" s="48"/>
      <c r="V62" s="20" t="s">
        <v>41</v>
      </c>
      <c r="W62" s="11">
        <f>COUNTIF($O$6:$O$105,"*KS*")</f>
        <v>0</v>
      </c>
    </row>
    <row r="63" spans="1:23" ht="18" customHeight="1" x14ac:dyDescent="0.25">
      <c r="A63" s="4">
        <v>58</v>
      </c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7"/>
      <c r="M63" s="36"/>
      <c r="N63" s="36"/>
      <c r="O63" s="36"/>
      <c r="P63" s="36"/>
      <c r="Q63" s="36"/>
      <c r="R63" s="36"/>
      <c r="S63" s="36"/>
      <c r="T63" s="46"/>
      <c r="U63" s="48"/>
      <c r="V63" s="38"/>
      <c r="W63" s="39"/>
    </row>
    <row r="64" spans="1:23" ht="18" customHeight="1" x14ac:dyDescent="0.25">
      <c r="A64" s="4">
        <v>59</v>
      </c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7"/>
      <c r="M64" s="36"/>
      <c r="N64" s="36"/>
      <c r="O64" s="36"/>
      <c r="P64" s="36"/>
      <c r="Q64" s="36"/>
      <c r="R64" s="36"/>
      <c r="S64" s="36"/>
      <c r="T64" s="46"/>
      <c r="U64" s="48"/>
      <c r="V64" s="38"/>
      <c r="W64" s="39"/>
    </row>
    <row r="65" spans="1:23" ht="18" customHeight="1" x14ac:dyDescent="0.25">
      <c r="A65" s="4">
        <v>60</v>
      </c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7"/>
      <c r="M65" s="36"/>
      <c r="N65" s="36"/>
      <c r="O65" s="36"/>
      <c r="P65" s="36"/>
      <c r="Q65" s="36"/>
      <c r="R65" s="36"/>
      <c r="S65" s="36"/>
      <c r="T65" s="46"/>
      <c r="U65" s="48"/>
      <c r="V65" s="38"/>
      <c r="W65" s="39"/>
    </row>
    <row r="66" spans="1:23" ht="18" customHeight="1" x14ac:dyDescent="0.25">
      <c r="A66" s="4">
        <v>61</v>
      </c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7"/>
      <c r="M66" s="36"/>
      <c r="N66" s="36"/>
      <c r="O66" s="36"/>
      <c r="P66" s="36"/>
      <c r="Q66" s="36"/>
      <c r="R66" s="36"/>
      <c r="S66" s="36"/>
      <c r="T66" s="46"/>
      <c r="U66" s="48"/>
      <c r="V66" s="38"/>
      <c r="W66" s="39"/>
    </row>
    <row r="67" spans="1:23" ht="18" customHeight="1" x14ac:dyDescent="0.25">
      <c r="A67" s="4">
        <v>62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7"/>
      <c r="M67" s="36"/>
      <c r="N67" s="36"/>
      <c r="O67" s="36"/>
      <c r="P67" s="36"/>
      <c r="Q67" s="36"/>
      <c r="R67" s="36"/>
      <c r="S67" s="36"/>
      <c r="T67" s="46"/>
      <c r="U67" s="48"/>
      <c r="V67" s="38">
        <f>SUM(D6:D12)</f>
        <v>0</v>
      </c>
      <c r="W67" s="39"/>
    </row>
    <row r="68" spans="1:23" ht="18" customHeight="1" x14ac:dyDescent="0.25">
      <c r="A68" s="4">
        <v>63</v>
      </c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7"/>
      <c r="M68" s="36"/>
      <c r="N68" s="36"/>
      <c r="O68" s="36"/>
      <c r="P68" s="36"/>
      <c r="Q68" s="36"/>
      <c r="R68" s="36"/>
      <c r="S68" s="36"/>
      <c r="T68" s="46"/>
      <c r="U68" s="48"/>
      <c r="V68" s="38"/>
      <c r="W68" s="39"/>
    </row>
    <row r="69" spans="1:23" ht="18" customHeight="1" x14ac:dyDescent="0.25">
      <c r="A69" s="4">
        <v>64</v>
      </c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7"/>
      <c r="M69" s="36"/>
      <c r="N69" s="36"/>
      <c r="O69" s="36"/>
      <c r="P69" s="36"/>
      <c r="Q69" s="36"/>
      <c r="R69" s="36"/>
      <c r="S69" s="36"/>
      <c r="T69" s="46"/>
      <c r="U69" s="48"/>
      <c r="V69" s="38"/>
      <c r="W69" s="39"/>
    </row>
    <row r="70" spans="1:23" ht="18" customHeight="1" x14ac:dyDescent="0.25">
      <c r="A70" s="4">
        <v>65</v>
      </c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7"/>
      <c r="M70" s="36"/>
      <c r="N70" s="36"/>
      <c r="O70" s="36"/>
      <c r="P70" s="36"/>
      <c r="Q70" s="36"/>
      <c r="R70" s="36"/>
      <c r="S70" s="36"/>
      <c r="T70" s="46"/>
      <c r="U70" s="48"/>
      <c r="V70" s="38"/>
      <c r="W70" s="39"/>
    </row>
    <row r="71" spans="1:23" ht="18" customHeight="1" x14ac:dyDescent="0.25">
      <c r="A71" s="4">
        <v>66</v>
      </c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7"/>
      <c r="M71" s="36"/>
      <c r="N71" s="36"/>
      <c r="O71" s="36"/>
      <c r="P71" s="36"/>
      <c r="Q71" s="36"/>
      <c r="R71" s="36"/>
      <c r="S71" s="36"/>
      <c r="T71" s="46"/>
      <c r="U71" s="48"/>
      <c r="V71" s="38"/>
      <c r="W71" s="39"/>
    </row>
    <row r="72" spans="1:23" ht="18" customHeight="1" x14ac:dyDescent="0.25">
      <c r="A72" s="4">
        <v>67</v>
      </c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7"/>
      <c r="M72" s="36"/>
      <c r="N72" s="36"/>
      <c r="O72" s="36"/>
      <c r="P72" s="36"/>
      <c r="Q72" s="36"/>
      <c r="R72" s="36"/>
      <c r="S72" s="36"/>
      <c r="T72" s="46"/>
      <c r="U72" s="48"/>
      <c r="V72" s="38"/>
      <c r="W72" s="39"/>
    </row>
    <row r="73" spans="1:23" ht="18" customHeight="1" x14ac:dyDescent="0.25">
      <c r="A73" s="4">
        <v>68</v>
      </c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7"/>
      <c r="M73" s="36"/>
      <c r="N73" s="36"/>
      <c r="O73" s="36"/>
      <c r="P73" s="36"/>
      <c r="Q73" s="36"/>
      <c r="R73" s="36"/>
      <c r="S73" s="36"/>
      <c r="T73" s="46"/>
      <c r="U73" s="48"/>
      <c r="V73" s="38"/>
      <c r="W73" s="39"/>
    </row>
    <row r="74" spans="1:23" ht="18" customHeight="1" x14ac:dyDescent="0.25">
      <c r="A74" s="4">
        <v>69</v>
      </c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7"/>
      <c r="M74" s="36"/>
      <c r="N74" s="36"/>
      <c r="O74" s="36"/>
      <c r="P74" s="36"/>
      <c r="Q74" s="36"/>
      <c r="R74" s="36"/>
      <c r="S74" s="36"/>
      <c r="T74" s="46"/>
      <c r="U74" s="48"/>
      <c r="V74" s="38"/>
      <c r="W74" s="39"/>
    </row>
    <row r="75" spans="1:23" ht="18" customHeight="1" x14ac:dyDescent="0.25">
      <c r="A75" s="4">
        <v>70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7"/>
      <c r="M75" s="36"/>
      <c r="N75" s="36"/>
      <c r="O75" s="36"/>
      <c r="P75" s="36"/>
      <c r="Q75" s="36"/>
      <c r="R75" s="36"/>
      <c r="S75" s="36"/>
      <c r="T75" s="46"/>
      <c r="U75" s="48"/>
      <c r="V75" s="38"/>
      <c r="W75" s="39"/>
    </row>
    <row r="76" spans="1:23" ht="18" customHeight="1" x14ac:dyDescent="0.25">
      <c r="A76" s="4">
        <v>71</v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7"/>
      <c r="M76" s="36"/>
      <c r="N76" s="36"/>
      <c r="O76" s="36"/>
      <c r="P76" s="36"/>
      <c r="Q76" s="36"/>
      <c r="R76" s="36"/>
      <c r="S76" s="36"/>
      <c r="T76" s="46"/>
      <c r="U76" s="48"/>
      <c r="V76" s="38"/>
      <c r="W76" s="39"/>
    </row>
    <row r="77" spans="1:23" ht="18" customHeight="1" x14ac:dyDescent="0.25">
      <c r="A77" s="4">
        <v>72</v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7"/>
      <c r="M77" s="36"/>
      <c r="N77" s="36"/>
      <c r="O77" s="36"/>
      <c r="P77" s="36"/>
      <c r="Q77" s="36"/>
      <c r="R77" s="36"/>
      <c r="S77" s="36"/>
      <c r="T77" s="46"/>
      <c r="U77" s="48"/>
      <c r="V77" s="38"/>
      <c r="W77" s="39"/>
    </row>
    <row r="78" spans="1:23" ht="18" customHeight="1" x14ac:dyDescent="0.25">
      <c r="A78" s="4">
        <v>73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7"/>
      <c r="M78" s="36"/>
      <c r="N78" s="36"/>
      <c r="O78" s="36"/>
      <c r="P78" s="36"/>
      <c r="Q78" s="36"/>
      <c r="R78" s="36"/>
      <c r="S78" s="36"/>
      <c r="T78" s="46"/>
      <c r="U78" s="48"/>
      <c r="V78" s="38"/>
      <c r="W78" s="39"/>
    </row>
    <row r="79" spans="1:23" ht="18" customHeight="1" x14ac:dyDescent="0.25">
      <c r="A79" s="4">
        <v>74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7"/>
      <c r="M79" s="36"/>
      <c r="N79" s="36"/>
      <c r="O79" s="36"/>
      <c r="P79" s="36"/>
      <c r="Q79" s="36"/>
      <c r="R79" s="36"/>
      <c r="S79" s="36"/>
      <c r="T79" s="46"/>
      <c r="U79" s="48"/>
      <c r="V79" s="38"/>
      <c r="W79" s="39"/>
    </row>
    <row r="80" spans="1:23" ht="18" customHeight="1" x14ac:dyDescent="0.25">
      <c r="A80" s="4">
        <v>75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7"/>
      <c r="M80" s="36"/>
      <c r="N80" s="36"/>
      <c r="O80" s="36"/>
      <c r="P80" s="36"/>
      <c r="Q80" s="36"/>
      <c r="R80" s="36"/>
      <c r="S80" s="36"/>
      <c r="T80" s="46"/>
      <c r="U80" s="48"/>
      <c r="V80" s="38"/>
      <c r="W80" s="39"/>
    </row>
    <row r="81" spans="1:23" ht="18" customHeight="1" x14ac:dyDescent="0.25">
      <c r="A81" s="4">
        <v>76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7"/>
      <c r="M81" s="36"/>
      <c r="N81" s="36"/>
      <c r="O81" s="36"/>
      <c r="P81" s="36"/>
      <c r="Q81" s="36"/>
      <c r="R81" s="36"/>
      <c r="S81" s="36"/>
      <c r="T81" s="46"/>
      <c r="U81" s="48"/>
      <c r="V81" s="38"/>
      <c r="W81" s="39"/>
    </row>
    <row r="82" spans="1:23" ht="18" customHeight="1" x14ac:dyDescent="0.25">
      <c r="A82" s="4">
        <v>77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7"/>
      <c r="M82" s="36"/>
      <c r="N82" s="36"/>
      <c r="O82" s="36"/>
      <c r="P82" s="36"/>
      <c r="Q82" s="36"/>
      <c r="R82" s="36"/>
      <c r="S82" s="36"/>
      <c r="T82" s="46"/>
      <c r="U82" s="48"/>
      <c r="V82" s="38"/>
      <c r="W82" s="39"/>
    </row>
    <row r="83" spans="1:23" ht="18" customHeight="1" x14ac:dyDescent="0.25">
      <c r="A83" s="4">
        <v>78</v>
      </c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7"/>
      <c r="M83" s="36"/>
      <c r="N83" s="36"/>
      <c r="O83" s="36"/>
      <c r="P83" s="36"/>
      <c r="Q83" s="36"/>
      <c r="R83" s="36"/>
      <c r="S83" s="36"/>
      <c r="T83" s="46"/>
      <c r="U83" s="48"/>
      <c r="V83" s="38"/>
      <c r="W83" s="39"/>
    </row>
    <row r="84" spans="1:23" ht="18" customHeight="1" x14ac:dyDescent="0.25">
      <c r="A84" s="4">
        <v>79</v>
      </c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7"/>
      <c r="M84" s="36"/>
      <c r="N84" s="36"/>
      <c r="O84" s="36"/>
      <c r="P84" s="36"/>
      <c r="Q84" s="36"/>
      <c r="R84" s="36"/>
      <c r="S84" s="36"/>
      <c r="T84" s="46"/>
      <c r="U84" s="48"/>
      <c r="V84" s="38"/>
      <c r="W84" s="39"/>
    </row>
    <row r="85" spans="1:23" ht="18" customHeight="1" x14ac:dyDescent="0.25">
      <c r="A85" s="4">
        <v>80</v>
      </c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7"/>
      <c r="M85" s="36"/>
      <c r="N85" s="36"/>
      <c r="O85" s="36"/>
      <c r="P85" s="36"/>
      <c r="Q85" s="36"/>
      <c r="R85" s="36"/>
      <c r="S85" s="36"/>
      <c r="T85" s="46"/>
      <c r="U85" s="48"/>
      <c r="V85" s="38"/>
      <c r="W85" s="39"/>
    </row>
    <row r="86" spans="1:23" ht="18" customHeight="1" x14ac:dyDescent="0.25">
      <c r="A86" s="4">
        <v>81</v>
      </c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7"/>
      <c r="M86" s="36"/>
      <c r="N86" s="36"/>
      <c r="O86" s="36"/>
      <c r="P86" s="36"/>
      <c r="Q86" s="36"/>
      <c r="R86" s="36"/>
      <c r="S86" s="36"/>
      <c r="T86" s="46"/>
      <c r="U86" s="48"/>
      <c r="V86" s="38"/>
      <c r="W86" s="39"/>
    </row>
    <row r="87" spans="1:23" ht="18" customHeight="1" x14ac:dyDescent="0.25">
      <c r="A87" s="4">
        <v>82</v>
      </c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7"/>
      <c r="M87" s="36"/>
      <c r="N87" s="36"/>
      <c r="O87" s="36"/>
      <c r="P87" s="36"/>
      <c r="Q87" s="36"/>
      <c r="R87" s="36"/>
      <c r="S87" s="36"/>
      <c r="T87" s="46"/>
      <c r="U87" s="48"/>
      <c r="V87" s="38"/>
      <c r="W87" s="39"/>
    </row>
    <row r="88" spans="1:23" ht="18" customHeight="1" x14ac:dyDescent="0.25">
      <c r="A88" s="4">
        <v>83</v>
      </c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6"/>
      <c r="Q88" s="36"/>
      <c r="R88" s="36"/>
      <c r="S88" s="36"/>
      <c r="T88" s="46"/>
      <c r="U88" s="48"/>
      <c r="V88" s="38"/>
      <c r="W88" s="39"/>
    </row>
    <row r="89" spans="1:23" ht="18" customHeight="1" x14ac:dyDescent="0.25">
      <c r="A89" s="4">
        <v>84</v>
      </c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7"/>
      <c r="M89" s="36"/>
      <c r="N89" s="36"/>
      <c r="O89" s="36"/>
      <c r="P89" s="36"/>
      <c r="Q89" s="36"/>
      <c r="R89" s="36"/>
      <c r="S89" s="36"/>
      <c r="T89" s="46"/>
      <c r="U89" s="48"/>
      <c r="V89" s="38"/>
      <c r="W89" s="39"/>
    </row>
    <row r="90" spans="1:23" ht="18" customHeight="1" x14ac:dyDescent="0.25">
      <c r="A90" s="4">
        <v>85</v>
      </c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7"/>
      <c r="M90" s="36"/>
      <c r="N90" s="36"/>
      <c r="O90" s="36"/>
      <c r="P90" s="36"/>
      <c r="Q90" s="36"/>
      <c r="R90" s="36"/>
      <c r="S90" s="36"/>
      <c r="T90" s="46"/>
      <c r="U90" s="48"/>
      <c r="V90" s="38"/>
      <c r="W90" s="39"/>
    </row>
    <row r="91" spans="1:23" ht="18" customHeight="1" x14ac:dyDescent="0.25">
      <c r="A91" s="4">
        <v>86</v>
      </c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7"/>
      <c r="M91" s="36"/>
      <c r="N91" s="36"/>
      <c r="O91" s="36"/>
      <c r="P91" s="36"/>
      <c r="Q91" s="36"/>
      <c r="R91" s="36"/>
      <c r="S91" s="36"/>
      <c r="T91" s="46"/>
      <c r="U91" s="48"/>
      <c r="V91" s="38"/>
      <c r="W91" s="39"/>
    </row>
    <row r="92" spans="1:23" ht="18" customHeight="1" x14ac:dyDescent="0.25">
      <c r="A92" s="4">
        <v>87</v>
      </c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7"/>
      <c r="M92" s="36"/>
      <c r="N92" s="36"/>
      <c r="O92" s="36"/>
      <c r="P92" s="36"/>
      <c r="Q92" s="36"/>
      <c r="R92" s="36"/>
      <c r="S92" s="36"/>
      <c r="T92" s="46"/>
      <c r="U92" s="48"/>
      <c r="V92" s="38"/>
      <c r="W92" s="39"/>
    </row>
    <row r="93" spans="1:23" ht="18" customHeight="1" x14ac:dyDescent="0.25">
      <c r="A93" s="4">
        <v>88</v>
      </c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7"/>
      <c r="M93" s="36"/>
      <c r="N93" s="36"/>
      <c r="O93" s="36"/>
      <c r="P93" s="36"/>
      <c r="Q93" s="36"/>
      <c r="R93" s="36"/>
      <c r="S93" s="36"/>
      <c r="T93" s="46"/>
      <c r="U93" s="48"/>
      <c r="V93" s="38"/>
      <c r="W93" s="39"/>
    </row>
    <row r="94" spans="1:23" ht="18" customHeight="1" x14ac:dyDescent="0.25">
      <c r="A94" s="4">
        <v>89</v>
      </c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7"/>
      <c r="M94" s="36"/>
      <c r="N94" s="36"/>
      <c r="O94" s="36"/>
      <c r="P94" s="36"/>
      <c r="Q94" s="36"/>
      <c r="R94" s="36"/>
      <c r="S94" s="36"/>
      <c r="T94" s="46"/>
      <c r="U94" s="48"/>
      <c r="V94" s="38"/>
      <c r="W94" s="39"/>
    </row>
    <row r="95" spans="1:23" ht="18" customHeight="1" x14ac:dyDescent="0.25">
      <c r="A95" s="4">
        <v>90</v>
      </c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7"/>
      <c r="M95" s="36"/>
      <c r="N95" s="36"/>
      <c r="O95" s="36"/>
      <c r="P95" s="36"/>
      <c r="Q95" s="36"/>
      <c r="R95" s="36"/>
      <c r="S95" s="36"/>
      <c r="T95" s="46"/>
      <c r="U95" s="48"/>
      <c r="V95" s="38"/>
      <c r="W95" s="39"/>
    </row>
    <row r="96" spans="1:23" ht="18" customHeight="1" x14ac:dyDescent="0.25">
      <c r="A96" s="4">
        <v>91</v>
      </c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7"/>
      <c r="M96" s="36"/>
      <c r="N96" s="36"/>
      <c r="O96" s="36"/>
      <c r="P96" s="36"/>
      <c r="Q96" s="36"/>
      <c r="R96" s="36"/>
      <c r="S96" s="36"/>
      <c r="T96" s="46"/>
      <c r="U96" s="48"/>
      <c r="V96" s="38"/>
      <c r="W96" s="39"/>
    </row>
    <row r="97" spans="1:23" ht="18" customHeight="1" x14ac:dyDescent="0.25">
      <c r="A97" s="4">
        <v>92</v>
      </c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7"/>
      <c r="M97" s="36"/>
      <c r="N97" s="36"/>
      <c r="O97" s="36"/>
      <c r="P97" s="36"/>
      <c r="Q97" s="36"/>
      <c r="R97" s="36"/>
      <c r="S97" s="36"/>
      <c r="T97" s="46"/>
      <c r="U97" s="48"/>
      <c r="V97" s="38"/>
      <c r="W97" s="39"/>
    </row>
    <row r="98" spans="1:23" ht="18" customHeight="1" x14ac:dyDescent="0.25">
      <c r="A98" s="4">
        <v>93</v>
      </c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7"/>
      <c r="M98" s="36"/>
      <c r="N98" s="36"/>
      <c r="O98" s="36"/>
      <c r="P98" s="36"/>
      <c r="Q98" s="36"/>
      <c r="R98" s="36"/>
      <c r="S98" s="36"/>
      <c r="T98" s="46"/>
      <c r="U98" s="48"/>
      <c r="V98" s="38"/>
      <c r="W98" s="39"/>
    </row>
    <row r="99" spans="1:23" ht="18" customHeight="1" x14ac:dyDescent="0.25">
      <c r="A99" s="4">
        <v>94</v>
      </c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7"/>
      <c r="M99" s="36"/>
      <c r="N99" s="36"/>
      <c r="O99" s="36"/>
      <c r="P99" s="36"/>
      <c r="Q99" s="36"/>
      <c r="R99" s="36"/>
      <c r="S99" s="36"/>
      <c r="T99" s="46"/>
      <c r="U99" s="48"/>
      <c r="V99" s="38"/>
      <c r="W99" s="39"/>
    </row>
    <row r="100" spans="1:23" ht="18" customHeight="1" x14ac:dyDescent="0.25">
      <c r="A100" s="4">
        <v>95</v>
      </c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7"/>
      <c r="M100" s="36"/>
      <c r="N100" s="36"/>
      <c r="O100" s="36"/>
      <c r="P100" s="36"/>
      <c r="Q100" s="36"/>
      <c r="R100" s="36"/>
      <c r="S100" s="36"/>
      <c r="T100" s="46"/>
      <c r="U100" s="48"/>
      <c r="V100" s="38"/>
      <c r="W100" s="39"/>
    </row>
    <row r="101" spans="1:23" ht="18" customHeight="1" x14ac:dyDescent="0.25">
      <c r="A101" s="4">
        <v>96</v>
      </c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7"/>
      <c r="M101" s="36"/>
      <c r="N101" s="36"/>
      <c r="O101" s="36"/>
      <c r="P101" s="36"/>
      <c r="Q101" s="36"/>
      <c r="R101" s="36"/>
      <c r="S101" s="36"/>
      <c r="T101" s="46"/>
      <c r="U101" s="48"/>
      <c r="V101" s="38"/>
      <c r="W101" s="39"/>
    </row>
    <row r="102" spans="1:23" ht="18" customHeight="1" x14ac:dyDescent="0.25">
      <c r="A102" s="4">
        <v>97</v>
      </c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7"/>
      <c r="M102" s="36"/>
      <c r="N102" s="36"/>
      <c r="O102" s="36"/>
      <c r="P102" s="36"/>
      <c r="Q102" s="36"/>
      <c r="R102" s="36"/>
      <c r="S102" s="36"/>
      <c r="T102" s="46"/>
      <c r="U102" s="48"/>
      <c r="V102" s="38"/>
      <c r="W102" s="39"/>
    </row>
    <row r="103" spans="1:23" ht="18" customHeight="1" x14ac:dyDescent="0.25">
      <c r="A103" s="4">
        <v>98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7"/>
      <c r="M103" s="36"/>
      <c r="N103" s="36"/>
      <c r="O103" s="36"/>
      <c r="P103" s="36"/>
      <c r="Q103" s="36"/>
      <c r="R103" s="36"/>
      <c r="S103" s="36"/>
      <c r="T103" s="46"/>
      <c r="U103" s="48"/>
      <c r="V103" s="38"/>
      <c r="W103" s="39"/>
    </row>
    <row r="104" spans="1:23" ht="18" customHeight="1" x14ac:dyDescent="0.25">
      <c r="A104" s="4">
        <v>99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7"/>
      <c r="M104" s="36"/>
      <c r="N104" s="36"/>
      <c r="O104" s="36"/>
      <c r="P104" s="36"/>
      <c r="Q104" s="36"/>
      <c r="R104" s="36"/>
      <c r="S104" s="36"/>
      <c r="T104" s="46"/>
      <c r="U104" s="48"/>
      <c r="V104" s="38"/>
      <c r="W104" s="39"/>
    </row>
    <row r="105" spans="1:23" ht="18" customHeight="1" x14ac:dyDescent="0.25">
      <c r="A105" s="4">
        <v>100</v>
      </c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7"/>
      <c r="M105" s="36"/>
      <c r="N105" s="36"/>
      <c r="O105" s="36"/>
      <c r="P105" s="36"/>
      <c r="Q105" s="36"/>
      <c r="R105" s="36"/>
      <c r="S105" s="36"/>
      <c r="T105" s="47"/>
      <c r="U105" s="49"/>
      <c r="V105" s="40"/>
      <c r="W105" s="41"/>
    </row>
  </sheetData>
  <autoFilter ref="S1:S105"/>
  <mergeCells count="20"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TG102</vt:lpstr>
      <vt:lpstr>TG102SE</vt:lpstr>
      <vt:lpstr>TG102LE</vt:lpstr>
      <vt:lpstr>TG102V</vt:lpstr>
      <vt:lpstr>TongHopThang</vt:lpstr>
      <vt:lpstr>'TG102'!Criteria</vt:lpstr>
      <vt:lpstr>TG102LE!Criteria</vt:lpstr>
      <vt:lpstr>TG102SE!Criteria</vt:lpstr>
      <vt:lpstr>TG102V!Criteria</vt:lpstr>
      <vt:lpstr>TongHopThang!Criteria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dcterms:created xsi:type="dcterms:W3CDTF">2014-07-04T02:52:10Z</dcterms:created>
  <dcterms:modified xsi:type="dcterms:W3CDTF">2020-11-02T10:09:40Z</dcterms:modified>
</cp:coreProperties>
</file>