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_BH\5. WS\1. Bộ phận bảo hành\1. Thực hiện sửa chữa bảo hành\nam2020\thang2\02.XuLyBH\"/>
    </mc:Choice>
  </mc:AlternateContent>
  <bookViews>
    <workbookView xWindow="-15" yWindow="4035" windowWidth="10320" windowHeight="4065" activeTab="2"/>
  </bookViews>
  <sheets>
    <sheet name="TG102LE" sheetId="27" r:id="rId1"/>
    <sheet name="TG102SE" sheetId="25" r:id="rId2"/>
    <sheet name="TG102E" sheetId="26" r:id="rId3"/>
    <sheet name="TG102" sheetId="24" r:id="rId4"/>
    <sheet name="TG102V" sheetId="19" r:id="rId5"/>
    <sheet name="TongHopThang" sheetId="22" r:id="rId6"/>
  </sheets>
  <definedNames>
    <definedName name="_xlnm._FilterDatabase" localSheetId="3" hidden="1">'TG102'!$S$4:$S$51</definedName>
    <definedName name="_xlnm._FilterDatabase" localSheetId="2" hidden="1">TG102E!$S$4:$S$51</definedName>
    <definedName name="_xlnm._FilterDatabase" localSheetId="0" hidden="1">TG102LE!$S$1:$S$105</definedName>
    <definedName name="_xlnm._FilterDatabase" localSheetId="1" hidden="1">TG102SE!$S$4:$S$51</definedName>
    <definedName name="_xlnm._FilterDatabase" localSheetId="4" hidden="1">TG102V!$S$4:$S$51</definedName>
    <definedName name="_xlnm._FilterDatabase" localSheetId="5" hidden="1">TongHopThang!$S$1:$S$105</definedName>
    <definedName name="_xlnm.Criteria" localSheetId="3">'TG102'!$S$4:$S$51</definedName>
    <definedName name="_xlnm.Criteria" localSheetId="2">TG102E!$S$4:$S$51</definedName>
    <definedName name="_xlnm.Criteria" localSheetId="0">TG102LE!$S$4:$S$51</definedName>
    <definedName name="_xlnm.Criteria" localSheetId="1">TG102SE!$S$4:$S$51</definedName>
    <definedName name="_xlnm.Criteria" localSheetId="4">TG102V!$S$4:$S$51</definedName>
    <definedName name="_xlnm.Criteria" localSheetId="5">TongHopThang!$S$4:$S$51</definedName>
  </definedNames>
  <calcPr calcId="152511"/>
</workbook>
</file>

<file path=xl/calcChain.xml><?xml version="1.0" encoding="utf-8"?>
<calcChain xmlns="http://schemas.openxmlformats.org/spreadsheetml/2006/main">
  <c r="V67" i="27" l="1"/>
  <c r="W62" i="27"/>
  <c r="W61" i="27"/>
  <c r="W55" i="27"/>
  <c r="W54" i="27"/>
  <c r="W53" i="27"/>
  <c r="W52" i="27"/>
  <c r="W51" i="27"/>
  <c r="W50" i="27"/>
  <c r="W49" i="27"/>
  <c r="W48" i="27"/>
  <c r="W47" i="27"/>
  <c r="W46" i="27"/>
  <c r="W56" i="27" s="1"/>
  <c r="W45" i="27"/>
  <c r="W41" i="27"/>
  <c r="W40" i="27"/>
  <c r="W36" i="27"/>
  <c r="W35" i="27"/>
  <c r="W34" i="27"/>
  <c r="W33" i="27"/>
  <c r="W32" i="27"/>
  <c r="W31" i="27"/>
  <c r="W30" i="27"/>
  <c r="W29" i="27"/>
  <c r="W28" i="27"/>
  <c r="W27" i="27"/>
  <c r="W37" i="27" s="1"/>
  <c r="W26" i="27"/>
  <c r="W22" i="27"/>
  <c r="W21" i="27"/>
  <c r="W20" i="27"/>
  <c r="T48" i="26" l="1"/>
  <c r="U47" i="26"/>
  <c r="U46" i="26"/>
  <c r="U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T48" i="25"/>
  <c r="U47" i="25"/>
  <c r="U46" i="25"/>
  <c r="U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6" l="1"/>
  <c r="V37" i="25"/>
  <c r="T48" i="24"/>
  <c r="U47" i="24"/>
  <c r="U46" i="24"/>
  <c r="U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<sst xmlns="http://schemas.openxmlformats.org/spreadsheetml/2006/main" count="1098" uniqueCount="161">
  <si>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</si>
  <si>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</si>
  <si>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</si>
  <si>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</si>
  <si>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</si>
  <si>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</si>
  <si>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</si>
  <si>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</si>
  <si>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</si>
  <si>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</si>
  <si>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</si>
  <si>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</si>
  <si>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</si>
  <si>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</si>
  <si>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</si>
  <si>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</si>
  <si>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</si>
  <si>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</si>
  <si>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</si>
  <si>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</si>
  <si>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</si>
  <si>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</si>
  <si>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</si>
  <si>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</si>
  <si>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</si>
  <si>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</si>
  <si>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</si>
  <si>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</si>
  <si>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</si>
  <si>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</si>
  <si>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</si>
  <si>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</si>
  <si>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</si>
  <si>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</si>
  <si>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</si>
  <si>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</si>
  <si>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</si>
  <si>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</si>
  <si>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</si>
  <si>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</si>
  <si>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</si>
  <si>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</si>
  <si>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</si>
  <si>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</si>
  <si>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</si>
  <si>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</si>
  <si>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</si>
  <si>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</si>
  <si>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</si>
  <si>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</si>
  <si>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</si>
  <si>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</si>
  <si>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</si>
  <si>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</si>
  <si>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</si>
  <si>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</si>
  <si>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</si>
  <si>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</si>
  <si>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</si>
  <si>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</si>
  <si>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</si>
  <si>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</si>
  <si>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</si>
  <si>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</si>
  <si>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</si>
  <si>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</si>
  <si>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</si>
  <si>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H</t>
  </si>
  <si>
    <t>Lắp đặt</t>
  </si>
  <si>
    <t>BT</t>
  </si>
  <si>
    <t>Thể</t>
  </si>
  <si>
    <t>Còn BH</t>
  </si>
  <si>
    <t>125.212.203.114,14747</t>
  </si>
  <si>
    <t xml:space="preserve">  </t>
  </si>
  <si>
    <t>sim</t>
  </si>
  <si>
    <t>SE.3.00.---01.120617</t>
  </si>
  <si>
    <t>SE.3.00.---02.180711</t>
  </si>
  <si>
    <t>125.212.203.114/16060</t>
  </si>
  <si>
    <t>E.2.00.---16.191111.CAR01A05</t>
  </si>
  <si>
    <t>XỬ LÝ THIẾT BỊ BẢO HÀNH THÁNG 02 NĂM 2020</t>
  </si>
  <si>
    <t>013227001823131</t>
  </si>
  <si>
    <t>012896000629615</t>
  </si>
  <si>
    <t>sim+thẻ</t>
  </si>
  <si>
    <t>03/02/2020</t>
  </si>
  <si>
    <t>XỬ LÝ THIẾT BỊ BẢO HÀNH THÁNG 02  NĂM 2020</t>
  </si>
  <si>
    <t>X.4.0.0.00001.221117</t>
  </si>
  <si>
    <t>125.212.203.114,15555</t>
  </si>
  <si>
    <t>Foult GPS</t>
  </si>
  <si>
    <t>Nổ IC nguồn,hỏng MCU,Module GSM</t>
  </si>
  <si>
    <t>W.1.00.---01.170808</t>
  </si>
  <si>
    <t>Nước vào gây oxi hóa mạch</t>
  </si>
  <si>
    <t xml:space="preserve">W.1.00.---01.181101 </t>
  </si>
  <si>
    <t>Không sửa</t>
  </si>
  <si>
    <t>Thiết bị có dấu hiệu nước vào</t>
  </si>
  <si>
    <t>KS</t>
  </si>
  <si>
    <t>Vệ sinh mạch,nâng cấp FW+Khay sim</t>
  </si>
  <si>
    <t>PC+PM</t>
  </si>
  <si>
    <t>LK,NCFW</t>
  </si>
  <si>
    <t>CS</t>
  </si>
  <si>
    <t>125.212.203.114,16767</t>
  </si>
  <si>
    <t>VI.1.00.---01.180629</t>
  </si>
  <si>
    <t>Lỗi module GSM(CID)</t>
  </si>
  <si>
    <t>Xử lý phần cứng,nâng cấp FW</t>
  </si>
  <si>
    <t>124.158.005.014,16873</t>
  </si>
  <si>
    <t>Hỏng led GPS,Lỗi GSM(CID)</t>
  </si>
  <si>
    <t>07/02/2020</t>
  </si>
  <si>
    <t>LK,GSM</t>
  </si>
  <si>
    <t>10/02/2020</t>
  </si>
  <si>
    <t>W.2.00.---11.190806</t>
  </si>
  <si>
    <t>125.212.203.114,16363</t>
  </si>
  <si>
    <t>Xử lý phần cứng</t>
  </si>
  <si>
    <t>W.1.00.---01.181101</t>
  </si>
  <si>
    <t>125.212.203.114,16565</t>
  </si>
  <si>
    <t>Lỏng chân nguồn</t>
  </si>
  <si>
    <t>Nâng cấp khay sim+FW</t>
  </si>
  <si>
    <t>11/02/2020</t>
  </si>
  <si>
    <t>Nạp lại FW</t>
  </si>
  <si>
    <t>Hết hạn DV</t>
  </si>
  <si>
    <t>Không nhận sim</t>
  </si>
  <si>
    <t>X.3.0.0.00042.250815</t>
  </si>
  <si>
    <t>125.212.203.114,15757</t>
  </si>
  <si>
    <t>Thay cho lắp đặt đi lắp cho khách</t>
  </si>
  <si>
    <t>Thiết bị hoạt động bình thường</t>
  </si>
  <si>
    <t>Thay khay sim cho lắp đặt</t>
  </si>
  <si>
    <t>Tùng</t>
  </si>
  <si>
    <t>14/02/2020</t>
  </si>
  <si>
    <t>LE.2.00.---16.191010</t>
  </si>
  <si>
    <t>209.58.168.101,6181</t>
  </si>
  <si>
    <t>Cấu hình ,làm mới thiết bị</t>
  </si>
  <si>
    <t>LE.1.00.---05.190404</t>
  </si>
  <si>
    <t>Lỗi chân connector</t>
  </si>
  <si>
    <t>LE.1.00.---06.191010</t>
  </si>
  <si>
    <t>LE.1.00.---01.180710</t>
  </si>
  <si>
    <t>15/02/2020</t>
  </si>
  <si>
    <t>E.2.00.---16.191111</t>
  </si>
  <si>
    <t>125.212.203.114,16060</t>
  </si>
  <si>
    <t>E.2.00.---19.200212.CAR01A05</t>
  </si>
  <si>
    <t>17/02/2020</t>
  </si>
  <si>
    <t xml:space="preserve">W.1.00.---01.180629 </t>
  </si>
  <si>
    <t>Thiết bị có dấu hiệu nước vào gây oxi hóa chân connector</t>
  </si>
  <si>
    <t>Thay conector,nâng cấp FW</t>
  </si>
  <si>
    <t>Nâng cấp khay sim</t>
  </si>
  <si>
    <t>18/02/2020</t>
  </si>
  <si>
    <t>thẻ</t>
  </si>
  <si>
    <t>20/02/2020</t>
  </si>
  <si>
    <t>Nổ Max3232 +MCU</t>
  </si>
  <si>
    <t>Đứt ngầm chân khay sim</t>
  </si>
  <si>
    <t>Set lại baudrate GPS</t>
  </si>
  <si>
    <t>25/02/2020</t>
  </si>
  <si>
    <t>X.4.0.0.00002.180125</t>
  </si>
  <si>
    <t>Thay MCU+MAX3232,nâng cấp FW</t>
  </si>
  <si>
    <t>24/02/2020</t>
  </si>
  <si>
    <t>X.3.0.0.00041.250815</t>
  </si>
  <si>
    <t>000001401041212</t>
  </si>
  <si>
    <t>LĐ báo GSM chập chờn</t>
  </si>
  <si>
    <t>27/02/2020</t>
  </si>
  <si>
    <t>05/03/2020</t>
  </si>
  <si>
    <t>Gps chập chờn</t>
  </si>
  <si>
    <t>Thay module MC60</t>
  </si>
  <si>
    <t>GSM/GPS</t>
  </si>
  <si>
    <t>ID mới : 862549041582605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</si>
</sst>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F1" zoomScale="55" zoomScaleNormal="55" workbookViewId="0">
      <selection activeCell="B6" sqref="B6:S8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20" width="26.85546875" style="24" customWidth="1"/>
    <col min="21" max="21" width="9.140625" style="24"/>
    <col min="22" max="22" width="30.5703125" style="24" customWidth="1"/>
    <col min="23" max="23" width="21.42578125" style="24" customWidth="1"/>
    <col min="24" max="16384" width="9.140625" style="24"/>
  </cols>
  <sheetData>
    <row r="1" spans="1:23" ht="24.95" customHeight="1" x14ac:dyDescent="0.25">
      <c r="A1" s="85" t="s">
        <v>84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</row>
    <row r="2" spans="1:23" ht="24.95" customHeight="1" x14ac:dyDescent="0.25">
      <c r="A2" s="86" t="s">
        <v>10</v>
      </c>
      <c r="B2" s="87"/>
      <c r="C2" s="87"/>
      <c r="D2" s="87"/>
      <c r="E2" s="88" t="s">
        <v>68</v>
      </c>
      <c r="F2" s="88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51"/>
      <c r="U2" s="32"/>
      <c r="V2" s="32"/>
      <c r="W2" s="33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2"/>
      <c r="W3" s="33"/>
    </row>
    <row r="4" spans="1:23" ht="24.95" customHeight="1" x14ac:dyDescent="0.25">
      <c r="A4" s="89" t="s">
        <v>0</v>
      </c>
      <c r="B4" s="82" t="s">
        <v>9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12</v>
      </c>
      <c r="L4" s="82"/>
      <c r="M4" s="90" t="s">
        <v>43</v>
      </c>
      <c r="N4" s="90" t="s">
        <v>11</v>
      </c>
      <c r="O4" s="82" t="s">
        <v>8</v>
      </c>
      <c r="P4" s="81" t="s">
        <v>15</v>
      </c>
      <c r="Q4" s="82" t="s">
        <v>40</v>
      </c>
      <c r="R4" s="82" t="s">
        <v>62</v>
      </c>
      <c r="S4" s="83" t="s">
        <v>66</v>
      </c>
      <c r="T4" s="32"/>
      <c r="U4" s="32"/>
      <c r="V4" s="82" t="s">
        <v>40</v>
      </c>
      <c r="W4" s="82" t="s">
        <v>62</v>
      </c>
    </row>
    <row r="5" spans="1:23" ht="50.1" customHeight="1" x14ac:dyDescent="0.25">
      <c r="A5" s="89"/>
      <c r="B5" s="71" t="s">
        <v>1</v>
      </c>
      <c r="C5" s="71" t="s">
        <v>2</v>
      </c>
      <c r="D5" s="71" t="s">
        <v>3</v>
      </c>
      <c r="E5" s="71" t="s">
        <v>44</v>
      </c>
      <c r="F5" s="71" t="s">
        <v>4</v>
      </c>
      <c r="G5" s="71" t="s">
        <v>5</v>
      </c>
      <c r="H5" s="71" t="s">
        <v>7</v>
      </c>
      <c r="I5" s="71" t="s">
        <v>16</v>
      </c>
      <c r="J5" s="82"/>
      <c r="K5" s="71" t="s">
        <v>13</v>
      </c>
      <c r="L5" s="71" t="s">
        <v>14</v>
      </c>
      <c r="M5" s="91"/>
      <c r="N5" s="91"/>
      <c r="O5" s="82"/>
      <c r="P5" s="81"/>
      <c r="Q5" s="82"/>
      <c r="R5" s="82"/>
      <c r="S5" s="84"/>
      <c r="T5" s="32"/>
      <c r="U5" s="32"/>
      <c r="V5" s="82"/>
      <c r="W5" s="82"/>
    </row>
    <row r="6" spans="1:23" s="16" customFormat="1" ht="18" customHeight="1" x14ac:dyDescent="0.25">
      <c r="A6" s="4">
        <v>1</v>
      </c>
      <c r="B6" s="56" t="s">
        <v>125</v>
      </c>
      <c r="C6" s="56" t="s">
        <v>133</v>
      </c>
      <c r="D6" s="57" t="s">
        <v>45</v>
      </c>
      <c r="E6" s="58">
        <v>868183033792826</v>
      </c>
      <c r="F6" s="57"/>
      <c r="G6" s="57" t="s">
        <v>71</v>
      </c>
      <c r="H6" s="57"/>
      <c r="I6" s="59" t="s">
        <v>127</v>
      </c>
      <c r="J6" s="59"/>
      <c r="K6" s="60" t="s">
        <v>126</v>
      </c>
      <c r="L6" s="59"/>
      <c r="M6" s="59" t="s">
        <v>128</v>
      </c>
      <c r="N6" s="61"/>
      <c r="O6" s="59" t="s">
        <v>69</v>
      </c>
      <c r="P6" s="59" t="s">
        <v>70</v>
      </c>
      <c r="Q6" s="3" t="s">
        <v>20</v>
      </c>
      <c r="R6" s="57" t="s">
        <v>25</v>
      </c>
      <c r="S6" s="4"/>
      <c r="T6" s="32"/>
      <c r="U6" s="70"/>
      <c r="V6" s="75" t="s">
        <v>19</v>
      </c>
      <c r="W6" s="4" t="s">
        <v>21</v>
      </c>
    </row>
    <row r="7" spans="1:23" s="16" customFormat="1" ht="18" customHeight="1" x14ac:dyDescent="0.25">
      <c r="A7" s="4">
        <v>2</v>
      </c>
      <c r="B7" s="56" t="s">
        <v>125</v>
      </c>
      <c r="C7" s="56" t="s">
        <v>133</v>
      </c>
      <c r="D7" s="57" t="s">
        <v>45</v>
      </c>
      <c r="E7" s="58">
        <v>868183033787347</v>
      </c>
      <c r="F7" s="57"/>
      <c r="G7" s="57" t="s">
        <v>71</v>
      </c>
      <c r="H7" s="1"/>
      <c r="I7" s="1" t="s">
        <v>112</v>
      </c>
      <c r="J7" s="1" t="s">
        <v>130</v>
      </c>
      <c r="K7" s="1" t="s">
        <v>129</v>
      </c>
      <c r="L7" s="1" t="s">
        <v>131</v>
      </c>
      <c r="M7" s="1" t="s">
        <v>102</v>
      </c>
      <c r="N7" s="3"/>
      <c r="O7" s="1" t="s">
        <v>69</v>
      </c>
      <c r="P7" s="1" t="s">
        <v>70</v>
      </c>
      <c r="Q7" s="3" t="s">
        <v>96</v>
      </c>
      <c r="R7" s="4" t="s">
        <v>97</v>
      </c>
      <c r="S7" s="4"/>
      <c r="T7" s="32"/>
      <c r="U7" s="70"/>
      <c r="V7" s="76"/>
      <c r="W7" s="4" t="s">
        <v>36</v>
      </c>
    </row>
    <row r="8" spans="1:23" s="16" customFormat="1" ht="18" customHeight="1" x14ac:dyDescent="0.25">
      <c r="A8" s="4">
        <v>3</v>
      </c>
      <c r="B8" s="56" t="s">
        <v>125</v>
      </c>
      <c r="C8" s="56" t="s">
        <v>133</v>
      </c>
      <c r="D8" s="57" t="s">
        <v>45</v>
      </c>
      <c r="E8" s="69">
        <v>868183033809208</v>
      </c>
      <c r="F8" s="57"/>
      <c r="G8" s="57" t="s">
        <v>71</v>
      </c>
      <c r="H8" s="2" t="s">
        <v>117</v>
      </c>
      <c r="I8" s="2" t="s">
        <v>112</v>
      </c>
      <c r="J8" s="1"/>
      <c r="K8" s="1" t="s">
        <v>132</v>
      </c>
      <c r="L8" s="1" t="s">
        <v>131</v>
      </c>
      <c r="M8" s="1" t="s">
        <v>39</v>
      </c>
      <c r="N8" s="1"/>
      <c r="O8" s="1" t="s">
        <v>69</v>
      </c>
      <c r="P8" s="1" t="s">
        <v>70</v>
      </c>
      <c r="Q8" s="3" t="s">
        <v>20</v>
      </c>
      <c r="R8" s="11" t="s">
        <v>25</v>
      </c>
      <c r="S8" s="4"/>
      <c r="T8" s="32"/>
      <c r="U8" s="70"/>
      <c r="V8" s="76"/>
      <c r="W8" s="4" t="s">
        <v>22</v>
      </c>
    </row>
    <row r="9" spans="1:23" s="16" customFormat="1" ht="18" customHeight="1" x14ac:dyDescent="0.25">
      <c r="A9" s="4">
        <v>4</v>
      </c>
      <c r="B9" s="10"/>
      <c r="C9" s="10"/>
      <c r="D9" s="11"/>
      <c r="E9" s="12"/>
      <c r="F9" s="11"/>
      <c r="G9" s="11"/>
      <c r="H9" s="2"/>
      <c r="I9" s="2"/>
      <c r="J9" s="1"/>
      <c r="K9" s="1"/>
      <c r="L9" s="1"/>
      <c r="M9" s="1"/>
      <c r="N9" s="1"/>
      <c r="O9" s="1"/>
      <c r="P9" s="1"/>
      <c r="Q9" s="3"/>
      <c r="R9" s="11"/>
      <c r="S9" s="4"/>
      <c r="T9" s="70"/>
      <c r="U9" s="70"/>
      <c r="V9" s="76"/>
      <c r="W9" s="4" t="s">
        <v>60</v>
      </c>
    </row>
    <row r="10" spans="1:23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70"/>
      <c r="U10" s="70"/>
      <c r="V10" s="76"/>
      <c r="W10" s="4" t="s">
        <v>32</v>
      </c>
    </row>
    <row r="11" spans="1:23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70"/>
      <c r="U11" s="70"/>
      <c r="V11" s="76"/>
      <c r="W11" s="4" t="s">
        <v>31</v>
      </c>
    </row>
    <row r="12" spans="1:23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70"/>
      <c r="U12" s="70"/>
      <c r="V12" s="75" t="s">
        <v>20</v>
      </c>
      <c r="W12" s="4" t="s">
        <v>24</v>
      </c>
    </row>
    <row r="13" spans="1:23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70"/>
      <c r="U13" s="70"/>
      <c r="V13" s="76"/>
      <c r="W13" s="4" t="s">
        <v>38</v>
      </c>
    </row>
    <row r="14" spans="1:23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70"/>
      <c r="U14" s="70"/>
      <c r="V14" s="76"/>
      <c r="W14" s="4" t="s">
        <v>37</v>
      </c>
    </row>
    <row r="15" spans="1:23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70"/>
      <c r="U15" s="18"/>
      <c r="V15" s="76"/>
      <c r="W15" s="4" t="s">
        <v>25</v>
      </c>
    </row>
    <row r="16" spans="1:23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70"/>
      <c r="U16" s="18"/>
      <c r="V16" s="77"/>
      <c r="W16" s="4" t="s">
        <v>26</v>
      </c>
    </row>
    <row r="17" spans="1:23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70"/>
      <c r="U17" s="18"/>
      <c r="V17" s="70"/>
      <c r="W17" s="19"/>
    </row>
    <row r="18" spans="1:23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70"/>
      <c r="U18" s="18"/>
      <c r="V18" s="18"/>
      <c r="W18" s="20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70"/>
      <c r="U19" s="18"/>
      <c r="V19" s="71" t="s">
        <v>40</v>
      </c>
      <c r="W19" s="21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70"/>
      <c r="U20" s="18"/>
      <c r="V20" s="11" t="s">
        <v>18</v>
      </c>
      <c r="W20" s="11">
        <f>COUNTIF($Q$6:$Q$105,"PM")</f>
        <v>2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70"/>
      <c r="U21" s="18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70"/>
      <c r="U22" s="18"/>
      <c r="V22" s="11" t="s">
        <v>59</v>
      </c>
      <c r="W22" s="11">
        <f>COUNTIF($Q$6:$Q$105,"PC+PM")</f>
        <v>1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70"/>
      <c r="U23" s="18"/>
      <c r="V23" s="18"/>
      <c r="W23" s="20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70"/>
      <c r="U24" s="18"/>
      <c r="V24" s="18"/>
      <c r="W24" s="20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70"/>
      <c r="U25" s="18"/>
      <c r="V25" s="71" t="s">
        <v>55</v>
      </c>
      <c r="W25" s="21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70"/>
      <c r="U26" s="18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70"/>
      <c r="U27" s="18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70"/>
      <c r="U28" s="18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70"/>
      <c r="U29" s="18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70"/>
      <c r="U30" s="18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70"/>
      <c r="U31" s="18"/>
      <c r="V31" s="4" t="s">
        <v>23</v>
      </c>
      <c r="W31" s="11">
        <f>COUNTIF($R$6:$R$51,"*LK*")</f>
        <v>1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70"/>
      <c r="U32" s="18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70"/>
      <c r="U33" s="18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70"/>
      <c r="U34" s="18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70"/>
      <c r="U35" s="18"/>
      <c r="V35" s="4" t="s">
        <v>39</v>
      </c>
      <c r="W35" s="11">
        <f>COUNTIF($R$6:$R$51,"*NCFW*")</f>
        <v>3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70"/>
      <c r="U36" s="18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70"/>
      <c r="U37" s="18"/>
      <c r="V37" s="22" t="s">
        <v>34</v>
      </c>
      <c r="W37" s="11">
        <f>SUM(W26:W36)</f>
        <v>4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70"/>
      <c r="U38" s="18"/>
      <c r="V38" s="18"/>
      <c r="W38" s="20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70"/>
      <c r="U39" s="18"/>
      <c r="V39" s="18"/>
      <c r="W39" s="20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70"/>
      <c r="U40" s="18"/>
      <c r="V40" s="22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70"/>
      <c r="U41" s="18"/>
      <c r="V41" s="22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70"/>
      <c r="U42" s="18"/>
      <c r="V42" s="18"/>
      <c r="W42" s="20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70"/>
      <c r="U43" s="18"/>
      <c r="V43" s="18"/>
      <c r="W43" s="20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2"/>
      <c r="U44" s="18"/>
      <c r="V44" s="71" t="s">
        <v>3</v>
      </c>
      <c r="W44" s="71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2"/>
      <c r="U45" s="18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2"/>
      <c r="U46" s="18"/>
      <c r="V46" s="11" t="s">
        <v>45</v>
      </c>
      <c r="W46" s="11">
        <f>COUNTIF($D$6:$D$105,"TG102LE")</f>
        <v>3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2"/>
      <c r="U47" s="54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2"/>
      <c r="U48" s="54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2"/>
      <c r="U49" s="54"/>
      <c r="V49" s="11" t="s">
        <v>48</v>
      </c>
      <c r="W49" s="11">
        <f>COUNTIF($D$6:$D$105,"TG102SE")</f>
        <v>0</v>
      </c>
    </row>
    <row r="50" spans="1:23" ht="18" customHeight="1" x14ac:dyDescent="0.25">
      <c r="A50" s="36">
        <v>45</v>
      </c>
      <c r="B50" s="37"/>
      <c r="C50" s="37"/>
      <c r="D50" s="72"/>
      <c r="E50" s="38"/>
      <c r="F50" s="72"/>
      <c r="G50" s="72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72"/>
      <c r="S50" s="36"/>
      <c r="T50" s="52"/>
      <c r="U50" s="54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2"/>
      <c r="U51" s="54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52"/>
      <c r="U52" s="54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52"/>
      <c r="U53" s="54"/>
      <c r="V53" s="11" t="s">
        <v>53</v>
      </c>
      <c r="W53" s="11">
        <f>COUNTIF($D$6:$D$105,"TG102A")</f>
        <v>0</v>
      </c>
    </row>
    <row r="54" spans="1:23" ht="18" customHeight="1" x14ac:dyDescent="0.25">
      <c r="A54" s="36">
        <v>49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9"/>
      <c r="M54" s="48"/>
      <c r="N54" s="50"/>
      <c r="O54" s="50"/>
      <c r="P54" s="48"/>
      <c r="Q54" s="48"/>
      <c r="R54" s="48"/>
      <c r="S54" s="48"/>
      <c r="T54" s="52"/>
      <c r="U54" s="54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52"/>
      <c r="U55" s="54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1"/>
      <c r="M56" s="40"/>
      <c r="N56" s="40"/>
      <c r="O56" s="40"/>
      <c r="P56" s="40"/>
      <c r="Q56" s="40"/>
      <c r="R56" s="40"/>
      <c r="S56" s="40"/>
      <c r="T56" s="52"/>
      <c r="U56" s="54"/>
      <c r="V56" s="78" t="s">
        <v>65</v>
      </c>
      <c r="W56" s="78">
        <f>SUM(COUNTIF($D$6:$D$106,"**")-SUM($W$45:$W$55))</f>
        <v>0</v>
      </c>
    </row>
    <row r="57" spans="1:23" ht="18" customHeight="1" x14ac:dyDescent="0.25">
      <c r="A57" s="4">
        <v>52</v>
      </c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1"/>
      <c r="M57" s="40"/>
      <c r="N57" s="40"/>
      <c r="O57" s="40"/>
      <c r="P57" s="40"/>
      <c r="Q57" s="40"/>
      <c r="R57" s="40"/>
      <c r="S57" s="40"/>
      <c r="T57" s="52"/>
      <c r="U57" s="54"/>
      <c r="V57" s="79"/>
      <c r="W57" s="79"/>
    </row>
    <row r="58" spans="1:23" ht="18" customHeight="1" x14ac:dyDescent="0.25">
      <c r="A58" s="4">
        <v>53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1"/>
      <c r="M58" s="40"/>
      <c r="N58" s="40"/>
      <c r="O58" s="40"/>
      <c r="P58" s="40"/>
      <c r="Q58" s="40"/>
      <c r="R58" s="40"/>
      <c r="S58" s="40"/>
      <c r="T58" s="52"/>
      <c r="U58" s="54"/>
      <c r="V58" s="80"/>
      <c r="W58" s="80"/>
    </row>
    <row r="59" spans="1:23" ht="18" customHeight="1" x14ac:dyDescent="0.25">
      <c r="A59" s="4">
        <v>54</v>
      </c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1"/>
      <c r="M59" s="40"/>
      <c r="N59" s="40"/>
      <c r="O59" s="40"/>
      <c r="P59" s="40"/>
      <c r="Q59" s="40"/>
      <c r="R59" s="40"/>
      <c r="S59" s="40"/>
      <c r="T59" s="52"/>
      <c r="U59" s="54"/>
      <c r="V59" s="43"/>
      <c r="W59" s="44"/>
    </row>
    <row r="60" spans="1:23" ht="18" customHeight="1" x14ac:dyDescent="0.25">
      <c r="A60" s="4">
        <v>55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1"/>
      <c r="M60" s="40"/>
      <c r="N60" s="40"/>
      <c r="O60" s="40"/>
      <c r="P60" s="40"/>
      <c r="Q60" s="40"/>
      <c r="R60" s="40"/>
      <c r="S60" s="40"/>
      <c r="T60" s="52"/>
      <c r="U60" s="54"/>
      <c r="V60" s="43"/>
      <c r="W60" s="44"/>
    </row>
    <row r="61" spans="1:23" ht="18" customHeight="1" x14ac:dyDescent="0.25">
      <c r="A61" s="4">
        <v>56</v>
      </c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1"/>
      <c r="M61" s="40"/>
      <c r="N61" s="40"/>
      <c r="O61" s="40"/>
      <c r="P61" s="40"/>
      <c r="Q61" s="40"/>
      <c r="R61" s="40"/>
      <c r="S61" s="40"/>
      <c r="T61" s="52"/>
      <c r="U61" s="54"/>
      <c r="V61" s="22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1"/>
      <c r="M62" s="40"/>
      <c r="N62" s="40"/>
      <c r="O62" s="40"/>
      <c r="P62" s="40"/>
      <c r="Q62" s="40"/>
      <c r="R62" s="40"/>
      <c r="S62" s="40"/>
      <c r="T62" s="52"/>
      <c r="U62" s="54"/>
      <c r="V62" s="22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1"/>
      <c r="M63" s="40"/>
      <c r="N63" s="40"/>
      <c r="O63" s="40"/>
      <c r="P63" s="40"/>
      <c r="Q63" s="40"/>
      <c r="R63" s="40"/>
      <c r="S63" s="40"/>
      <c r="T63" s="52"/>
      <c r="U63" s="54"/>
      <c r="V63" s="43"/>
      <c r="W63" s="44"/>
    </row>
    <row r="64" spans="1:23" ht="18" customHeight="1" x14ac:dyDescent="0.25">
      <c r="A64" s="4">
        <v>59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1"/>
      <c r="M64" s="40"/>
      <c r="N64" s="40"/>
      <c r="O64" s="40"/>
      <c r="P64" s="40"/>
      <c r="Q64" s="40"/>
      <c r="R64" s="40"/>
      <c r="S64" s="40"/>
      <c r="T64" s="52"/>
      <c r="U64" s="54"/>
      <c r="V64" s="43"/>
      <c r="W64" s="44"/>
    </row>
    <row r="65" spans="1:23" ht="18" customHeight="1" x14ac:dyDescent="0.25">
      <c r="A65" s="4">
        <v>60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1"/>
      <c r="M65" s="40"/>
      <c r="N65" s="40"/>
      <c r="O65" s="40"/>
      <c r="P65" s="40"/>
      <c r="Q65" s="40"/>
      <c r="R65" s="40"/>
      <c r="S65" s="40"/>
      <c r="T65" s="52"/>
      <c r="U65" s="54"/>
      <c r="V65" s="43"/>
      <c r="W65" s="44"/>
    </row>
    <row r="66" spans="1:23" ht="18" customHeight="1" x14ac:dyDescent="0.25">
      <c r="A66" s="4">
        <v>61</v>
      </c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1"/>
      <c r="M66" s="40"/>
      <c r="N66" s="40"/>
      <c r="O66" s="40"/>
      <c r="P66" s="40"/>
      <c r="Q66" s="40"/>
      <c r="R66" s="40"/>
      <c r="S66" s="40"/>
      <c r="T66" s="52"/>
      <c r="U66" s="54"/>
      <c r="V66" s="43"/>
      <c r="W66" s="44"/>
    </row>
    <row r="67" spans="1:23" ht="18" customHeight="1" x14ac:dyDescent="0.25">
      <c r="A67" s="4">
        <v>62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1"/>
      <c r="M67" s="40"/>
      <c r="N67" s="40"/>
      <c r="O67" s="40"/>
      <c r="P67" s="40"/>
      <c r="Q67" s="40"/>
      <c r="R67" s="40"/>
      <c r="S67" s="40"/>
      <c r="T67" s="52"/>
      <c r="U67" s="54"/>
      <c r="V67" s="43">
        <f>SUM(D6:D12)</f>
        <v>0</v>
      </c>
      <c r="W67" s="44"/>
    </row>
    <row r="68" spans="1:23" ht="18" customHeight="1" x14ac:dyDescent="0.25">
      <c r="A68" s="4">
        <v>63</v>
      </c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1"/>
      <c r="M68" s="40"/>
      <c r="N68" s="40"/>
      <c r="O68" s="40"/>
      <c r="P68" s="40"/>
      <c r="Q68" s="40"/>
      <c r="R68" s="40"/>
      <c r="S68" s="40"/>
      <c r="T68" s="52"/>
      <c r="U68" s="54"/>
      <c r="V68" s="43"/>
      <c r="W68" s="44"/>
    </row>
    <row r="69" spans="1:23" ht="18" customHeight="1" x14ac:dyDescent="0.25">
      <c r="A69" s="4">
        <v>64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1"/>
      <c r="M69" s="40"/>
      <c r="N69" s="40"/>
      <c r="O69" s="40"/>
      <c r="P69" s="40"/>
      <c r="Q69" s="40"/>
      <c r="R69" s="40"/>
      <c r="S69" s="40"/>
      <c r="T69" s="52"/>
      <c r="U69" s="54"/>
      <c r="V69" s="43"/>
      <c r="W69" s="44"/>
    </row>
    <row r="70" spans="1:23" ht="18" customHeight="1" x14ac:dyDescent="0.25">
      <c r="A70" s="4">
        <v>65</v>
      </c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1"/>
      <c r="M70" s="40"/>
      <c r="N70" s="40"/>
      <c r="O70" s="40"/>
      <c r="P70" s="40"/>
      <c r="Q70" s="40"/>
      <c r="R70" s="40"/>
      <c r="S70" s="40"/>
      <c r="T70" s="52"/>
      <c r="U70" s="54"/>
      <c r="V70" s="43"/>
      <c r="W70" s="44"/>
    </row>
    <row r="71" spans="1:23" ht="18" customHeight="1" x14ac:dyDescent="0.25">
      <c r="A71" s="4">
        <v>66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1"/>
      <c r="M71" s="40"/>
      <c r="N71" s="40"/>
      <c r="O71" s="40"/>
      <c r="P71" s="40"/>
      <c r="Q71" s="40"/>
      <c r="R71" s="40"/>
      <c r="S71" s="40"/>
      <c r="T71" s="52"/>
      <c r="U71" s="54"/>
      <c r="V71" s="43"/>
      <c r="W71" s="44"/>
    </row>
    <row r="72" spans="1:23" ht="18" customHeight="1" x14ac:dyDescent="0.25">
      <c r="A72" s="4">
        <v>67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1"/>
      <c r="M72" s="40"/>
      <c r="N72" s="40"/>
      <c r="O72" s="40"/>
      <c r="P72" s="40"/>
      <c r="Q72" s="40"/>
      <c r="R72" s="40"/>
      <c r="S72" s="40"/>
      <c r="T72" s="52"/>
      <c r="U72" s="54"/>
      <c r="V72" s="43"/>
      <c r="W72" s="44"/>
    </row>
    <row r="73" spans="1:23" ht="18" customHeight="1" x14ac:dyDescent="0.25">
      <c r="A73" s="4">
        <v>68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1"/>
      <c r="M73" s="40"/>
      <c r="N73" s="40"/>
      <c r="O73" s="40"/>
      <c r="P73" s="40"/>
      <c r="Q73" s="40"/>
      <c r="R73" s="40"/>
      <c r="S73" s="40"/>
      <c r="T73" s="52"/>
      <c r="U73" s="54"/>
      <c r="V73" s="43"/>
      <c r="W73" s="44"/>
    </row>
    <row r="74" spans="1:23" ht="18" customHeight="1" x14ac:dyDescent="0.25">
      <c r="A74" s="4">
        <v>69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1"/>
      <c r="M74" s="40"/>
      <c r="N74" s="40"/>
      <c r="O74" s="40"/>
      <c r="P74" s="40"/>
      <c r="Q74" s="40"/>
      <c r="R74" s="40"/>
      <c r="S74" s="40"/>
      <c r="T74" s="52"/>
      <c r="U74" s="54"/>
      <c r="V74" s="43"/>
      <c r="W74" s="44"/>
    </row>
    <row r="75" spans="1:23" ht="18" customHeight="1" x14ac:dyDescent="0.25">
      <c r="A75" s="4">
        <v>70</v>
      </c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1"/>
      <c r="M75" s="40"/>
      <c r="N75" s="40"/>
      <c r="O75" s="40"/>
      <c r="P75" s="40"/>
      <c r="Q75" s="40"/>
      <c r="R75" s="40"/>
      <c r="S75" s="40"/>
      <c r="T75" s="52"/>
      <c r="U75" s="54"/>
      <c r="V75" s="43"/>
      <c r="W75" s="44"/>
    </row>
    <row r="76" spans="1:23" ht="18" customHeight="1" x14ac:dyDescent="0.25">
      <c r="A76" s="4">
        <v>71</v>
      </c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1"/>
      <c r="M76" s="40"/>
      <c r="N76" s="40"/>
      <c r="O76" s="40"/>
      <c r="P76" s="40"/>
      <c r="Q76" s="40"/>
      <c r="R76" s="40"/>
      <c r="S76" s="40"/>
      <c r="T76" s="52"/>
      <c r="U76" s="54"/>
      <c r="V76" s="43"/>
      <c r="W76" s="44"/>
    </row>
    <row r="77" spans="1:23" ht="18" customHeight="1" x14ac:dyDescent="0.25">
      <c r="A77" s="4">
        <v>72</v>
      </c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1"/>
      <c r="M77" s="40"/>
      <c r="N77" s="40"/>
      <c r="O77" s="40"/>
      <c r="P77" s="40"/>
      <c r="Q77" s="40"/>
      <c r="R77" s="40"/>
      <c r="S77" s="40"/>
      <c r="T77" s="52"/>
      <c r="U77" s="54"/>
      <c r="V77" s="43"/>
      <c r="W77" s="44"/>
    </row>
    <row r="78" spans="1:23" ht="18" customHeight="1" x14ac:dyDescent="0.25">
      <c r="A78" s="4">
        <v>73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1"/>
      <c r="M78" s="40"/>
      <c r="N78" s="40"/>
      <c r="O78" s="40"/>
      <c r="P78" s="40"/>
      <c r="Q78" s="40"/>
      <c r="R78" s="40"/>
      <c r="S78" s="40"/>
      <c r="T78" s="52"/>
      <c r="U78" s="54"/>
      <c r="V78" s="43"/>
      <c r="W78" s="44"/>
    </row>
    <row r="79" spans="1:23" ht="18" customHeight="1" x14ac:dyDescent="0.25">
      <c r="A79" s="4">
        <v>74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1"/>
      <c r="M79" s="40"/>
      <c r="N79" s="40"/>
      <c r="O79" s="40"/>
      <c r="P79" s="40"/>
      <c r="Q79" s="40"/>
      <c r="R79" s="40"/>
      <c r="S79" s="40"/>
      <c r="T79" s="52"/>
      <c r="U79" s="54"/>
      <c r="V79" s="43"/>
      <c r="W79" s="44"/>
    </row>
    <row r="80" spans="1:23" ht="18" customHeight="1" x14ac:dyDescent="0.25">
      <c r="A80" s="4">
        <v>75</v>
      </c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1"/>
      <c r="M80" s="40"/>
      <c r="N80" s="40"/>
      <c r="O80" s="40"/>
      <c r="P80" s="40"/>
      <c r="Q80" s="40"/>
      <c r="R80" s="40"/>
      <c r="S80" s="40"/>
      <c r="T80" s="52"/>
      <c r="U80" s="54"/>
      <c r="V80" s="43"/>
      <c r="W80" s="44"/>
    </row>
    <row r="81" spans="1:23" ht="18" customHeight="1" x14ac:dyDescent="0.25">
      <c r="A81" s="4">
        <v>76</v>
      </c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1"/>
      <c r="M81" s="40"/>
      <c r="N81" s="40"/>
      <c r="O81" s="40"/>
      <c r="P81" s="40"/>
      <c r="Q81" s="40"/>
      <c r="R81" s="40"/>
      <c r="S81" s="40"/>
      <c r="T81" s="52"/>
      <c r="U81" s="54"/>
      <c r="V81" s="43"/>
      <c r="W81" s="44"/>
    </row>
    <row r="82" spans="1:23" ht="18" customHeight="1" x14ac:dyDescent="0.25">
      <c r="A82" s="4">
        <v>77</v>
      </c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1"/>
      <c r="M82" s="40"/>
      <c r="N82" s="40"/>
      <c r="O82" s="40"/>
      <c r="P82" s="40"/>
      <c r="Q82" s="40"/>
      <c r="R82" s="40"/>
      <c r="S82" s="40"/>
      <c r="T82" s="52"/>
      <c r="U82" s="54"/>
      <c r="V82" s="43"/>
      <c r="W82" s="44"/>
    </row>
    <row r="83" spans="1:23" ht="18" customHeight="1" x14ac:dyDescent="0.25">
      <c r="A83" s="4">
        <v>78</v>
      </c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1"/>
      <c r="M83" s="40"/>
      <c r="N83" s="40"/>
      <c r="O83" s="40"/>
      <c r="P83" s="40"/>
      <c r="Q83" s="40"/>
      <c r="R83" s="40"/>
      <c r="S83" s="40"/>
      <c r="T83" s="52"/>
      <c r="U83" s="54"/>
      <c r="V83" s="43"/>
      <c r="W83" s="44"/>
    </row>
    <row r="84" spans="1:23" ht="18" customHeight="1" x14ac:dyDescent="0.25">
      <c r="A84" s="4">
        <v>79</v>
      </c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1"/>
      <c r="M84" s="40"/>
      <c r="N84" s="40"/>
      <c r="O84" s="40"/>
      <c r="P84" s="40"/>
      <c r="Q84" s="40"/>
      <c r="R84" s="40"/>
      <c r="S84" s="40"/>
      <c r="T84" s="52"/>
      <c r="U84" s="54"/>
      <c r="V84" s="43"/>
      <c r="W84" s="44"/>
    </row>
    <row r="85" spans="1:23" ht="18" customHeight="1" x14ac:dyDescent="0.25">
      <c r="A85" s="4">
        <v>80</v>
      </c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1"/>
      <c r="M85" s="40"/>
      <c r="N85" s="40"/>
      <c r="O85" s="40"/>
      <c r="P85" s="40"/>
      <c r="Q85" s="40"/>
      <c r="R85" s="40"/>
      <c r="S85" s="40"/>
      <c r="T85" s="52"/>
      <c r="U85" s="54"/>
      <c r="V85" s="43"/>
      <c r="W85" s="44"/>
    </row>
    <row r="86" spans="1:23" ht="18" customHeight="1" x14ac:dyDescent="0.25">
      <c r="A86" s="4">
        <v>81</v>
      </c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1"/>
      <c r="M86" s="40"/>
      <c r="N86" s="40"/>
      <c r="O86" s="40"/>
      <c r="P86" s="40"/>
      <c r="Q86" s="40"/>
      <c r="R86" s="40"/>
      <c r="S86" s="40"/>
      <c r="T86" s="52"/>
      <c r="U86" s="54"/>
      <c r="V86" s="43"/>
      <c r="W86" s="44"/>
    </row>
    <row r="87" spans="1:23" ht="18" customHeight="1" x14ac:dyDescent="0.25">
      <c r="A87" s="4">
        <v>82</v>
      </c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1"/>
      <c r="M87" s="40"/>
      <c r="N87" s="40"/>
      <c r="O87" s="40"/>
      <c r="P87" s="40"/>
      <c r="Q87" s="40"/>
      <c r="R87" s="40"/>
      <c r="S87" s="40"/>
      <c r="T87" s="52"/>
      <c r="U87" s="54"/>
      <c r="V87" s="43"/>
      <c r="W87" s="44"/>
    </row>
    <row r="88" spans="1:23" ht="18" customHeight="1" x14ac:dyDescent="0.25">
      <c r="A88" s="4">
        <v>83</v>
      </c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1"/>
      <c r="M88" s="40"/>
      <c r="N88" s="40"/>
      <c r="O88" s="40"/>
      <c r="P88" s="40"/>
      <c r="Q88" s="40"/>
      <c r="R88" s="40"/>
      <c r="S88" s="40"/>
      <c r="T88" s="52"/>
      <c r="U88" s="54"/>
      <c r="V88" s="43"/>
      <c r="W88" s="44"/>
    </row>
    <row r="89" spans="1:23" ht="18" customHeight="1" x14ac:dyDescent="0.25">
      <c r="A89" s="4">
        <v>84</v>
      </c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1"/>
      <c r="M89" s="40"/>
      <c r="N89" s="40"/>
      <c r="O89" s="40"/>
      <c r="P89" s="40"/>
      <c r="Q89" s="40"/>
      <c r="R89" s="40"/>
      <c r="S89" s="40"/>
      <c r="T89" s="52"/>
      <c r="U89" s="54"/>
      <c r="V89" s="43"/>
      <c r="W89" s="44"/>
    </row>
    <row r="90" spans="1:23" ht="18" customHeight="1" x14ac:dyDescent="0.25">
      <c r="A90" s="4">
        <v>85</v>
      </c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1"/>
      <c r="M90" s="40"/>
      <c r="N90" s="40"/>
      <c r="O90" s="40"/>
      <c r="P90" s="40"/>
      <c r="Q90" s="40"/>
      <c r="R90" s="40"/>
      <c r="S90" s="40"/>
      <c r="T90" s="52"/>
      <c r="U90" s="54"/>
      <c r="V90" s="43"/>
      <c r="W90" s="44"/>
    </row>
    <row r="91" spans="1:23" ht="18" customHeight="1" x14ac:dyDescent="0.25">
      <c r="A91" s="4">
        <v>86</v>
      </c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1"/>
      <c r="M91" s="40"/>
      <c r="N91" s="40"/>
      <c r="O91" s="40"/>
      <c r="P91" s="40"/>
      <c r="Q91" s="40"/>
      <c r="R91" s="40"/>
      <c r="S91" s="40"/>
      <c r="T91" s="52"/>
      <c r="U91" s="54"/>
      <c r="V91" s="43"/>
      <c r="W91" s="44"/>
    </row>
    <row r="92" spans="1:23" ht="18" customHeight="1" x14ac:dyDescent="0.25">
      <c r="A92" s="4">
        <v>87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1"/>
      <c r="M92" s="40"/>
      <c r="N92" s="40"/>
      <c r="O92" s="40"/>
      <c r="P92" s="40"/>
      <c r="Q92" s="40"/>
      <c r="R92" s="40"/>
      <c r="S92" s="40"/>
      <c r="T92" s="52"/>
      <c r="U92" s="54"/>
      <c r="V92" s="43"/>
      <c r="W92" s="44"/>
    </row>
    <row r="93" spans="1:23" ht="18" customHeight="1" x14ac:dyDescent="0.25">
      <c r="A93" s="4">
        <v>88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1"/>
      <c r="M93" s="40"/>
      <c r="N93" s="40"/>
      <c r="O93" s="40"/>
      <c r="P93" s="40"/>
      <c r="Q93" s="40"/>
      <c r="R93" s="40"/>
      <c r="S93" s="40"/>
      <c r="T93" s="52"/>
      <c r="U93" s="54"/>
      <c r="V93" s="43"/>
      <c r="W93" s="44"/>
    </row>
    <row r="94" spans="1:23" ht="18" customHeight="1" x14ac:dyDescent="0.25">
      <c r="A94" s="4">
        <v>89</v>
      </c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1"/>
      <c r="M94" s="40"/>
      <c r="N94" s="40"/>
      <c r="O94" s="40"/>
      <c r="P94" s="40"/>
      <c r="Q94" s="40"/>
      <c r="R94" s="40"/>
      <c r="S94" s="40"/>
      <c r="T94" s="52"/>
      <c r="U94" s="54"/>
      <c r="V94" s="43"/>
      <c r="W94" s="44"/>
    </row>
    <row r="95" spans="1:23" ht="18" customHeight="1" x14ac:dyDescent="0.25">
      <c r="A95" s="4">
        <v>90</v>
      </c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1"/>
      <c r="M95" s="40"/>
      <c r="N95" s="40"/>
      <c r="O95" s="40"/>
      <c r="P95" s="40"/>
      <c r="Q95" s="40"/>
      <c r="R95" s="40"/>
      <c r="S95" s="40"/>
      <c r="T95" s="52"/>
      <c r="U95" s="54"/>
      <c r="V95" s="43"/>
      <c r="W95" s="44"/>
    </row>
    <row r="96" spans="1:23" ht="18" customHeight="1" x14ac:dyDescent="0.25">
      <c r="A96" s="4">
        <v>91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1"/>
      <c r="M96" s="40"/>
      <c r="N96" s="40"/>
      <c r="O96" s="40"/>
      <c r="P96" s="40"/>
      <c r="Q96" s="40"/>
      <c r="R96" s="40"/>
      <c r="S96" s="40"/>
      <c r="T96" s="52"/>
      <c r="U96" s="54"/>
      <c r="V96" s="43"/>
      <c r="W96" s="44"/>
    </row>
    <row r="97" spans="1:23" ht="18" customHeight="1" x14ac:dyDescent="0.25">
      <c r="A97" s="4">
        <v>92</v>
      </c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1"/>
      <c r="M97" s="40"/>
      <c r="N97" s="40"/>
      <c r="O97" s="40"/>
      <c r="P97" s="40"/>
      <c r="Q97" s="40"/>
      <c r="R97" s="40"/>
      <c r="S97" s="40"/>
      <c r="T97" s="52"/>
      <c r="U97" s="54"/>
      <c r="V97" s="43"/>
      <c r="W97" s="44"/>
    </row>
    <row r="98" spans="1:23" ht="18" customHeight="1" x14ac:dyDescent="0.25">
      <c r="A98" s="4">
        <v>93</v>
      </c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1"/>
      <c r="M98" s="40"/>
      <c r="N98" s="40"/>
      <c r="O98" s="40"/>
      <c r="P98" s="40"/>
      <c r="Q98" s="40"/>
      <c r="R98" s="40"/>
      <c r="S98" s="40"/>
      <c r="T98" s="52"/>
      <c r="U98" s="54"/>
      <c r="V98" s="43"/>
      <c r="W98" s="44"/>
    </row>
    <row r="99" spans="1:23" ht="18" customHeight="1" x14ac:dyDescent="0.25">
      <c r="A99" s="4">
        <v>94</v>
      </c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1"/>
      <c r="M99" s="40"/>
      <c r="N99" s="40"/>
      <c r="O99" s="40"/>
      <c r="P99" s="40"/>
      <c r="Q99" s="40"/>
      <c r="R99" s="40"/>
      <c r="S99" s="40"/>
      <c r="T99" s="52"/>
      <c r="U99" s="54"/>
      <c r="V99" s="43"/>
      <c r="W99" s="44"/>
    </row>
    <row r="100" spans="1:23" ht="18" customHeight="1" x14ac:dyDescent="0.25">
      <c r="A100" s="4">
        <v>95</v>
      </c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1"/>
      <c r="M100" s="40"/>
      <c r="N100" s="40"/>
      <c r="O100" s="40"/>
      <c r="P100" s="40"/>
      <c r="Q100" s="40"/>
      <c r="R100" s="40"/>
      <c r="S100" s="40"/>
      <c r="T100" s="52"/>
      <c r="U100" s="54"/>
      <c r="V100" s="43"/>
      <c r="W100" s="44"/>
    </row>
    <row r="101" spans="1:23" ht="18" customHeight="1" x14ac:dyDescent="0.25">
      <c r="A101" s="4">
        <v>96</v>
      </c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1"/>
      <c r="M101" s="40"/>
      <c r="N101" s="40"/>
      <c r="O101" s="40"/>
      <c r="P101" s="40"/>
      <c r="Q101" s="40"/>
      <c r="R101" s="40"/>
      <c r="S101" s="40"/>
      <c r="T101" s="52"/>
      <c r="U101" s="54"/>
      <c r="V101" s="43"/>
      <c r="W101" s="44"/>
    </row>
    <row r="102" spans="1:23" ht="18" customHeight="1" x14ac:dyDescent="0.25">
      <c r="A102" s="4">
        <v>97</v>
      </c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1"/>
      <c r="M102" s="40"/>
      <c r="N102" s="40"/>
      <c r="O102" s="40"/>
      <c r="P102" s="40"/>
      <c r="Q102" s="40"/>
      <c r="R102" s="40"/>
      <c r="S102" s="40"/>
      <c r="T102" s="52"/>
      <c r="U102" s="54"/>
      <c r="V102" s="43"/>
      <c r="W102" s="44"/>
    </row>
    <row r="103" spans="1:23" ht="18" customHeight="1" x14ac:dyDescent="0.25">
      <c r="A103" s="4">
        <v>98</v>
      </c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1"/>
      <c r="M103" s="40"/>
      <c r="N103" s="40"/>
      <c r="O103" s="40"/>
      <c r="P103" s="40"/>
      <c r="Q103" s="40"/>
      <c r="R103" s="40"/>
      <c r="S103" s="40"/>
      <c r="T103" s="52"/>
      <c r="U103" s="54"/>
      <c r="V103" s="43"/>
      <c r="W103" s="44"/>
    </row>
    <row r="104" spans="1:23" ht="18" customHeight="1" x14ac:dyDescent="0.25">
      <c r="A104" s="4">
        <v>99</v>
      </c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1"/>
      <c r="M104" s="40"/>
      <c r="N104" s="40"/>
      <c r="O104" s="40"/>
      <c r="P104" s="40"/>
      <c r="Q104" s="40"/>
      <c r="R104" s="40"/>
      <c r="S104" s="40"/>
      <c r="T104" s="52"/>
      <c r="U104" s="54"/>
      <c r="V104" s="43"/>
      <c r="W104" s="44"/>
    </row>
    <row r="105" spans="1:23" ht="18" customHeight="1" x14ac:dyDescent="0.25">
      <c r="A105" s="4">
        <v>100</v>
      </c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1"/>
      <c r="M105" s="40"/>
      <c r="N105" s="40"/>
      <c r="O105" s="40"/>
      <c r="P105" s="40"/>
      <c r="Q105" s="40"/>
      <c r="R105" s="40"/>
      <c r="S105" s="40"/>
      <c r="T105" s="53"/>
      <c r="U105" s="55"/>
      <c r="V105" s="46"/>
      <c r="W105" s="47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1" zoomScale="55" zoomScaleNormal="55" workbookViewId="0">
      <selection activeCell="B6" sqref="B6:R7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85" t="s">
        <v>79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24.95" customHeight="1" x14ac:dyDescent="0.25">
      <c r="A2" s="86" t="s">
        <v>10</v>
      </c>
      <c r="B2" s="87"/>
      <c r="C2" s="87"/>
      <c r="D2" s="87"/>
      <c r="E2" s="88" t="s">
        <v>68</v>
      </c>
      <c r="F2" s="88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89" t="s">
        <v>0</v>
      </c>
      <c r="B4" s="82" t="s">
        <v>9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12</v>
      </c>
      <c r="L4" s="82"/>
      <c r="M4" s="90" t="s">
        <v>43</v>
      </c>
      <c r="N4" s="90" t="s">
        <v>11</v>
      </c>
      <c r="O4" s="82" t="s">
        <v>8</v>
      </c>
      <c r="P4" s="81" t="s">
        <v>15</v>
      </c>
      <c r="Q4" s="82" t="s">
        <v>40</v>
      </c>
      <c r="R4" s="82" t="s">
        <v>62</v>
      </c>
      <c r="S4" s="92" t="s">
        <v>63</v>
      </c>
      <c r="T4" s="32"/>
      <c r="U4" s="82" t="s">
        <v>40</v>
      </c>
      <c r="V4" s="82" t="s">
        <v>62</v>
      </c>
    </row>
    <row r="5" spans="1:22" ht="50.1" customHeight="1" x14ac:dyDescent="0.25">
      <c r="A5" s="89"/>
      <c r="B5" s="66" t="s">
        <v>1</v>
      </c>
      <c r="C5" s="66" t="s">
        <v>2</v>
      </c>
      <c r="D5" s="66" t="s">
        <v>3</v>
      </c>
      <c r="E5" s="66" t="s">
        <v>44</v>
      </c>
      <c r="F5" s="66" t="s">
        <v>4</v>
      </c>
      <c r="G5" s="66" t="s">
        <v>5</v>
      </c>
      <c r="H5" s="66" t="s">
        <v>7</v>
      </c>
      <c r="I5" s="66" t="s">
        <v>16</v>
      </c>
      <c r="J5" s="82"/>
      <c r="K5" s="66" t="s">
        <v>13</v>
      </c>
      <c r="L5" s="66" t="s">
        <v>14</v>
      </c>
      <c r="M5" s="91"/>
      <c r="N5" s="91"/>
      <c r="O5" s="82"/>
      <c r="P5" s="81"/>
      <c r="Q5" s="82"/>
      <c r="R5" s="82"/>
      <c r="S5" s="92"/>
      <c r="T5" s="32"/>
      <c r="U5" s="82"/>
      <c r="V5" s="82"/>
    </row>
    <row r="6" spans="1:22" s="16" customFormat="1" ht="18" customHeight="1" x14ac:dyDescent="0.25">
      <c r="A6" s="4">
        <v>1</v>
      </c>
      <c r="B6" s="56">
        <v>43892</v>
      </c>
      <c r="C6" s="56" t="s">
        <v>105</v>
      </c>
      <c r="D6" s="57" t="s">
        <v>48</v>
      </c>
      <c r="E6" s="58">
        <v>861694030647992</v>
      </c>
      <c r="F6" s="57" t="s">
        <v>74</v>
      </c>
      <c r="G6" s="57" t="s">
        <v>67</v>
      </c>
      <c r="H6" s="57"/>
      <c r="I6" s="59" t="s">
        <v>72</v>
      </c>
      <c r="J6" s="59"/>
      <c r="K6" s="60" t="s">
        <v>75</v>
      </c>
      <c r="L6" s="59" t="s">
        <v>76</v>
      </c>
      <c r="M6" s="59" t="s">
        <v>39</v>
      </c>
      <c r="N6" s="61"/>
      <c r="O6" s="59" t="s">
        <v>69</v>
      </c>
      <c r="P6" s="59" t="s">
        <v>70</v>
      </c>
      <c r="Q6" s="3" t="s">
        <v>20</v>
      </c>
      <c r="R6" s="57" t="s">
        <v>25</v>
      </c>
      <c r="S6" s="4"/>
      <c r="T6" s="67"/>
      <c r="U6" s="75" t="s">
        <v>19</v>
      </c>
      <c r="V6" s="4" t="s">
        <v>21</v>
      </c>
    </row>
    <row r="7" spans="1:22" s="16" customFormat="1" ht="18" customHeight="1" x14ac:dyDescent="0.25">
      <c r="A7" s="4">
        <v>2</v>
      </c>
      <c r="B7" s="56">
        <v>43892</v>
      </c>
      <c r="C7" s="56" t="s">
        <v>105</v>
      </c>
      <c r="D7" s="57" t="s">
        <v>48</v>
      </c>
      <c r="E7" s="58">
        <v>862631037452827</v>
      </c>
      <c r="F7" s="57" t="s">
        <v>74</v>
      </c>
      <c r="G7" s="57" t="s">
        <v>67</v>
      </c>
      <c r="H7" s="1"/>
      <c r="I7" s="59" t="s">
        <v>103</v>
      </c>
      <c r="J7" s="59" t="s">
        <v>104</v>
      </c>
      <c r="K7" s="59" t="s">
        <v>76</v>
      </c>
      <c r="L7" s="59"/>
      <c r="M7" s="59" t="s">
        <v>92</v>
      </c>
      <c r="N7" s="3"/>
      <c r="O7" s="59" t="s">
        <v>94</v>
      </c>
      <c r="P7" s="59" t="s">
        <v>70</v>
      </c>
      <c r="Q7" s="3" t="s">
        <v>19</v>
      </c>
      <c r="R7" s="62" t="s">
        <v>106</v>
      </c>
      <c r="S7" s="4"/>
      <c r="T7" s="67"/>
      <c r="U7" s="76"/>
      <c r="V7" s="4" t="s">
        <v>36</v>
      </c>
    </row>
    <row r="8" spans="1:22" s="16" customFormat="1" ht="18" customHeight="1" x14ac:dyDescent="0.25">
      <c r="A8" s="4">
        <v>3</v>
      </c>
      <c r="B8" s="56"/>
      <c r="C8" s="56"/>
      <c r="D8" s="57"/>
      <c r="E8" s="58"/>
      <c r="F8" s="57"/>
      <c r="G8" s="57"/>
      <c r="H8" s="57"/>
      <c r="I8" s="59"/>
      <c r="J8" s="59"/>
      <c r="K8" s="60"/>
      <c r="L8" s="1"/>
      <c r="M8" s="1"/>
      <c r="N8" s="1"/>
      <c r="O8" s="1"/>
      <c r="P8" s="1"/>
      <c r="Q8" s="3"/>
      <c r="R8" s="11"/>
      <c r="S8" s="4"/>
      <c r="T8" s="67"/>
      <c r="U8" s="76"/>
      <c r="V8" s="4" t="s">
        <v>22</v>
      </c>
    </row>
    <row r="9" spans="1:22" s="16" customFormat="1" ht="18" customHeight="1" x14ac:dyDescent="0.25">
      <c r="A9" s="4">
        <v>4</v>
      </c>
      <c r="B9" s="10"/>
      <c r="C9" s="10"/>
      <c r="D9" s="57"/>
      <c r="E9" s="12"/>
      <c r="F9" s="11"/>
      <c r="G9" s="57"/>
      <c r="H9" s="2"/>
      <c r="I9" s="59"/>
      <c r="J9" s="1"/>
      <c r="K9" s="59"/>
      <c r="L9" s="1"/>
      <c r="M9" s="1"/>
      <c r="N9" s="1"/>
      <c r="O9" s="1"/>
      <c r="P9" s="1"/>
      <c r="Q9" s="3"/>
      <c r="R9" s="11"/>
      <c r="S9" s="4"/>
      <c r="T9" s="67"/>
      <c r="U9" s="76"/>
      <c r="V9" s="4" t="s">
        <v>60</v>
      </c>
    </row>
    <row r="10" spans="1:22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67"/>
      <c r="U10" s="76"/>
      <c r="V10" s="4" t="s">
        <v>32</v>
      </c>
    </row>
    <row r="11" spans="1:22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67"/>
      <c r="U11" s="76"/>
      <c r="V11" s="4" t="s">
        <v>31</v>
      </c>
    </row>
    <row r="12" spans="1:22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67"/>
      <c r="U12" s="75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67"/>
      <c r="U13" s="76"/>
      <c r="V13" s="4" t="s">
        <v>38</v>
      </c>
    </row>
    <row r="14" spans="1:22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 t="s">
        <v>73</v>
      </c>
      <c r="J14" s="1"/>
      <c r="K14" s="1"/>
      <c r="L14" s="1"/>
      <c r="M14" s="1"/>
      <c r="N14" s="1"/>
      <c r="O14" s="1"/>
      <c r="P14" s="1"/>
      <c r="Q14" s="4"/>
      <c r="R14" s="11"/>
      <c r="S14" s="4"/>
      <c r="T14" s="67"/>
      <c r="U14" s="76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76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8"/>
      <c r="U16" s="77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67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66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1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73</v>
      </c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66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1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1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3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1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68"/>
      <c r="E50" s="38"/>
      <c r="F50" s="68"/>
      <c r="G50" s="68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68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abSelected="1" topLeftCell="C1" zoomScale="55" zoomScaleNormal="55" workbookViewId="0">
      <selection activeCell="I20" sqref="I20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85" t="s">
        <v>79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24.95" customHeight="1" x14ac:dyDescent="0.25">
      <c r="A2" s="86" t="s">
        <v>10</v>
      </c>
      <c r="B2" s="87"/>
      <c r="C2" s="87"/>
      <c r="D2" s="87"/>
      <c r="E2" s="88" t="s">
        <v>68</v>
      </c>
      <c r="F2" s="88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89" t="s">
        <v>0</v>
      </c>
      <c r="B4" s="82" t="s">
        <v>9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12</v>
      </c>
      <c r="L4" s="82"/>
      <c r="M4" s="90" t="s">
        <v>43</v>
      </c>
      <c r="N4" s="90" t="s">
        <v>11</v>
      </c>
      <c r="O4" s="82" t="s">
        <v>8</v>
      </c>
      <c r="P4" s="81" t="s">
        <v>15</v>
      </c>
      <c r="Q4" s="82" t="s">
        <v>40</v>
      </c>
      <c r="R4" s="82" t="s">
        <v>62</v>
      </c>
      <c r="S4" s="92" t="s">
        <v>63</v>
      </c>
      <c r="T4" s="32"/>
      <c r="U4" s="82" t="s">
        <v>40</v>
      </c>
      <c r="V4" s="82" t="s">
        <v>62</v>
      </c>
    </row>
    <row r="5" spans="1:22" ht="50.1" customHeight="1" x14ac:dyDescent="0.25">
      <c r="A5" s="89"/>
      <c r="B5" s="66" t="s">
        <v>1</v>
      </c>
      <c r="C5" s="66" t="s">
        <v>2</v>
      </c>
      <c r="D5" s="66" t="s">
        <v>3</v>
      </c>
      <c r="E5" s="66" t="s">
        <v>44</v>
      </c>
      <c r="F5" s="66" t="s">
        <v>4</v>
      </c>
      <c r="G5" s="66" t="s">
        <v>5</v>
      </c>
      <c r="H5" s="66" t="s">
        <v>7</v>
      </c>
      <c r="I5" s="66" t="s">
        <v>16</v>
      </c>
      <c r="J5" s="82"/>
      <c r="K5" s="66" t="s">
        <v>13</v>
      </c>
      <c r="L5" s="66" t="s">
        <v>14</v>
      </c>
      <c r="M5" s="91"/>
      <c r="N5" s="91"/>
      <c r="O5" s="82"/>
      <c r="P5" s="81"/>
      <c r="Q5" s="82"/>
      <c r="R5" s="82"/>
      <c r="S5" s="92"/>
      <c r="T5" s="32"/>
      <c r="U5" s="82"/>
      <c r="V5" s="82"/>
    </row>
    <row r="6" spans="1:22" s="16" customFormat="1" ht="18" customHeight="1" x14ac:dyDescent="0.25">
      <c r="A6" s="4">
        <v>1</v>
      </c>
      <c r="B6" s="56">
        <v>43892</v>
      </c>
      <c r="C6" s="56" t="s">
        <v>105</v>
      </c>
      <c r="D6" s="57" t="s">
        <v>51</v>
      </c>
      <c r="E6" s="58">
        <v>861359036775912</v>
      </c>
      <c r="F6" s="57"/>
      <c r="G6" s="57" t="s">
        <v>71</v>
      </c>
      <c r="H6" s="57"/>
      <c r="I6" s="59" t="s">
        <v>77</v>
      </c>
      <c r="J6" s="59"/>
      <c r="K6" s="60" t="s">
        <v>78</v>
      </c>
      <c r="L6" s="59"/>
      <c r="M6" s="59" t="s">
        <v>39</v>
      </c>
      <c r="N6" s="61"/>
      <c r="O6" s="59" t="s">
        <v>69</v>
      </c>
      <c r="P6" s="59" t="s">
        <v>70</v>
      </c>
      <c r="Q6" s="3" t="s">
        <v>20</v>
      </c>
      <c r="R6" s="57" t="s">
        <v>25</v>
      </c>
      <c r="S6" s="4"/>
      <c r="T6" s="67"/>
      <c r="U6" s="75" t="s">
        <v>19</v>
      </c>
      <c r="V6" s="4" t="s">
        <v>21</v>
      </c>
    </row>
    <row r="7" spans="1:22" s="16" customFormat="1" ht="18" customHeight="1" x14ac:dyDescent="0.25">
      <c r="A7" s="4">
        <v>2</v>
      </c>
      <c r="B7" s="56" t="s">
        <v>125</v>
      </c>
      <c r="C7" s="56" t="s">
        <v>156</v>
      </c>
      <c r="D7" s="57" t="s">
        <v>51</v>
      </c>
      <c r="E7" s="69">
        <v>861359036775912</v>
      </c>
      <c r="F7" s="57"/>
      <c r="G7" s="57" t="s">
        <v>71</v>
      </c>
      <c r="H7" s="1" t="s">
        <v>160</v>
      </c>
      <c r="I7" s="59" t="s">
        <v>135</v>
      </c>
      <c r="J7" s="59" t="s">
        <v>157</v>
      </c>
      <c r="K7" s="59" t="s">
        <v>134</v>
      </c>
      <c r="L7" s="59" t="s">
        <v>136</v>
      </c>
      <c r="M7" s="59" t="s">
        <v>158</v>
      </c>
      <c r="N7" s="3"/>
      <c r="O7" s="59" t="s">
        <v>69</v>
      </c>
      <c r="P7" s="59" t="s">
        <v>70</v>
      </c>
      <c r="Q7" s="3" t="s">
        <v>19</v>
      </c>
      <c r="R7" s="62" t="s">
        <v>159</v>
      </c>
      <c r="S7" s="4"/>
      <c r="T7" s="67"/>
      <c r="U7" s="76"/>
      <c r="V7" s="4" t="s">
        <v>36</v>
      </c>
    </row>
    <row r="8" spans="1:22" s="16" customFormat="1" ht="18" customHeight="1" x14ac:dyDescent="0.25">
      <c r="A8" s="4">
        <v>3</v>
      </c>
      <c r="B8" s="56"/>
      <c r="C8" s="56"/>
      <c r="D8" s="57"/>
      <c r="E8" s="58"/>
      <c r="F8" s="57"/>
      <c r="G8" s="57"/>
      <c r="H8" s="57"/>
      <c r="I8" s="59"/>
      <c r="J8" s="59"/>
      <c r="K8" s="60"/>
      <c r="L8" s="1"/>
      <c r="M8" s="1"/>
      <c r="N8" s="1"/>
      <c r="O8" s="1"/>
      <c r="P8" s="1"/>
      <c r="Q8" s="3"/>
      <c r="R8" s="11"/>
      <c r="S8" s="4"/>
      <c r="T8" s="67"/>
      <c r="U8" s="76"/>
      <c r="V8" s="4" t="s">
        <v>22</v>
      </c>
    </row>
    <row r="9" spans="1:22" s="16" customFormat="1" ht="18" customHeight="1" x14ac:dyDescent="0.25">
      <c r="A9" s="4">
        <v>4</v>
      </c>
      <c r="B9" s="10"/>
      <c r="C9" s="10"/>
      <c r="D9" s="57"/>
      <c r="E9" s="12"/>
      <c r="F9" s="11"/>
      <c r="G9" s="57"/>
      <c r="H9" s="2"/>
      <c r="I9" s="59"/>
      <c r="J9" s="1"/>
      <c r="K9" s="59"/>
      <c r="L9" s="1"/>
      <c r="M9" s="1"/>
      <c r="N9" s="1"/>
      <c r="O9" s="1"/>
      <c r="P9" s="1"/>
      <c r="Q9" s="3"/>
      <c r="R9" s="11"/>
      <c r="S9" s="4"/>
      <c r="T9" s="67"/>
      <c r="U9" s="76"/>
      <c r="V9" s="4" t="s">
        <v>60</v>
      </c>
    </row>
    <row r="10" spans="1:22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67"/>
      <c r="U10" s="76"/>
      <c r="V10" s="4" t="s">
        <v>32</v>
      </c>
    </row>
    <row r="11" spans="1:22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67"/>
      <c r="U11" s="76"/>
      <c r="V11" s="4" t="s">
        <v>31</v>
      </c>
    </row>
    <row r="12" spans="1:22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67"/>
      <c r="U12" s="75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67"/>
      <c r="U13" s="76"/>
      <c r="V13" s="4" t="s">
        <v>38</v>
      </c>
    </row>
    <row r="14" spans="1:22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67"/>
      <c r="U14" s="76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76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8"/>
      <c r="U16" s="77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67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66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1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73</v>
      </c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66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1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1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3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68"/>
      <c r="E50" s="38"/>
      <c r="F50" s="68"/>
      <c r="G50" s="68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68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1" zoomScale="55" zoomScaleNormal="55" workbookViewId="0">
      <selection activeCell="B6" sqref="B6:R13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85" t="s">
        <v>84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24.95" customHeight="1" x14ac:dyDescent="0.25">
      <c r="A2" s="86" t="s">
        <v>10</v>
      </c>
      <c r="B2" s="87"/>
      <c r="C2" s="87"/>
      <c r="D2" s="87"/>
      <c r="E2" s="88" t="s">
        <v>68</v>
      </c>
      <c r="F2" s="88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89" t="s">
        <v>0</v>
      </c>
      <c r="B4" s="82" t="s">
        <v>9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12</v>
      </c>
      <c r="L4" s="82"/>
      <c r="M4" s="90" t="s">
        <v>43</v>
      </c>
      <c r="N4" s="90" t="s">
        <v>11</v>
      </c>
      <c r="O4" s="82" t="s">
        <v>8</v>
      </c>
      <c r="P4" s="81" t="s">
        <v>15</v>
      </c>
      <c r="Q4" s="82" t="s">
        <v>40</v>
      </c>
      <c r="R4" s="82" t="s">
        <v>62</v>
      </c>
      <c r="S4" s="92" t="s">
        <v>63</v>
      </c>
      <c r="T4" s="32"/>
      <c r="U4" s="82" t="s">
        <v>40</v>
      </c>
      <c r="V4" s="82" t="s">
        <v>62</v>
      </c>
    </row>
    <row r="5" spans="1:22" ht="50.1" customHeight="1" x14ac:dyDescent="0.25">
      <c r="A5" s="89"/>
      <c r="B5" s="64" t="s">
        <v>1</v>
      </c>
      <c r="C5" s="64" t="s">
        <v>2</v>
      </c>
      <c r="D5" s="64" t="s">
        <v>3</v>
      </c>
      <c r="E5" s="64" t="s">
        <v>44</v>
      </c>
      <c r="F5" s="64" t="s">
        <v>4</v>
      </c>
      <c r="G5" s="64" t="s">
        <v>5</v>
      </c>
      <c r="H5" s="64" t="s">
        <v>7</v>
      </c>
      <c r="I5" s="64" t="s">
        <v>16</v>
      </c>
      <c r="J5" s="82"/>
      <c r="K5" s="64" t="s">
        <v>13</v>
      </c>
      <c r="L5" s="64" t="s">
        <v>14</v>
      </c>
      <c r="M5" s="91"/>
      <c r="N5" s="91"/>
      <c r="O5" s="82"/>
      <c r="P5" s="81"/>
      <c r="Q5" s="82"/>
      <c r="R5" s="82"/>
      <c r="S5" s="92"/>
      <c r="T5" s="32"/>
      <c r="U5" s="82"/>
      <c r="V5" s="82"/>
    </row>
    <row r="6" spans="1:22" s="16" customFormat="1" ht="18" customHeight="1" x14ac:dyDescent="0.25">
      <c r="A6" s="4">
        <v>1</v>
      </c>
      <c r="B6" s="56">
        <v>43892</v>
      </c>
      <c r="C6" s="56" t="s">
        <v>105</v>
      </c>
      <c r="D6" s="57" t="s">
        <v>52</v>
      </c>
      <c r="E6" s="69" t="s">
        <v>80</v>
      </c>
      <c r="F6" s="57"/>
      <c r="G6" s="57" t="s">
        <v>67</v>
      </c>
      <c r="H6" s="57"/>
      <c r="I6" s="59"/>
      <c r="J6" s="59" t="s">
        <v>93</v>
      </c>
      <c r="K6" s="60"/>
      <c r="L6" s="59"/>
      <c r="M6" s="59" t="s">
        <v>92</v>
      </c>
      <c r="N6" s="61"/>
      <c r="O6" s="59" t="s">
        <v>94</v>
      </c>
      <c r="P6" s="59" t="s">
        <v>70</v>
      </c>
      <c r="Q6" s="3" t="s">
        <v>19</v>
      </c>
      <c r="R6" s="57" t="s">
        <v>31</v>
      </c>
      <c r="S6" s="4"/>
      <c r="T6" s="63"/>
      <c r="U6" s="75" t="s">
        <v>19</v>
      </c>
      <c r="V6" s="4" t="s">
        <v>21</v>
      </c>
    </row>
    <row r="7" spans="1:22" s="16" customFormat="1" ht="18" customHeight="1" x14ac:dyDescent="0.25">
      <c r="A7" s="4">
        <v>2</v>
      </c>
      <c r="B7" s="56">
        <v>43892</v>
      </c>
      <c r="C7" s="56" t="s">
        <v>105</v>
      </c>
      <c r="D7" s="57" t="s">
        <v>52</v>
      </c>
      <c r="E7" s="69" t="s">
        <v>81</v>
      </c>
      <c r="F7" s="57" t="s">
        <v>82</v>
      </c>
      <c r="G7" s="57" t="s">
        <v>67</v>
      </c>
      <c r="H7" s="1"/>
      <c r="I7" s="59"/>
      <c r="J7" s="59" t="s">
        <v>88</v>
      </c>
      <c r="K7" s="59"/>
      <c r="L7" s="59"/>
      <c r="M7" s="59" t="s">
        <v>92</v>
      </c>
      <c r="N7" s="3"/>
      <c r="O7" s="59" t="s">
        <v>94</v>
      </c>
      <c r="P7" s="59" t="s">
        <v>70</v>
      </c>
      <c r="Q7" s="3" t="s">
        <v>19</v>
      </c>
      <c r="R7" s="57" t="s">
        <v>32</v>
      </c>
      <c r="S7" s="4"/>
      <c r="T7" s="63"/>
      <c r="U7" s="76"/>
      <c r="V7" s="4" t="s">
        <v>36</v>
      </c>
    </row>
    <row r="8" spans="1:22" s="16" customFormat="1" ht="18" customHeight="1" x14ac:dyDescent="0.25">
      <c r="A8" s="4">
        <v>3</v>
      </c>
      <c r="B8" s="56">
        <v>43892</v>
      </c>
      <c r="C8" s="56" t="s">
        <v>105</v>
      </c>
      <c r="D8" s="57" t="s">
        <v>52</v>
      </c>
      <c r="E8" s="58">
        <v>866762029013982</v>
      </c>
      <c r="F8" s="57"/>
      <c r="G8" s="57" t="s">
        <v>67</v>
      </c>
      <c r="H8" s="57"/>
      <c r="I8" s="59" t="s">
        <v>86</v>
      </c>
      <c r="J8" s="59" t="s">
        <v>87</v>
      </c>
      <c r="K8" s="60" t="s">
        <v>85</v>
      </c>
      <c r="L8" s="1"/>
      <c r="M8" s="59" t="s">
        <v>102</v>
      </c>
      <c r="N8" s="1"/>
      <c r="O8" s="59" t="s">
        <v>69</v>
      </c>
      <c r="P8" s="59" t="s">
        <v>70</v>
      </c>
      <c r="Q8" s="3" t="s">
        <v>19</v>
      </c>
      <c r="R8" s="57" t="s">
        <v>22</v>
      </c>
      <c r="S8" s="4"/>
      <c r="T8" s="63"/>
      <c r="U8" s="76"/>
      <c r="V8" s="4" t="s">
        <v>22</v>
      </c>
    </row>
    <row r="9" spans="1:22" s="16" customFormat="1" ht="18" customHeight="1" x14ac:dyDescent="0.25">
      <c r="A9" s="4">
        <v>4</v>
      </c>
      <c r="B9" s="10" t="s">
        <v>107</v>
      </c>
      <c r="C9" s="10" t="s">
        <v>115</v>
      </c>
      <c r="D9" s="57" t="s">
        <v>52</v>
      </c>
      <c r="E9" s="58">
        <v>867330028908484</v>
      </c>
      <c r="F9" s="57"/>
      <c r="G9" s="57" t="s">
        <v>67</v>
      </c>
      <c r="H9" s="2"/>
      <c r="I9" s="2" t="s">
        <v>120</v>
      </c>
      <c r="J9" s="1" t="s">
        <v>118</v>
      </c>
      <c r="K9" s="1" t="s">
        <v>119</v>
      </c>
      <c r="L9" s="1"/>
      <c r="M9" s="1" t="s">
        <v>102</v>
      </c>
      <c r="N9" s="1"/>
      <c r="O9" s="1" t="s">
        <v>69</v>
      </c>
      <c r="P9" s="1" t="s">
        <v>70</v>
      </c>
      <c r="Q9" s="3" t="s">
        <v>19</v>
      </c>
      <c r="R9" s="11" t="s">
        <v>31</v>
      </c>
      <c r="S9" s="4"/>
      <c r="T9" s="63"/>
      <c r="U9" s="76"/>
      <c r="V9" s="4" t="s">
        <v>60</v>
      </c>
    </row>
    <row r="10" spans="1:22" s="16" customFormat="1" ht="18" customHeight="1" x14ac:dyDescent="0.25">
      <c r="A10" s="4">
        <v>5</v>
      </c>
      <c r="B10" s="10" t="s">
        <v>144</v>
      </c>
      <c r="C10" s="10" t="s">
        <v>148</v>
      </c>
      <c r="D10" s="11" t="s">
        <v>52</v>
      </c>
      <c r="E10" s="12">
        <v>866762029043526</v>
      </c>
      <c r="F10" s="11" t="s">
        <v>82</v>
      </c>
      <c r="G10" s="1" t="s">
        <v>67</v>
      </c>
      <c r="H10" s="2"/>
      <c r="I10" s="2" t="s">
        <v>72</v>
      </c>
      <c r="J10" s="1" t="s">
        <v>145</v>
      </c>
      <c r="K10" s="1" t="s">
        <v>119</v>
      </c>
      <c r="L10" s="62" t="s">
        <v>149</v>
      </c>
      <c r="M10" s="1" t="s">
        <v>150</v>
      </c>
      <c r="N10" s="1"/>
      <c r="O10" s="1" t="s">
        <v>69</v>
      </c>
      <c r="P10" s="1" t="s">
        <v>70</v>
      </c>
      <c r="Q10" s="3" t="s">
        <v>19</v>
      </c>
      <c r="R10" s="11" t="s">
        <v>32</v>
      </c>
      <c r="S10" s="4"/>
      <c r="T10" s="63"/>
      <c r="U10" s="76"/>
      <c r="V10" s="4" t="s">
        <v>32</v>
      </c>
    </row>
    <row r="11" spans="1:22" s="16" customFormat="1" ht="18" customHeight="1" x14ac:dyDescent="0.25">
      <c r="A11" s="4">
        <v>6</v>
      </c>
      <c r="B11" s="10" t="s">
        <v>144</v>
      </c>
      <c r="C11" s="10" t="s">
        <v>148</v>
      </c>
      <c r="D11" s="11" t="s">
        <v>52</v>
      </c>
      <c r="E11" s="12">
        <v>863306024477363</v>
      </c>
      <c r="F11" s="11"/>
      <c r="G11" s="1" t="s">
        <v>67</v>
      </c>
      <c r="H11" s="2"/>
      <c r="I11" s="2"/>
      <c r="J11" s="1" t="s">
        <v>87</v>
      </c>
      <c r="K11" s="1"/>
      <c r="L11" s="62" t="s">
        <v>149</v>
      </c>
      <c r="M11" s="1" t="s">
        <v>147</v>
      </c>
      <c r="N11" s="1"/>
      <c r="O11" s="1" t="s">
        <v>69</v>
      </c>
      <c r="P11" s="1" t="s">
        <v>70</v>
      </c>
      <c r="Q11" s="3" t="s">
        <v>20</v>
      </c>
      <c r="R11" s="11" t="s">
        <v>24</v>
      </c>
      <c r="S11" s="4"/>
      <c r="T11" s="63"/>
      <c r="U11" s="76"/>
      <c r="V11" s="4" t="s">
        <v>31</v>
      </c>
    </row>
    <row r="12" spans="1:22" s="16" customFormat="1" ht="18" customHeight="1" x14ac:dyDescent="0.25">
      <c r="A12" s="4">
        <v>7</v>
      </c>
      <c r="B12" s="10" t="s">
        <v>144</v>
      </c>
      <c r="C12" s="10" t="s">
        <v>148</v>
      </c>
      <c r="D12" s="1" t="s">
        <v>52</v>
      </c>
      <c r="E12" s="15">
        <v>867330028908484</v>
      </c>
      <c r="F12" s="1" t="s">
        <v>143</v>
      </c>
      <c r="G12" s="1" t="s">
        <v>67</v>
      </c>
      <c r="H12" s="1"/>
      <c r="I12" s="2" t="s">
        <v>72</v>
      </c>
      <c r="J12" s="1" t="s">
        <v>146</v>
      </c>
      <c r="K12" s="1"/>
      <c r="L12" s="60"/>
      <c r="M12" s="1" t="s">
        <v>92</v>
      </c>
      <c r="N12" s="1"/>
      <c r="O12" s="1" t="s">
        <v>94</v>
      </c>
      <c r="P12" s="1" t="s">
        <v>70</v>
      </c>
      <c r="Q12" s="4" t="s">
        <v>19</v>
      </c>
      <c r="R12" s="11" t="s">
        <v>31</v>
      </c>
      <c r="S12" s="4"/>
      <c r="T12" s="63"/>
      <c r="U12" s="75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10" t="s">
        <v>151</v>
      </c>
      <c r="C13" s="10" t="s">
        <v>155</v>
      </c>
      <c r="D13" s="1" t="s">
        <v>52</v>
      </c>
      <c r="E13" s="15">
        <v>863306020499551</v>
      </c>
      <c r="F13" s="1"/>
      <c r="G13" s="1" t="s">
        <v>67</v>
      </c>
      <c r="H13" s="74" t="s">
        <v>153</v>
      </c>
      <c r="I13" s="17" t="s">
        <v>72</v>
      </c>
      <c r="J13" s="17" t="s">
        <v>154</v>
      </c>
      <c r="K13" s="17" t="s">
        <v>152</v>
      </c>
      <c r="L13" s="62" t="s">
        <v>149</v>
      </c>
      <c r="M13" s="1" t="s">
        <v>39</v>
      </c>
      <c r="N13" s="17"/>
      <c r="O13" s="1" t="s">
        <v>69</v>
      </c>
      <c r="P13" s="1" t="s">
        <v>70</v>
      </c>
      <c r="Q13" s="4" t="s">
        <v>20</v>
      </c>
      <c r="R13" s="11" t="s">
        <v>25</v>
      </c>
      <c r="S13" s="4"/>
      <c r="T13" s="63"/>
      <c r="U13" s="76"/>
      <c r="V13" s="4" t="s">
        <v>38</v>
      </c>
    </row>
    <row r="14" spans="1:22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63"/>
      <c r="U14" s="76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76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8"/>
      <c r="U16" s="77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63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64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2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6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64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1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2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3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1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8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3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2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2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1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65"/>
      <c r="E50" s="38"/>
      <c r="F50" s="65"/>
      <c r="G50" s="6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65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1" zoomScale="55" zoomScaleNormal="55" workbookViewId="0">
      <selection activeCell="B6" sqref="B6:S19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85" t="s">
        <v>79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24.95" customHeight="1" x14ac:dyDescent="0.25">
      <c r="A2" s="86" t="s">
        <v>10</v>
      </c>
      <c r="B2" s="87"/>
      <c r="C2" s="87"/>
      <c r="D2" s="87"/>
      <c r="E2" s="88" t="s">
        <v>68</v>
      </c>
      <c r="F2" s="88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89" t="s">
        <v>0</v>
      </c>
      <c r="B4" s="82" t="s">
        <v>9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12</v>
      </c>
      <c r="L4" s="82"/>
      <c r="M4" s="90" t="s">
        <v>43</v>
      </c>
      <c r="N4" s="90" t="s">
        <v>11</v>
      </c>
      <c r="O4" s="82" t="s">
        <v>8</v>
      </c>
      <c r="P4" s="81" t="s">
        <v>15</v>
      </c>
      <c r="Q4" s="82" t="s">
        <v>40</v>
      </c>
      <c r="R4" s="82" t="s">
        <v>62</v>
      </c>
      <c r="S4" s="92" t="s">
        <v>63</v>
      </c>
      <c r="T4" s="32"/>
      <c r="U4" s="82" t="s">
        <v>40</v>
      </c>
      <c r="V4" s="82" t="s">
        <v>62</v>
      </c>
    </row>
    <row r="5" spans="1:22" ht="50.1" customHeight="1" x14ac:dyDescent="0.25">
      <c r="A5" s="89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82"/>
      <c r="K5" s="5" t="s">
        <v>13</v>
      </c>
      <c r="L5" s="5" t="s">
        <v>14</v>
      </c>
      <c r="M5" s="91"/>
      <c r="N5" s="91"/>
      <c r="O5" s="82"/>
      <c r="P5" s="81"/>
      <c r="Q5" s="82"/>
      <c r="R5" s="82"/>
      <c r="S5" s="92"/>
      <c r="T5" s="32"/>
      <c r="U5" s="82"/>
      <c r="V5" s="82"/>
    </row>
    <row r="6" spans="1:22" s="16" customFormat="1" ht="18" customHeight="1" x14ac:dyDescent="0.25">
      <c r="A6" s="4">
        <v>1</v>
      </c>
      <c r="B6" s="56" t="s">
        <v>83</v>
      </c>
      <c r="C6" s="56" t="s">
        <v>105</v>
      </c>
      <c r="D6" s="57" t="s">
        <v>47</v>
      </c>
      <c r="E6" s="58">
        <v>864811037209041</v>
      </c>
      <c r="F6" s="57"/>
      <c r="G6" s="57" t="s">
        <v>67</v>
      </c>
      <c r="H6" s="57"/>
      <c r="I6" s="59" t="s">
        <v>99</v>
      </c>
      <c r="J6" s="59" t="s">
        <v>101</v>
      </c>
      <c r="K6" s="60" t="s">
        <v>100</v>
      </c>
      <c r="L6" s="59"/>
      <c r="M6" s="59" t="s">
        <v>92</v>
      </c>
      <c r="N6" s="61"/>
      <c r="O6" s="59" t="s">
        <v>94</v>
      </c>
      <c r="P6" s="59" t="s">
        <v>70</v>
      </c>
      <c r="Q6" s="3" t="s">
        <v>19</v>
      </c>
      <c r="R6" s="57" t="s">
        <v>36</v>
      </c>
      <c r="S6" s="4" t="s">
        <v>98</v>
      </c>
      <c r="T6" s="14"/>
      <c r="U6" s="75" t="s">
        <v>19</v>
      </c>
      <c r="V6" s="4" t="s">
        <v>21</v>
      </c>
    </row>
    <row r="7" spans="1:22" s="16" customFormat="1" ht="18" customHeight="1" x14ac:dyDescent="0.25">
      <c r="A7" s="4">
        <v>2</v>
      </c>
      <c r="B7" s="56" t="s">
        <v>83</v>
      </c>
      <c r="C7" s="56" t="s">
        <v>105</v>
      </c>
      <c r="D7" s="57" t="s">
        <v>47</v>
      </c>
      <c r="E7" s="58">
        <v>864811031253755</v>
      </c>
      <c r="F7" s="57"/>
      <c r="G7" s="57" t="s">
        <v>67</v>
      </c>
      <c r="H7" s="1"/>
      <c r="I7" s="59" t="s">
        <v>72</v>
      </c>
      <c r="J7" s="59" t="s">
        <v>90</v>
      </c>
      <c r="K7" s="59" t="s">
        <v>89</v>
      </c>
      <c r="L7" s="59" t="s">
        <v>91</v>
      </c>
      <c r="M7" s="59" t="s">
        <v>95</v>
      </c>
      <c r="N7" s="3"/>
      <c r="O7" s="59" t="s">
        <v>69</v>
      </c>
      <c r="P7" s="59" t="s">
        <v>70</v>
      </c>
      <c r="Q7" s="3" t="s">
        <v>96</v>
      </c>
      <c r="R7" s="62" t="s">
        <v>97</v>
      </c>
      <c r="S7" s="4" t="s">
        <v>98</v>
      </c>
      <c r="T7" s="14"/>
      <c r="U7" s="76"/>
      <c r="V7" s="4" t="s">
        <v>36</v>
      </c>
    </row>
    <row r="8" spans="1:22" s="16" customFormat="1" ht="18" customHeight="1" x14ac:dyDescent="0.25">
      <c r="A8" s="4">
        <v>3</v>
      </c>
      <c r="B8" s="56" t="s">
        <v>107</v>
      </c>
      <c r="C8" s="56">
        <v>44137</v>
      </c>
      <c r="D8" s="57" t="s">
        <v>47</v>
      </c>
      <c r="E8" s="58">
        <v>864811031227940</v>
      </c>
      <c r="F8" s="57"/>
      <c r="G8" s="57" t="s">
        <v>67</v>
      </c>
      <c r="H8" s="57" t="s">
        <v>117</v>
      </c>
      <c r="I8" s="59" t="s">
        <v>99</v>
      </c>
      <c r="J8" s="59"/>
      <c r="K8" s="60" t="s">
        <v>108</v>
      </c>
      <c r="L8" s="1"/>
      <c r="M8" s="1" t="s">
        <v>116</v>
      </c>
      <c r="N8" s="1"/>
      <c r="O8" s="1" t="s">
        <v>69</v>
      </c>
      <c r="P8" s="1" t="s">
        <v>70</v>
      </c>
      <c r="Q8" s="3" t="s">
        <v>20</v>
      </c>
      <c r="R8" s="11" t="s">
        <v>25</v>
      </c>
      <c r="S8" s="4" t="s">
        <v>98</v>
      </c>
      <c r="T8" s="14"/>
      <c r="U8" s="76"/>
      <c r="V8" s="4" t="s">
        <v>22</v>
      </c>
    </row>
    <row r="9" spans="1:22" s="16" customFormat="1" ht="18" customHeight="1" x14ac:dyDescent="0.25">
      <c r="A9" s="4">
        <v>4</v>
      </c>
      <c r="B9" s="56" t="s">
        <v>107</v>
      </c>
      <c r="C9" s="56">
        <v>44137</v>
      </c>
      <c r="D9" s="57" t="s">
        <v>47</v>
      </c>
      <c r="E9" s="58">
        <v>869696043498778</v>
      </c>
      <c r="F9" s="57"/>
      <c r="G9" s="57" t="s">
        <v>67</v>
      </c>
      <c r="H9" s="2"/>
      <c r="I9" s="59" t="s">
        <v>112</v>
      </c>
      <c r="J9" s="1" t="s">
        <v>113</v>
      </c>
      <c r="K9" s="59" t="s">
        <v>111</v>
      </c>
      <c r="L9" s="1"/>
      <c r="M9" s="1" t="s">
        <v>110</v>
      </c>
      <c r="N9" s="1"/>
      <c r="O9" s="1" t="s">
        <v>69</v>
      </c>
      <c r="P9" s="1" t="s">
        <v>70</v>
      </c>
      <c r="Q9" s="3" t="s">
        <v>19</v>
      </c>
      <c r="R9" s="11" t="s">
        <v>31</v>
      </c>
      <c r="S9" s="4" t="s">
        <v>98</v>
      </c>
      <c r="T9" s="25"/>
      <c r="U9" s="76"/>
      <c r="V9" s="4" t="s">
        <v>60</v>
      </c>
    </row>
    <row r="10" spans="1:22" s="16" customFormat="1" ht="18" customHeight="1" x14ac:dyDescent="0.25">
      <c r="A10" s="4">
        <v>5</v>
      </c>
      <c r="B10" s="56" t="s">
        <v>107</v>
      </c>
      <c r="C10" s="56">
        <v>44137</v>
      </c>
      <c r="D10" s="57" t="s">
        <v>47</v>
      </c>
      <c r="E10" s="69">
        <v>868926033939817</v>
      </c>
      <c r="F10" s="57"/>
      <c r="G10" s="57" t="s">
        <v>67</v>
      </c>
      <c r="H10" s="2"/>
      <c r="I10" s="2" t="s">
        <v>109</v>
      </c>
      <c r="J10" s="1" t="s">
        <v>87</v>
      </c>
      <c r="K10" s="1" t="s">
        <v>91</v>
      </c>
      <c r="L10" s="1"/>
      <c r="M10" s="1" t="s">
        <v>110</v>
      </c>
      <c r="N10" s="1"/>
      <c r="O10" s="1" t="s">
        <v>69</v>
      </c>
      <c r="P10" s="1" t="s">
        <v>70</v>
      </c>
      <c r="Q10" s="3" t="s">
        <v>19</v>
      </c>
      <c r="R10" s="11" t="s">
        <v>22</v>
      </c>
      <c r="S10" s="4" t="s">
        <v>98</v>
      </c>
      <c r="T10" s="34"/>
      <c r="U10" s="76"/>
      <c r="V10" s="4" t="s">
        <v>32</v>
      </c>
    </row>
    <row r="11" spans="1:22" s="16" customFormat="1" ht="18" customHeight="1" x14ac:dyDescent="0.25">
      <c r="A11" s="4">
        <v>6</v>
      </c>
      <c r="B11" s="56" t="s">
        <v>107</v>
      </c>
      <c r="C11" s="56">
        <v>44137</v>
      </c>
      <c r="D11" s="57" t="s">
        <v>47</v>
      </c>
      <c r="E11" s="69">
        <v>868345031037245</v>
      </c>
      <c r="F11" s="57"/>
      <c r="G11" s="57" t="s">
        <v>67</v>
      </c>
      <c r="H11" s="2"/>
      <c r="I11" s="2" t="s">
        <v>99</v>
      </c>
      <c r="J11" s="1"/>
      <c r="K11" s="1" t="s">
        <v>91</v>
      </c>
      <c r="L11" s="1"/>
      <c r="M11" s="1" t="s">
        <v>114</v>
      </c>
      <c r="N11" s="1"/>
      <c r="O11" s="1" t="s">
        <v>69</v>
      </c>
      <c r="P11" s="1" t="s">
        <v>70</v>
      </c>
      <c r="Q11" s="3" t="s">
        <v>20</v>
      </c>
      <c r="R11" s="11" t="s">
        <v>25</v>
      </c>
      <c r="S11" s="4" t="s">
        <v>98</v>
      </c>
      <c r="T11" s="14"/>
      <c r="U11" s="76"/>
      <c r="V11" s="4" t="s">
        <v>31</v>
      </c>
    </row>
    <row r="12" spans="1:22" s="16" customFormat="1" ht="18" customHeight="1" x14ac:dyDescent="0.25">
      <c r="A12" s="4">
        <v>7</v>
      </c>
      <c r="B12" s="10">
        <v>44167</v>
      </c>
      <c r="C12" s="10">
        <v>44167</v>
      </c>
      <c r="D12" s="57" t="s">
        <v>47</v>
      </c>
      <c r="E12" s="58">
        <v>868926033964013</v>
      </c>
      <c r="F12" s="57"/>
      <c r="G12" s="57" t="s">
        <v>71</v>
      </c>
      <c r="H12" s="59" t="s">
        <v>121</v>
      </c>
      <c r="I12" s="2" t="s">
        <v>109</v>
      </c>
      <c r="J12" s="1" t="s">
        <v>122</v>
      </c>
      <c r="K12" s="57"/>
      <c r="L12" s="1" t="s">
        <v>91</v>
      </c>
      <c r="M12" s="57" t="s">
        <v>123</v>
      </c>
      <c r="N12" s="1"/>
      <c r="O12" s="1" t="s">
        <v>69</v>
      </c>
      <c r="P12" s="1" t="s">
        <v>124</v>
      </c>
      <c r="Q12" s="4" t="s">
        <v>19</v>
      </c>
      <c r="R12" s="11" t="s">
        <v>31</v>
      </c>
      <c r="S12" s="4" t="s">
        <v>98</v>
      </c>
      <c r="T12" s="14"/>
      <c r="U12" s="75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10">
        <v>44167</v>
      </c>
      <c r="C13" s="10">
        <v>44167</v>
      </c>
      <c r="D13" s="57" t="s">
        <v>47</v>
      </c>
      <c r="E13" s="58">
        <v>868926033924249</v>
      </c>
      <c r="F13" s="57"/>
      <c r="G13" s="57" t="s">
        <v>71</v>
      </c>
      <c r="H13" s="59" t="s">
        <v>121</v>
      </c>
      <c r="I13" s="2" t="s">
        <v>109</v>
      </c>
      <c r="J13" s="1" t="s">
        <v>122</v>
      </c>
      <c r="K13" s="17"/>
      <c r="L13" s="1" t="s">
        <v>91</v>
      </c>
      <c r="M13" s="57" t="s">
        <v>123</v>
      </c>
      <c r="N13" s="17"/>
      <c r="O13" s="1" t="s">
        <v>69</v>
      </c>
      <c r="P13" s="1" t="s">
        <v>124</v>
      </c>
      <c r="Q13" s="4" t="s">
        <v>19</v>
      </c>
      <c r="R13" s="11" t="s">
        <v>31</v>
      </c>
      <c r="S13" s="4" t="s">
        <v>98</v>
      </c>
      <c r="T13" s="14"/>
      <c r="U13" s="76"/>
      <c r="V13" s="4" t="s">
        <v>38</v>
      </c>
    </row>
    <row r="14" spans="1:22" s="16" customFormat="1" ht="18" customHeight="1" x14ac:dyDescent="0.25">
      <c r="A14" s="4">
        <v>9</v>
      </c>
      <c r="B14" s="10">
        <v>44167</v>
      </c>
      <c r="C14" s="10">
        <v>44167</v>
      </c>
      <c r="D14" s="57" t="s">
        <v>47</v>
      </c>
      <c r="E14" s="69">
        <v>868926033944544</v>
      </c>
      <c r="F14" s="57"/>
      <c r="G14" s="57" t="s">
        <v>71</v>
      </c>
      <c r="H14" s="59" t="s">
        <v>121</v>
      </c>
      <c r="I14" s="2" t="s">
        <v>109</v>
      </c>
      <c r="J14" s="1" t="s">
        <v>122</v>
      </c>
      <c r="K14" s="1"/>
      <c r="L14" s="1" t="s">
        <v>91</v>
      </c>
      <c r="M14" s="57" t="s">
        <v>123</v>
      </c>
      <c r="N14" s="1"/>
      <c r="O14" s="1" t="s">
        <v>69</v>
      </c>
      <c r="P14" s="1" t="s">
        <v>124</v>
      </c>
      <c r="Q14" s="4" t="s">
        <v>19</v>
      </c>
      <c r="R14" s="11" t="s">
        <v>31</v>
      </c>
      <c r="S14" s="4" t="s">
        <v>98</v>
      </c>
      <c r="T14" s="14"/>
      <c r="U14" s="76"/>
      <c r="V14" s="4" t="s">
        <v>37</v>
      </c>
    </row>
    <row r="15" spans="1:22" ht="18" customHeight="1" x14ac:dyDescent="0.25">
      <c r="A15" s="4">
        <v>10</v>
      </c>
      <c r="B15" s="10">
        <v>44167</v>
      </c>
      <c r="C15" s="10">
        <v>44167</v>
      </c>
      <c r="D15" s="57" t="s">
        <v>47</v>
      </c>
      <c r="E15" s="69">
        <v>868926033935799</v>
      </c>
      <c r="F15" s="57"/>
      <c r="G15" s="57" t="s">
        <v>71</v>
      </c>
      <c r="H15" s="59" t="s">
        <v>121</v>
      </c>
      <c r="I15" s="2" t="s">
        <v>109</v>
      </c>
      <c r="J15" s="1" t="s">
        <v>122</v>
      </c>
      <c r="K15" s="1"/>
      <c r="L15" s="1" t="s">
        <v>91</v>
      </c>
      <c r="M15" s="57" t="s">
        <v>123</v>
      </c>
      <c r="N15" s="1"/>
      <c r="O15" s="1" t="s">
        <v>69</v>
      </c>
      <c r="P15" s="1" t="s">
        <v>124</v>
      </c>
      <c r="Q15" s="4" t="s">
        <v>19</v>
      </c>
      <c r="R15" s="11" t="s">
        <v>31</v>
      </c>
      <c r="S15" s="4" t="s">
        <v>98</v>
      </c>
      <c r="T15" s="18"/>
      <c r="U15" s="76"/>
      <c r="V15" s="4" t="s">
        <v>25</v>
      </c>
    </row>
    <row r="16" spans="1:22" ht="18" customHeight="1" x14ac:dyDescent="0.25">
      <c r="A16" s="4">
        <v>11</v>
      </c>
      <c r="B16" s="10" t="s">
        <v>137</v>
      </c>
      <c r="C16" s="10" t="s">
        <v>142</v>
      </c>
      <c r="D16" s="1" t="s">
        <v>47</v>
      </c>
      <c r="E16" s="15">
        <v>868926033939270</v>
      </c>
      <c r="F16" s="1"/>
      <c r="G16" s="1" t="s">
        <v>71</v>
      </c>
      <c r="H16" s="1"/>
      <c r="I16" s="1" t="s">
        <v>112</v>
      </c>
      <c r="J16" s="59" t="s">
        <v>139</v>
      </c>
      <c r="K16" s="1" t="s">
        <v>138</v>
      </c>
      <c r="L16" s="1" t="s">
        <v>91</v>
      </c>
      <c r="M16" s="57" t="s">
        <v>140</v>
      </c>
      <c r="N16" s="1"/>
      <c r="O16" s="1" t="s">
        <v>69</v>
      </c>
      <c r="P16" s="1" t="s">
        <v>70</v>
      </c>
      <c r="Q16" s="4" t="s">
        <v>96</v>
      </c>
      <c r="R16" s="11" t="s">
        <v>97</v>
      </c>
      <c r="S16" s="4" t="s">
        <v>98</v>
      </c>
      <c r="T16" s="18"/>
      <c r="U16" s="77"/>
      <c r="V16" s="4" t="s">
        <v>26</v>
      </c>
    </row>
    <row r="17" spans="1:22" ht="18" customHeight="1" x14ac:dyDescent="0.25">
      <c r="A17" s="4">
        <v>12</v>
      </c>
      <c r="B17" s="10" t="s">
        <v>137</v>
      </c>
      <c r="C17" s="10" t="s">
        <v>142</v>
      </c>
      <c r="D17" s="57" t="s">
        <v>47</v>
      </c>
      <c r="E17" s="58">
        <v>868926033923720</v>
      </c>
      <c r="F17" s="73"/>
      <c r="G17" s="57" t="s">
        <v>71</v>
      </c>
      <c r="H17" s="1"/>
      <c r="I17" s="1" t="s">
        <v>109</v>
      </c>
      <c r="J17" s="1"/>
      <c r="K17" s="1" t="s">
        <v>91</v>
      </c>
      <c r="L17" s="1"/>
      <c r="M17" s="1" t="s">
        <v>141</v>
      </c>
      <c r="N17" s="1"/>
      <c r="O17" s="1" t="s">
        <v>69</v>
      </c>
      <c r="P17" s="1" t="s">
        <v>70</v>
      </c>
      <c r="Q17" s="4" t="s">
        <v>19</v>
      </c>
      <c r="R17" s="11" t="s">
        <v>31</v>
      </c>
      <c r="S17" s="4" t="s">
        <v>98</v>
      </c>
      <c r="T17" s="18"/>
      <c r="U17" s="14"/>
      <c r="V17" s="19"/>
    </row>
    <row r="18" spans="1:22" ht="18" customHeight="1" x14ac:dyDescent="0.25">
      <c r="A18" s="4">
        <v>13</v>
      </c>
      <c r="B18" s="10" t="s">
        <v>137</v>
      </c>
      <c r="C18" s="10" t="s">
        <v>142</v>
      </c>
      <c r="D18" s="57" t="s">
        <v>47</v>
      </c>
      <c r="E18" s="58">
        <v>869627031841505</v>
      </c>
      <c r="F18" s="73"/>
      <c r="G18" s="57" t="s">
        <v>71</v>
      </c>
      <c r="H18" s="1"/>
      <c r="I18" s="1" t="s">
        <v>109</v>
      </c>
      <c r="J18" s="1"/>
      <c r="K18" s="1" t="s">
        <v>91</v>
      </c>
      <c r="L18" s="1"/>
      <c r="M18" s="1" t="s">
        <v>141</v>
      </c>
      <c r="N18" s="1"/>
      <c r="O18" s="1" t="s">
        <v>69</v>
      </c>
      <c r="P18" s="1" t="s">
        <v>70</v>
      </c>
      <c r="Q18" s="4" t="s">
        <v>19</v>
      </c>
      <c r="R18" s="11" t="s">
        <v>31</v>
      </c>
      <c r="S18" s="4" t="s">
        <v>98</v>
      </c>
      <c r="T18" s="18"/>
      <c r="U18" s="18"/>
      <c r="V18" s="20"/>
    </row>
    <row r="19" spans="1:22" ht="18" customHeight="1" x14ac:dyDescent="0.25">
      <c r="A19" s="4">
        <v>14</v>
      </c>
      <c r="B19" s="10" t="s">
        <v>137</v>
      </c>
      <c r="C19" s="10" t="s">
        <v>142</v>
      </c>
      <c r="D19" s="57" t="s">
        <v>47</v>
      </c>
      <c r="E19" s="58">
        <v>869627031755168</v>
      </c>
      <c r="F19" s="73"/>
      <c r="G19" s="57" t="s">
        <v>71</v>
      </c>
      <c r="H19" s="1"/>
      <c r="I19" s="1" t="s">
        <v>112</v>
      </c>
      <c r="J19" s="1"/>
      <c r="K19" s="1" t="s">
        <v>91</v>
      </c>
      <c r="L19" s="1"/>
      <c r="M19" s="1" t="s">
        <v>141</v>
      </c>
      <c r="N19" s="1"/>
      <c r="O19" s="1" t="s">
        <v>69</v>
      </c>
      <c r="P19" s="1" t="s">
        <v>70</v>
      </c>
      <c r="Q19" s="4" t="s">
        <v>19</v>
      </c>
      <c r="R19" s="11" t="s">
        <v>31</v>
      </c>
      <c r="S19" s="4" t="s">
        <v>98</v>
      </c>
      <c r="T19" s="18"/>
      <c r="U19" s="5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2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10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73</v>
      </c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2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5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1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1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10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4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16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1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1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B21" sqref="B21:S34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20" width="26.85546875" style="24" customWidth="1"/>
    <col min="21" max="21" width="9.140625" style="24"/>
    <col min="22" max="22" width="30.5703125" style="24" customWidth="1"/>
    <col min="23" max="23" width="21.42578125" style="24" customWidth="1"/>
    <col min="24" max="16384" width="9.140625" style="24"/>
  </cols>
  <sheetData>
    <row r="1" spans="1:23" ht="24.95" customHeight="1" x14ac:dyDescent="0.25">
      <c r="A1" s="85" t="s">
        <v>84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</row>
    <row r="2" spans="1:23" ht="24.95" customHeight="1" x14ac:dyDescent="0.25">
      <c r="A2" s="86" t="s">
        <v>10</v>
      </c>
      <c r="B2" s="87"/>
      <c r="C2" s="87"/>
      <c r="D2" s="87"/>
      <c r="E2" s="88" t="s">
        <v>68</v>
      </c>
      <c r="F2" s="88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51"/>
      <c r="U2" s="32"/>
      <c r="V2" s="32"/>
      <c r="W2" s="33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2"/>
      <c r="W3" s="33"/>
    </row>
    <row r="4" spans="1:23" ht="24.95" customHeight="1" x14ac:dyDescent="0.25">
      <c r="A4" s="89" t="s">
        <v>0</v>
      </c>
      <c r="B4" s="82" t="s">
        <v>9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12</v>
      </c>
      <c r="L4" s="82"/>
      <c r="M4" s="90" t="s">
        <v>43</v>
      </c>
      <c r="N4" s="90" t="s">
        <v>11</v>
      </c>
      <c r="O4" s="82" t="s">
        <v>8</v>
      </c>
      <c r="P4" s="81" t="s">
        <v>15</v>
      </c>
      <c r="Q4" s="82" t="s">
        <v>40</v>
      </c>
      <c r="R4" s="82" t="s">
        <v>62</v>
      </c>
      <c r="S4" s="83" t="s">
        <v>66</v>
      </c>
      <c r="T4" s="32"/>
      <c r="U4" s="32"/>
      <c r="V4" s="82" t="s">
        <v>40</v>
      </c>
      <c r="W4" s="82" t="s">
        <v>62</v>
      </c>
    </row>
    <row r="5" spans="1:23" ht="50.1" customHeight="1" x14ac:dyDescent="0.25">
      <c r="A5" s="89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82"/>
      <c r="K5" s="5" t="s">
        <v>13</v>
      </c>
      <c r="L5" s="5" t="s">
        <v>14</v>
      </c>
      <c r="M5" s="91"/>
      <c r="N5" s="91"/>
      <c r="O5" s="82"/>
      <c r="P5" s="81"/>
      <c r="Q5" s="82"/>
      <c r="R5" s="82"/>
      <c r="S5" s="84"/>
      <c r="T5" s="32"/>
      <c r="U5" s="32"/>
      <c r="V5" s="82"/>
      <c r="W5" s="82"/>
    </row>
    <row r="6" spans="1:23" s="16" customFormat="1" ht="18" customHeight="1" x14ac:dyDescent="0.25">
      <c r="A6" s="4">
        <v>1</v>
      </c>
      <c r="B6" s="56" t="s">
        <v>125</v>
      </c>
      <c r="C6" s="56" t="s">
        <v>133</v>
      </c>
      <c r="D6" s="57" t="s">
        <v>45</v>
      </c>
      <c r="E6" s="58">
        <v>868183033792826</v>
      </c>
      <c r="F6" s="57"/>
      <c r="G6" s="57" t="s">
        <v>71</v>
      </c>
      <c r="H6" s="57"/>
      <c r="I6" s="59" t="s">
        <v>127</v>
      </c>
      <c r="J6" s="59"/>
      <c r="K6" s="60" t="s">
        <v>126</v>
      </c>
      <c r="L6" s="59"/>
      <c r="M6" s="59" t="s">
        <v>128</v>
      </c>
      <c r="N6" s="61"/>
      <c r="O6" s="59" t="s">
        <v>69</v>
      </c>
      <c r="P6" s="59" t="s">
        <v>70</v>
      </c>
      <c r="Q6" s="3" t="s">
        <v>20</v>
      </c>
      <c r="R6" s="57" t="s">
        <v>25</v>
      </c>
      <c r="S6" s="4"/>
      <c r="T6" s="32"/>
      <c r="U6" s="34"/>
      <c r="V6" s="75" t="s">
        <v>19</v>
      </c>
      <c r="W6" s="4" t="s">
        <v>21</v>
      </c>
    </row>
    <row r="7" spans="1:23" s="16" customFormat="1" ht="18" customHeight="1" x14ac:dyDescent="0.25">
      <c r="A7" s="4">
        <v>2</v>
      </c>
      <c r="B7" s="56" t="s">
        <v>125</v>
      </c>
      <c r="C7" s="56" t="s">
        <v>133</v>
      </c>
      <c r="D7" s="57" t="s">
        <v>45</v>
      </c>
      <c r="E7" s="58">
        <v>868183033787347</v>
      </c>
      <c r="F7" s="57"/>
      <c r="G7" s="57" t="s">
        <v>71</v>
      </c>
      <c r="H7" s="1"/>
      <c r="I7" s="1" t="s">
        <v>112</v>
      </c>
      <c r="J7" s="1" t="s">
        <v>130</v>
      </c>
      <c r="K7" s="1" t="s">
        <v>129</v>
      </c>
      <c r="L7" s="1" t="s">
        <v>131</v>
      </c>
      <c r="M7" s="1" t="s">
        <v>102</v>
      </c>
      <c r="N7" s="3"/>
      <c r="O7" s="1" t="s">
        <v>69</v>
      </c>
      <c r="P7" s="1" t="s">
        <v>70</v>
      </c>
      <c r="Q7" s="3" t="s">
        <v>96</v>
      </c>
      <c r="R7" s="4" t="s">
        <v>97</v>
      </c>
      <c r="S7" s="4"/>
      <c r="T7" s="32"/>
      <c r="U7" s="34"/>
      <c r="V7" s="76"/>
      <c r="W7" s="4" t="s">
        <v>36</v>
      </c>
    </row>
    <row r="8" spans="1:23" s="16" customFormat="1" ht="18" customHeight="1" x14ac:dyDescent="0.25">
      <c r="A8" s="4">
        <v>3</v>
      </c>
      <c r="B8" s="56" t="s">
        <v>125</v>
      </c>
      <c r="C8" s="56" t="s">
        <v>133</v>
      </c>
      <c r="D8" s="57" t="s">
        <v>45</v>
      </c>
      <c r="E8" s="69">
        <v>868183033809208</v>
      </c>
      <c r="F8" s="57"/>
      <c r="G8" s="57" t="s">
        <v>71</v>
      </c>
      <c r="H8" s="2" t="s">
        <v>117</v>
      </c>
      <c r="I8" s="2" t="s">
        <v>112</v>
      </c>
      <c r="J8" s="1"/>
      <c r="K8" s="1" t="s">
        <v>132</v>
      </c>
      <c r="L8" s="1" t="s">
        <v>131</v>
      </c>
      <c r="M8" s="1" t="s">
        <v>39</v>
      </c>
      <c r="N8" s="1"/>
      <c r="O8" s="1" t="s">
        <v>69</v>
      </c>
      <c r="P8" s="1" t="s">
        <v>70</v>
      </c>
      <c r="Q8" s="3" t="s">
        <v>20</v>
      </c>
      <c r="R8" s="11" t="s">
        <v>25</v>
      </c>
      <c r="S8" s="4"/>
      <c r="T8" s="32"/>
      <c r="U8" s="34"/>
      <c r="V8" s="76"/>
      <c r="W8" s="4" t="s">
        <v>22</v>
      </c>
    </row>
    <row r="9" spans="1:23" s="16" customFormat="1" ht="18" customHeight="1" x14ac:dyDescent="0.25">
      <c r="A9" s="4">
        <v>4</v>
      </c>
      <c r="B9" s="56">
        <v>43892</v>
      </c>
      <c r="C9" s="56" t="s">
        <v>105</v>
      </c>
      <c r="D9" s="57" t="s">
        <v>48</v>
      </c>
      <c r="E9" s="58">
        <v>861694030647992</v>
      </c>
      <c r="F9" s="57" t="s">
        <v>74</v>
      </c>
      <c r="G9" s="57" t="s">
        <v>67</v>
      </c>
      <c r="H9" s="57"/>
      <c r="I9" s="59" t="s">
        <v>72</v>
      </c>
      <c r="J9" s="59"/>
      <c r="K9" s="60" t="s">
        <v>75</v>
      </c>
      <c r="L9" s="59" t="s">
        <v>76</v>
      </c>
      <c r="M9" s="59" t="s">
        <v>39</v>
      </c>
      <c r="N9" s="61"/>
      <c r="O9" s="59" t="s">
        <v>69</v>
      </c>
      <c r="P9" s="59" t="s">
        <v>70</v>
      </c>
      <c r="Q9" s="3" t="s">
        <v>20</v>
      </c>
      <c r="R9" s="57" t="s">
        <v>25</v>
      </c>
      <c r="S9" s="4"/>
      <c r="T9" s="34"/>
      <c r="U9" s="34"/>
      <c r="V9" s="76"/>
      <c r="W9" s="4" t="s">
        <v>60</v>
      </c>
    </row>
    <row r="10" spans="1:23" s="16" customFormat="1" ht="18" customHeight="1" x14ac:dyDescent="0.25">
      <c r="A10" s="4">
        <v>5</v>
      </c>
      <c r="B10" s="56">
        <v>43892</v>
      </c>
      <c r="C10" s="56" t="s">
        <v>105</v>
      </c>
      <c r="D10" s="57" t="s">
        <v>48</v>
      </c>
      <c r="E10" s="58">
        <v>862631037452827</v>
      </c>
      <c r="F10" s="57" t="s">
        <v>74</v>
      </c>
      <c r="G10" s="57" t="s">
        <v>67</v>
      </c>
      <c r="H10" s="1"/>
      <c r="I10" s="59" t="s">
        <v>103</v>
      </c>
      <c r="J10" s="59" t="s">
        <v>104</v>
      </c>
      <c r="K10" s="59" t="s">
        <v>76</v>
      </c>
      <c r="L10" s="59"/>
      <c r="M10" s="59" t="s">
        <v>92</v>
      </c>
      <c r="N10" s="3"/>
      <c r="O10" s="59" t="s">
        <v>94</v>
      </c>
      <c r="P10" s="59" t="s">
        <v>70</v>
      </c>
      <c r="Q10" s="3" t="s">
        <v>19</v>
      </c>
      <c r="R10" s="62" t="s">
        <v>106</v>
      </c>
      <c r="S10" s="4"/>
      <c r="T10" s="34"/>
      <c r="U10" s="34"/>
      <c r="V10" s="76"/>
      <c r="W10" s="4" t="s">
        <v>32</v>
      </c>
    </row>
    <row r="11" spans="1:23" s="16" customFormat="1" ht="18" customHeight="1" x14ac:dyDescent="0.25">
      <c r="A11" s="4">
        <v>6</v>
      </c>
      <c r="B11" s="56">
        <v>43892</v>
      </c>
      <c r="C11" s="56" t="s">
        <v>105</v>
      </c>
      <c r="D11" s="57" t="s">
        <v>51</v>
      </c>
      <c r="E11" s="58">
        <v>861359036775912</v>
      </c>
      <c r="F11" s="57"/>
      <c r="G11" s="57" t="s">
        <v>71</v>
      </c>
      <c r="H11" s="57"/>
      <c r="I11" s="59" t="s">
        <v>77</v>
      </c>
      <c r="J11" s="59"/>
      <c r="K11" s="60" t="s">
        <v>78</v>
      </c>
      <c r="L11" s="59"/>
      <c r="M11" s="59" t="s">
        <v>39</v>
      </c>
      <c r="N11" s="61"/>
      <c r="O11" s="59" t="s">
        <v>69</v>
      </c>
      <c r="P11" s="59" t="s">
        <v>70</v>
      </c>
      <c r="Q11" s="3" t="s">
        <v>20</v>
      </c>
      <c r="R11" s="57" t="s">
        <v>25</v>
      </c>
      <c r="S11" s="4"/>
      <c r="T11" s="34"/>
      <c r="U11" s="34"/>
      <c r="V11" s="76"/>
      <c r="W11" s="4" t="s">
        <v>31</v>
      </c>
    </row>
    <row r="12" spans="1:23" s="16" customFormat="1" ht="18" customHeight="1" x14ac:dyDescent="0.25">
      <c r="A12" s="4">
        <v>7</v>
      </c>
      <c r="B12" s="56" t="s">
        <v>125</v>
      </c>
      <c r="C12" s="56" t="s">
        <v>156</v>
      </c>
      <c r="D12" s="57" t="s">
        <v>51</v>
      </c>
      <c r="E12" s="69">
        <v>861359036775912</v>
      </c>
      <c r="F12" s="57"/>
      <c r="G12" s="57" t="s">
        <v>71</v>
      </c>
      <c r="H12" s="1"/>
      <c r="I12" s="59" t="s">
        <v>135</v>
      </c>
      <c r="J12" s="59"/>
      <c r="K12" s="59" t="s">
        <v>134</v>
      </c>
      <c r="L12" s="59" t="s">
        <v>136</v>
      </c>
      <c r="M12" s="59" t="s">
        <v>39</v>
      </c>
      <c r="N12" s="3"/>
      <c r="O12" s="59" t="s">
        <v>69</v>
      </c>
      <c r="P12" s="59" t="s">
        <v>70</v>
      </c>
      <c r="Q12" s="3" t="s">
        <v>20</v>
      </c>
      <c r="R12" s="62" t="s">
        <v>25</v>
      </c>
      <c r="S12" s="4"/>
      <c r="T12" s="34"/>
      <c r="U12" s="34"/>
      <c r="V12" s="75" t="s">
        <v>20</v>
      </c>
      <c r="W12" s="4" t="s">
        <v>24</v>
      </c>
    </row>
    <row r="13" spans="1:23" s="16" customFormat="1" ht="18" customHeight="1" x14ac:dyDescent="0.25">
      <c r="A13" s="4">
        <v>8</v>
      </c>
      <c r="B13" s="56">
        <v>43892</v>
      </c>
      <c r="C13" s="56" t="s">
        <v>105</v>
      </c>
      <c r="D13" s="57" t="s">
        <v>52</v>
      </c>
      <c r="E13" s="69" t="s">
        <v>80</v>
      </c>
      <c r="F13" s="57"/>
      <c r="G13" s="57" t="s">
        <v>67</v>
      </c>
      <c r="H13" s="57"/>
      <c r="I13" s="59"/>
      <c r="J13" s="59" t="s">
        <v>93</v>
      </c>
      <c r="K13" s="60"/>
      <c r="L13" s="59"/>
      <c r="M13" s="59" t="s">
        <v>92</v>
      </c>
      <c r="N13" s="61"/>
      <c r="O13" s="59" t="s">
        <v>94</v>
      </c>
      <c r="P13" s="59" t="s">
        <v>70</v>
      </c>
      <c r="Q13" s="3" t="s">
        <v>19</v>
      </c>
      <c r="R13" s="57" t="s">
        <v>31</v>
      </c>
      <c r="S13" s="4"/>
      <c r="T13" s="34"/>
      <c r="U13" s="34"/>
      <c r="V13" s="76"/>
      <c r="W13" s="4" t="s">
        <v>38</v>
      </c>
    </row>
    <row r="14" spans="1:23" s="16" customFormat="1" ht="18" customHeight="1" x14ac:dyDescent="0.25">
      <c r="A14" s="4">
        <v>9</v>
      </c>
      <c r="B14" s="56">
        <v>43892</v>
      </c>
      <c r="C14" s="56" t="s">
        <v>105</v>
      </c>
      <c r="D14" s="57" t="s">
        <v>52</v>
      </c>
      <c r="E14" s="69" t="s">
        <v>81</v>
      </c>
      <c r="F14" s="57" t="s">
        <v>82</v>
      </c>
      <c r="G14" s="57" t="s">
        <v>67</v>
      </c>
      <c r="H14" s="1"/>
      <c r="I14" s="59"/>
      <c r="J14" s="59" t="s">
        <v>88</v>
      </c>
      <c r="K14" s="59"/>
      <c r="L14" s="59"/>
      <c r="M14" s="59" t="s">
        <v>92</v>
      </c>
      <c r="N14" s="3"/>
      <c r="O14" s="59" t="s">
        <v>94</v>
      </c>
      <c r="P14" s="59" t="s">
        <v>70</v>
      </c>
      <c r="Q14" s="3" t="s">
        <v>19</v>
      </c>
      <c r="R14" s="57" t="s">
        <v>32</v>
      </c>
      <c r="S14" s="4"/>
      <c r="T14" s="34"/>
      <c r="U14" s="34"/>
      <c r="V14" s="76"/>
      <c r="W14" s="4" t="s">
        <v>37</v>
      </c>
    </row>
    <row r="15" spans="1:23" ht="18" customHeight="1" x14ac:dyDescent="0.25">
      <c r="A15" s="4">
        <v>10</v>
      </c>
      <c r="B15" s="56">
        <v>43892</v>
      </c>
      <c r="C15" s="56" t="s">
        <v>105</v>
      </c>
      <c r="D15" s="57" t="s">
        <v>52</v>
      </c>
      <c r="E15" s="58">
        <v>866762029013982</v>
      </c>
      <c r="F15" s="57"/>
      <c r="G15" s="57" t="s">
        <v>67</v>
      </c>
      <c r="H15" s="57"/>
      <c r="I15" s="59" t="s">
        <v>86</v>
      </c>
      <c r="J15" s="59" t="s">
        <v>87</v>
      </c>
      <c r="K15" s="60" t="s">
        <v>85</v>
      </c>
      <c r="L15" s="1"/>
      <c r="M15" s="59" t="s">
        <v>102</v>
      </c>
      <c r="N15" s="1"/>
      <c r="O15" s="59" t="s">
        <v>69</v>
      </c>
      <c r="P15" s="59" t="s">
        <v>70</v>
      </c>
      <c r="Q15" s="3" t="s">
        <v>19</v>
      </c>
      <c r="R15" s="57" t="s">
        <v>22</v>
      </c>
      <c r="S15" s="4"/>
      <c r="T15" s="34"/>
      <c r="U15" s="18"/>
      <c r="V15" s="76"/>
      <c r="W15" s="4" t="s">
        <v>25</v>
      </c>
    </row>
    <row r="16" spans="1:23" ht="18" customHeight="1" x14ac:dyDescent="0.25">
      <c r="A16" s="4">
        <v>11</v>
      </c>
      <c r="B16" s="10" t="s">
        <v>107</v>
      </c>
      <c r="C16" s="10" t="s">
        <v>115</v>
      </c>
      <c r="D16" s="57" t="s">
        <v>52</v>
      </c>
      <c r="E16" s="58">
        <v>867330028908484</v>
      </c>
      <c r="F16" s="57"/>
      <c r="G16" s="57" t="s">
        <v>67</v>
      </c>
      <c r="H16" s="2"/>
      <c r="I16" s="2" t="s">
        <v>120</v>
      </c>
      <c r="J16" s="1" t="s">
        <v>118</v>
      </c>
      <c r="K16" s="1" t="s">
        <v>119</v>
      </c>
      <c r="L16" s="1"/>
      <c r="M16" s="1" t="s">
        <v>102</v>
      </c>
      <c r="N16" s="1"/>
      <c r="O16" s="1" t="s">
        <v>69</v>
      </c>
      <c r="P16" s="1" t="s">
        <v>70</v>
      </c>
      <c r="Q16" s="3" t="s">
        <v>19</v>
      </c>
      <c r="R16" s="11" t="s">
        <v>31</v>
      </c>
      <c r="S16" s="4"/>
      <c r="T16" s="34"/>
      <c r="U16" s="18"/>
      <c r="V16" s="77"/>
      <c r="W16" s="4" t="s">
        <v>26</v>
      </c>
    </row>
    <row r="17" spans="1:23" ht="18" customHeight="1" x14ac:dyDescent="0.25">
      <c r="A17" s="4">
        <v>12</v>
      </c>
      <c r="B17" s="10" t="s">
        <v>144</v>
      </c>
      <c r="C17" s="10" t="s">
        <v>148</v>
      </c>
      <c r="D17" s="11" t="s">
        <v>52</v>
      </c>
      <c r="E17" s="12">
        <v>866762029043526</v>
      </c>
      <c r="F17" s="11" t="s">
        <v>82</v>
      </c>
      <c r="G17" s="1" t="s">
        <v>67</v>
      </c>
      <c r="H17" s="2"/>
      <c r="I17" s="2" t="s">
        <v>72</v>
      </c>
      <c r="J17" s="1" t="s">
        <v>145</v>
      </c>
      <c r="K17" s="1" t="s">
        <v>119</v>
      </c>
      <c r="L17" s="62" t="s">
        <v>149</v>
      </c>
      <c r="M17" s="1" t="s">
        <v>150</v>
      </c>
      <c r="N17" s="1"/>
      <c r="O17" s="1" t="s">
        <v>69</v>
      </c>
      <c r="P17" s="1" t="s">
        <v>70</v>
      </c>
      <c r="Q17" s="3" t="s">
        <v>19</v>
      </c>
      <c r="R17" s="11" t="s">
        <v>32</v>
      </c>
      <c r="S17" s="4"/>
      <c r="T17" s="34"/>
      <c r="U17" s="18"/>
      <c r="V17" s="34"/>
      <c r="W17" s="19"/>
    </row>
    <row r="18" spans="1:23" ht="18" customHeight="1" x14ac:dyDescent="0.25">
      <c r="A18" s="4">
        <v>13</v>
      </c>
      <c r="B18" s="10" t="s">
        <v>144</v>
      </c>
      <c r="C18" s="10" t="s">
        <v>148</v>
      </c>
      <c r="D18" s="11" t="s">
        <v>52</v>
      </c>
      <c r="E18" s="12">
        <v>863306024477363</v>
      </c>
      <c r="F18" s="11"/>
      <c r="G18" s="1" t="s">
        <v>67</v>
      </c>
      <c r="H18" s="2"/>
      <c r="I18" s="2"/>
      <c r="J18" s="1" t="s">
        <v>87</v>
      </c>
      <c r="K18" s="1"/>
      <c r="L18" s="62" t="s">
        <v>149</v>
      </c>
      <c r="M18" s="1" t="s">
        <v>147</v>
      </c>
      <c r="N18" s="1"/>
      <c r="O18" s="1" t="s">
        <v>69</v>
      </c>
      <c r="P18" s="1" t="s">
        <v>70</v>
      </c>
      <c r="Q18" s="3" t="s">
        <v>20</v>
      </c>
      <c r="R18" s="11" t="s">
        <v>24</v>
      </c>
      <c r="S18" s="4"/>
      <c r="T18" s="34"/>
      <c r="U18" s="18"/>
      <c r="V18" s="18"/>
      <c r="W18" s="20"/>
    </row>
    <row r="19" spans="1:23" ht="18" customHeight="1" x14ac:dyDescent="0.25">
      <c r="A19" s="4">
        <v>14</v>
      </c>
      <c r="B19" s="10" t="s">
        <v>144</v>
      </c>
      <c r="C19" s="10" t="s">
        <v>148</v>
      </c>
      <c r="D19" s="1" t="s">
        <v>52</v>
      </c>
      <c r="E19" s="15">
        <v>867330028908484</v>
      </c>
      <c r="F19" s="1" t="s">
        <v>143</v>
      </c>
      <c r="G19" s="1" t="s">
        <v>67</v>
      </c>
      <c r="H19" s="1"/>
      <c r="I19" s="2" t="s">
        <v>72</v>
      </c>
      <c r="J19" s="1" t="s">
        <v>146</v>
      </c>
      <c r="K19" s="1"/>
      <c r="L19" s="60"/>
      <c r="M19" s="1" t="s">
        <v>92</v>
      </c>
      <c r="N19" s="1"/>
      <c r="O19" s="1" t="s">
        <v>94</v>
      </c>
      <c r="P19" s="1" t="s">
        <v>70</v>
      </c>
      <c r="Q19" s="4" t="s">
        <v>19</v>
      </c>
      <c r="R19" s="11" t="s">
        <v>31</v>
      </c>
      <c r="S19" s="4"/>
      <c r="T19" s="34"/>
      <c r="U19" s="18"/>
      <c r="V19" s="5" t="s">
        <v>40</v>
      </c>
      <c r="W19" s="21" t="s">
        <v>17</v>
      </c>
    </row>
    <row r="20" spans="1:23" ht="18" customHeight="1" x14ac:dyDescent="0.25">
      <c r="A20" s="4">
        <v>15</v>
      </c>
      <c r="B20" s="10" t="s">
        <v>151</v>
      </c>
      <c r="C20" s="10" t="s">
        <v>155</v>
      </c>
      <c r="D20" s="1" t="s">
        <v>52</v>
      </c>
      <c r="E20" s="15">
        <v>863306020499551</v>
      </c>
      <c r="F20" s="1"/>
      <c r="G20" s="1" t="s">
        <v>67</v>
      </c>
      <c r="H20" s="74" t="s">
        <v>153</v>
      </c>
      <c r="I20" s="17" t="s">
        <v>72</v>
      </c>
      <c r="J20" s="17" t="s">
        <v>154</v>
      </c>
      <c r="K20" s="17" t="s">
        <v>152</v>
      </c>
      <c r="L20" s="62" t="s">
        <v>149</v>
      </c>
      <c r="M20" s="1" t="s">
        <v>39</v>
      </c>
      <c r="N20" s="17"/>
      <c r="O20" s="1" t="s">
        <v>69</v>
      </c>
      <c r="P20" s="1" t="s">
        <v>70</v>
      </c>
      <c r="Q20" s="4" t="s">
        <v>20</v>
      </c>
      <c r="R20" s="11" t="s">
        <v>25</v>
      </c>
      <c r="S20" s="4"/>
      <c r="T20" s="34"/>
      <c r="U20" s="18"/>
      <c r="V20" s="11" t="s">
        <v>18</v>
      </c>
      <c r="W20" s="11">
        <f>COUNTIF($Q$6:$Q$105,"PM")</f>
        <v>9</v>
      </c>
    </row>
    <row r="21" spans="1:23" ht="18" customHeight="1" x14ac:dyDescent="0.25">
      <c r="A21" s="4">
        <v>16</v>
      </c>
      <c r="B21" s="56" t="s">
        <v>83</v>
      </c>
      <c r="C21" s="56" t="s">
        <v>105</v>
      </c>
      <c r="D21" s="57" t="s">
        <v>47</v>
      </c>
      <c r="E21" s="58">
        <v>864811037209041</v>
      </c>
      <c r="F21" s="57"/>
      <c r="G21" s="57" t="s">
        <v>67</v>
      </c>
      <c r="H21" s="57"/>
      <c r="I21" s="59" t="s">
        <v>99</v>
      </c>
      <c r="J21" s="59" t="s">
        <v>101</v>
      </c>
      <c r="K21" s="60" t="s">
        <v>100</v>
      </c>
      <c r="L21" s="59"/>
      <c r="M21" s="59" t="s">
        <v>92</v>
      </c>
      <c r="N21" s="61"/>
      <c r="O21" s="59" t="s">
        <v>94</v>
      </c>
      <c r="P21" s="59" t="s">
        <v>70</v>
      </c>
      <c r="Q21" s="3" t="s">
        <v>19</v>
      </c>
      <c r="R21" s="57" t="s">
        <v>36</v>
      </c>
      <c r="S21" s="4" t="s">
        <v>98</v>
      </c>
      <c r="T21" s="34"/>
      <c r="U21" s="18"/>
      <c r="V21" s="11" t="s">
        <v>58</v>
      </c>
      <c r="W21" s="11">
        <f>COUNTIF($Q$6:$Q$105,"PC")</f>
        <v>17</v>
      </c>
    </row>
    <row r="22" spans="1:23" ht="18" customHeight="1" x14ac:dyDescent="0.25">
      <c r="A22" s="4">
        <v>17</v>
      </c>
      <c r="B22" s="56" t="s">
        <v>83</v>
      </c>
      <c r="C22" s="56" t="s">
        <v>105</v>
      </c>
      <c r="D22" s="57" t="s">
        <v>47</v>
      </c>
      <c r="E22" s="58">
        <v>864811031253755</v>
      </c>
      <c r="F22" s="57"/>
      <c r="G22" s="57" t="s">
        <v>67</v>
      </c>
      <c r="H22" s="1"/>
      <c r="I22" s="59" t="s">
        <v>72</v>
      </c>
      <c r="J22" s="59" t="s">
        <v>90</v>
      </c>
      <c r="K22" s="59" t="s">
        <v>89</v>
      </c>
      <c r="L22" s="59" t="s">
        <v>91</v>
      </c>
      <c r="M22" s="59" t="s">
        <v>95</v>
      </c>
      <c r="N22" s="3"/>
      <c r="O22" s="59" t="s">
        <v>69</v>
      </c>
      <c r="P22" s="59" t="s">
        <v>70</v>
      </c>
      <c r="Q22" s="3" t="s">
        <v>96</v>
      </c>
      <c r="R22" s="62" t="s">
        <v>97</v>
      </c>
      <c r="S22" s="4" t="s">
        <v>98</v>
      </c>
      <c r="T22" s="34"/>
      <c r="U22" s="18"/>
      <c r="V22" s="11" t="s">
        <v>59</v>
      </c>
      <c r="W22" s="11">
        <f>COUNTIF($Q$6:$Q$105,"PC+PM")</f>
        <v>3</v>
      </c>
    </row>
    <row r="23" spans="1:23" ht="18" customHeight="1" x14ac:dyDescent="0.25">
      <c r="A23" s="4">
        <v>18</v>
      </c>
      <c r="B23" s="56" t="s">
        <v>107</v>
      </c>
      <c r="C23" s="56">
        <v>44137</v>
      </c>
      <c r="D23" s="57" t="s">
        <v>47</v>
      </c>
      <c r="E23" s="58">
        <v>864811031227940</v>
      </c>
      <c r="F23" s="57"/>
      <c r="G23" s="57" t="s">
        <v>67</v>
      </c>
      <c r="H23" s="57" t="s">
        <v>117</v>
      </c>
      <c r="I23" s="59" t="s">
        <v>99</v>
      </c>
      <c r="J23" s="59"/>
      <c r="K23" s="60" t="s">
        <v>108</v>
      </c>
      <c r="L23" s="1"/>
      <c r="M23" s="1" t="s">
        <v>116</v>
      </c>
      <c r="N23" s="1"/>
      <c r="O23" s="1" t="s">
        <v>69</v>
      </c>
      <c r="P23" s="1" t="s">
        <v>70</v>
      </c>
      <c r="Q23" s="3" t="s">
        <v>20</v>
      </c>
      <c r="R23" s="11" t="s">
        <v>25</v>
      </c>
      <c r="S23" s="4" t="s">
        <v>98</v>
      </c>
      <c r="T23" s="34"/>
      <c r="U23" s="18"/>
      <c r="V23" s="18"/>
      <c r="W23" s="20"/>
    </row>
    <row r="24" spans="1:23" ht="18" customHeight="1" x14ac:dyDescent="0.25">
      <c r="A24" s="4">
        <v>19</v>
      </c>
      <c r="B24" s="56" t="s">
        <v>107</v>
      </c>
      <c r="C24" s="56">
        <v>44137</v>
      </c>
      <c r="D24" s="57" t="s">
        <v>47</v>
      </c>
      <c r="E24" s="58">
        <v>869696043498778</v>
      </c>
      <c r="F24" s="57"/>
      <c r="G24" s="57" t="s">
        <v>67</v>
      </c>
      <c r="H24" s="2"/>
      <c r="I24" s="59" t="s">
        <v>112</v>
      </c>
      <c r="J24" s="1" t="s">
        <v>113</v>
      </c>
      <c r="K24" s="59" t="s">
        <v>111</v>
      </c>
      <c r="L24" s="1"/>
      <c r="M24" s="1" t="s">
        <v>110</v>
      </c>
      <c r="N24" s="1"/>
      <c r="O24" s="1" t="s">
        <v>69</v>
      </c>
      <c r="P24" s="1" t="s">
        <v>70</v>
      </c>
      <c r="Q24" s="3" t="s">
        <v>19</v>
      </c>
      <c r="R24" s="11" t="s">
        <v>31</v>
      </c>
      <c r="S24" s="4" t="s">
        <v>98</v>
      </c>
      <c r="T24" s="34"/>
      <c r="U24" s="18"/>
      <c r="V24" s="18"/>
      <c r="W24" s="20"/>
    </row>
    <row r="25" spans="1:23" ht="18" customHeight="1" x14ac:dyDescent="0.25">
      <c r="A25" s="4">
        <v>20</v>
      </c>
      <c r="B25" s="56" t="s">
        <v>107</v>
      </c>
      <c r="C25" s="56">
        <v>44137</v>
      </c>
      <c r="D25" s="57" t="s">
        <v>47</v>
      </c>
      <c r="E25" s="69">
        <v>868926033939817</v>
      </c>
      <c r="F25" s="57"/>
      <c r="G25" s="57" t="s">
        <v>67</v>
      </c>
      <c r="H25" s="2"/>
      <c r="I25" s="2" t="s">
        <v>109</v>
      </c>
      <c r="J25" s="1" t="s">
        <v>87</v>
      </c>
      <c r="K25" s="1" t="s">
        <v>91</v>
      </c>
      <c r="L25" s="1"/>
      <c r="M25" s="1" t="s">
        <v>110</v>
      </c>
      <c r="N25" s="1"/>
      <c r="O25" s="1" t="s">
        <v>69</v>
      </c>
      <c r="P25" s="1" t="s">
        <v>70</v>
      </c>
      <c r="Q25" s="3" t="s">
        <v>19</v>
      </c>
      <c r="R25" s="11" t="s">
        <v>22</v>
      </c>
      <c r="S25" s="4" t="s">
        <v>98</v>
      </c>
      <c r="T25" s="34"/>
      <c r="U25" s="18"/>
      <c r="V25" s="5" t="s">
        <v>55</v>
      </c>
      <c r="W25" s="21" t="s">
        <v>17</v>
      </c>
    </row>
    <row r="26" spans="1:23" ht="18" customHeight="1" x14ac:dyDescent="0.25">
      <c r="A26" s="4">
        <v>21</v>
      </c>
      <c r="B26" s="56" t="s">
        <v>107</v>
      </c>
      <c r="C26" s="56">
        <v>44137</v>
      </c>
      <c r="D26" s="57" t="s">
        <v>47</v>
      </c>
      <c r="E26" s="69">
        <v>868345031037245</v>
      </c>
      <c r="F26" s="57"/>
      <c r="G26" s="57" t="s">
        <v>67</v>
      </c>
      <c r="H26" s="2"/>
      <c r="I26" s="2" t="s">
        <v>99</v>
      </c>
      <c r="J26" s="1"/>
      <c r="K26" s="1" t="s">
        <v>91</v>
      </c>
      <c r="L26" s="1"/>
      <c r="M26" s="1" t="s">
        <v>114</v>
      </c>
      <c r="N26" s="1"/>
      <c r="O26" s="1" t="s">
        <v>69</v>
      </c>
      <c r="P26" s="1" t="s">
        <v>70</v>
      </c>
      <c r="Q26" s="3" t="s">
        <v>20</v>
      </c>
      <c r="R26" s="11" t="s">
        <v>25</v>
      </c>
      <c r="S26" s="4" t="s">
        <v>98</v>
      </c>
      <c r="T26" s="34"/>
      <c r="U26" s="18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>
        <v>44167</v>
      </c>
      <c r="C27" s="10">
        <v>44167</v>
      </c>
      <c r="D27" s="57" t="s">
        <v>47</v>
      </c>
      <c r="E27" s="58">
        <v>868926033964013</v>
      </c>
      <c r="F27" s="57"/>
      <c r="G27" s="57" t="s">
        <v>71</v>
      </c>
      <c r="H27" s="59" t="s">
        <v>121</v>
      </c>
      <c r="I27" s="2" t="s">
        <v>109</v>
      </c>
      <c r="J27" s="1" t="s">
        <v>122</v>
      </c>
      <c r="K27" s="57"/>
      <c r="L27" s="1" t="s">
        <v>91</v>
      </c>
      <c r="M27" s="57" t="s">
        <v>123</v>
      </c>
      <c r="N27" s="1"/>
      <c r="O27" s="1" t="s">
        <v>69</v>
      </c>
      <c r="P27" s="1" t="s">
        <v>124</v>
      </c>
      <c r="Q27" s="4" t="s">
        <v>19</v>
      </c>
      <c r="R27" s="11" t="s">
        <v>31</v>
      </c>
      <c r="S27" s="4" t="s">
        <v>98</v>
      </c>
      <c r="T27" s="34"/>
      <c r="U27" s="18"/>
      <c r="V27" s="4" t="s">
        <v>35</v>
      </c>
      <c r="W27" s="11">
        <f>COUNTIF($R$6:$R$51,"*GSM*")</f>
        <v>2</v>
      </c>
    </row>
    <row r="28" spans="1:23" ht="18" customHeight="1" x14ac:dyDescent="0.25">
      <c r="A28" s="4">
        <v>23</v>
      </c>
      <c r="B28" s="10">
        <v>44167</v>
      </c>
      <c r="C28" s="10">
        <v>44167</v>
      </c>
      <c r="D28" s="57" t="s">
        <v>47</v>
      </c>
      <c r="E28" s="58">
        <v>868926033924249</v>
      </c>
      <c r="F28" s="57"/>
      <c r="G28" s="57" t="s">
        <v>71</v>
      </c>
      <c r="H28" s="59" t="s">
        <v>121</v>
      </c>
      <c r="I28" s="2" t="s">
        <v>109</v>
      </c>
      <c r="J28" s="1" t="s">
        <v>122</v>
      </c>
      <c r="K28" s="17"/>
      <c r="L28" s="1" t="s">
        <v>91</v>
      </c>
      <c r="M28" s="57" t="s">
        <v>123</v>
      </c>
      <c r="N28" s="17"/>
      <c r="O28" s="1" t="s">
        <v>69</v>
      </c>
      <c r="P28" s="1" t="s">
        <v>124</v>
      </c>
      <c r="Q28" s="4" t="s">
        <v>19</v>
      </c>
      <c r="R28" s="11" t="s">
        <v>31</v>
      </c>
      <c r="S28" s="4" t="s">
        <v>98</v>
      </c>
      <c r="T28" s="34"/>
      <c r="U28" s="18"/>
      <c r="V28" s="4" t="s">
        <v>28</v>
      </c>
      <c r="W28" s="11">
        <f>COUNTIF($R$6:$R$51,"*GPS*")</f>
        <v>2</v>
      </c>
    </row>
    <row r="29" spans="1:23" ht="18" customHeight="1" x14ac:dyDescent="0.25">
      <c r="A29" s="4">
        <v>24</v>
      </c>
      <c r="B29" s="10">
        <v>44167</v>
      </c>
      <c r="C29" s="10">
        <v>44167</v>
      </c>
      <c r="D29" s="57" t="s">
        <v>47</v>
      </c>
      <c r="E29" s="69">
        <v>868926033944544</v>
      </c>
      <c r="F29" s="57"/>
      <c r="G29" s="57" t="s">
        <v>71</v>
      </c>
      <c r="H29" s="59" t="s">
        <v>121</v>
      </c>
      <c r="I29" s="2" t="s">
        <v>109</v>
      </c>
      <c r="J29" s="1" t="s">
        <v>122</v>
      </c>
      <c r="K29" s="1"/>
      <c r="L29" s="1" t="s">
        <v>91</v>
      </c>
      <c r="M29" s="57" t="s">
        <v>123</v>
      </c>
      <c r="N29" s="1"/>
      <c r="O29" s="1" t="s">
        <v>69</v>
      </c>
      <c r="P29" s="1" t="s">
        <v>124</v>
      </c>
      <c r="Q29" s="4" t="s">
        <v>19</v>
      </c>
      <c r="R29" s="11" t="s">
        <v>31</v>
      </c>
      <c r="S29" s="4" t="s">
        <v>98</v>
      </c>
      <c r="T29" s="34"/>
      <c r="U29" s="18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>
        <v>44167</v>
      </c>
      <c r="C30" s="10">
        <v>44167</v>
      </c>
      <c r="D30" s="57" t="s">
        <v>47</v>
      </c>
      <c r="E30" s="69">
        <v>868926033935799</v>
      </c>
      <c r="F30" s="57"/>
      <c r="G30" s="57" t="s">
        <v>71</v>
      </c>
      <c r="H30" s="59" t="s">
        <v>121</v>
      </c>
      <c r="I30" s="2" t="s">
        <v>109</v>
      </c>
      <c r="J30" s="1" t="s">
        <v>122</v>
      </c>
      <c r="K30" s="1"/>
      <c r="L30" s="1" t="s">
        <v>91</v>
      </c>
      <c r="M30" s="57" t="s">
        <v>123</v>
      </c>
      <c r="N30" s="1"/>
      <c r="O30" s="1" t="s">
        <v>69</v>
      </c>
      <c r="P30" s="1" t="s">
        <v>124</v>
      </c>
      <c r="Q30" s="4" t="s">
        <v>19</v>
      </c>
      <c r="R30" s="11" t="s">
        <v>31</v>
      </c>
      <c r="S30" s="4" t="s">
        <v>98</v>
      </c>
      <c r="T30" s="34"/>
      <c r="U30" s="18"/>
      <c r="V30" s="4" t="s">
        <v>33</v>
      </c>
      <c r="W30" s="11">
        <f>COUNTIF($R$6:$R$51,"*NG*")</f>
        <v>2</v>
      </c>
    </row>
    <row r="31" spans="1:23" ht="18" customHeight="1" x14ac:dyDescent="0.25">
      <c r="A31" s="4">
        <v>26</v>
      </c>
      <c r="B31" s="10" t="s">
        <v>137</v>
      </c>
      <c r="C31" s="10" t="s">
        <v>142</v>
      </c>
      <c r="D31" s="1" t="s">
        <v>47</v>
      </c>
      <c r="E31" s="15">
        <v>868926033939270</v>
      </c>
      <c r="F31" s="1"/>
      <c r="G31" s="1" t="s">
        <v>71</v>
      </c>
      <c r="H31" s="1"/>
      <c r="I31" s="1" t="s">
        <v>112</v>
      </c>
      <c r="J31" s="59" t="s">
        <v>139</v>
      </c>
      <c r="K31" s="1" t="s">
        <v>138</v>
      </c>
      <c r="L31" s="1" t="s">
        <v>91</v>
      </c>
      <c r="M31" s="57" t="s">
        <v>140</v>
      </c>
      <c r="N31" s="1"/>
      <c r="O31" s="1" t="s">
        <v>69</v>
      </c>
      <c r="P31" s="1" t="s">
        <v>70</v>
      </c>
      <c r="Q31" s="4" t="s">
        <v>96</v>
      </c>
      <c r="R31" s="11" t="s">
        <v>97</v>
      </c>
      <c r="S31" s="4" t="s">
        <v>98</v>
      </c>
      <c r="T31" s="34"/>
      <c r="U31" s="18"/>
      <c r="V31" s="4" t="s">
        <v>23</v>
      </c>
      <c r="W31" s="11">
        <f>COUNTIF($R$6:$R$51,"*LK*")</f>
        <v>15</v>
      </c>
    </row>
    <row r="32" spans="1:23" ht="18" customHeight="1" x14ac:dyDescent="0.25">
      <c r="A32" s="4">
        <v>27</v>
      </c>
      <c r="B32" s="10" t="s">
        <v>137</v>
      </c>
      <c r="C32" s="10" t="s">
        <v>142</v>
      </c>
      <c r="D32" s="57" t="s">
        <v>47</v>
      </c>
      <c r="E32" s="58">
        <v>868926033923720</v>
      </c>
      <c r="F32" s="73"/>
      <c r="G32" s="57" t="s">
        <v>71</v>
      </c>
      <c r="H32" s="1"/>
      <c r="I32" s="1" t="s">
        <v>109</v>
      </c>
      <c r="J32" s="1"/>
      <c r="K32" s="1" t="s">
        <v>91</v>
      </c>
      <c r="L32" s="1"/>
      <c r="M32" s="1" t="s">
        <v>141</v>
      </c>
      <c r="N32" s="1"/>
      <c r="O32" s="1" t="s">
        <v>69</v>
      </c>
      <c r="P32" s="1" t="s">
        <v>70</v>
      </c>
      <c r="Q32" s="4" t="s">
        <v>19</v>
      </c>
      <c r="R32" s="11" t="s">
        <v>31</v>
      </c>
      <c r="S32" s="4" t="s">
        <v>98</v>
      </c>
      <c r="T32" s="34"/>
      <c r="U32" s="18"/>
      <c r="V32" s="4" t="s">
        <v>29</v>
      </c>
      <c r="W32" s="11">
        <f>COUNTIF($R$6:$R$51,"*MCH*")</f>
        <v>1</v>
      </c>
    </row>
    <row r="33" spans="1:23" ht="18" customHeight="1" x14ac:dyDescent="0.25">
      <c r="A33" s="4">
        <v>28</v>
      </c>
      <c r="B33" s="10" t="s">
        <v>137</v>
      </c>
      <c r="C33" s="10" t="s">
        <v>142</v>
      </c>
      <c r="D33" s="57" t="s">
        <v>47</v>
      </c>
      <c r="E33" s="58">
        <v>869627031841505</v>
      </c>
      <c r="F33" s="73"/>
      <c r="G33" s="57" t="s">
        <v>71</v>
      </c>
      <c r="H33" s="1"/>
      <c r="I33" s="1" t="s">
        <v>109</v>
      </c>
      <c r="J33" s="1"/>
      <c r="K33" s="1" t="s">
        <v>91</v>
      </c>
      <c r="L33" s="1"/>
      <c r="M33" s="1" t="s">
        <v>141</v>
      </c>
      <c r="N33" s="1"/>
      <c r="O33" s="1" t="s">
        <v>69</v>
      </c>
      <c r="P33" s="1" t="s">
        <v>70</v>
      </c>
      <c r="Q33" s="4" t="s">
        <v>19</v>
      </c>
      <c r="R33" s="11" t="s">
        <v>31</v>
      </c>
      <c r="S33" s="4" t="s">
        <v>98</v>
      </c>
      <c r="T33" s="34"/>
      <c r="U33" s="18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 t="s">
        <v>137</v>
      </c>
      <c r="C34" s="10" t="s">
        <v>142</v>
      </c>
      <c r="D34" s="57" t="s">
        <v>47</v>
      </c>
      <c r="E34" s="58">
        <v>869627031755168</v>
      </c>
      <c r="F34" s="73"/>
      <c r="G34" s="57" t="s">
        <v>71</v>
      </c>
      <c r="H34" s="1"/>
      <c r="I34" s="1" t="s">
        <v>112</v>
      </c>
      <c r="J34" s="1"/>
      <c r="K34" s="1" t="s">
        <v>91</v>
      </c>
      <c r="L34" s="1"/>
      <c r="M34" s="1" t="s">
        <v>141</v>
      </c>
      <c r="N34" s="1"/>
      <c r="O34" s="1" t="s">
        <v>69</v>
      </c>
      <c r="P34" s="1" t="s">
        <v>70</v>
      </c>
      <c r="Q34" s="4" t="s">
        <v>19</v>
      </c>
      <c r="R34" s="11" t="s">
        <v>31</v>
      </c>
      <c r="S34" s="4" t="s">
        <v>98</v>
      </c>
      <c r="T34" s="34"/>
      <c r="U34" s="18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4"/>
      <c r="U35" s="18"/>
      <c r="V35" s="4" t="s">
        <v>39</v>
      </c>
      <c r="W35" s="11">
        <f>COUNTIF($R$6:$R$51,"*NCFW*")</f>
        <v>11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4"/>
      <c r="U36" s="18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4"/>
      <c r="U37" s="18"/>
      <c r="V37" s="22" t="s">
        <v>34</v>
      </c>
      <c r="W37" s="11">
        <f>SUM(W26:W36)</f>
        <v>33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4"/>
      <c r="U38" s="18"/>
      <c r="V38" s="18"/>
      <c r="W38" s="20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4"/>
      <c r="U39" s="18"/>
      <c r="V39" s="18"/>
      <c r="W39" s="20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4"/>
      <c r="U40" s="18"/>
      <c r="V40" s="22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4"/>
      <c r="U41" s="18"/>
      <c r="V41" s="22" t="s">
        <v>42</v>
      </c>
      <c r="W41" s="11">
        <f>COUNTIF($O$6:$O$51,"*KS*")</f>
        <v>5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4"/>
      <c r="U42" s="18"/>
      <c r="V42" s="18"/>
      <c r="W42" s="20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4"/>
      <c r="U43" s="18"/>
      <c r="V43" s="18"/>
      <c r="W43" s="20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2"/>
      <c r="U44" s="18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2"/>
      <c r="U45" s="18"/>
      <c r="V45" s="11" t="s">
        <v>51</v>
      </c>
      <c r="W45" s="11">
        <f>COUNTIF($D$6:$D$105,"TG102E")</f>
        <v>2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2"/>
      <c r="U46" s="18"/>
      <c r="V46" s="11" t="s">
        <v>45</v>
      </c>
      <c r="W46" s="11">
        <f>COUNTIF($D$6:$D$105,"TG102LE")</f>
        <v>3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2"/>
      <c r="U47" s="54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2"/>
      <c r="U48" s="54"/>
      <c r="V48" s="11" t="s">
        <v>47</v>
      </c>
      <c r="W48" s="11">
        <f>COUNTIF($D$6:$D$105,"TG102V")</f>
        <v>14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2"/>
      <c r="U49" s="54"/>
      <c r="V49" s="11" t="s">
        <v>48</v>
      </c>
      <c r="W49" s="11">
        <f>COUNTIF($D$6:$D$105,"TG102SE")</f>
        <v>2</v>
      </c>
    </row>
    <row r="50" spans="1:23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52"/>
      <c r="U50" s="54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2"/>
      <c r="U51" s="54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52"/>
      <c r="U52" s="54"/>
      <c r="V52" s="11" t="s">
        <v>52</v>
      </c>
      <c r="W52" s="11">
        <f>COUNTIF($D$6:$D$105,"TG102")</f>
        <v>8</v>
      </c>
    </row>
    <row r="53" spans="1:23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52"/>
      <c r="U53" s="54"/>
      <c r="V53" s="11" t="s">
        <v>53</v>
      </c>
      <c r="W53" s="11">
        <f>COUNTIF($D$6:$D$105,"TG102A")</f>
        <v>0</v>
      </c>
    </row>
    <row r="54" spans="1:23" ht="18" customHeight="1" x14ac:dyDescent="0.25">
      <c r="A54" s="36">
        <v>49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9"/>
      <c r="M54" s="48"/>
      <c r="N54" s="50"/>
      <c r="O54" s="50"/>
      <c r="P54" s="48"/>
      <c r="Q54" s="48"/>
      <c r="R54" s="48"/>
      <c r="S54" s="48"/>
      <c r="T54" s="52"/>
      <c r="U54" s="54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52"/>
      <c r="U55" s="54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1"/>
      <c r="M56" s="40"/>
      <c r="N56" s="40"/>
      <c r="O56" s="40"/>
      <c r="P56" s="40"/>
      <c r="Q56" s="40"/>
      <c r="R56" s="40"/>
      <c r="S56" s="40"/>
      <c r="T56" s="52"/>
      <c r="U56" s="54"/>
      <c r="V56" s="78" t="s">
        <v>65</v>
      </c>
      <c r="W56" s="78">
        <f>SUM(COUNTIF($D$6:$D$106,"**")-SUM($W$45:$W$55))</f>
        <v>0</v>
      </c>
    </row>
    <row r="57" spans="1:23" ht="18" customHeight="1" x14ac:dyDescent="0.25">
      <c r="A57" s="4">
        <v>52</v>
      </c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1"/>
      <c r="M57" s="40"/>
      <c r="N57" s="40"/>
      <c r="O57" s="40"/>
      <c r="P57" s="40"/>
      <c r="Q57" s="40"/>
      <c r="R57" s="40"/>
      <c r="S57" s="40"/>
      <c r="T57" s="52"/>
      <c r="U57" s="54"/>
      <c r="V57" s="79"/>
      <c r="W57" s="79"/>
    </row>
    <row r="58" spans="1:23" ht="18" customHeight="1" x14ac:dyDescent="0.25">
      <c r="A58" s="4">
        <v>53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1"/>
      <c r="M58" s="40"/>
      <c r="N58" s="40"/>
      <c r="O58" s="40"/>
      <c r="P58" s="40"/>
      <c r="Q58" s="40"/>
      <c r="R58" s="40"/>
      <c r="S58" s="40"/>
      <c r="T58" s="52"/>
      <c r="U58" s="54"/>
      <c r="V58" s="80"/>
      <c r="W58" s="80"/>
    </row>
    <row r="59" spans="1:23" ht="18" customHeight="1" x14ac:dyDescent="0.25">
      <c r="A59" s="4">
        <v>54</v>
      </c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1"/>
      <c r="M59" s="40"/>
      <c r="N59" s="40"/>
      <c r="O59" s="40"/>
      <c r="P59" s="40"/>
      <c r="Q59" s="40"/>
      <c r="R59" s="40"/>
      <c r="S59" s="40"/>
      <c r="T59" s="52"/>
      <c r="U59" s="54"/>
      <c r="V59" s="43"/>
      <c r="W59" s="44"/>
    </row>
    <row r="60" spans="1:23" ht="18" customHeight="1" x14ac:dyDescent="0.25">
      <c r="A60" s="4">
        <v>55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1"/>
      <c r="M60" s="40"/>
      <c r="N60" s="40"/>
      <c r="O60" s="40"/>
      <c r="P60" s="40"/>
      <c r="Q60" s="40"/>
      <c r="R60" s="40"/>
      <c r="S60" s="40"/>
      <c r="T60" s="52"/>
      <c r="U60" s="54"/>
      <c r="V60" s="43"/>
      <c r="W60" s="44"/>
    </row>
    <row r="61" spans="1:23" ht="18" customHeight="1" x14ac:dyDescent="0.25">
      <c r="A61" s="4">
        <v>56</v>
      </c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1"/>
      <c r="M61" s="40"/>
      <c r="N61" s="40"/>
      <c r="O61" s="40"/>
      <c r="P61" s="40"/>
      <c r="Q61" s="40"/>
      <c r="R61" s="40"/>
      <c r="S61" s="40"/>
      <c r="T61" s="52"/>
      <c r="U61" s="54"/>
      <c r="V61" s="22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1"/>
      <c r="M62" s="40"/>
      <c r="N62" s="40"/>
      <c r="O62" s="40"/>
      <c r="P62" s="40"/>
      <c r="Q62" s="40"/>
      <c r="R62" s="40"/>
      <c r="S62" s="40"/>
      <c r="T62" s="52"/>
      <c r="U62" s="54"/>
      <c r="V62" s="22" t="s">
        <v>42</v>
      </c>
      <c r="W62" s="11">
        <f>COUNTIF($O$6:$O$105,"*KS*")</f>
        <v>5</v>
      </c>
    </row>
    <row r="63" spans="1:23" ht="18" customHeight="1" x14ac:dyDescent="0.25">
      <c r="A63" s="4">
        <v>58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1"/>
      <c r="M63" s="40"/>
      <c r="N63" s="40"/>
      <c r="O63" s="40"/>
      <c r="P63" s="40"/>
      <c r="Q63" s="40"/>
      <c r="R63" s="40"/>
      <c r="S63" s="40"/>
      <c r="T63" s="52"/>
      <c r="U63" s="54"/>
      <c r="V63" s="43"/>
      <c r="W63" s="44"/>
    </row>
    <row r="64" spans="1:23" ht="18" customHeight="1" x14ac:dyDescent="0.25">
      <c r="A64" s="4">
        <v>59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1"/>
      <c r="M64" s="40"/>
      <c r="N64" s="40"/>
      <c r="O64" s="40"/>
      <c r="P64" s="40"/>
      <c r="Q64" s="40"/>
      <c r="R64" s="40"/>
      <c r="S64" s="40"/>
      <c r="T64" s="52"/>
      <c r="U64" s="54"/>
      <c r="V64" s="43"/>
      <c r="W64" s="44"/>
    </row>
    <row r="65" spans="1:23" ht="18" customHeight="1" x14ac:dyDescent="0.25">
      <c r="A65" s="4">
        <v>60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1"/>
      <c r="M65" s="40"/>
      <c r="N65" s="40"/>
      <c r="O65" s="40"/>
      <c r="P65" s="40"/>
      <c r="Q65" s="40"/>
      <c r="R65" s="40"/>
      <c r="S65" s="40"/>
      <c r="T65" s="52"/>
      <c r="U65" s="54"/>
      <c r="V65" s="43"/>
      <c r="W65" s="44"/>
    </row>
    <row r="66" spans="1:23" ht="18" customHeight="1" x14ac:dyDescent="0.25">
      <c r="A66" s="4">
        <v>61</v>
      </c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1"/>
      <c r="M66" s="40"/>
      <c r="N66" s="40"/>
      <c r="O66" s="40"/>
      <c r="P66" s="40"/>
      <c r="Q66" s="40"/>
      <c r="R66" s="40"/>
      <c r="S66" s="40"/>
      <c r="T66" s="52"/>
      <c r="U66" s="54"/>
      <c r="V66" s="43"/>
      <c r="W66" s="44"/>
    </row>
    <row r="67" spans="1:23" ht="18" customHeight="1" x14ac:dyDescent="0.25">
      <c r="A67" s="4">
        <v>62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1"/>
      <c r="M67" s="40"/>
      <c r="N67" s="40"/>
      <c r="O67" s="40"/>
      <c r="P67" s="40"/>
      <c r="Q67" s="40"/>
      <c r="R67" s="40"/>
      <c r="S67" s="40"/>
      <c r="T67" s="52"/>
      <c r="U67" s="54"/>
      <c r="V67" s="43">
        <f>SUM(D6:D12)</f>
        <v>0</v>
      </c>
      <c r="W67" s="44"/>
    </row>
    <row r="68" spans="1:23" ht="18" customHeight="1" x14ac:dyDescent="0.25">
      <c r="A68" s="4">
        <v>63</v>
      </c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1"/>
      <c r="M68" s="40"/>
      <c r="N68" s="40"/>
      <c r="O68" s="40"/>
      <c r="P68" s="40"/>
      <c r="Q68" s="40"/>
      <c r="R68" s="40"/>
      <c r="S68" s="40"/>
      <c r="T68" s="52"/>
      <c r="U68" s="54"/>
      <c r="V68" s="43"/>
      <c r="W68" s="44"/>
    </row>
    <row r="69" spans="1:23" ht="18" customHeight="1" x14ac:dyDescent="0.25">
      <c r="A69" s="4">
        <v>64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1"/>
      <c r="M69" s="40"/>
      <c r="N69" s="40"/>
      <c r="O69" s="40"/>
      <c r="P69" s="40"/>
      <c r="Q69" s="40"/>
      <c r="R69" s="40"/>
      <c r="S69" s="40"/>
      <c r="T69" s="52"/>
      <c r="U69" s="54"/>
      <c r="V69" s="43"/>
      <c r="W69" s="44"/>
    </row>
    <row r="70" spans="1:23" ht="18" customHeight="1" x14ac:dyDescent="0.25">
      <c r="A70" s="4">
        <v>65</v>
      </c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1"/>
      <c r="M70" s="40"/>
      <c r="N70" s="40"/>
      <c r="O70" s="40"/>
      <c r="P70" s="40"/>
      <c r="Q70" s="40"/>
      <c r="R70" s="40"/>
      <c r="S70" s="40"/>
      <c r="T70" s="52"/>
      <c r="U70" s="54"/>
      <c r="V70" s="43"/>
      <c r="W70" s="44"/>
    </row>
    <row r="71" spans="1:23" ht="18" customHeight="1" x14ac:dyDescent="0.25">
      <c r="A71" s="4">
        <v>66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1"/>
      <c r="M71" s="40"/>
      <c r="N71" s="40"/>
      <c r="O71" s="40"/>
      <c r="P71" s="40"/>
      <c r="Q71" s="40"/>
      <c r="R71" s="40"/>
      <c r="S71" s="40"/>
      <c r="T71" s="52"/>
      <c r="U71" s="54"/>
      <c r="V71" s="43"/>
      <c r="W71" s="44"/>
    </row>
    <row r="72" spans="1:23" ht="18" customHeight="1" x14ac:dyDescent="0.25">
      <c r="A72" s="4">
        <v>67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1"/>
      <c r="M72" s="40"/>
      <c r="N72" s="40"/>
      <c r="O72" s="40"/>
      <c r="P72" s="40"/>
      <c r="Q72" s="40"/>
      <c r="R72" s="40"/>
      <c r="S72" s="40"/>
      <c r="T72" s="52"/>
      <c r="U72" s="54"/>
      <c r="V72" s="43"/>
      <c r="W72" s="44"/>
    </row>
    <row r="73" spans="1:23" ht="18" customHeight="1" x14ac:dyDescent="0.25">
      <c r="A73" s="4">
        <v>68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1"/>
      <c r="M73" s="40"/>
      <c r="N73" s="40"/>
      <c r="O73" s="40"/>
      <c r="P73" s="40"/>
      <c r="Q73" s="40"/>
      <c r="R73" s="40"/>
      <c r="S73" s="40"/>
      <c r="T73" s="52"/>
      <c r="U73" s="54"/>
      <c r="V73" s="43"/>
      <c r="W73" s="44"/>
    </row>
    <row r="74" spans="1:23" ht="18" customHeight="1" x14ac:dyDescent="0.25">
      <c r="A74" s="4">
        <v>69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1"/>
      <c r="M74" s="40"/>
      <c r="N74" s="40"/>
      <c r="O74" s="40"/>
      <c r="P74" s="40"/>
      <c r="Q74" s="40"/>
      <c r="R74" s="40"/>
      <c r="S74" s="40"/>
      <c r="T74" s="52"/>
      <c r="U74" s="54"/>
      <c r="V74" s="43"/>
      <c r="W74" s="44"/>
    </row>
    <row r="75" spans="1:23" ht="18" customHeight="1" x14ac:dyDescent="0.25">
      <c r="A75" s="4">
        <v>70</v>
      </c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1"/>
      <c r="M75" s="40"/>
      <c r="N75" s="40"/>
      <c r="O75" s="40"/>
      <c r="P75" s="40"/>
      <c r="Q75" s="40"/>
      <c r="R75" s="40"/>
      <c r="S75" s="40"/>
      <c r="T75" s="52"/>
      <c r="U75" s="54"/>
      <c r="V75" s="43"/>
      <c r="W75" s="44"/>
    </row>
    <row r="76" spans="1:23" ht="18" customHeight="1" x14ac:dyDescent="0.25">
      <c r="A76" s="4">
        <v>71</v>
      </c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1"/>
      <c r="M76" s="40"/>
      <c r="N76" s="40"/>
      <c r="O76" s="40"/>
      <c r="P76" s="40"/>
      <c r="Q76" s="40"/>
      <c r="R76" s="40"/>
      <c r="S76" s="40"/>
      <c r="T76" s="52"/>
      <c r="U76" s="54"/>
      <c r="V76" s="43"/>
      <c r="W76" s="44"/>
    </row>
    <row r="77" spans="1:23" ht="18" customHeight="1" x14ac:dyDescent="0.25">
      <c r="A77" s="4">
        <v>72</v>
      </c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1"/>
      <c r="M77" s="40"/>
      <c r="N77" s="40"/>
      <c r="O77" s="40"/>
      <c r="P77" s="40"/>
      <c r="Q77" s="40"/>
      <c r="R77" s="40"/>
      <c r="S77" s="40"/>
      <c r="T77" s="52"/>
      <c r="U77" s="54"/>
      <c r="V77" s="43"/>
      <c r="W77" s="44"/>
    </row>
    <row r="78" spans="1:23" ht="18" customHeight="1" x14ac:dyDescent="0.25">
      <c r="A78" s="4">
        <v>73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1"/>
      <c r="M78" s="40"/>
      <c r="N78" s="40"/>
      <c r="O78" s="40"/>
      <c r="P78" s="40"/>
      <c r="Q78" s="40"/>
      <c r="R78" s="40"/>
      <c r="S78" s="40"/>
      <c r="T78" s="52"/>
      <c r="U78" s="54"/>
      <c r="V78" s="43"/>
      <c r="W78" s="44"/>
    </row>
    <row r="79" spans="1:23" ht="18" customHeight="1" x14ac:dyDescent="0.25">
      <c r="A79" s="4">
        <v>74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1"/>
      <c r="M79" s="40"/>
      <c r="N79" s="40"/>
      <c r="O79" s="40"/>
      <c r="P79" s="40"/>
      <c r="Q79" s="40"/>
      <c r="R79" s="40"/>
      <c r="S79" s="40"/>
      <c r="T79" s="52"/>
      <c r="U79" s="54"/>
      <c r="V79" s="43"/>
      <c r="W79" s="44"/>
    </row>
    <row r="80" spans="1:23" ht="18" customHeight="1" x14ac:dyDescent="0.25">
      <c r="A80" s="4">
        <v>75</v>
      </c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1"/>
      <c r="M80" s="40"/>
      <c r="N80" s="40"/>
      <c r="O80" s="40"/>
      <c r="P80" s="40"/>
      <c r="Q80" s="40"/>
      <c r="R80" s="40"/>
      <c r="S80" s="40"/>
      <c r="T80" s="52"/>
      <c r="U80" s="54"/>
      <c r="V80" s="43"/>
      <c r="W80" s="44"/>
    </row>
    <row r="81" spans="1:23" ht="18" customHeight="1" x14ac:dyDescent="0.25">
      <c r="A81" s="4">
        <v>76</v>
      </c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1"/>
      <c r="M81" s="40"/>
      <c r="N81" s="40"/>
      <c r="O81" s="40"/>
      <c r="P81" s="40"/>
      <c r="Q81" s="40"/>
      <c r="R81" s="40"/>
      <c r="S81" s="40"/>
      <c r="T81" s="52"/>
      <c r="U81" s="54"/>
      <c r="V81" s="43"/>
      <c r="W81" s="44"/>
    </row>
    <row r="82" spans="1:23" ht="18" customHeight="1" x14ac:dyDescent="0.25">
      <c r="A82" s="4">
        <v>77</v>
      </c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1"/>
      <c r="M82" s="40"/>
      <c r="N82" s="40"/>
      <c r="O82" s="40"/>
      <c r="P82" s="40"/>
      <c r="Q82" s="40"/>
      <c r="R82" s="40"/>
      <c r="S82" s="40"/>
      <c r="T82" s="52"/>
      <c r="U82" s="54"/>
      <c r="V82" s="43"/>
      <c r="W82" s="44"/>
    </row>
    <row r="83" spans="1:23" ht="18" customHeight="1" x14ac:dyDescent="0.25">
      <c r="A83" s="4">
        <v>78</v>
      </c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1"/>
      <c r="M83" s="40"/>
      <c r="N83" s="40"/>
      <c r="O83" s="40"/>
      <c r="P83" s="40"/>
      <c r="Q83" s="40"/>
      <c r="R83" s="40"/>
      <c r="S83" s="40"/>
      <c r="T83" s="52"/>
      <c r="U83" s="54"/>
      <c r="V83" s="43"/>
      <c r="W83" s="44"/>
    </row>
    <row r="84" spans="1:23" ht="18" customHeight="1" x14ac:dyDescent="0.25">
      <c r="A84" s="4">
        <v>79</v>
      </c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1"/>
      <c r="M84" s="40"/>
      <c r="N84" s="40"/>
      <c r="O84" s="40"/>
      <c r="P84" s="40"/>
      <c r="Q84" s="40"/>
      <c r="R84" s="40"/>
      <c r="S84" s="40"/>
      <c r="T84" s="52"/>
      <c r="U84" s="54"/>
      <c r="V84" s="43"/>
      <c r="W84" s="44"/>
    </row>
    <row r="85" spans="1:23" ht="18" customHeight="1" x14ac:dyDescent="0.25">
      <c r="A85" s="4">
        <v>80</v>
      </c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1"/>
      <c r="M85" s="40"/>
      <c r="N85" s="40"/>
      <c r="O85" s="40"/>
      <c r="P85" s="40"/>
      <c r="Q85" s="40"/>
      <c r="R85" s="40"/>
      <c r="S85" s="40"/>
      <c r="T85" s="52"/>
      <c r="U85" s="54"/>
      <c r="V85" s="43"/>
      <c r="W85" s="44"/>
    </row>
    <row r="86" spans="1:23" ht="18" customHeight="1" x14ac:dyDescent="0.25">
      <c r="A86" s="4">
        <v>81</v>
      </c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1"/>
      <c r="M86" s="40"/>
      <c r="N86" s="40"/>
      <c r="O86" s="40"/>
      <c r="P86" s="40"/>
      <c r="Q86" s="40"/>
      <c r="R86" s="40"/>
      <c r="S86" s="40"/>
      <c r="T86" s="52"/>
      <c r="U86" s="54"/>
      <c r="V86" s="43"/>
      <c r="W86" s="44"/>
    </row>
    <row r="87" spans="1:23" ht="18" customHeight="1" x14ac:dyDescent="0.25">
      <c r="A87" s="4">
        <v>82</v>
      </c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1"/>
      <c r="M87" s="40"/>
      <c r="N87" s="40"/>
      <c r="O87" s="40"/>
      <c r="P87" s="40"/>
      <c r="Q87" s="40"/>
      <c r="R87" s="40"/>
      <c r="S87" s="40"/>
      <c r="T87" s="52"/>
      <c r="U87" s="54"/>
      <c r="V87" s="43"/>
      <c r="W87" s="44"/>
    </row>
    <row r="88" spans="1:23" ht="18" customHeight="1" x14ac:dyDescent="0.25">
      <c r="A88" s="4">
        <v>83</v>
      </c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1"/>
      <c r="M88" s="40"/>
      <c r="N88" s="40"/>
      <c r="O88" s="40"/>
      <c r="P88" s="40"/>
      <c r="Q88" s="40"/>
      <c r="R88" s="40"/>
      <c r="S88" s="40"/>
      <c r="T88" s="52"/>
      <c r="U88" s="54"/>
      <c r="V88" s="43"/>
      <c r="W88" s="44"/>
    </row>
    <row r="89" spans="1:23" ht="18" customHeight="1" x14ac:dyDescent="0.25">
      <c r="A89" s="4">
        <v>84</v>
      </c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1"/>
      <c r="M89" s="40"/>
      <c r="N89" s="40"/>
      <c r="O89" s="40"/>
      <c r="P89" s="40"/>
      <c r="Q89" s="40"/>
      <c r="R89" s="40"/>
      <c r="S89" s="40"/>
      <c r="T89" s="52"/>
      <c r="U89" s="54"/>
      <c r="V89" s="43"/>
      <c r="W89" s="44"/>
    </row>
    <row r="90" spans="1:23" ht="18" customHeight="1" x14ac:dyDescent="0.25">
      <c r="A90" s="4">
        <v>85</v>
      </c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1"/>
      <c r="M90" s="40"/>
      <c r="N90" s="40"/>
      <c r="O90" s="40"/>
      <c r="P90" s="40"/>
      <c r="Q90" s="40"/>
      <c r="R90" s="40"/>
      <c r="S90" s="40"/>
      <c r="T90" s="52"/>
      <c r="U90" s="54"/>
      <c r="V90" s="43"/>
      <c r="W90" s="44"/>
    </row>
    <row r="91" spans="1:23" ht="18" customHeight="1" x14ac:dyDescent="0.25">
      <c r="A91" s="4">
        <v>86</v>
      </c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1"/>
      <c r="M91" s="40"/>
      <c r="N91" s="40"/>
      <c r="O91" s="40"/>
      <c r="P91" s="40"/>
      <c r="Q91" s="40"/>
      <c r="R91" s="40"/>
      <c r="S91" s="40"/>
      <c r="T91" s="52"/>
      <c r="U91" s="54"/>
      <c r="V91" s="43"/>
      <c r="W91" s="44"/>
    </row>
    <row r="92" spans="1:23" ht="18" customHeight="1" x14ac:dyDescent="0.25">
      <c r="A92" s="4">
        <v>87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1"/>
      <c r="M92" s="40"/>
      <c r="N92" s="40"/>
      <c r="O92" s="40"/>
      <c r="P92" s="40"/>
      <c r="Q92" s="40"/>
      <c r="R92" s="40"/>
      <c r="S92" s="40"/>
      <c r="T92" s="52"/>
      <c r="U92" s="54"/>
      <c r="V92" s="43"/>
      <c r="W92" s="44"/>
    </row>
    <row r="93" spans="1:23" ht="18" customHeight="1" x14ac:dyDescent="0.25">
      <c r="A93" s="4">
        <v>88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1"/>
      <c r="M93" s="40"/>
      <c r="N93" s="40"/>
      <c r="O93" s="40"/>
      <c r="P93" s="40"/>
      <c r="Q93" s="40"/>
      <c r="R93" s="40"/>
      <c r="S93" s="40"/>
      <c r="T93" s="52"/>
      <c r="U93" s="54"/>
      <c r="V93" s="43"/>
      <c r="W93" s="44"/>
    </row>
    <row r="94" spans="1:23" ht="18" customHeight="1" x14ac:dyDescent="0.25">
      <c r="A94" s="4">
        <v>89</v>
      </c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1"/>
      <c r="M94" s="40"/>
      <c r="N94" s="40"/>
      <c r="O94" s="40"/>
      <c r="P94" s="40"/>
      <c r="Q94" s="40"/>
      <c r="R94" s="40"/>
      <c r="S94" s="40"/>
      <c r="T94" s="52"/>
      <c r="U94" s="54"/>
      <c r="V94" s="43"/>
      <c r="W94" s="44"/>
    </row>
    <row r="95" spans="1:23" ht="18" customHeight="1" x14ac:dyDescent="0.25">
      <c r="A95" s="4">
        <v>90</v>
      </c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1"/>
      <c r="M95" s="40"/>
      <c r="N95" s="40"/>
      <c r="O95" s="40"/>
      <c r="P95" s="40"/>
      <c r="Q95" s="40"/>
      <c r="R95" s="40"/>
      <c r="S95" s="40"/>
      <c r="T95" s="52"/>
      <c r="U95" s="54"/>
      <c r="V95" s="43"/>
      <c r="W95" s="44"/>
    </row>
    <row r="96" spans="1:23" ht="18" customHeight="1" x14ac:dyDescent="0.25">
      <c r="A96" s="4">
        <v>91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1"/>
      <c r="M96" s="40"/>
      <c r="N96" s="40"/>
      <c r="O96" s="40"/>
      <c r="P96" s="40"/>
      <c r="Q96" s="40"/>
      <c r="R96" s="40"/>
      <c r="S96" s="40"/>
      <c r="T96" s="52"/>
      <c r="U96" s="54"/>
      <c r="V96" s="43"/>
      <c r="W96" s="44"/>
    </row>
    <row r="97" spans="1:23" ht="18" customHeight="1" x14ac:dyDescent="0.25">
      <c r="A97" s="4">
        <v>92</v>
      </c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1"/>
      <c r="M97" s="40"/>
      <c r="N97" s="40"/>
      <c r="O97" s="40"/>
      <c r="P97" s="40"/>
      <c r="Q97" s="40"/>
      <c r="R97" s="40"/>
      <c r="S97" s="40"/>
      <c r="T97" s="52"/>
      <c r="U97" s="54"/>
      <c r="V97" s="43"/>
      <c r="W97" s="44"/>
    </row>
    <row r="98" spans="1:23" ht="18" customHeight="1" x14ac:dyDescent="0.25">
      <c r="A98" s="4">
        <v>93</v>
      </c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1"/>
      <c r="M98" s="40"/>
      <c r="N98" s="40"/>
      <c r="O98" s="40"/>
      <c r="P98" s="40"/>
      <c r="Q98" s="40"/>
      <c r="R98" s="40"/>
      <c r="S98" s="40"/>
      <c r="T98" s="52"/>
      <c r="U98" s="54"/>
      <c r="V98" s="43"/>
      <c r="W98" s="44"/>
    </row>
    <row r="99" spans="1:23" ht="18" customHeight="1" x14ac:dyDescent="0.25">
      <c r="A99" s="4">
        <v>94</v>
      </c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1"/>
      <c r="M99" s="40"/>
      <c r="N99" s="40"/>
      <c r="O99" s="40"/>
      <c r="P99" s="40"/>
      <c r="Q99" s="40"/>
      <c r="R99" s="40"/>
      <c r="S99" s="40"/>
      <c r="T99" s="52"/>
      <c r="U99" s="54"/>
      <c r="V99" s="43"/>
      <c r="W99" s="44"/>
    </row>
    <row r="100" spans="1:23" ht="18" customHeight="1" x14ac:dyDescent="0.25">
      <c r="A100" s="4">
        <v>95</v>
      </c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1"/>
      <c r="M100" s="40"/>
      <c r="N100" s="40"/>
      <c r="O100" s="40"/>
      <c r="P100" s="40"/>
      <c r="Q100" s="40"/>
      <c r="R100" s="40"/>
      <c r="S100" s="40"/>
      <c r="T100" s="52"/>
      <c r="U100" s="54"/>
      <c r="V100" s="43"/>
      <c r="W100" s="44"/>
    </row>
    <row r="101" spans="1:23" ht="18" customHeight="1" x14ac:dyDescent="0.25">
      <c r="A101" s="4">
        <v>96</v>
      </c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1"/>
      <c r="M101" s="40"/>
      <c r="N101" s="40"/>
      <c r="O101" s="40"/>
      <c r="P101" s="40"/>
      <c r="Q101" s="40"/>
      <c r="R101" s="40"/>
      <c r="S101" s="40"/>
      <c r="T101" s="52"/>
      <c r="U101" s="54"/>
      <c r="V101" s="43"/>
      <c r="W101" s="44"/>
    </row>
    <row r="102" spans="1:23" ht="18" customHeight="1" x14ac:dyDescent="0.25">
      <c r="A102" s="4">
        <v>97</v>
      </c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1"/>
      <c r="M102" s="40"/>
      <c r="N102" s="40"/>
      <c r="O102" s="40"/>
      <c r="P102" s="40"/>
      <c r="Q102" s="40"/>
      <c r="R102" s="40"/>
      <c r="S102" s="40"/>
      <c r="T102" s="52"/>
      <c r="U102" s="54"/>
      <c r="V102" s="43"/>
      <c r="W102" s="44"/>
    </row>
    <row r="103" spans="1:23" ht="18" customHeight="1" x14ac:dyDescent="0.25">
      <c r="A103" s="4">
        <v>98</v>
      </c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1"/>
      <c r="M103" s="40"/>
      <c r="N103" s="40"/>
      <c r="O103" s="40"/>
      <c r="P103" s="40"/>
      <c r="Q103" s="40"/>
      <c r="R103" s="40"/>
      <c r="S103" s="40"/>
      <c r="T103" s="52"/>
      <c r="U103" s="54"/>
      <c r="V103" s="43"/>
      <c r="W103" s="44"/>
    </row>
    <row r="104" spans="1:23" ht="18" customHeight="1" x14ac:dyDescent="0.25">
      <c r="A104" s="4">
        <v>99</v>
      </c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1"/>
      <c r="M104" s="40"/>
      <c r="N104" s="40"/>
      <c r="O104" s="40"/>
      <c r="P104" s="40"/>
      <c r="Q104" s="40"/>
      <c r="R104" s="40"/>
      <c r="S104" s="40"/>
      <c r="T104" s="52"/>
      <c r="U104" s="54"/>
      <c r="V104" s="43"/>
      <c r="W104" s="44"/>
    </row>
    <row r="105" spans="1:23" ht="18" customHeight="1" x14ac:dyDescent="0.25">
      <c r="A105" s="4">
        <v>100</v>
      </c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1"/>
      <c r="M105" s="40"/>
      <c r="N105" s="40"/>
      <c r="O105" s="40"/>
      <c r="P105" s="40"/>
      <c r="Q105" s="40"/>
      <c r="R105" s="40"/>
      <c r="S105" s="40"/>
      <c r="T105" s="53"/>
      <c r="U105" s="55"/>
      <c r="V105" s="46"/>
      <c r="W105" s="47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TG102LE</vt:lpstr>
      <vt:lpstr>TG102SE</vt:lpstr>
      <vt:lpstr>TG102E</vt:lpstr>
      <vt:lpstr>TG102</vt:lpstr>
      <vt:lpstr>TG102V</vt:lpstr>
      <vt:lpstr>TongHopThang</vt:lpstr>
      <vt:lpstr>'TG102'!Criteria</vt:lpstr>
      <vt:lpstr>TG102E!Criteria</vt:lpstr>
      <vt:lpstr>TG102LE!Criteria</vt:lpstr>
      <vt:lpstr>TG102SE!Criteria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dcterms:created xsi:type="dcterms:W3CDTF">2014-07-04T02:52:10Z</dcterms:created>
  <dcterms:modified xsi:type="dcterms:W3CDTF">2020-03-21T04:11:09Z</dcterms:modified>
</cp:coreProperties>
</file>