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1\02.XuLyBH\"/>
    </mc:Choice>
  </mc:AlternateContent>
  <bookViews>
    <workbookView xWindow="-15" yWindow="4035" windowWidth="10320" windowHeight="4065"/>
  </bookViews>
  <sheets>
    <sheet name="TG102LE" sheetId="19" r:id="rId1"/>
    <sheet name="TG102V" sheetId="23" r:id="rId2"/>
    <sheet name="TongHopThang" sheetId="22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TongHopThang!$S$1:$S$105</definedName>
    <definedName name="_xlnm.Criteria" localSheetId="0">TG102LE!$S$4:$S$51</definedName>
    <definedName name="_xlnm.Criteria" localSheetId="1">TG102V!$S$4:$S$51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T48" i="23" l="1"/>
  <c r="U47" i="23"/>
  <c r="U46" i="23"/>
  <c r="U45" i="23"/>
  <c r="V41" i="23"/>
  <c r="V40" i="23"/>
  <c r="V36" i="23"/>
  <c r="V35" i="23"/>
  <c r="V34" i="23"/>
  <c r="V33" i="23"/>
  <c r="V32" i="23"/>
  <c r="V31" i="23"/>
  <c r="V30" i="23"/>
  <c r="V29" i="23"/>
  <c r="V28" i="23"/>
  <c r="V27" i="23"/>
  <c r="V26" i="23"/>
  <c r="V22" i="23"/>
  <c r="V21" i="23"/>
  <c r="V20" i="23"/>
  <c r="V37" i="23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<sst xmlns="http://schemas.openxmlformats.org/spreadsheetml/2006/main" count="636" uniqueCount="141">
  <si>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</si>
  <si>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</si>
  <si>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</si>
  <si>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</si>
  <si>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</si>
  <si>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</si>
  <si>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</si>
  <si>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</si>
  <si>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</si>
  <si>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</si>
  <si>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</si>
  <si>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</si>
  <si>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</si>
  <si>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</si>
  <si>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</si>
  <si>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</si>
  <si>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</si>
  <si>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</si>
  <si>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</si>
  <si>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</si>
  <si>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</si>
  <si>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</si>
  <si>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</si>
  <si>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</si>
  <si>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</si>
  <si>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</si>
  <si>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</si>
  <si>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</si>
  <si>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</si>
  <si>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</si>
  <si>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</si>
  <si>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</si>
  <si>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</si>
  <si>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</si>
  <si>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</si>
  <si>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</si>
  <si>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</si>
  <si>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</si>
  <si>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</si>
  <si>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</si>
  <si>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</si>
  <si>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</si>
  <si>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</si>
  <si>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</si>
  <si>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</si>
  <si>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</si>
  <si>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</si>
  <si>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</si>
  <si>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</si>
  <si>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</si>
  <si>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</si>
  <si>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</si>
  <si>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</si>
  <si>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</si>
  <si>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</si>
  <si>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</si>
  <si>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</si>
  <si>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</si>
  <si>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</si>
  <si>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</si>
  <si>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</si>
  <si>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</si>
  <si>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</si>
  <si>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</si>
  <si>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</si>
  <si>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</si>
  <si>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</si>
  <si>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XỬ LÝ THIẾT BỊ BẢO HÀNH THÁNG 01 NĂM 2021</t>
  </si>
  <si>
    <t>Taris SG</t>
  </si>
  <si>
    <t>H</t>
  </si>
  <si>
    <t>Còn BH</t>
  </si>
  <si>
    <t>LE.1.00.---05.190404</t>
  </si>
  <si>
    <t>203.162.69.57,20005</t>
  </si>
  <si>
    <t>LE.1.00.---01.180710</t>
  </si>
  <si>
    <t>203.162.69.18,16886</t>
  </si>
  <si>
    <t>203.162.69.57,20002</t>
  </si>
  <si>
    <t>LE.1.00.---06.191010</t>
  </si>
  <si>
    <t>LE.2.00.---28.200624</t>
  </si>
  <si>
    <t>Thiết bị không nhận sim</t>
  </si>
  <si>
    <t>Khởi tạo lại thiết bị, nâng cấp FW cho thiết bị</t>
  </si>
  <si>
    <t>BT</t>
  </si>
  <si>
    <t>Thể</t>
  </si>
  <si>
    <t>SF,NCFW</t>
  </si>
  <si>
    <t>Thiết bị lỏng chân nguồn</t>
  </si>
  <si>
    <t>Hàn lại connector, nâng cấp FW cho thiết bị</t>
  </si>
  <si>
    <t>203.162.69.75,20475</t>
  </si>
  <si>
    <t>LE.1.00.---01.180405</t>
  </si>
  <si>
    <t>203.162.69.75,20175</t>
  </si>
  <si>
    <t>LK,NCFW</t>
  </si>
  <si>
    <t>PC+PM</t>
  </si>
  <si>
    <t>112.213.94.88,30002</t>
  </si>
  <si>
    <t>203.162.69.75,21575</t>
  </si>
  <si>
    <t>Nâng cấp FW cho thiết bị</t>
  </si>
  <si>
    <t>VI.1.00.---01.170906</t>
  </si>
  <si>
    <t>112.213.94.88,30006</t>
  </si>
  <si>
    <t>VI.2.00.---21.200630</t>
  </si>
  <si>
    <t>203.162.69.18,16883</t>
  </si>
  <si>
    <t>Thiết bị nổ acc+chập nổ MCU</t>
  </si>
  <si>
    <t xml:space="preserve">W.1.00.---01.180320 </t>
  </si>
  <si>
    <t>203.162.69.57,20003</t>
  </si>
  <si>
    <t>W.1.00.---01.180320</t>
  </si>
  <si>
    <t>W.2.00.---21.200630</t>
  </si>
  <si>
    <t>Thiết bị oxi hóa chân nguồn</t>
  </si>
  <si>
    <t>Xử lý phần cứng, nâng cấp FW cho thiết bị</t>
  </si>
  <si>
    <t>203.162.69.18,16880</t>
  </si>
  <si>
    <t>W.1.00.---01.180629</t>
  </si>
  <si>
    <t>Nâng cấp khay sim+FW cho thiết bị</t>
  </si>
  <si>
    <t>CS</t>
  </si>
  <si>
    <t>203.162.69.75,30020</t>
  </si>
  <si>
    <t xml:space="preserve">W.1.00.---01.180629 </t>
  </si>
  <si>
    <t>203.162.69.57,20001</t>
  </si>
  <si>
    <t>203.162.69.75,30030</t>
  </si>
  <si>
    <t>W.1.00.---01.180319</t>
  </si>
  <si>
    <t>W.2.00.---21.200629</t>
  </si>
  <si>
    <t>203.162.69.75,20275</t>
  </si>
  <si>
    <t>203.162.69.18,16885</t>
  </si>
  <si>
    <t xml:space="preserve">W.1.00.---01.170808 </t>
  </si>
  <si>
    <t xml:space="preserve">W.1.00.---01.181101 </t>
  </si>
  <si>
    <t>W.2.00.---21.200631</t>
  </si>
  <si>
    <t>203.162.69.75,20075</t>
  </si>
  <si>
    <t>Thiết bị không chốt GPS</t>
  </si>
  <si>
    <t>Thay vỏ</t>
  </si>
  <si>
    <t>Thay MCU, nâng cấp khay sim+FW</t>
  </si>
  <si>
    <t>MCU,NG,NCFW</t>
  </si>
  <si>
    <t>203.162.69.75,30010</t>
  </si>
  <si>
    <t>203.162.69.18,17885</t>
  </si>
  <si>
    <t>ID mới : 868183033793048</t>
  </si>
  <si>
    <t>Thay module SIM 868, nâng cấp FW cho thiết bị</t>
  </si>
  <si>
    <t>GSM,NCFW</t>
  </si>
  <si>
    <t>Thiết bị lỗi module GSM</t>
  </si>
  <si>
    <t>ID mới : 868183033788329</t>
  </si>
  <si>
    <t>ID mới : 868183033793220</t>
  </si>
  <si>
    <t>28/01/2021</t>
  </si>
  <si>
    <t>28/01/2022</t>
  </si>
  <si>
    <t>28/01/2023</t>
  </si>
  <si>
    <t>28/01/2024</t>
  </si>
  <si>
    <t>28/01/2025</t>
  </si>
  <si>
    <t>28/01/2026</t>
  </si>
  <si>
    <t>28/01/2027</t>
  </si>
  <si>
    <t>Thay module GSM</t>
  </si>
  <si>
    <t>Tùng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</si>
</sst>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3"/>
      <color rgb="FF000000"/>
      <name val="Times New Roman"/>
      <family val="1"/>
    </font>
    <font>
      <sz val="12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10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abSelected="1" topLeftCell="C1" zoomScale="55" zoomScaleNormal="55" workbookViewId="0">
      <selection activeCell="K29" sqref="K29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1"/>
      <c r="U4" s="74" t="s">
        <v>40</v>
      </c>
      <c r="V4" s="74" t="s">
        <v>62</v>
      </c>
    </row>
    <row r="5" spans="1:22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83"/>
      <c r="T5" s="31"/>
      <c r="U5" s="74"/>
      <c r="V5" s="74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45</v>
      </c>
      <c r="E6" s="57">
        <v>868183035898084</v>
      </c>
      <c r="F6" s="56"/>
      <c r="G6" s="56" t="s">
        <v>70</v>
      </c>
      <c r="H6" s="56"/>
      <c r="I6" s="61" t="s">
        <v>72</v>
      </c>
      <c r="J6" s="58"/>
      <c r="K6" s="61" t="s">
        <v>77</v>
      </c>
      <c r="L6" s="58" t="s">
        <v>77</v>
      </c>
      <c r="M6" s="58" t="s">
        <v>92</v>
      </c>
      <c r="N6" s="1" t="s">
        <v>121</v>
      </c>
      <c r="O6" s="58" t="s">
        <v>80</v>
      </c>
      <c r="P6" s="1" t="s">
        <v>81</v>
      </c>
      <c r="Q6" s="3" t="s">
        <v>20</v>
      </c>
      <c r="R6" s="56" t="s">
        <v>25</v>
      </c>
      <c r="S6" s="4"/>
      <c r="T6" s="14"/>
      <c r="U6" s="8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45</v>
      </c>
      <c r="E7" s="57">
        <v>868183038526641</v>
      </c>
      <c r="F7" s="56"/>
      <c r="G7" s="56" t="s">
        <v>70</v>
      </c>
      <c r="H7" s="56"/>
      <c r="I7" s="58" t="s">
        <v>72</v>
      </c>
      <c r="J7" s="58" t="s">
        <v>83</v>
      </c>
      <c r="K7" s="1"/>
      <c r="L7" s="58" t="s">
        <v>77</v>
      </c>
      <c r="M7" s="58" t="s">
        <v>84</v>
      </c>
      <c r="N7" s="1" t="s">
        <v>121</v>
      </c>
      <c r="O7" s="58" t="s">
        <v>80</v>
      </c>
      <c r="P7" s="1" t="s">
        <v>81</v>
      </c>
      <c r="Q7" s="4" t="s">
        <v>89</v>
      </c>
      <c r="R7" s="56" t="s">
        <v>88</v>
      </c>
      <c r="S7" s="4"/>
      <c r="T7" s="14"/>
      <c r="U7" s="8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45</v>
      </c>
      <c r="E8" s="57">
        <v>868183037864522</v>
      </c>
      <c r="F8" s="56"/>
      <c r="G8" s="56" t="s">
        <v>70</v>
      </c>
      <c r="H8" s="56"/>
      <c r="I8" s="58" t="s">
        <v>72</v>
      </c>
      <c r="J8" s="58"/>
      <c r="K8" s="59" t="s">
        <v>76</v>
      </c>
      <c r="L8" s="58" t="s">
        <v>77</v>
      </c>
      <c r="M8" s="58" t="s">
        <v>92</v>
      </c>
      <c r="N8" s="1" t="s">
        <v>121</v>
      </c>
      <c r="O8" s="58" t="s">
        <v>80</v>
      </c>
      <c r="P8" s="1" t="s">
        <v>81</v>
      </c>
      <c r="Q8" s="3" t="s">
        <v>20</v>
      </c>
      <c r="R8" s="56" t="s">
        <v>25</v>
      </c>
      <c r="S8" s="4"/>
      <c r="T8" s="14"/>
      <c r="U8" s="8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45</v>
      </c>
      <c r="E9" s="57">
        <v>860157040200864</v>
      </c>
      <c r="F9" s="56"/>
      <c r="G9" s="56" t="s">
        <v>70</v>
      </c>
      <c r="H9" s="2" t="s">
        <v>130</v>
      </c>
      <c r="I9" s="58" t="s">
        <v>72</v>
      </c>
      <c r="J9" s="58" t="s">
        <v>129</v>
      </c>
      <c r="K9" s="58" t="s">
        <v>76</v>
      </c>
      <c r="L9" s="58" t="s">
        <v>77</v>
      </c>
      <c r="M9" s="58" t="s">
        <v>127</v>
      </c>
      <c r="N9" s="1" t="s">
        <v>121</v>
      </c>
      <c r="O9" s="58" t="s">
        <v>80</v>
      </c>
      <c r="P9" s="1" t="s">
        <v>81</v>
      </c>
      <c r="Q9" s="3" t="s">
        <v>89</v>
      </c>
      <c r="R9" s="56" t="s">
        <v>128</v>
      </c>
      <c r="S9" s="4"/>
      <c r="T9" s="24"/>
      <c r="U9" s="8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45</v>
      </c>
      <c r="E10" s="57">
        <v>868183033827242</v>
      </c>
      <c r="F10" s="56"/>
      <c r="G10" s="56" t="s">
        <v>70</v>
      </c>
      <c r="H10" s="2"/>
      <c r="I10" s="58" t="s">
        <v>75</v>
      </c>
      <c r="J10" s="58" t="s">
        <v>78</v>
      </c>
      <c r="K10" s="1" t="s">
        <v>73</v>
      </c>
      <c r="L10" s="58" t="s">
        <v>77</v>
      </c>
      <c r="M10" s="58" t="s">
        <v>79</v>
      </c>
      <c r="N10" s="1" t="s">
        <v>121</v>
      </c>
      <c r="O10" s="58" t="s">
        <v>80</v>
      </c>
      <c r="P10" s="1" t="s">
        <v>81</v>
      </c>
      <c r="Q10" s="3" t="s">
        <v>20</v>
      </c>
      <c r="R10" s="56" t="s">
        <v>82</v>
      </c>
      <c r="S10" s="4"/>
      <c r="T10" s="33"/>
      <c r="U10" s="8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45</v>
      </c>
      <c r="E11" s="57">
        <v>868183033781240</v>
      </c>
      <c r="F11" s="56"/>
      <c r="G11" s="56" t="s">
        <v>70</v>
      </c>
      <c r="H11" s="2"/>
      <c r="I11" s="58" t="s">
        <v>74</v>
      </c>
      <c r="J11" s="58" t="s">
        <v>78</v>
      </c>
      <c r="K11" s="1" t="s">
        <v>73</v>
      </c>
      <c r="L11" s="58" t="s">
        <v>77</v>
      </c>
      <c r="M11" s="58" t="s">
        <v>79</v>
      </c>
      <c r="N11" s="1" t="s">
        <v>121</v>
      </c>
      <c r="O11" s="58" t="s">
        <v>80</v>
      </c>
      <c r="P11" s="1" t="s">
        <v>81</v>
      </c>
      <c r="Q11" s="3" t="s">
        <v>20</v>
      </c>
      <c r="R11" s="56" t="s">
        <v>82</v>
      </c>
      <c r="S11" s="4"/>
      <c r="T11" s="14"/>
      <c r="U11" s="8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45</v>
      </c>
      <c r="E12" s="57">
        <v>867857039924670</v>
      </c>
      <c r="F12" s="56"/>
      <c r="G12" s="56" t="s">
        <v>70</v>
      </c>
      <c r="H12" s="1"/>
      <c r="I12" s="1" t="s">
        <v>87</v>
      </c>
      <c r="J12" s="58" t="s">
        <v>78</v>
      </c>
      <c r="K12" s="1" t="s">
        <v>86</v>
      </c>
      <c r="L12" s="58" t="s">
        <v>77</v>
      </c>
      <c r="M12" s="58" t="s">
        <v>79</v>
      </c>
      <c r="N12" s="1" t="s">
        <v>121</v>
      </c>
      <c r="O12" s="58" t="s">
        <v>80</v>
      </c>
      <c r="P12" s="1" t="s">
        <v>81</v>
      </c>
      <c r="Q12" s="3" t="s">
        <v>20</v>
      </c>
      <c r="R12" s="56" t="s">
        <v>82</v>
      </c>
      <c r="S12" s="4"/>
      <c r="T12" s="14"/>
      <c r="U12" s="8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45</v>
      </c>
      <c r="E13" s="57">
        <v>868183033835195</v>
      </c>
      <c r="F13" s="56"/>
      <c r="G13" s="56" t="s">
        <v>70</v>
      </c>
      <c r="H13" s="16" t="s">
        <v>131</v>
      </c>
      <c r="I13" s="58" t="s">
        <v>85</v>
      </c>
      <c r="J13" s="58" t="s">
        <v>129</v>
      </c>
      <c r="K13" s="1"/>
      <c r="L13" s="58" t="s">
        <v>77</v>
      </c>
      <c r="M13" s="58" t="s">
        <v>127</v>
      </c>
      <c r="N13" s="1" t="s">
        <v>121</v>
      </c>
      <c r="O13" s="58" t="s">
        <v>80</v>
      </c>
      <c r="P13" s="1" t="s">
        <v>81</v>
      </c>
      <c r="Q13" s="3" t="s">
        <v>89</v>
      </c>
      <c r="R13" s="56" t="s">
        <v>128</v>
      </c>
      <c r="S13" s="4"/>
      <c r="T13" s="14"/>
      <c r="U13" s="8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45</v>
      </c>
      <c r="E14" s="57">
        <v>868183033881421</v>
      </c>
      <c r="F14" s="56"/>
      <c r="G14" s="56" t="s">
        <v>70</v>
      </c>
      <c r="H14" s="1"/>
      <c r="I14" s="58" t="s">
        <v>91</v>
      </c>
      <c r="J14" s="58" t="s">
        <v>83</v>
      </c>
      <c r="K14" s="1" t="s">
        <v>76</v>
      </c>
      <c r="L14" s="58" t="s">
        <v>77</v>
      </c>
      <c r="M14" s="58" t="s">
        <v>84</v>
      </c>
      <c r="N14" s="1" t="s">
        <v>121</v>
      </c>
      <c r="O14" s="58" t="s">
        <v>80</v>
      </c>
      <c r="P14" s="1" t="s">
        <v>81</v>
      </c>
      <c r="Q14" s="4" t="s">
        <v>89</v>
      </c>
      <c r="R14" s="56" t="s">
        <v>88</v>
      </c>
      <c r="S14" s="4"/>
      <c r="T14" s="14"/>
      <c r="U14" s="8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45</v>
      </c>
      <c r="E15" s="57">
        <v>860157040205707</v>
      </c>
      <c r="F15" s="56"/>
      <c r="G15" s="56" t="s">
        <v>70</v>
      </c>
      <c r="H15" s="1"/>
      <c r="I15" s="1" t="s">
        <v>90</v>
      </c>
      <c r="J15" s="58" t="s">
        <v>83</v>
      </c>
      <c r="K15" s="1" t="s">
        <v>76</v>
      </c>
      <c r="L15" s="58" t="s">
        <v>77</v>
      </c>
      <c r="M15" s="58" t="s">
        <v>84</v>
      </c>
      <c r="N15" s="1" t="s">
        <v>121</v>
      </c>
      <c r="O15" s="58" t="s">
        <v>80</v>
      </c>
      <c r="P15" s="1" t="s">
        <v>81</v>
      </c>
      <c r="Q15" s="4" t="s">
        <v>89</v>
      </c>
      <c r="R15" s="56" t="s">
        <v>88</v>
      </c>
      <c r="S15" s="4"/>
      <c r="T15" s="17"/>
      <c r="U15" s="8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45</v>
      </c>
      <c r="E16" s="57">
        <v>868183035885776</v>
      </c>
      <c r="F16" s="56"/>
      <c r="G16" s="56" t="s">
        <v>70</v>
      </c>
      <c r="H16" s="1" t="s">
        <v>126</v>
      </c>
      <c r="I16" s="1" t="s">
        <v>72</v>
      </c>
      <c r="J16" s="58" t="s">
        <v>129</v>
      </c>
      <c r="K16" s="1" t="s">
        <v>71</v>
      </c>
      <c r="L16" s="58" t="s">
        <v>77</v>
      </c>
      <c r="M16" s="58" t="s">
        <v>127</v>
      </c>
      <c r="N16" s="1" t="s">
        <v>121</v>
      </c>
      <c r="O16" s="58" t="s">
        <v>80</v>
      </c>
      <c r="P16" s="1" t="s">
        <v>81</v>
      </c>
      <c r="Q16" s="3" t="s">
        <v>89</v>
      </c>
      <c r="R16" s="56" t="s">
        <v>128</v>
      </c>
      <c r="S16" s="4"/>
      <c r="T16" s="17"/>
      <c r="U16" s="86"/>
      <c r="V16" s="4" t="s">
        <v>26</v>
      </c>
    </row>
    <row r="17" spans="1:22" ht="18" customHeight="1" x14ac:dyDescent="0.25">
      <c r="A17" s="4">
        <v>12</v>
      </c>
      <c r="B17" s="55" t="s">
        <v>132</v>
      </c>
      <c r="C17" s="55"/>
      <c r="D17" s="56" t="s">
        <v>45</v>
      </c>
      <c r="E17" s="57">
        <v>868183033792588</v>
      </c>
      <c r="F17" s="56"/>
      <c r="G17" s="56"/>
      <c r="H17" s="1"/>
      <c r="I17" s="58"/>
      <c r="J17" s="58"/>
      <c r="K17" s="1"/>
      <c r="L17" s="1"/>
      <c r="M17" s="58"/>
      <c r="N17" s="1"/>
      <c r="O17" s="58"/>
      <c r="P17" s="1"/>
      <c r="Q17" s="4"/>
      <c r="R17" s="56"/>
      <c r="S17" s="4"/>
      <c r="T17" s="17"/>
      <c r="U17" s="14"/>
      <c r="V17" s="18"/>
    </row>
    <row r="18" spans="1:22" ht="18" customHeight="1" x14ac:dyDescent="0.25">
      <c r="A18" s="4">
        <v>13</v>
      </c>
      <c r="B18" s="55" t="s">
        <v>132</v>
      </c>
      <c r="C18" s="10"/>
      <c r="D18" s="56" t="s">
        <v>45</v>
      </c>
      <c r="E18" s="57">
        <v>868183035898084</v>
      </c>
      <c r="F18" s="56"/>
      <c r="G18" s="56"/>
      <c r="H18" s="1"/>
      <c r="I18" s="1"/>
      <c r="J18" s="1"/>
      <c r="K18" s="1"/>
      <c r="L18" s="1"/>
      <c r="M18" s="11"/>
      <c r="N18" s="1"/>
      <c r="O18" s="58"/>
      <c r="P18" s="1"/>
      <c r="Q18" s="4"/>
      <c r="R18" s="11"/>
      <c r="S18" s="4"/>
      <c r="T18" s="17"/>
      <c r="U18" s="17"/>
      <c r="V18" s="19"/>
    </row>
    <row r="19" spans="1:22" ht="18" customHeight="1" x14ac:dyDescent="0.25">
      <c r="A19" s="4">
        <v>14</v>
      </c>
      <c r="B19" s="55" t="s">
        <v>132</v>
      </c>
      <c r="C19" s="10"/>
      <c r="D19" s="56" t="s">
        <v>45</v>
      </c>
      <c r="E19" s="57">
        <v>868183037864522</v>
      </c>
      <c r="F19" s="56"/>
      <c r="G19" s="56" t="s">
        <v>70</v>
      </c>
      <c r="H19" s="1"/>
      <c r="I19" s="58" t="s">
        <v>72</v>
      </c>
      <c r="J19" s="1" t="s">
        <v>78</v>
      </c>
      <c r="K19" s="1" t="s">
        <v>77</v>
      </c>
      <c r="L19" s="1"/>
      <c r="M19" s="1" t="s">
        <v>139</v>
      </c>
      <c r="N19" s="1"/>
      <c r="O19" s="58"/>
      <c r="P19" s="1" t="s">
        <v>140</v>
      </c>
      <c r="Q19" s="4" t="s">
        <v>19</v>
      </c>
      <c r="R19" s="11" t="s">
        <v>36</v>
      </c>
      <c r="S19" s="4"/>
      <c r="T19" s="17"/>
      <c r="U19" s="5" t="s">
        <v>40</v>
      </c>
      <c r="V19" s="20" t="s">
        <v>17</v>
      </c>
    </row>
    <row r="20" spans="1:22" ht="18" customHeight="1" x14ac:dyDescent="0.25">
      <c r="A20" s="4">
        <v>15</v>
      </c>
      <c r="B20" s="55" t="s">
        <v>132</v>
      </c>
      <c r="C20" s="10"/>
      <c r="D20" s="56" t="s">
        <v>45</v>
      </c>
      <c r="E20" s="57">
        <v>868183035921142</v>
      </c>
      <c r="F20" s="56"/>
      <c r="G20" s="56" t="s">
        <v>70</v>
      </c>
      <c r="H20" s="1"/>
      <c r="I20" s="1"/>
      <c r="J20" s="1"/>
      <c r="K20" s="1"/>
      <c r="L20" s="1"/>
      <c r="M20" s="1"/>
      <c r="N20" s="1"/>
      <c r="O20" s="58"/>
      <c r="P20" s="1"/>
      <c r="Q20" s="4"/>
      <c r="R20" s="11"/>
      <c r="S20" s="4"/>
      <c r="T20" s="17"/>
      <c r="U20" s="11" t="s">
        <v>18</v>
      </c>
      <c r="V20" s="11">
        <f>COUNTIF($Q$6:$Q$51,"PM")</f>
        <v>5</v>
      </c>
    </row>
    <row r="21" spans="1:22" ht="18" customHeight="1" x14ac:dyDescent="0.25">
      <c r="A21" s="4">
        <v>16</v>
      </c>
      <c r="B21" s="55" t="s">
        <v>132</v>
      </c>
      <c r="C21" s="10"/>
      <c r="D21" s="56" t="s">
        <v>45</v>
      </c>
      <c r="E21" s="57">
        <v>868183033788618</v>
      </c>
      <c r="F21" s="56"/>
      <c r="G21" s="56" t="s">
        <v>69</v>
      </c>
      <c r="H21" s="1"/>
      <c r="I21" s="1"/>
      <c r="J21" s="1"/>
      <c r="K21" s="1"/>
      <c r="L21" s="1"/>
      <c r="M21" s="1"/>
      <c r="N21" s="1"/>
      <c r="O21" s="58"/>
      <c r="P21" s="1"/>
      <c r="Q21" s="4"/>
      <c r="R21" s="11"/>
      <c r="S21" s="4"/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 t="s">
        <v>132</v>
      </c>
      <c r="C22" s="10"/>
      <c r="D22" s="56" t="s">
        <v>45</v>
      </c>
      <c r="E22" s="57">
        <v>867857039901694</v>
      </c>
      <c r="F22" s="56"/>
      <c r="G22" s="56" t="s">
        <v>69</v>
      </c>
      <c r="H22" s="11"/>
      <c r="I22" s="1"/>
      <c r="J22" s="11"/>
      <c r="K22" s="11"/>
      <c r="L22" s="1"/>
      <c r="M22" s="11"/>
      <c r="N22" s="66"/>
      <c r="O22" s="58"/>
      <c r="P22" s="11"/>
      <c r="Q22" s="4"/>
      <c r="R22" s="11"/>
      <c r="S22" s="4"/>
      <c r="T22" s="17"/>
      <c r="U22" s="11" t="s">
        <v>59</v>
      </c>
      <c r="V22" s="11">
        <f>COUNTIF($Q$6:$Q$51,"PC+PM")</f>
        <v>6</v>
      </c>
    </row>
    <row r="23" spans="1:22" ht="18" customHeight="1" x14ac:dyDescent="0.25">
      <c r="A23" s="4">
        <v>18</v>
      </c>
      <c r="B23" s="55" t="s">
        <v>132</v>
      </c>
      <c r="C23" s="10"/>
      <c r="D23" s="56" t="s">
        <v>45</v>
      </c>
      <c r="E23" s="57">
        <v>868183038089335</v>
      </c>
      <c r="F23" s="56"/>
      <c r="G23" s="56" t="s">
        <v>70</v>
      </c>
      <c r="H23" s="11"/>
      <c r="I23" s="1"/>
      <c r="J23" s="1"/>
      <c r="K23" s="11"/>
      <c r="L23" s="11"/>
      <c r="M23" s="11"/>
      <c r="N23" s="66"/>
      <c r="O23" s="58"/>
      <c r="P23" s="11"/>
      <c r="Q23" s="4"/>
      <c r="R23" s="11"/>
      <c r="S23" s="4"/>
      <c r="T23" s="17"/>
      <c r="U23" s="17"/>
      <c r="V23" s="19"/>
    </row>
    <row r="24" spans="1:22" ht="18" customHeight="1" x14ac:dyDescent="0.25">
      <c r="A24" s="4">
        <v>19</v>
      </c>
      <c r="B24" s="55" t="s">
        <v>132</v>
      </c>
      <c r="C24" s="10"/>
      <c r="D24" s="56" t="s">
        <v>45</v>
      </c>
      <c r="E24" s="57">
        <v>867857039940932</v>
      </c>
      <c r="F24" s="56"/>
      <c r="G24" s="56" t="s">
        <v>69</v>
      </c>
      <c r="H24" s="11"/>
      <c r="I24" s="1"/>
      <c r="J24" s="1"/>
      <c r="K24" s="11"/>
      <c r="L24" s="11"/>
      <c r="M24" s="11"/>
      <c r="N24" s="66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55" t="s">
        <v>132</v>
      </c>
      <c r="C25" s="10"/>
      <c r="D25" s="56" t="s">
        <v>45</v>
      </c>
      <c r="E25" s="57">
        <v>868183035946636</v>
      </c>
      <c r="F25" s="56"/>
      <c r="G25" s="56" t="s">
        <v>70</v>
      </c>
      <c r="H25" s="11"/>
      <c r="I25" s="1"/>
      <c r="J25" s="1"/>
      <c r="K25" s="11"/>
      <c r="L25" s="11"/>
      <c r="M25" s="68"/>
      <c r="N25" s="66"/>
      <c r="O25" s="58"/>
      <c r="P25" s="11"/>
      <c r="Q25" s="4"/>
      <c r="R25" s="11"/>
      <c r="S25" s="4"/>
      <c r="T25" s="17"/>
      <c r="U25" s="5" t="s">
        <v>55</v>
      </c>
      <c r="V25" s="20" t="s">
        <v>17</v>
      </c>
    </row>
    <row r="26" spans="1:22" ht="18" customHeight="1" x14ac:dyDescent="0.25">
      <c r="A26" s="4">
        <v>21</v>
      </c>
      <c r="B26" s="55" t="s">
        <v>132</v>
      </c>
      <c r="C26" s="10"/>
      <c r="D26" s="56" t="s">
        <v>45</v>
      </c>
      <c r="E26" s="57">
        <v>868183038088402</v>
      </c>
      <c r="F26" s="56"/>
      <c r="G26" s="56" t="s">
        <v>70</v>
      </c>
      <c r="H26" s="11"/>
      <c r="I26" s="1"/>
      <c r="J26" s="1"/>
      <c r="K26" s="11"/>
      <c r="L26" s="11"/>
      <c r="M26" s="68"/>
      <c r="N26" s="66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55" t="s">
        <v>132</v>
      </c>
      <c r="C27" s="10"/>
      <c r="D27" s="56" t="s">
        <v>45</v>
      </c>
      <c r="E27" s="57">
        <v>868183035944045</v>
      </c>
      <c r="F27" s="56"/>
      <c r="G27" s="56" t="s">
        <v>70</v>
      </c>
      <c r="H27" s="11"/>
      <c r="I27" s="1"/>
      <c r="J27" s="1"/>
      <c r="K27" s="11"/>
      <c r="L27" s="11"/>
      <c r="M27" s="68"/>
      <c r="N27" s="66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4</v>
      </c>
    </row>
    <row r="28" spans="1:22" ht="18" customHeight="1" x14ac:dyDescent="0.25">
      <c r="A28" s="4">
        <v>23</v>
      </c>
      <c r="B28" s="55" t="s">
        <v>132</v>
      </c>
      <c r="C28" s="10"/>
      <c r="D28" s="56" t="s">
        <v>45</v>
      </c>
      <c r="E28" s="57">
        <v>868183038521964</v>
      </c>
      <c r="F28" s="56"/>
      <c r="G28" s="56" t="s">
        <v>70</v>
      </c>
      <c r="H28" s="1"/>
      <c r="I28" s="1"/>
      <c r="J28" s="1"/>
      <c r="K28" s="1"/>
      <c r="L28" s="11"/>
      <c r="M28" s="68"/>
      <c r="N28" s="67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55" t="s">
        <v>132</v>
      </c>
      <c r="C29" s="10"/>
      <c r="D29" s="56" t="s">
        <v>45</v>
      </c>
      <c r="E29" s="57">
        <v>867857039906008</v>
      </c>
      <c r="F29" s="56"/>
      <c r="G29" s="56" t="s">
        <v>69</v>
      </c>
      <c r="H29" s="1"/>
      <c r="I29" s="1"/>
      <c r="J29" s="1"/>
      <c r="K29" s="1"/>
      <c r="L29" s="11"/>
      <c r="M29" s="68"/>
      <c r="N29" s="67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55" t="s">
        <v>132</v>
      </c>
      <c r="C30" s="10"/>
      <c r="D30" s="56" t="s">
        <v>45</v>
      </c>
      <c r="E30" s="57">
        <v>868183038082256</v>
      </c>
      <c r="F30" s="56"/>
      <c r="G30" s="56" t="s">
        <v>70</v>
      </c>
      <c r="H30" s="1"/>
      <c r="I30" s="1"/>
      <c r="J30" s="1"/>
      <c r="K30" s="1"/>
      <c r="L30" s="1"/>
      <c r="M30" s="68"/>
      <c r="N30" s="67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55" t="s">
        <v>132</v>
      </c>
      <c r="C31" s="10"/>
      <c r="D31" s="56" t="s">
        <v>45</v>
      </c>
      <c r="E31" s="57">
        <v>860157040222173</v>
      </c>
      <c r="F31" s="56"/>
      <c r="G31" s="56" t="s">
        <v>70</v>
      </c>
      <c r="H31" s="1"/>
      <c r="I31" s="1"/>
      <c r="J31" s="1"/>
      <c r="K31" s="1"/>
      <c r="L31" s="1"/>
      <c r="M31" s="68"/>
      <c r="N31" s="67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3</v>
      </c>
    </row>
    <row r="32" spans="1:22" ht="18" customHeight="1" x14ac:dyDescent="0.25">
      <c r="A32" s="4">
        <v>27</v>
      </c>
      <c r="B32" s="55" t="s">
        <v>132</v>
      </c>
      <c r="C32" s="10"/>
      <c r="D32" s="56" t="s">
        <v>45</v>
      </c>
      <c r="E32" s="57">
        <v>868183037806747</v>
      </c>
      <c r="F32" s="56"/>
      <c r="G32" s="56" t="s">
        <v>70</v>
      </c>
      <c r="H32" s="1"/>
      <c r="I32" s="1"/>
      <c r="J32" s="1"/>
      <c r="K32" s="1"/>
      <c r="L32" s="1"/>
      <c r="M32" s="68"/>
      <c r="N32" s="67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55" t="s">
        <v>132</v>
      </c>
      <c r="C33" s="10"/>
      <c r="D33" s="56" t="s">
        <v>45</v>
      </c>
      <c r="E33" s="57">
        <v>868183038522681</v>
      </c>
      <c r="F33" s="56"/>
      <c r="G33" s="56" t="s">
        <v>70</v>
      </c>
      <c r="H33" s="1"/>
      <c r="I33" s="1"/>
      <c r="J33" s="1"/>
      <c r="K33" s="1"/>
      <c r="L33" s="1"/>
      <c r="M33" s="68"/>
      <c r="N33" s="67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3</v>
      </c>
    </row>
    <row r="34" spans="1:22" ht="18" customHeight="1" x14ac:dyDescent="0.25">
      <c r="A34" s="4">
        <v>29</v>
      </c>
      <c r="B34" s="55" t="s">
        <v>132</v>
      </c>
      <c r="C34" s="10"/>
      <c r="D34" s="56" t="s">
        <v>45</v>
      </c>
      <c r="E34" s="57">
        <v>868183038088972</v>
      </c>
      <c r="F34" s="56"/>
      <c r="G34" s="56" t="s">
        <v>70</v>
      </c>
      <c r="H34" s="1"/>
      <c r="I34" s="1"/>
      <c r="J34" s="1"/>
      <c r="K34" s="1"/>
      <c r="L34" s="1"/>
      <c r="M34" s="68"/>
      <c r="N34" s="67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68"/>
      <c r="N35" s="67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68"/>
      <c r="N36" s="67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68"/>
      <c r="N37" s="67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21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68"/>
      <c r="N38" s="67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68"/>
      <c r="N39" s="67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68"/>
      <c r="N40" s="67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68"/>
      <c r="N41" s="67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68"/>
      <c r="N42" s="67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72"/>
      <c r="N43" s="67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73"/>
      <c r="N44" s="67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73"/>
      <c r="N45" s="67"/>
      <c r="O45" s="1"/>
      <c r="P45" s="1"/>
      <c r="Q45" s="4"/>
      <c r="R45" s="11"/>
      <c r="S45" s="4"/>
      <c r="T45" s="17"/>
      <c r="U45" s="17">
        <f>COUNTIF(J6:J17,"*ACC*")</f>
        <v>0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67"/>
      <c r="O46" s="1"/>
      <c r="P46" s="1"/>
      <c r="Q46" s="4"/>
      <c r="R46" s="11"/>
      <c r="S46" s="4"/>
      <c r="T46" s="17"/>
      <c r="U46" s="17">
        <f>COUNTIF(J7:J18,"*MCU*")</f>
        <v>0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67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67"/>
      <c r="O48" s="1"/>
      <c r="P48" s="1"/>
      <c r="Q48" s="4"/>
      <c r="R48" s="11"/>
      <c r="S48" s="4"/>
      <c r="T48" s="41">
        <f>COUNTIF(J9:J20,"*GSM*")</f>
        <v>3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67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1"/>
      <c r="N50" s="69"/>
      <c r="O50" s="38"/>
      <c r="P50" s="38"/>
      <c r="Q50" s="35"/>
      <c r="R50" s="34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67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70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71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zoomScale="55" zoomScaleNormal="55" workbookViewId="0">
      <selection activeCell="I25" sqref="I25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19" width="26.85546875" style="23" customWidth="1"/>
    <col min="20" max="20" width="9.140625" style="23"/>
    <col min="21" max="21" width="30.5703125" style="23" customWidth="1"/>
    <col min="22" max="22" width="21.42578125" style="23" customWidth="1"/>
    <col min="23" max="16384" width="9.140625" style="23"/>
  </cols>
  <sheetData>
    <row r="1" spans="1:22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31"/>
      <c r="U2" s="31"/>
      <c r="V2" s="32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2"/>
    </row>
    <row r="4" spans="1:22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83" t="s">
        <v>63</v>
      </c>
      <c r="T4" s="31"/>
      <c r="U4" s="74" t="s">
        <v>40</v>
      </c>
      <c r="V4" s="74" t="s">
        <v>62</v>
      </c>
    </row>
    <row r="5" spans="1:22" ht="50.1" customHeight="1" x14ac:dyDescent="0.25">
      <c r="A5" s="82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4"/>
      <c r="K5" s="64" t="s">
        <v>13</v>
      </c>
      <c r="L5" s="64" t="s">
        <v>14</v>
      </c>
      <c r="M5" s="78"/>
      <c r="N5" s="78"/>
      <c r="O5" s="74"/>
      <c r="P5" s="75"/>
      <c r="Q5" s="74"/>
      <c r="R5" s="74"/>
      <c r="S5" s="83"/>
      <c r="T5" s="31"/>
      <c r="U5" s="74"/>
      <c r="V5" s="74"/>
    </row>
    <row r="6" spans="1:22" s="15" customFormat="1" ht="18" customHeight="1" x14ac:dyDescent="0.25">
      <c r="A6" s="4">
        <v>1</v>
      </c>
      <c r="B6" s="55">
        <v>44203</v>
      </c>
      <c r="C6" s="55">
        <v>44209</v>
      </c>
      <c r="D6" s="56" t="s">
        <v>47</v>
      </c>
      <c r="E6" s="57">
        <v>868926033919272</v>
      </c>
      <c r="F6" s="56"/>
      <c r="G6" s="56" t="s">
        <v>69</v>
      </c>
      <c r="H6" s="56"/>
      <c r="I6" s="58" t="s">
        <v>99</v>
      </c>
      <c r="J6" s="58" t="s">
        <v>78</v>
      </c>
      <c r="K6" s="58" t="s">
        <v>98</v>
      </c>
      <c r="L6" s="58" t="s">
        <v>101</v>
      </c>
      <c r="M6" s="58" t="s">
        <v>106</v>
      </c>
      <c r="N6" s="1" t="s">
        <v>121</v>
      </c>
      <c r="O6" s="58" t="s">
        <v>80</v>
      </c>
      <c r="P6" s="58" t="s">
        <v>81</v>
      </c>
      <c r="Q6" s="3" t="s">
        <v>89</v>
      </c>
      <c r="R6" s="56" t="s">
        <v>88</v>
      </c>
      <c r="S6" s="4" t="s">
        <v>107</v>
      </c>
      <c r="T6" s="63"/>
      <c r="U6" s="84" t="s">
        <v>19</v>
      </c>
      <c r="V6" s="4" t="s">
        <v>21</v>
      </c>
    </row>
    <row r="7" spans="1:22" s="15" customFormat="1" ht="18" customHeight="1" x14ac:dyDescent="0.25">
      <c r="A7" s="4">
        <v>2</v>
      </c>
      <c r="B7" s="55">
        <v>44203</v>
      </c>
      <c r="C7" s="55">
        <v>44209</v>
      </c>
      <c r="D7" s="56" t="s">
        <v>47</v>
      </c>
      <c r="E7" s="57">
        <v>868926033908440</v>
      </c>
      <c r="F7" s="56"/>
      <c r="G7" s="56" t="s">
        <v>69</v>
      </c>
      <c r="H7" s="56"/>
      <c r="I7" s="58" t="s">
        <v>104</v>
      </c>
      <c r="J7" s="58" t="s">
        <v>78</v>
      </c>
      <c r="K7" s="1" t="s">
        <v>105</v>
      </c>
      <c r="L7" s="58" t="s">
        <v>101</v>
      </c>
      <c r="M7" s="58" t="s">
        <v>106</v>
      </c>
      <c r="N7" s="1" t="s">
        <v>121</v>
      </c>
      <c r="O7" s="58" t="s">
        <v>80</v>
      </c>
      <c r="P7" s="58" t="s">
        <v>81</v>
      </c>
      <c r="Q7" s="3" t="s">
        <v>89</v>
      </c>
      <c r="R7" s="56" t="s">
        <v>88</v>
      </c>
      <c r="S7" s="4" t="s">
        <v>107</v>
      </c>
      <c r="T7" s="63"/>
      <c r="U7" s="85"/>
      <c r="V7" s="4" t="s">
        <v>36</v>
      </c>
    </row>
    <row r="8" spans="1:22" s="15" customFormat="1" ht="18" customHeight="1" x14ac:dyDescent="0.25">
      <c r="A8" s="4">
        <v>3</v>
      </c>
      <c r="B8" s="55">
        <v>44203</v>
      </c>
      <c r="C8" s="55">
        <v>44209</v>
      </c>
      <c r="D8" s="56" t="s">
        <v>47</v>
      </c>
      <c r="E8" s="57">
        <v>868926033916682</v>
      </c>
      <c r="F8" s="56"/>
      <c r="G8" s="56" t="s">
        <v>69</v>
      </c>
      <c r="H8" s="56"/>
      <c r="I8" s="58" t="s">
        <v>87</v>
      </c>
      <c r="J8" s="58" t="s">
        <v>78</v>
      </c>
      <c r="K8" s="58" t="s">
        <v>98</v>
      </c>
      <c r="L8" s="58" t="s">
        <v>101</v>
      </c>
      <c r="M8" s="58" t="s">
        <v>106</v>
      </c>
      <c r="N8" s="1" t="s">
        <v>121</v>
      </c>
      <c r="O8" s="58" t="s">
        <v>80</v>
      </c>
      <c r="P8" s="58" t="s">
        <v>81</v>
      </c>
      <c r="Q8" s="3" t="s">
        <v>89</v>
      </c>
      <c r="R8" s="56" t="s">
        <v>88</v>
      </c>
      <c r="S8" s="4" t="s">
        <v>107</v>
      </c>
      <c r="T8" s="63"/>
      <c r="U8" s="85"/>
      <c r="V8" s="4" t="s">
        <v>22</v>
      </c>
    </row>
    <row r="9" spans="1:22" s="15" customFormat="1" ht="18" customHeight="1" x14ac:dyDescent="0.25">
      <c r="A9" s="4">
        <v>4</v>
      </c>
      <c r="B9" s="55">
        <v>44203</v>
      </c>
      <c r="C9" s="55">
        <v>44209</v>
      </c>
      <c r="D9" s="56" t="s">
        <v>47</v>
      </c>
      <c r="E9" s="57">
        <v>868926033919371</v>
      </c>
      <c r="F9" s="56"/>
      <c r="G9" s="56" t="s">
        <v>69</v>
      </c>
      <c r="H9" s="2"/>
      <c r="I9" s="58" t="s">
        <v>94</v>
      </c>
      <c r="J9" s="58" t="s">
        <v>102</v>
      </c>
      <c r="K9" s="58" t="s">
        <v>98</v>
      </c>
      <c r="L9" s="58" t="s">
        <v>101</v>
      </c>
      <c r="M9" s="58" t="s">
        <v>103</v>
      </c>
      <c r="N9" s="1" t="s">
        <v>121</v>
      </c>
      <c r="O9" s="58" t="s">
        <v>80</v>
      </c>
      <c r="P9" s="58" t="s">
        <v>81</v>
      </c>
      <c r="Q9" s="3" t="s">
        <v>89</v>
      </c>
      <c r="R9" s="56" t="s">
        <v>88</v>
      </c>
      <c r="S9" s="4" t="s">
        <v>107</v>
      </c>
      <c r="T9" s="63"/>
      <c r="U9" s="85"/>
      <c r="V9" s="4" t="s">
        <v>60</v>
      </c>
    </row>
    <row r="10" spans="1:22" s="15" customFormat="1" ht="18" customHeight="1" x14ac:dyDescent="0.25">
      <c r="A10" s="4">
        <v>5</v>
      </c>
      <c r="B10" s="55">
        <v>44203</v>
      </c>
      <c r="C10" s="55">
        <v>44209</v>
      </c>
      <c r="D10" s="56" t="s">
        <v>47</v>
      </c>
      <c r="E10" s="57">
        <v>866192037792601</v>
      </c>
      <c r="F10" s="56"/>
      <c r="G10" s="56" t="s">
        <v>69</v>
      </c>
      <c r="H10" s="2"/>
      <c r="I10" s="58" t="s">
        <v>96</v>
      </c>
      <c r="J10" s="58" t="s">
        <v>78</v>
      </c>
      <c r="K10" s="11" t="s">
        <v>93</v>
      </c>
      <c r="L10" s="11" t="s">
        <v>95</v>
      </c>
      <c r="M10" s="58" t="s">
        <v>106</v>
      </c>
      <c r="N10" s="1" t="s">
        <v>121</v>
      </c>
      <c r="O10" s="58" t="s">
        <v>80</v>
      </c>
      <c r="P10" s="58" t="s">
        <v>81</v>
      </c>
      <c r="Q10" s="3" t="s">
        <v>89</v>
      </c>
      <c r="R10" s="56" t="s">
        <v>88</v>
      </c>
      <c r="S10" s="4" t="s">
        <v>107</v>
      </c>
      <c r="T10" s="63"/>
      <c r="U10" s="85"/>
      <c r="V10" s="4" t="s">
        <v>32</v>
      </c>
    </row>
    <row r="11" spans="1:22" s="15" customFormat="1" ht="18" customHeight="1" x14ac:dyDescent="0.25">
      <c r="A11" s="4">
        <v>6</v>
      </c>
      <c r="B11" s="55">
        <v>44203</v>
      </c>
      <c r="C11" s="55">
        <v>44209</v>
      </c>
      <c r="D11" s="56" t="s">
        <v>47</v>
      </c>
      <c r="E11" s="57">
        <v>869627031774672</v>
      </c>
      <c r="F11" s="56"/>
      <c r="G11" s="56" t="s">
        <v>69</v>
      </c>
      <c r="H11" s="2"/>
      <c r="I11" s="58" t="s">
        <v>110</v>
      </c>
      <c r="J11" s="58" t="s">
        <v>78</v>
      </c>
      <c r="K11" s="1" t="s">
        <v>109</v>
      </c>
      <c r="L11" s="11" t="s">
        <v>95</v>
      </c>
      <c r="M11" s="58" t="s">
        <v>106</v>
      </c>
      <c r="N11" s="1" t="s">
        <v>121</v>
      </c>
      <c r="O11" s="58" t="s">
        <v>80</v>
      </c>
      <c r="P11" s="58" t="s">
        <v>81</v>
      </c>
      <c r="Q11" s="3" t="s">
        <v>89</v>
      </c>
      <c r="R11" s="56" t="s">
        <v>88</v>
      </c>
      <c r="S11" s="4" t="s">
        <v>107</v>
      </c>
      <c r="T11" s="63"/>
      <c r="U11" s="85"/>
      <c r="V11" s="4" t="s">
        <v>31</v>
      </c>
    </row>
    <row r="12" spans="1:22" s="15" customFormat="1" ht="18" customHeight="1" x14ac:dyDescent="0.25">
      <c r="A12" s="4">
        <v>7</v>
      </c>
      <c r="B12" s="55">
        <v>44203</v>
      </c>
      <c r="C12" s="55">
        <v>44209</v>
      </c>
      <c r="D12" s="56" t="s">
        <v>47</v>
      </c>
      <c r="E12" s="57">
        <v>868926033929966</v>
      </c>
      <c r="F12" s="56"/>
      <c r="G12" s="56" t="s">
        <v>69</v>
      </c>
      <c r="H12" s="1"/>
      <c r="I12" s="1" t="s">
        <v>99</v>
      </c>
      <c r="J12" s="58" t="s">
        <v>78</v>
      </c>
      <c r="K12" s="1" t="s">
        <v>98</v>
      </c>
      <c r="L12" s="58" t="s">
        <v>101</v>
      </c>
      <c r="M12" s="58" t="s">
        <v>106</v>
      </c>
      <c r="N12" s="1" t="s">
        <v>121</v>
      </c>
      <c r="O12" s="58" t="s">
        <v>80</v>
      </c>
      <c r="P12" s="58" t="s">
        <v>81</v>
      </c>
      <c r="Q12" s="3" t="s">
        <v>89</v>
      </c>
      <c r="R12" s="56" t="s">
        <v>88</v>
      </c>
      <c r="S12" s="4" t="s">
        <v>107</v>
      </c>
      <c r="T12" s="63"/>
      <c r="U12" s="84" t="s">
        <v>20</v>
      </c>
      <c r="V12" s="4" t="s">
        <v>24</v>
      </c>
    </row>
    <row r="13" spans="1:22" s="15" customFormat="1" ht="18" customHeight="1" x14ac:dyDescent="0.25">
      <c r="A13" s="4">
        <v>8</v>
      </c>
      <c r="B13" s="55">
        <v>44203</v>
      </c>
      <c r="C13" s="55">
        <v>44209</v>
      </c>
      <c r="D13" s="56" t="s">
        <v>47</v>
      </c>
      <c r="E13" s="57">
        <v>866192037808886</v>
      </c>
      <c r="F13" s="56"/>
      <c r="G13" s="56" t="s">
        <v>69</v>
      </c>
      <c r="H13" s="16"/>
      <c r="I13" s="58" t="s">
        <v>125</v>
      </c>
      <c r="J13" s="58" t="s">
        <v>97</v>
      </c>
      <c r="K13" s="1"/>
      <c r="L13" s="11" t="s">
        <v>95</v>
      </c>
      <c r="M13" s="58" t="s">
        <v>122</v>
      </c>
      <c r="N13" s="1"/>
      <c r="O13" s="58" t="s">
        <v>80</v>
      </c>
      <c r="P13" s="1" t="s">
        <v>81</v>
      </c>
      <c r="Q13" s="4" t="s">
        <v>89</v>
      </c>
      <c r="R13" s="56" t="s">
        <v>123</v>
      </c>
      <c r="S13" s="4" t="s">
        <v>107</v>
      </c>
      <c r="T13" s="63"/>
      <c r="U13" s="85"/>
      <c r="V13" s="4" t="s">
        <v>38</v>
      </c>
    </row>
    <row r="14" spans="1:22" s="15" customFormat="1" ht="18" customHeight="1" x14ac:dyDescent="0.25">
      <c r="A14" s="4">
        <v>9</v>
      </c>
      <c r="B14" s="55">
        <v>44203</v>
      </c>
      <c r="C14" s="55">
        <v>44209</v>
      </c>
      <c r="D14" s="56" t="s">
        <v>47</v>
      </c>
      <c r="E14" s="57">
        <v>868926033950400</v>
      </c>
      <c r="F14" s="56"/>
      <c r="G14" s="56" t="s">
        <v>69</v>
      </c>
      <c r="H14" s="1"/>
      <c r="I14" s="58" t="s">
        <v>115</v>
      </c>
      <c r="J14" s="58" t="s">
        <v>78</v>
      </c>
      <c r="K14" s="1" t="s">
        <v>98</v>
      </c>
      <c r="L14" s="58" t="s">
        <v>101</v>
      </c>
      <c r="M14" s="58" t="s">
        <v>106</v>
      </c>
      <c r="N14" s="1" t="s">
        <v>121</v>
      </c>
      <c r="O14" s="58" t="s">
        <v>80</v>
      </c>
      <c r="P14" s="58" t="s">
        <v>81</v>
      </c>
      <c r="Q14" s="3" t="s">
        <v>89</v>
      </c>
      <c r="R14" s="56" t="s">
        <v>88</v>
      </c>
      <c r="S14" s="4" t="s">
        <v>107</v>
      </c>
      <c r="T14" s="63"/>
      <c r="U14" s="85"/>
      <c r="V14" s="4" t="s">
        <v>37</v>
      </c>
    </row>
    <row r="15" spans="1:22" ht="18" customHeight="1" x14ac:dyDescent="0.25">
      <c r="A15" s="4">
        <v>10</v>
      </c>
      <c r="B15" s="55">
        <v>44203</v>
      </c>
      <c r="C15" s="55">
        <v>44209</v>
      </c>
      <c r="D15" s="56" t="s">
        <v>47</v>
      </c>
      <c r="E15" s="57">
        <v>864811036927569</v>
      </c>
      <c r="F15" s="56"/>
      <c r="G15" s="56" t="s">
        <v>69</v>
      </c>
      <c r="H15" s="1"/>
      <c r="I15" s="1" t="s">
        <v>119</v>
      </c>
      <c r="J15" s="58" t="s">
        <v>78</v>
      </c>
      <c r="K15" s="1" t="s">
        <v>117</v>
      </c>
      <c r="L15" s="58" t="s">
        <v>118</v>
      </c>
      <c r="M15" s="58" t="s">
        <v>106</v>
      </c>
      <c r="N15" s="1" t="s">
        <v>121</v>
      </c>
      <c r="O15" s="58" t="s">
        <v>80</v>
      </c>
      <c r="P15" s="58" t="s">
        <v>81</v>
      </c>
      <c r="Q15" s="3" t="s">
        <v>89</v>
      </c>
      <c r="R15" s="56" t="s">
        <v>88</v>
      </c>
      <c r="S15" s="4" t="s">
        <v>107</v>
      </c>
      <c r="T15" s="17"/>
      <c r="U15" s="85"/>
      <c r="V15" s="4" t="s">
        <v>25</v>
      </c>
    </row>
    <row r="16" spans="1:22" ht="18" customHeight="1" x14ac:dyDescent="0.25">
      <c r="A16" s="4">
        <v>11</v>
      </c>
      <c r="B16" s="55">
        <v>44203</v>
      </c>
      <c r="C16" s="55">
        <v>44209</v>
      </c>
      <c r="D16" s="56" t="s">
        <v>47</v>
      </c>
      <c r="E16" s="57">
        <v>868926033908630</v>
      </c>
      <c r="F16" s="56"/>
      <c r="G16" s="56" t="s">
        <v>69</v>
      </c>
      <c r="H16" s="1"/>
      <c r="I16" s="1" t="s">
        <v>111</v>
      </c>
      <c r="J16" s="58" t="s">
        <v>78</v>
      </c>
      <c r="K16" s="1" t="s">
        <v>109</v>
      </c>
      <c r="L16" s="11" t="s">
        <v>95</v>
      </c>
      <c r="M16" s="58" t="s">
        <v>106</v>
      </c>
      <c r="N16" s="1" t="s">
        <v>121</v>
      </c>
      <c r="O16" s="58" t="s">
        <v>80</v>
      </c>
      <c r="P16" s="58" t="s">
        <v>81</v>
      </c>
      <c r="Q16" s="3" t="s">
        <v>89</v>
      </c>
      <c r="R16" s="56" t="s">
        <v>88</v>
      </c>
      <c r="S16" s="4" t="s">
        <v>107</v>
      </c>
      <c r="T16" s="17"/>
      <c r="U16" s="86"/>
      <c r="V16" s="4" t="s">
        <v>26</v>
      </c>
    </row>
    <row r="17" spans="1:22" ht="18" customHeight="1" x14ac:dyDescent="0.25">
      <c r="A17" s="4">
        <v>12</v>
      </c>
      <c r="B17" s="55">
        <v>44203</v>
      </c>
      <c r="C17" s="55">
        <v>44209</v>
      </c>
      <c r="D17" s="56" t="s">
        <v>47</v>
      </c>
      <c r="E17" s="57">
        <v>864811036931603</v>
      </c>
      <c r="F17" s="56"/>
      <c r="G17" s="56" t="s">
        <v>69</v>
      </c>
      <c r="H17" s="1"/>
      <c r="I17" s="58" t="s">
        <v>124</v>
      </c>
      <c r="J17" s="58" t="s">
        <v>97</v>
      </c>
      <c r="K17" s="1"/>
      <c r="L17" s="58" t="s">
        <v>118</v>
      </c>
      <c r="M17" s="58" t="s">
        <v>122</v>
      </c>
      <c r="N17" s="1"/>
      <c r="O17" s="58" t="s">
        <v>80</v>
      </c>
      <c r="P17" s="1" t="s">
        <v>81</v>
      </c>
      <c r="Q17" s="4" t="s">
        <v>89</v>
      </c>
      <c r="R17" s="56" t="s">
        <v>123</v>
      </c>
      <c r="S17" s="4" t="s">
        <v>107</v>
      </c>
      <c r="T17" s="17"/>
      <c r="U17" s="63"/>
      <c r="V17" s="18"/>
    </row>
    <row r="18" spans="1:22" ht="18" customHeight="1" x14ac:dyDescent="0.25">
      <c r="A18" s="4">
        <v>13</v>
      </c>
      <c r="B18" s="55">
        <v>44203</v>
      </c>
      <c r="C18" s="55">
        <v>44209</v>
      </c>
      <c r="D18" s="56" t="s">
        <v>47</v>
      </c>
      <c r="E18" s="57">
        <v>864811036952237</v>
      </c>
      <c r="F18" s="56"/>
      <c r="G18" s="56" t="s">
        <v>69</v>
      </c>
      <c r="H18" s="1"/>
      <c r="I18" s="1" t="s">
        <v>75</v>
      </c>
      <c r="J18" s="58" t="s">
        <v>78</v>
      </c>
      <c r="K18" s="1" t="s">
        <v>116</v>
      </c>
      <c r="L18" s="1" t="s">
        <v>113</v>
      </c>
      <c r="M18" s="58" t="s">
        <v>106</v>
      </c>
      <c r="N18" s="1" t="s">
        <v>121</v>
      </c>
      <c r="O18" s="58" t="s">
        <v>80</v>
      </c>
      <c r="P18" s="58" t="s">
        <v>81</v>
      </c>
      <c r="Q18" s="3" t="s">
        <v>89</v>
      </c>
      <c r="R18" s="56" t="s">
        <v>88</v>
      </c>
      <c r="S18" s="4" t="s">
        <v>107</v>
      </c>
      <c r="T18" s="17"/>
      <c r="U18" s="17"/>
      <c r="V18" s="19"/>
    </row>
    <row r="19" spans="1:22" ht="18" customHeight="1" x14ac:dyDescent="0.25">
      <c r="A19" s="4">
        <v>14</v>
      </c>
      <c r="B19" s="55">
        <v>44203</v>
      </c>
      <c r="C19" s="55">
        <v>44209</v>
      </c>
      <c r="D19" s="56" t="s">
        <v>47</v>
      </c>
      <c r="E19" s="57">
        <v>868926033963221</v>
      </c>
      <c r="F19" s="56"/>
      <c r="G19" s="56" t="s">
        <v>69</v>
      </c>
      <c r="H19" s="1"/>
      <c r="I19" s="1" t="s">
        <v>114</v>
      </c>
      <c r="J19" s="58" t="s">
        <v>78</v>
      </c>
      <c r="K19" s="11" t="s">
        <v>112</v>
      </c>
      <c r="L19" s="1" t="s">
        <v>113</v>
      </c>
      <c r="M19" s="58" t="s">
        <v>106</v>
      </c>
      <c r="N19" s="1" t="s">
        <v>121</v>
      </c>
      <c r="O19" s="58" t="s">
        <v>80</v>
      </c>
      <c r="P19" s="58" t="s">
        <v>81</v>
      </c>
      <c r="Q19" s="3" t="s">
        <v>89</v>
      </c>
      <c r="R19" s="56" t="s">
        <v>88</v>
      </c>
      <c r="S19" s="4" t="s">
        <v>107</v>
      </c>
      <c r="T19" s="17"/>
      <c r="U19" s="64" t="s">
        <v>40</v>
      </c>
      <c r="V19" s="20" t="s">
        <v>17</v>
      </c>
    </row>
    <row r="20" spans="1:22" ht="18" customHeight="1" x14ac:dyDescent="0.25">
      <c r="A20" s="4">
        <v>15</v>
      </c>
      <c r="B20" s="55">
        <v>44203</v>
      </c>
      <c r="C20" s="55">
        <v>44209</v>
      </c>
      <c r="D20" s="56" t="s">
        <v>47</v>
      </c>
      <c r="E20" s="57">
        <v>864811036991565</v>
      </c>
      <c r="F20" s="56"/>
      <c r="G20" s="56" t="s">
        <v>69</v>
      </c>
      <c r="H20" s="1"/>
      <c r="I20" s="1" t="s">
        <v>108</v>
      </c>
      <c r="J20" s="58" t="s">
        <v>120</v>
      </c>
      <c r="K20" s="1" t="s">
        <v>101</v>
      </c>
      <c r="L20" s="1"/>
      <c r="M20" s="58" t="s">
        <v>103</v>
      </c>
      <c r="N20" s="1" t="s">
        <v>121</v>
      </c>
      <c r="O20" s="58" t="s">
        <v>80</v>
      </c>
      <c r="P20" s="58" t="s">
        <v>81</v>
      </c>
      <c r="Q20" s="3" t="s">
        <v>19</v>
      </c>
      <c r="R20" s="56" t="s">
        <v>31</v>
      </c>
      <c r="S20" s="4" t="s">
        <v>107</v>
      </c>
      <c r="T20" s="17"/>
      <c r="U20" s="11" t="s">
        <v>18</v>
      </c>
      <c r="V20" s="11">
        <f>COUNTIF($Q$6:$Q$51,"PM")</f>
        <v>0</v>
      </c>
    </row>
    <row r="21" spans="1:22" ht="18" customHeight="1" x14ac:dyDescent="0.25">
      <c r="A21" s="4">
        <v>16</v>
      </c>
      <c r="B21" s="55">
        <v>44203</v>
      </c>
      <c r="C21" s="55">
        <v>44209</v>
      </c>
      <c r="D21" s="56" t="s">
        <v>47</v>
      </c>
      <c r="E21" s="57">
        <v>866192037807326</v>
      </c>
      <c r="F21" s="56"/>
      <c r="G21" s="56" t="s">
        <v>69</v>
      </c>
      <c r="H21" s="1"/>
      <c r="I21" s="1" t="s">
        <v>94</v>
      </c>
      <c r="J21" s="58" t="s">
        <v>78</v>
      </c>
      <c r="K21" s="11" t="s">
        <v>112</v>
      </c>
      <c r="L21" s="1" t="s">
        <v>113</v>
      </c>
      <c r="M21" s="58" t="s">
        <v>106</v>
      </c>
      <c r="N21" s="1" t="s">
        <v>121</v>
      </c>
      <c r="O21" s="58" t="s">
        <v>80</v>
      </c>
      <c r="P21" s="58" t="s">
        <v>81</v>
      </c>
      <c r="Q21" s="3" t="s">
        <v>89</v>
      </c>
      <c r="R21" s="56" t="s">
        <v>88</v>
      </c>
      <c r="S21" s="4" t="s">
        <v>107</v>
      </c>
      <c r="T21" s="17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55">
        <v>44203</v>
      </c>
      <c r="C22" s="55">
        <v>44209</v>
      </c>
      <c r="D22" s="56" t="s">
        <v>47</v>
      </c>
      <c r="E22" s="57">
        <v>868926033948610</v>
      </c>
      <c r="F22" s="56"/>
      <c r="G22" s="56" t="s">
        <v>69</v>
      </c>
      <c r="H22" s="11"/>
      <c r="I22" s="1" t="s">
        <v>99</v>
      </c>
      <c r="J22" s="58" t="s">
        <v>78</v>
      </c>
      <c r="K22" s="29" t="s">
        <v>100</v>
      </c>
      <c r="L22" s="1" t="s">
        <v>101</v>
      </c>
      <c r="M22" s="58" t="s">
        <v>106</v>
      </c>
      <c r="N22" s="1" t="s">
        <v>121</v>
      </c>
      <c r="O22" s="58" t="s">
        <v>80</v>
      </c>
      <c r="P22" s="58" t="s">
        <v>81</v>
      </c>
      <c r="Q22" s="3" t="s">
        <v>89</v>
      </c>
      <c r="R22" s="56" t="s">
        <v>88</v>
      </c>
      <c r="S22" s="4" t="s">
        <v>107</v>
      </c>
      <c r="T22" s="17"/>
      <c r="U22" s="11" t="s">
        <v>59</v>
      </c>
      <c r="V22" s="11">
        <f>COUNTIF($Q$6:$Q$51,"PC+PM")</f>
        <v>17</v>
      </c>
    </row>
    <row r="23" spans="1:22" ht="18" customHeight="1" x14ac:dyDescent="0.25">
      <c r="A23" s="4">
        <v>18</v>
      </c>
      <c r="B23" s="55">
        <v>44203</v>
      </c>
      <c r="C23" s="55">
        <v>44209</v>
      </c>
      <c r="D23" s="56" t="s">
        <v>47</v>
      </c>
      <c r="E23" s="57">
        <v>864811037204463</v>
      </c>
      <c r="F23" s="56"/>
      <c r="G23" s="56" t="s">
        <v>69</v>
      </c>
      <c r="H23" s="11"/>
      <c r="I23" s="1" t="s">
        <v>94</v>
      </c>
      <c r="J23" s="58" t="s">
        <v>78</v>
      </c>
      <c r="K23" s="11" t="s">
        <v>93</v>
      </c>
      <c r="L23" s="11" t="s">
        <v>95</v>
      </c>
      <c r="M23" s="58" t="s">
        <v>106</v>
      </c>
      <c r="N23" s="1" t="s">
        <v>121</v>
      </c>
      <c r="O23" s="58" t="s">
        <v>80</v>
      </c>
      <c r="P23" s="58" t="s">
        <v>81</v>
      </c>
      <c r="Q23" s="3" t="s">
        <v>89</v>
      </c>
      <c r="R23" s="56" t="s">
        <v>88</v>
      </c>
      <c r="S23" s="4" t="s">
        <v>107</v>
      </c>
      <c r="T23" s="17"/>
      <c r="U23" s="17"/>
      <c r="V23" s="19"/>
    </row>
    <row r="24" spans="1:22" ht="18" customHeight="1" x14ac:dyDescent="0.25">
      <c r="A24" s="4">
        <v>19</v>
      </c>
      <c r="B24" s="10" t="s">
        <v>132</v>
      </c>
      <c r="C24" s="10"/>
      <c r="D24" s="56" t="s">
        <v>47</v>
      </c>
      <c r="E24" s="57">
        <v>868926033949253</v>
      </c>
      <c r="F24" s="56"/>
      <c r="G24" s="56" t="s">
        <v>69</v>
      </c>
      <c r="H24" s="11"/>
      <c r="I24" s="1"/>
      <c r="J24" s="1"/>
      <c r="K24" s="11"/>
      <c r="L24" s="11"/>
      <c r="M24" s="11"/>
      <c r="N24" s="11"/>
      <c r="O24" s="58"/>
      <c r="P24" s="11"/>
      <c r="Q24" s="4"/>
      <c r="R24" s="11"/>
      <c r="S24" s="4"/>
      <c r="T24" s="17"/>
      <c r="U24" s="17"/>
      <c r="V24" s="19"/>
    </row>
    <row r="25" spans="1:22" ht="18" customHeight="1" x14ac:dyDescent="0.25">
      <c r="A25" s="4">
        <v>20</v>
      </c>
      <c r="B25" s="10" t="s">
        <v>133</v>
      </c>
      <c r="C25" s="10"/>
      <c r="D25" s="56" t="s">
        <v>47</v>
      </c>
      <c r="E25" s="57">
        <v>864811037235772</v>
      </c>
      <c r="F25" s="56"/>
      <c r="G25" s="56" t="s">
        <v>69</v>
      </c>
      <c r="H25" s="11"/>
      <c r="I25" s="1"/>
      <c r="J25" s="1"/>
      <c r="K25" s="11"/>
      <c r="L25" s="11"/>
      <c r="M25" s="11"/>
      <c r="N25" s="11"/>
      <c r="O25" s="58"/>
      <c r="P25" s="11"/>
      <c r="Q25" s="4"/>
      <c r="R25" s="11"/>
      <c r="S25" s="4"/>
      <c r="T25" s="17"/>
      <c r="U25" s="64" t="s">
        <v>55</v>
      </c>
      <c r="V25" s="20" t="s">
        <v>17</v>
      </c>
    </row>
    <row r="26" spans="1:22" ht="18" customHeight="1" x14ac:dyDescent="0.25">
      <c r="A26" s="4">
        <v>21</v>
      </c>
      <c r="B26" s="10" t="s">
        <v>134</v>
      </c>
      <c r="C26" s="10"/>
      <c r="D26" s="56" t="s">
        <v>47</v>
      </c>
      <c r="E26" s="57">
        <v>868345035625755</v>
      </c>
      <c r="F26" s="56"/>
      <c r="G26" s="56" t="s">
        <v>69</v>
      </c>
      <c r="H26" s="11"/>
      <c r="I26" s="1"/>
      <c r="J26" s="1"/>
      <c r="K26" s="11"/>
      <c r="L26" s="11"/>
      <c r="M26" s="11"/>
      <c r="N26" s="11"/>
      <c r="O26" s="58"/>
      <c r="P26" s="11"/>
      <c r="Q26" s="4"/>
      <c r="R26" s="11"/>
      <c r="S26" s="4"/>
      <c r="T26" s="17"/>
      <c r="U26" s="4" t="s">
        <v>27</v>
      </c>
      <c r="V26" s="11">
        <f>COUNTIF($R$6:$R$51,"*MCU*")</f>
        <v>2</v>
      </c>
    </row>
    <row r="27" spans="1:22" ht="18" customHeight="1" x14ac:dyDescent="0.25">
      <c r="A27" s="4">
        <v>22</v>
      </c>
      <c r="B27" s="10" t="s">
        <v>135</v>
      </c>
      <c r="C27" s="10"/>
      <c r="D27" s="56" t="s">
        <v>47</v>
      </c>
      <c r="E27" s="57">
        <v>868926033976470</v>
      </c>
      <c r="F27" s="56"/>
      <c r="G27" s="56" t="s">
        <v>69</v>
      </c>
      <c r="H27" s="11"/>
      <c r="I27" s="1"/>
      <c r="J27" s="1"/>
      <c r="K27" s="11"/>
      <c r="L27" s="11"/>
      <c r="M27" s="11"/>
      <c r="N27" s="11"/>
      <c r="O27" s="58"/>
      <c r="P27" s="11"/>
      <c r="Q27" s="4"/>
      <c r="R27" s="11"/>
      <c r="S27" s="4"/>
      <c r="T27" s="17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 t="s">
        <v>136</v>
      </c>
      <c r="C28" s="10"/>
      <c r="D28" s="56" t="s">
        <v>47</v>
      </c>
      <c r="E28" s="57">
        <v>866192037787064</v>
      </c>
      <c r="F28" s="56"/>
      <c r="G28" s="56" t="s">
        <v>69</v>
      </c>
      <c r="H28" s="1"/>
      <c r="I28" s="1"/>
      <c r="J28" s="1"/>
      <c r="K28" s="1"/>
      <c r="L28" s="11"/>
      <c r="M28" s="11"/>
      <c r="N28" s="1"/>
      <c r="O28" s="58"/>
      <c r="P28" s="11"/>
      <c r="Q28" s="4"/>
      <c r="R28" s="11"/>
      <c r="S28" s="4"/>
      <c r="T28" s="17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 t="s">
        <v>137</v>
      </c>
      <c r="C29" s="10"/>
      <c r="D29" s="56" t="s">
        <v>47</v>
      </c>
      <c r="E29" s="57">
        <v>868926033943843</v>
      </c>
      <c r="F29" s="56"/>
      <c r="G29" s="56" t="s">
        <v>69</v>
      </c>
      <c r="H29" s="1"/>
      <c r="I29" s="1"/>
      <c r="J29" s="1"/>
      <c r="K29" s="1"/>
      <c r="L29" s="11"/>
      <c r="M29" s="11"/>
      <c r="N29" s="1"/>
      <c r="O29" s="58"/>
      <c r="P29" s="11"/>
      <c r="Q29" s="4"/>
      <c r="R29" s="11"/>
      <c r="S29" s="4"/>
      <c r="T29" s="17"/>
      <c r="U29" s="4" t="s">
        <v>61</v>
      </c>
      <c r="V29" s="11">
        <f>COUNTIF($R$6:$R$51,"*NG*")</f>
        <v>2</v>
      </c>
    </row>
    <row r="30" spans="1:22" ht="18" customHeight="1" x14ac:dyDescent="0.25">
      <c r="A30" s="4">
        <v>25</v>
      </c>
      <c r="B30" s="10" t="s">
        <v>138</v>
      </c>
      <c r="C30" s="10"/>
      <c r="D30" s="56" t="s">
        <v>47</v>
      </c>
      <c r="E30" s="57">
        <v>868926033933786</v>
      </c>
      <c r="F30" s="56"/>
      <c r="G30" s="56" t="s">
        <v>69</v>
      </c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7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7"/>
      <c r="U31" s="4" t="s">
        <v>23</v>
      </c>
      <c r="V31" s="11">
        <f>COUNTIF($R$6:$R$51,"*LK*")</f>
        <v>16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7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7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7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7"/>
      <c r="U35" s="4" t="s">
        <v>39</v>
      </c>
      <c r="V35" s="11">
        <f>COUNTIF($R$6:$R$51,"*NCFW*")</f>
        <v>17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7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7"/>
      <c r="U37" s="21" t="s">
        <v>34</v>
      </c>
      <c r="V37" s="11">
        <f>SUM(V26:V36)</f>
        <v>37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7"/>
      <c r="U38" s="17"/>
      <c r="V38" s="19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7"/>
      <c r="U39" s="17"/>
      <c r="V39" s="19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7"/>
      <c r="U40" s="21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7"/>
      <c r="U41" s="21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7"/>
      <c r="U42" s="17"/>
      <c r="V42" s="19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7"/>
      <c r="U43" s="17"/>
      <c r="V43" s="19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7"/>
      <c r="U44" s="17"/>
      <c r="V44" s="19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7"/>
      <c r="U45" s="17">
        <f>COUNTIF(J6:J17,"*ACC*")</f>
        <v>2</v>
      </c>
      <c r="V45" s="19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7"/>
      <c r="U46" s="17">
        <f>COUNTIF(J7:J18,"*MCU*")</f>
        <v>2</v>
      </c>
      <c r="V46" s="19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7"/>
      <c r="U47" s="17">
        <f>COUNTIF(J8:J19,"*GPS*")</f>
        <v>0</v>
      </c>
      <c r="V47" s="19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1">
        <f>COUNTIF(J9:J20,"*GSM*")</f>
        <v>0</v>
      </c>
      <c r="U48" s="42"/>
      <c r="V48" s="43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1"/>
      <c r="U49" s="42"/>
      <c r="V49" s="43"/>
    </row>
    <row r="50" spans="1:22" ht="18" customHeight="1" x14ac:dyDescent="0.25">
      <c r="A50" s="35">
        <v>45</v>
      </c>
      <c r="B50" s="36"/>
      <c r="C50" s="36"/>
      <c r="D50" s="65"/>
      <c r="E50" s="37"/>
      <c r="F50" s="65"/>
      <c r="G50" s="65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65"/>
      <c r="S50" s="35"/>
      <c r="T50" s="41"/>
      <c r="U50" s="42"/>
      <c r="V50" s="43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1"/>
      <c r="U51" s="42"/>
      <c r="V51" s="43"/>
    </row>
    <row r="52" spans="1:22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41"/>
      <c r="U52" s="42"/>
      <c r="V52" s="43"/>
    </row>
    <row r="53" spans="1:22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41"/>
      <c r="U53" s="42"/>
      <c r="V53" s="43"/>
    </row>
    <row r="54" spans="1:22" ht="18" customHeight="1" x14ac:dyDescent="0.25">
      <c r="A54" s="4">
        <v>49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40"/>
      <c r="M54" s="39"/>
      <c r="N54" s="22"/>
      <c r="O54" s="22"/>
      <c r="P54" s="39"/>
      <c r="Q54" s="39"/>
      <c r="R54" s="39"/>
      <c r="S54" s="39"/>
      <c r="T54" s="41"/>
      <c r="U54" s="42"/>
      <c r="V54" s="43"/>
    </row>
    <row r="55" spans="1:22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44"/>
      <c r="U55" s="45"/>
      <c r="V55" s="46"/>
    </row>
    <row r="56" spans="1:22" ht="18" customHeight="1" x14ac:dyDescent="0.25">
      <c r="U56" s="29"/>
      <c r="V56" s="29"/>
    </row>
    <row r="57" spans="1:22" ht="18" customHeight="1" x14ac:dyDescent="0.25">
      <c r="U57" s="29"/>
      <c r="V57" s="29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3" customWidth="1"/>
    <col min="2" max="2" width="19.28515625" style="23" customWidth="1"/>
    <col min="3" max="3" width="18.28515625" style="23" customWidth="1"/>
    <col min="4" max="4" width="21.85546875" style="23" customWidth="1"/>
    <col min="5" max="5" width="32.42578125" style="23" customWidth="1"/>
    <col min="6" max="6" width="15.85546875" style="23" customWidth="1"/>
    <col min="7" max="7" width="17" style="23" customWidth="1"/>
    <col min="8" max="8" width="35.42578125" style="23" customWidth="1"/>
    <col min="9" max="9" width="45.28515625" style="23" customWidth="1"/>
    <col min="10" max="10" width="53" style="23" customWidth="1"/>
    <col min="11" max="11" width="33.42578125" style="23" customWidth="1"/>
    <col min="12" max="12" width="30.7109375" style="30" customWidth="1"/>
    <col min="13" max="13" width="58" style="23" customWidth="1"/>
    <col min="14" max="14" width="21.85546875" style="23" customWidth="1"/>
    <col min="15" max="15" width="14.28515625" style="23" customWidth="1"/>
    <col min="16" max="16" width="37.7109375" style="23" customWidth="1"/>
    <col min="17" max="17" width="23.42578125" style="23" customWidth="1"/>
    <col min="18" max="18" width="21.140625" style="23" customWidth="1"/>
    <col min="19" max="20" width="26.85546875" style="23" customWidth="1"/>
    <col min="21" max="21" width="9.140625" style="23"/>
    <col min="22" max="22" width="30.5703125" style="23" customWidth="1"/>
    <col min="23" max="23" width="21.42578125" style="23" customWidth="1"/>
    <col min="24" max="16384" width="9.140625" style="23"/>
  </cols>
  <sheetData>
    <row r="1" spans="1:23" ht="24.95" customHeight="1" x14ac:dyDescent="0.25">
      <c r="A1" s="76" t="s">
        <v>67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9" t="s">
        <v>10</v>
      </c>
      <c r="B2" s="80"/>
      <c r="C2" s="80"/>
      <c r="D2" s="80"/>
      <c r="E2" s="81" t="s">
        <v>68</v>
      </c>
      <c r="F2" s="81"/>
      <c r="G2" s="6"/>
      <c r="H2" s="25"/>
      <c r="I2" s="25"/>
      <c r="J2" s="25"/>
      <c r="K2" s="25"/>
      <c r="L2" s="26"/>
      <c r="M2" s="25"/>
      <c r="N2" s="25"/>
      <c r="O2" s="27"/>
      <c r="P2" s="27"/>
      <c r="Q2" s="27"/>
      <c r="R2" s="27"/>
      <c r="S2" s="31"/>
      <c r="T2" s="50"/>
      <c r="U2" s="31"/>
      <c r="V2" s="31"/>
      <c r="W2" s="32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8"/>
      <c r="R3" s="28"/>
      <c r="S3" s="31"/>
      <c r="T3" s="31"/>
      <c r="U3" s="31"/>
      <c r="V3" s="31"/>
      <c r="W3" s="32"/>
    </row>
    <row r="4" spans="1:23" ht="24.95" customHeight="1" x14ac:dyDescent="0.25">
      <c r="A4" s="82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77" t="s">
        <v>43</v>
      </c>
      <c r="N4" s="77" t="s">
        <v>11</v>
      </c>
      <c r="O4" s="74" t="s">
        <v>8</v>
      </c>
      <c r="P4" s="75" t="s">
        <v>15</v>
      </c>
      <c r="Q4" s="74" t="s">
        <v>40</v>
      </c>
      <c r="R4" s="74" t="s">
        <v>62</v>
      </c>
      <c r="S4" s="90" t="s">
        <v>66</v>
      </c>
      <c r="T4" s="31"/>
      <c r="U4" s="31"/>
      <c r="V4" s="74" t="s">
        <v>40</v>
      </c>
      <c r="W4" s="74" t="s">
        <v>62</v>
      </c>
    </row>
    <row r="5" spans="1:23" ht="50.1" customHeight="1" x14ac:dyDescent="0.25">
      <c r="A5" s="82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78"/>
      <c r="N5" s="78"/>
      <c r="O5" s="74"/>
      <c r="P5" s="75"/>
      <c r="Q5" s="74"/>
      <c r="R5" s="74"/>
      <c r="S5" s="91"/>
      <c r="T5" s="31"/>
      <c r="U5" s="31"/>
      <c r="V5" s="74"/>
      <c r="W5" s="74"/>
    </row>
    <row r="6" spans="1:23" s="15" customFormat="1" ht="18" customHeight="1" x14ac:dyDescent="0.25">
      <c r="A6" s="4">
        <v>1</v>
      </c>
      <c r="B6" s="55"/>
      <c r="C6" s="55"/>
      <c r="D6" s="56"/>
      <c r="E6" s="57"/>
      <c r="F6" s="56"/>
      <c r="G6" s="56"/>
      <c r="H6" s="56"/>
      <c r="I6" s="58"/>
      <c r="J6" s="58"/>
      <c r="K6" s="61"/>
      <c r="L6" s="58"/>
      <c r="M6" s="58"/>
      <c r="N6" s="60"/>
      <c r="O6" s="58"/>
      <c r="P6" s="58"/>
      <c r="Q6" s="3"/>
      <c r="R6" s="56"/>
      <c r="S6" s="4"/>
      <c r="T6" s="31"/>
      <c r="U6" s="33"/>
      <c r="V6" s="84" t="s">
        <v>19</v>
      </c>
      <c r="W6" s="4" t="s">
        <v>21</v>
      </c>
    </row>
    <row r="7" spans="1:23" s="15" customFormat="1" ht="18" customHeight="1" x14ac:dyDescent="0.25">
      <c r="A7" s="4">
        <v>2</v>
      </c>
      <c r="B7" s="55"/>
      <c r="C7" s="55"/>
      <c r="D7" s="56"/>
      <c r="E7" s="57"/>
      <c r="F7" s="56"/>
      <c r="G7" s="56"/>
      <c r="H7" s="56"/>
      <c r="I7" s="58"/>
      <c r="J7" s="58"/>
      <c r="K7" s="1"/>
      <c r="L7" s="58"/>
      <c r="M7" s="58"/>
      <c r="N7" s="3"/>
      <c r="O7" s="58"/>
      <c r="P7" s="58"/>
      <c r="Q7" s="3"/>
      <c r="R7" s="61"/>
      <c r="S7" s="4"/>
      <c r="T7" s="31"/>
      <c r="U7" s="33"/>
      <c r="V7" s="85"/>
      <c r="W7" s="4" t="s">
        <v>36</v>
      </c>
    </row>
    <row r="8" spans="1:23" s="15" customFormat="1" ht="18" customHeight="1" x14ac:dyDescent="0.25">
      <c r="A8" s="4">
        <v>3</v>
      </c>
      <c r="B8" s="55"/>
      <c r="C8" s="55"/>
      <c r="D8" s="56"/>
      <c r="E8" s="57"/>
      <c r="F8" s="56"/>
      <c r="G8" s="56"/>
      <c r="H8" s="56"/>
      <c r="I8" s="58"/>
      <c r="J8" s="58"/>
      <c r="K8" s="61"/>
      <c r="L8" s="58"/>
      <c r="M8" s="58"/>
      <c r="N8" s="60"/>
      <c r="O8" s="58"/>
      <c r="P8" s="58"/>
      <c r="Q8" s="3"/>
      <c r="R8" s="56"/>
      <c r="S8" s="4"/>
      <c r="T8" s="31"/>
      <c r="U8" s="33"/>
      <c r="V8" s="85"/>
      <c r="W8" s="4" t="s">
        <v>22</v>
      </c>
    </row>
    <row r="9" spans="1:23" s="15" customFormat="1" ht="18" customHeight="1" x14ac:dyDescent="0.25">
      <c r="A9" s="4">
        <v>4</v>
      </c>
      <c r="B9" s="55"/>
      <c r="C9" s="55"/>
      <c r="D9" s="56"/>
      <c r="E9" s="57"/>
      <c r="F9" s="56"/>
      <c r="G9" s="56"/>
      <c r="H9" s="56"/>
      <c r="I9" s="58"/>
      <c r="J9" s="58"/>
      <c r="K9" s="1"/>
      <c r="L9" s="61"/>
      <c r="M9" s="58"/>
      <c r="N9" s="3"/>
      <c r="O9" s="58"/>
      <c r="P9" s="58"/>
      <c r="Q9" s="3"/>
      <c r="R9" s="61"/>
      <c r="S9" s="4"/>
      <c r="T9" s="33"/>
      <c r="U9" s="33"/>
      <c r="V9" s="85"/>
      <c r="W9" s="4" t="s">
        <v>60</v>
      </c>
    </row>
    <row r="10" spans="1:23" s="15" customFormat="1" ht="18" customHeight="1" x14ac:dyDescent="0.25">
      <c r="A10" s="4">
        <v>5</v>
      </c>
      <c r="B10" s="55"/>
      <c r="C10" s="55"/>
      <c r="D10" s="56"/>
      <c r="E10" s="57"/>
      <c r="F10" s="56"/>
      <c r="G10" s="56"/>
      <c r="H10" s="56"/>
      <c r="I10" s="58"/>
      <c r="J10" s="58"/>
      <c r="K10" s="61"/>
      <c r="L10" s="58"/>
      <c r="M10" s="58"/>
      <c r="N10" s="60"/>
      <c r="O10" s="58"/>
      <c r="P10" s="58"/>
      <c r="Q10" s="3"/>
      <c r="R10" s="56"/>
      <c r="S10" s="4"/>
      <c r="T10" s="33"/>
      <c r="U10" s="33"/>
      <c r="V10" s="85"/>
      <c r="W10" s="4" t="s">
        <v>32</v>
      </c>
    </row>
    <row r="11" spans="1:23" s="15" customFormat="1" ht="18" customHeight="1" x14ac:dyDescent="0.25">
      <c r="A11" s="4">
        <v>6</v>
      </c>
      <c r="B11" s="55"/>
      <c r="C11" s="55"/>
      <c r="D11" s="56"/>
      <c r="E11" s="57"/>
      <c r="F11" s="56"/>
      <c r="G11" s="56"/>
      <c r="H11" s="56"/>
      <c r="I11" s="58"/>
      <c r="J11" s="58"/>
      <c r="K11" s="61"/>
      <c r="L11" s="1"/>
      <c r="M11" s="58"/>
      <c r="N11" s="60"/>
      <c r="O11" s="58"/>
      <c r="P11" s="58"/>
      <c r="Q11" s="3"/>
      <c r="R11" s="56"/>
      <c r="S11" s="4"/>
      <c r="T11" s="33"/>
      <c r="U11" s="33"/>
      <c r="V11" s="85"/>
      <c r="W11" s="4" t="s">
        <v>31</v>
      </c>
    </row>
    <row r="12" spans="1:23" s="15" customFormat="1" ht="18" customHeight="1" x14ac:dyDescent="0.25">
      <c r="A12" s="4">
        <v>7</v>
      </c>
      <c r="B12" s="55"/>
      <c r="C12" s="55"/>
      <c r="D12" s="56"/>
      <c r="E12" s="62"/>
      <c r="F12" s="56"/>
      <c r="G12" s="56"/>
      <c r="H12" s="56"/>
      <c r="I12" s="58"/>
      <c r="J12" s="58"/>
      <c r="K12" s="1"/>
      <c r="L12" s="61"/>
      <c r="M12" s="58"/>
      <c r="N12" s="3"/>
      <c r="O12" s="58"/>
      <c r="P12" s="58"/>
      <c r="Q12" s="3"/>
      <c r="R12" s="61"/>
      <c r="S12" s="4"/>
      <c r="T12" s="33"/>
      <c r="U12" s="33"/>
      <c r="V12" s="84" t="s">
        <v>20</v>
      </c>
      <c r="W12" s="4" t="s">
        <v>24</v>
      </c>
    </row>
    <row r="13" spans="1:23" s="15" customFormat="1" ht="18" customHeight="1" x14ac:dyDescent="0.25">
      <c r="A13" s="4">
        <v>8</v>
      </c>
      <c r="B13" s="55"/>
      <c r="C13" s="55"/>
      <c r="D13" s="56"/>
      <c r="E13" s="57"/>
      <c r="F13" s="56"/>
      <c r="G13" s="56"/>
      <c r="H13" s="56"/>
      <c r="I13" s="58"/>
      <c r="J13" s="58"/>
      <c r="K13" s="59"/>
      <c r="L13" s="1"/>
      <c r="M13" s="1"/>
      <c r="N13" s="1"/>
      <c r="O13" s="58"/>
      <c r="P13" s="1"/>
      <c r="Q13" s="3"/>
      <c r="R13" s="11"/>
      <c r="S13" s="4"/>
      <c r="T13" s="33"/>
      <c r="U13" s="33"/>
      <c r="V13" s="85"/>
      <c r="W13" s="4" t="s">
        <v>38</v>
      </c>
    </row>
    <row r="14" spans="1:23" s="15" customFormat="1" ht="18" customHeight="1" x14ac:dyDescent="0.25">
      <c r="A14" s="4">
        <v>9</v>
      </c>
      <c r="B14" s="55"/>
      <c r="C14" s="55"/>
      <c r="D14" s="56"/>
      <c r="E14" s="57"/>
      <c r="F14" s="56"/>
      <c r="G14" s="56"/>
      <c r="H14" s="56"/>
      <c r="I14" s="2"/>
      <c r="J14" s="1"/>
      <c r="K14" s="58"/>
      <c r="L14" s="1"/>
      <c r="M14" s="1"/>
      <c r="N14" s="1"/>
      <c r="O14" s="58"/>
      <c r="P14" s="1"/>
      <c r="Q14" s="3"/>
      <c r="R14" s="11"/>
      <c r="S14" s="4"/>
      <c r="T14" s="33"/>
      <c r="U14" s="33"/>
      <c r="V14" s="85"/>
      <c r="W14" s="4" t="s">
        <v>37</v>
      </c>
    </row>
    <row r="15" spans="1:23" ht="18" customHeight="1" x14ac:dyDescent="0.25">
      <c r="A15" s="4">
        <v>10</v>
      </c>
      <c r="B15" s="55"/>
      <c r="C15" s="55"/>
      <c r="D15" s="56"/>
      <c r="E15" s="62"/>
      <c r="F15" s="56"/>
      <c r="G15" s="56"/>
      <c r="H15" s="56"/>
      <c r="I15" s="2"/>
      <c r="J15" s="1"/>
      <c r="K15" s="1"/>
      <c r="L15" s="1"/>
      <c r="M15" s="1"/>
      <c r="N15" s="13"/>
      <c r="O15" s="58"/>
      <c r="P15" s="1"/>
      <c r="Q15" s="3"/>
      <c r="R15" s="11"/>
      <c r="S15" s="4"/>
      <c r="T15" s="33"/>
      <c r="U15" s="17"/>
      <c r="V15" s="85"/>
      <c r="W15" s="4" t="s">
        <v>25</v>
      </c>
    </row>
    <row r="16" spans="1:23" ht="18" customHeight="1" x14ac:dyDescent="0.25">
      <c r="A16" s="4">
        <v>11</v>
      </c>
      <c r="B16" s="55"/>
      <c r="C16" s="55"/>
      <c r="D16" s="56"/>
      <c r="E16" s="57"/>
      <c r="F16" s="56"/>
      <c r="G16" s="56"/>
      <c r="H16" s="11"/>
      <c r="I16" s="2"/>
      <c r="J16" s="1"/>
      <c r="K16" s="1"/>
      <c r="L16" s="1"/>
      <c r="M16" s="1"/>
      <c r="N16" s="1"/>
      <c r="O16" s="58"/>
      <c r="P16" s="1"/>
      <c r="Q16" s="3"/>
      <c r="R16" s="11"/>
      <c r="S16" s="4"/>
      <c r="T16" s="33"/>
      <c r="U16" s="17"/>
      <c r="V16" s="86"/>
      <c r="W16" s="4" t="s">
        <v>26</v>
      </c>
    </row>
    <row r="17" spans="1:23" ht="18" customHeight="1" x14ac:dyDescent="0.25">
      <c r="A17" s="4">
        <v>12</v>
      </c>
      <c r="B17" s="55"/>
      <c r="C17" s="55"/>
      <c r="D17" s="56"/>
      <c r="E17" s="57"/>
      <c r="F17" s="56"/>
      <c r="G17" s="56"/>
      <c r="H17" s="56"/>
      <c r="I17" s="1"/>
      <c r="J17" s="1"/>
      <c r="K17" s="1"/>
      <c r="L17" s="1"/>
      <c r="M17" s="1"/>
      <c r="N17" s="1"/>
      <c r="O17" s="58"/>
      <c r="P17" s="1"/>
      <c r="Q17" s="4"/>
      <c r="R17" s="11"/>
      <c r="S17" s="4"/>
      <c r="T17" s="33"/>
      <c r="U17" s="17"/>
      <c r="V17" s="33"/>
      <c r="W17" s="18"/>
    </row>
    <row r="18" spans="1:23" ht="18" customHeight="1" x14ac:dyDescent="0.25">
      <c r="A18" s="4">
        <v>13</v>
      </c>
      <c r="B18" s="55"/>
      <c r="C18" s="55"/>
      <c r="D18" s="56"/>
      <c r="E18" s="57"/>
      <c r="F18" s="56"/>
      <c r="G18" s="56"/>
      <c r="H18" s="56"/>
      <c r="I18" s="16"/>
      <c r="J18" s="16"/>
      <c r="K18" s="16"/>
      <c r="L18" s="1"/>
      <c r="M18" s="1"/>
      <c r="N18" s="16"/>
      <c r="O18" s="58"/>
      <c r="P18" s="1"/>
      <c r="Q18" s="4"/>
      <c r="R18" s="11"/>
      <c r="S18" s="4"/>
      <c r="T18" s="33"/>
      <c r="U18" s="17"/>
      <c r="V18" s="17"/>
      <c r="W18" s="19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3"/>
      <c r="U19" s="17"/>
      <c r="V19" s="5" t="s">
        <v>40</v>
      </c>
      <c r="W19" s="20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3"/>
      <c r="U20" s="17"/>
      <c r="V20" s="11" t="s">
        <v>18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3"/>
      <c r="U21" s="17"/>
      <c r="V21" s="11" t="s">
        <v>58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3"/>
      <c r="U22" s="17"/>
      <c r="V22" s="11" t="s">
        <v>59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3"/>
      <c r="U23" s="17"/>
      <c r="V23" s="17"/>
      <c r="W23" s="19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3"/>
      <c r="U24" s="17"/>
      <c r="V24" s="17"/>
      <c r="W24" s="19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3"/>
      <c r="U25" s="17"/>
      <c r="V25" s="5" t="s">
        <v>55</v>
      </c>
      <c r="W25" s="20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3"/>
      <c r="U26" s="17"/>
      <c r="V26" s="4" t="s">
        <v>27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3"/>
      <c r="U27" s="17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3"/>
      <c r="U28" s="17"/>
      <c r="V28" s="4" t="s">
        <v>28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3"/>
      <c r="U29" s="17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3"/>
      <c r="U30" s="17"/>
      <c r="V30" s="4" t="s">
        <v>33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3"/>
      <c r="U31" s="17"/>
      <c r="V31" s="4" t="s">
        <v>23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3"/>
      <c r="U32" s="17"/>
      <c r="V32" s="4" t="s">
        <v>29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3"/>
      <c r="U33" s="17"/>
      <c r="V33" s="4" t="s">
        <v>56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3"/>
      <c r="U34" s="17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3"/>
      <c r="U35" s="17"/>
      <c r="V35" s="4" t="s">
        <v>39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3"/>
      <c r="U36" s="17"/>
      <c r="V36" s="4" t="s">
        <v>30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3"/>
      <c r="U37" s="17"/>
      <c r="V37" s="21" t="s">
        <v>34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3"/>
      <c r="U38" s="17"/>
      <c r="V38" s="17"/>
      <c r="W38" s="19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3"/>
      <c r="U39" s="17"/>
      <c r="V39" s="17"/>
      <c r="W39" s="19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3"/>
      <c r="U40" s="17"/>
      <c r="V40" s="21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3"/>
      <c r="U41" s="17"/>
      <c r="V41" s="21" t="s">
        <v>42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3"/>
      <c r="U42" s="17"/>
      <c r="V42" s="17"/>
      <c r="W42" s="19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3"/>
      <c r="U43" s="17"/>
      <c r="V43" s="17"/>
      <c r="W43" s="19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1"/>
      <c r="U44" s="17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1"/>
      <c r="U45" s="17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1"/>
      <c r="U46" s="17"/>
      <c r="V46" s="11" t="s">
        <v>45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1"/>
      <c r="U47" s="53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1"/>
      <c r="U48" s="53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1"/>
      <c r="U49" s="53"/>
      <c r="V49" s="11" t="s">
        <v>48</v>
      </c>
      <c r="W49" s="11">
        <f>COUNTIF($D$6:$D$105,"TG102SE")</f>
        <v>0</v>
      </c>
    </row>
    <row r="50" spans="1:23" ht="18" customHeight="1" x14ac:dyDescent="0.25">
      <c r="A50" s="35">
        <v>45</v>
      </c>
      <c r="B50" s="36"/>
      <c r="C50" s="36"/>
      <c r="D50" s="34"/>
      <c r="E50" s="37"/>
      <c r="F50" s="34"/>
      <c r="G50" s="34"/>
      <c r="H50" s="38"/>
      <c r="I50" s="38"/>
      <c r="J50" s="38"/>
      <c r="K50" s="38"/>
      <c r="L50" s="38"/>
      <c r="M50" s="38"/>
      <c r="N50" s="38"/>
      <c r="O50" s="38"/>
      <c r="P50" s="38"/>
      <c r="Q50" s="35"/>
      <c r="R50" s="34"/>
      <c r="S50" s="35"/>
      <c r="T50" s="51"/>
      <c r="U50" s="53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1"/>
      <c r="U51" s="53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40"/>
      <c r="M52" s="39"/>
      <c r="N52" s="39"/>
      <c r="O52" s="39"/>
      <c r="P52" s="39"/>
      <c r="Q52" s="39"/>
      <c r="R52" s="39"/>
      <c r="S52" s="39"/>
      <c r="T52" s="51"/>
      <c r="U52" s="53"/>
      <c r="V52" s="11" t="s">
        <v>52</v>
      </c>
      <c r="W52" s="11">
        <f>COUNTIF($D$6:$D$105,"TG102")</f>
        <v>0</v>
      </c>
    </row>
    <row r="53" spans="1:23" ht="18" customHeight="1" x14ac:dyDescent="0.25">
      <c r="A53" s="4">
        <v>48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40"/>
      <c r="M53" s="39"/>
      <c r="N53" s="22"/>
      <c r="O53" s="22"/>
      <c r="P53" s="39"/>
      <c r="Q53" s="39"/>
      <c r="R53" s="39"/>
      <c r="S53" s="39"/>
      <c r="T53" s="51"/>
      <c r="U53" s="53"/>
      <c r="V53" s="11" t="s">
        <v>53</v>
      </c>
      <c r="W53" s="11">
        <f>COUNTIF($D$6:$D$105,"TG102A")</f>
        <v>0</v>
      </c>
    </row>
    <row r="54" spans="1:23" ht="18" customHeight="1" x14ac:dyDescent="0.25">
      <c r="A54" s="35">
        <v>49</v>
      </c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8"/>
      <c r="M54" s="47"/>
      <c r="N54" s="49"/>
      <c r="O54" s="49"/>
      <c r="P54" s="47"/>
      <c r="Q54" s="47"/>
      <c r="R54" s="47"/>
      <c r="S54" s="47"/>
      <c r="T54" s="51"/>
      <c r="U54" s="53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40"/>
      <c r="M55" s="39"/>
      <c r="N55" s="22"/>
      <c r="O55" s="22"/>
      <c r="P55" s="39"/>
      <c r="Q55" s="39"/>
      <c r="R55" s="39"/>
      <c r="S55" s="39"/>
      <c r="T55" s="51"/>
      <c r="U55" s="53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40"/>
      <c r="M56" s="39"/>
      <c r="N56" s="39"/>
      <c r="O56" s="39"/>
      <c r="P56" s="39"/>
      <c r="Q56" s="39"/>
      <c r="R56" s="39"/>
      <c r="S56" s="39"/>
      <c r="T56" s="51"/>
      <c r="U56" s="53"/>
      <c r="V56" s="87" t="s">
        <v>65</v>
      </c>
      <c r="W56" s="87">
        <f>SUM(COUNTIF($D$6:$D$106,"**")-SUM($W$45:$W$55))</f>
        <v>0</v>
      </c>
    </row>
    <row r="57" spans="1:23" ht="18" customHeight="1" x14ac:dyDescent="0.25">
      <c r="A57" s="4">
        <v>52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40"/>
      <c r="M57" s="39"/>
      <c r="N57" s="39"/>
      <c r="O57" s="39"/>
      <c r="P57" s="39"/>
      <c r="Q57" s="39"/>
      <c r="R57" s="39"/>
      <c r="S57" s="39"/>
      <c r="T57" s="51"/>
      <c r="U57" s="53"/>
      <c r="V57" s="88"/>
      <c r="W57" s="88"/>
    </row>
    <row r="58" spans="1:23" ht="18" customHeight="1" x14ac:dyDescent="0.25">
      <c r="A58" s="4">
        <v>53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40"/>
      <c r="M58" s="39"/>
      <c r="N58" s="39"/>
      <c r="O58" s="39"/>
      <c r="P58" s="39"/>
      <c r="Q58" s="39"/>
      <c r="R58" s="39"/>
      <c r="S58" s="39"/>
      <c r="T58" s="51"/>
      <c r="U58" s="53"/>
      <c r="V58" s="89"/>
      <c r="W58" s="89"/>
    </row>
    <row r="59" spans="1:23" ht="18" customHeight="1" x14ac:dyDescent="0.25">
      <c r="A59" s="4">
        <v>54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40"/>
      <c r="M59" s="39"/>
      <c r="N59" s="39"/>
      <c r="O59" s="39"/>
      <c r="P59" s="39"/>
      <c r="Q59" s="39"/>
      <c r="R59" s="39"/>
      <c r="S59" s="39"/>
      <c r="T59" s="51"/>
      <c r="U59" s="53"/>
      <c r="V59" s="42"/>
      <c r="W59" s="43"/>
    </row>
    <row r="60" spans="1:23" ht="18" customHeight="1" x14ac:dyDescent="0.25">
      <c r="A60" s="4">
        <v>55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40"/>
      <c r="M60" s="39"/>
      <c r="N60" s="39"/>
      <c r="O60" s="39"/>
      <c r="P60" s="39"/>
      <c r="Q60" s="39"/>
      <c r="R60" s="39"/>
      <c r="S60" s="39"/>
      <c r="T60" s="51"/>
      <c r="U60" s="53"/>
      <c r="V60" s="42"/>
      <c r="W60" s="43"/>
    </row>
    <row r="61" spans="1:23" ht="18" customHeight="1" x14ac:dyDescent="0.25">
      <c r="A61" s="4">
        <v>56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40"/>
      <c r="M61" s="39"/>
      <c r="N61" s="39"/>
      <c r="O61" s="39"/>
      <c r="P61" s="39"/>
      <c r="Q61" s="39"/>
      <c r="R61" s="39"/>
      <c r="S61" s="39"/>
      <c r="T61" s="51"/>
      <c r="U61" s="53"/>
      <c r="V61" s="21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40"/>
      <c r="M62" s="39"/>
      <c r="N62" s="39"/>
      <c r="O62" s="39"/>
      <c r="P62" s="39"/>
      <c r="Q62" s="39"/>
      <c r="R62" s="39"/>
      <c r="S62" s="39"/>
      <c r="T62" s="51"/>
      <c r="U62" s="53"/>
      <c r="V62" s="21" t="s">
        <v>42</v>
      </c>
      <c r="W62" s="11">
        <f>COUNTIF($O$6:$O$105,"*KS*")</f>
        <v>0</v>
      </c>
    </row>
    <row r="63" spans="1:23" ht="18" customHeight="1" x14ac:dyDescent="0.25">
      <c r="A63" s="4">
        <v>58</v>
      </c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40"/>
      <c r="M63" s="39"/>
      <c r="N63" s="39"/>
      <c r="O63" s="39"/>
      <c r="P63" s="39"/>
      <c r="Q63" s="39"/>
      <c r="R63" s="39"/>
      <c r="S63" s="39"/>
      <c r="T63" s="51"/>
      <c r="U63" s="53"/>
      <c r="V63" s="42"/>
      <c r="W63" s="43"/>
    </row>
    <row r="64" spans="1:23" ht="18" customHeight="1" x14ac:dyDescent="0.25">
      <c r="A64" s="4">
        <v>59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40"/>
      <c r="M64" s="39"/>
      <c r="N64" s="39"/>
      <c r="O64" s="39"/>
      <c r="P64" s="39"/>
      <c r="Q64" s="39"/>
      <c r="R64" s="39"/>
      <c r="S64" s="39"/>
      <c r="T64" s="51"/>
      <c r="U64" s="53"/>
      <c r="V64" s="42"/>
      <c r="W64" s="43"/>
    </row>
    <row r="65" spans="1:23" ht="18" customHeight="1" x14ac:dyDescent="0.25">
      <c r="A65" s="4">
        <v>60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40"/>
      <c r="M65" s="39"/>
      <c r="N65" s="39"/>
      <c r="O65" s="39"/>
      <c r="P65" s="39"/>
      <c r="Q65" s="39"/>
      <c r="R65" s="39"/>
      <c r="S65" s="39"/>
      <c r="T65" s="51"/>
      <c r="U65" s="53"/>
      <c r="V65" s="42"/>
      <c r="W65" s="43"/>
    </row>
    <row r="66" spans="1:23" ht="18" customHeight="1" x14ac:dyDescent="0.25">
      <c r="A66" s="4">
        <v>61</v>
      </c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40"/>
      <c r="M66" s="39"/>
      <c r="N66" s="39"/>
      <c r="O66" s="39"/>
      <c r="P66" s="39"/>
      <c r="Q66" s="39"/>
      <c r="R66" s="39"/>
      <c r="S66" s="39"/>
      <c r="T66" s="51"/>
      <c r="U66" s="53"/>
      <c r="V66" s="42"/>
      <c r="W66" s="43"/>
    </row>
    <row r="67" spans="1:23" ht="18" customHeight="1" x14ac:dyDescent="0.25">
      <c r="A67" s="4">
        <v>62</v>
      </c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40"/>
      <c r="M67" s="39"/>
      <c r="N67" s="39"/>
      <c r="O67" s="39"/>
      <c r="P67" s="39"/>
      <c r="Q67" s="39"/>
      <c r="R67" s="39"/>
      <c r="S67" s="39"/>
      <c r="T67" s="51"/>
      <c r="U67" s="53"/>
      <c r="V67" s="42">
        <f>SUM(D6:D12)</f>
        <v>0</v>
      </c>
      <c r="W67" s="43"/>
    </row>
    <row r="68" spans="1:23" ht="18" customHeight="1" x14ac:dyDescent="0.25">
      <c r="A68" s="4">
        <v>63</v>
      </c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40"/>
      <c r="M68" s="39"/>
      <c r="N68" s="39"/>
      <c r="O68" s="39"/>
      <c r="P68" s="39"/>
      <c r="Q68" s="39"/>
      <c r="R68" s="39"/>
      <c r="S68" s="39"/>
      <c r="T68" s="51"/>
      <c r="U68" s="53"/>
      <c r="V68" s="42"/>
      <c r="W68" s="43"/>
    </row>
    <row r="69" spans="1:23" ht="18" customHeight="1" x14ac:dyDescent="0.25">
      <c r="A69" s="4">
        <v>64</v>
      </c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40"/>
      <c r="M69" s="39"/>
      <c r="N69" s="39"/>
      <c r="O69" s="39"/>
      <c r="P69" s="39"/>
      <c r="Q69" s="39"/>
      <c r="R69" s="39"/>
      <c r="S69" s="39"/>
      <c r="T69" s="51"/>
      <c r="U69" s="53"/>
      <c r="V69" s="42"/>
      <c r="W69" s="43"/>
    </row>
    <row r="70" spans="1:23" ht="18" customHeight="1" x14ac:dyDescent="0.25">
      <c r="A70" s="4">
        <v>65</v>
      </c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40"/>
      <c r="M70" s="39"/>
      <c r="N70" s="39"/>
      <c r="O70" s="39"/>
      <c r="P70" s="39"/>
      <c r="Q70" s="39"/>
      <c r="R70" s="39"/>
      <c r="S70" s="39"/>
      <c r="T70" s="51"/>
      <c r="U70" s="53"/>
      <c r="V70" s="42"/>
      <c r="W70" s="43"/>
    </row>
    <row r="71" spans="1:23" ht="18" customHeight="1" x14ac:dyDescent="0.25">
      <c r="A71" s="4">
        <v>66</v>
      </c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40"/>
      <c r="M71" s="39"/>
      <c r="N71" s="39"/>
      <c r="O71" s="39"/>
      <c r="P71" s="39"/>
      <c r="Q71" s="39"/>
      <c r="R71" s="39"/>
      <c r="S71" s="39"/>
      <c r="T71" s="51"/>
      <c r="U71" s="53"/>
      <c r="V71" s="42"/>
      <c r="W71" s="43"/>
    </row>
    <row r="72" spans="1:23" ht="18" customHeight="1" x14ac:dyDescent="0.25">
      <c r="A72" s="4">
        <v>67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40"/>
      <c r="M72" s="39"/>
      <c r="N72" s="39"/>
      <c r="O72" s="39"/>
      <c r="P72" s="39"/>
      <c r="Q72" s="39"/>
      <c r="R72" s="39"/>
      <c r="S72" s="39"/>
      <c r="T72" s="51"/>
      <c r="U72" s="53"/>
      <c r="V72" s="42"/>
      <c r="W72" s="43"/>
    </row>
    <row r="73" spans="1:23" ht="18" customHeight="1" x14ac:dyDescent="0.25">
      <c r="A73" s="4">
        <v>68</v>
      </c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40"/>
      <c r="M73" s="39"/>
      <c r="N73" s="39"/>
      <c r="O73" s="39"/>
      <c r="P73" s="39"/>
      <c r="Q73" s="39"/>
      <c r="R73" s="39"/>
      <c r="S73" s="39"/>
      <c r="T73" s="51"/>
      <c r="U73" s="53"/>
      <c r="V73" s="42"/>
      <c r="W73" s="43"/>
    </row>
    <row r="74" spans="1:23" ht="18" customHeight="1" x14ac:dyDescent="0.25">
      <c r="A74" s="4">
        <v>69</v>
      </c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40"/>
      <c r="M74" s="39"/>
      <c r="N74" s="39"/>
      <c r="O74" s="39"/>
      <c r="P74" s="39"/>
      <c r="Q74" s="39"/>
      <c r="R74" s="39"/>
      <c r="S74" s="39"/>
      <c r="T74" s="51"/>
      <c r="U74" s="53"/>
      <c r="V74" s="42"/>
      <c r="W74" s="43"/>
    </row>
    <row r="75" spans="1:23" ht="18" customHeight="1" x14ac:dyDescent="0.25">
      <c r="A75" s="4">
        <v>70</v>
      </c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40"/>
      <c r="M75" s="39"/>
      <c r="N75" s="39"/>
      <c r="O75" s="39"/>
      <c r="P75" s="39"/>
      <c r="Q75" s="39"/>
      <c r="R75" s="39"/>
      <c r="S75" s="39"/>
      <c r="T75" s="51"/>
      <c r="U75" s="53"/>
      <c r="V75" s="42"/>
      <c r="W75" s="43"/>
    </row>
    <row r="76" spans="1:23" ht="18" customHeight="1" x14ac:dyDescent="0.25">
      <c r="A76" s="4">
        <v>71</v>
      </c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40"/>
      <c r="M76" s="39"/>
      <c r="N76" s="39"/>
      <c r="O76" s="39"/>
      <c r="P76" s="39"/>
      <c r="Q76" s="39"/>
      <c r="R76" s="39"/>
      <c r="S76" s="39"/>
      <c r="T76" s="51"/>
      <c r="U76" s="53"/>
      <c r="V76" s="42"/>
      <c r="W76" s="43"/>
    </row>
    <row r="77" spans="1:23" ht="18" customHeight="1" x14ac:dyDescent="0.25">
      <c r="A77" s="4">
        <v>72</v>
      </c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40"/>
      <c r="M77" s="39"/>
      <c r="N77" s="39"/>
      <c r="O77" s="39"/>
      <c r="P77" s="39"/>
      <c r="Q77" s="39"/>
      <c r="R77" s="39"/>
      <c r="S77" s="39"/>
      <c r="T77" s="51"/>
      <c r="U77" s="53"/>
      <c r="V77" s="42"/>
      <c r="W77" s="43"/>
    </row>
    <row r="78" spans="1:23" ht="18" customHeight="1" x14ac:dyDescent="0.25">
      <c r="A78" s="4">
        <v>73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40"/>
      <c r="M78" s="39"/>
      <c r="N78" s="39"/>
      <c r="O78" s="39"/>
      <c r="P78" s="39"/>
      <c r="Q78" s="39"/>
      <c r="R78" s="39"/>
      <c r="S78" s="39"/>
      <c r="T78" s="51"/>
      <c r="U78" s="53"/>
      <c r="V78" s="42"/>
      <c r="W78" s="43"/>
    </row>
    <row r="79" spans="1:23" ht="18" customHeight="1" x14ac:dyDescent="0.25">
      <c r="A79" s="4">
        <v>74</v>
      </c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40"/>
      <c r="M79" s="39"/>
      <c r="N79" s="39"/>
      <c r="O79" s="39"/>
      <c r="P79" s="39"/>
      <c r="Q79" s="39"/>
      <c r="R79" s="39"/>
      <c r="S79" s="39"/>
      <c r="T79" s="51"/>
      <c r="U79" s="53"/>
      <c r="V79" s="42"/>
      <c r="W79" s="43"/>
    </row>
    <row r="80" spans="1:23" ht="18" customHeight="1" x14ac:dyDescent="0.25">
      <c r="A80" s="4">
        <v>75</v>
      </c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40"/>
      <c r="M80" s="39"/>
      <c r="N80" s="39"/>
      <c r="O80" s="39"/>
      <c r="P80" s="39"/>
      <c r="Q80" s="39"/>
      <c r="R80" s="39"/>
      <c r="S80" s="39"/>
      <c r="T80" s="51"/>
      <c r="U80" s="53"/>
      <c r="V80" s="42"/>
      <c r="W80" s="43"/>
    </row>
    <row r="81" spans="1:23" ht="18" customHeight="1" x14ac:dyDescent="0.25">
      <c r="A81" s="4">
        <v>76</v>
      </c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40"/>
      <c r="M81" s="39"/>
      <c r="N81" s="39"/>
      <c r="O81" s="39"/>
      <c r="P81" s="39"/>
      <c r="Q81" s="39"/>
      <c r="R81" s="39"/>
      <c r="S81" s="39"/>
      <c r="T81" s="51"/>
      <c r="U81" s="53"/>
      <c r="V81" s="42"/>
      <c r="W81" s="43"/>
    </row>
    <row r="82" spans="1:23" ht="18" customHeight="1" x14ac:dyDescent="0.25">
      <c r="A82" s="4">
        <v>77</v>
      </c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40"/>
      <c r="M82" s="39"/>
      <c r="N82" s="39"/>
      <c r="O82" s="39"/>
      <c r="P82" s="39"/>
      <c r="Q82" s="39"/>
      <c r="R82" s="39"/>
      <c r="S82" s="39"/>
      <c r="T82" s="51"/>
      <c r="U82" s="53"/>
      <c r="V82" s="42"/>
      <c r="W82" s="43"/>
    </row>
    <row r="83" spans="1:23" ht="18" customHeight="1" x14ac:dyDescent="0.25">
      <c r="A83" s="4">
        <v>78</v>
      </c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40"/>
      <c r="M83" s="39"/>
      <c r="N83" s="39"/>
      <c r="O83" s="39"/>
      <c r="P83" s="39"/>
      <c r="Q83" s="39"/>
      <c r="R83" s="39"/>
      <c r="S83" s="39"/>
      <c r="T83" s="51"/>
      <c r="U83" s="53"/>
      <c r="V83" s="42"/>
      <c r="W83" s="43"/>
    </row>
    <row r="84" spans="1:23" ht="18" customHeight="1" x14ac:dyDescent="0.25">
      <c r="A84" s="4">
        <v>79</v>
      </c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40"/>
      <c r="M84" s="39"/>
      <c r="N84" s="39"/>
      <c r="O84" s="39"/>
      <c r="P84" s="39"/>
      <c r="Q84" s="39"/>
      <c r="R84" s="39"/>
      <c r="S84" s="39"/>
      <c r="T84" s="51"/>
      <c r="U84" s="53"/>
      <c r="V84" s="42"/>
      <c r="W84" s="43"/>
    </row>
    <row r="85" spans="1:23" ht="18" customHeight="1" x14ac:dyDescent="0.25">
      <c r="A85" s="4">
        <v>80</v>
      </c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40"/>
      <c r="M85" s="39"/>
      <c r="N85" s="39"/>
      <c r="O85" s="39"/>
      <c r="P85" s="39"/>
      <c r="Q85" s="39"/>
      <c r="R85" s="39"/>
      <c r="S85" s="39"/>
      <c r="T85" s="51"/>
      <c r="U85" s="53"/>
      <c r="V85" s="42"/>
      <c r="W85" s="43"/>
    </row>
    <row r="86" spans="1:23" ht="18" customHeight="1" x14ac:dyDescent="0.25">
      <c r="A86" s="4">
        <v>81</v>
      </c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40"/>
      <c r="M86" s="39"/>
      <c r="N86" s="39"/>
      <c r="O86" s="39"/>
      <c r="P86" s="39"/>
      <c r="Q86" s="39"/>
      <c r="R86" s="39"/>
      <c r="S86" s="39"/>
      <c r="T86" s="51"/>
      <c r="U86" s="53"/>
      <c r="V86" s="42"/>
      <c r="W86" s="43"/>
    </row>
    <row r="87" spans="1:23" ht="18" customHeight="1" x14ac:dyDescent="0.25">
      <c r="A87" s="4">
        <v>82</v>
      </c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40"/>
      <c r="M87" s="39"/>
      <c r="N87" s="39"/>
      <c r="O87" s="39"/>
      <c r="P87" s="39"/>
      <c r="Q87" s="39"/>
      <c r="R87" s="39"/>
      <c r="S87" s="39"/>
      <c r="T87" s="51"/>
      <c r="U87" s="53"/>
      <c r="V87" s="42"/>
      <c r="W87" s="43"/>
    </row>
    <row r="88" spans="1:23" ht="18" customHeight="1" x14ac:dyDescent="0.25">
      <c r="A88" s="4">
        <v>83</v>
      </c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40"/>
      <c r="M88" s="39"/>
      <c r="N88" s="39"/>
      <c r="O88" s="39"/>
      <c r="P88" s="39"/>
      <c r="Q88" s="39"/>
      <c r="R88" s="39"/>
      <c r="S88" s="39"/>
      <c r="T88" s="51"/>
      <c r="U88" s="53"/>
      <c r="V88" s="42"/>
      <c r="W88" s="43"/>
    </row>
    <row r="89" spans="1:23" ht="18" customHeight="1" x14ac:dyDescent="0.25">
      <c r="A89" s="4">
        <v>84</v>
      </c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40"/>
      <c r="M89" s="39"/>
      <c r="N89" s="39"/>
      <c r="O89" s="39"/>
      <c r="P89" s="39"/>
      <c r="Q89" s="39"/>
      <c r="R89" s="39"/>
      <c r="S89" s="39"/>
      <c r="T89" s="51"/>
      <c r="U89" s="53"/>
      <c r="V89" s="42"/>
      <c r="W89" s="43"/>
    </row>
    <row r="90" spans="1:23" ht="18" customHeight="1" x14ac:dyDescent="0.25">
      <c r="A90" s="4">
        <v>85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40"/>
      <c r="M90" s="39"/>
      <c r="N90" s="39"/>
      <c r="O90" s="39"/>
      <c r="P90" s="39"/>
      <c r="Q90" s="39"/>
      <c r="R90" s="39"/>
      <c r="S90" s="39"/>
      <c r="T90" s="51"/>
      <c r="U90" s="53"/>
      <c r="V90" s="42"/>
      <c r="W90" s="43"/>
    </row>
    <row r="91" spans="1:23" ht="18" customHeight="1" x14ac:dyDescent="0.25">
      <c r="A91" s="4">
        <v>86</v>
      </c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40"/>
      <c r="M91" s="39"/>
      <c r="N91" s="39"/>
      <c r="O91" s="39"/>
      <c r="P91" s="39"/>
      <c r="Q91" s="39"/>
      <c r="R91" s="39"/>
      <c r="S91" s="39"/>
      <c r="T91" s="51"/>
      <c r="U91" s="53"/>
      <c r="V91" s="42"/>
      <c r="W91" s="43"/>
    </row>
    <row r="92" spans="1:23" ht="18" customHeight="1" x14ac:dyDescent="0.25">
      <c r="A92" s="4">
        <v>87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40"/>
      <c r="M92" s="39"/>
      <c r="N92" s="39"/>
      <c r="O92" s="39"/>
      <c r="P92" s="39"/>
      <c r="Q92" s="39"/>
      <c r="R92" s="39"/>
      <c r="S92" s="39"/>
      <c r="T92" s="51"/>
      <c r="U92" s="53"/>
      <c r="V92" s="42"/>
      <c r="W92" s="43"/>
    </row>
    <row r="93" spans="1:23" ht="18" customHeight="1" x14ac:dyDescent="0.25">
      <c r="A93" s="4">
        <v>88</v>
      </c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40"/>
      <c r="M93" s="39"/>
      <c r="N93" s="39"/>
      <c r="O93" s="39"/>
      <c r="P93" s="39"/>
      <c r="Q93" s="39"/>
      <c r="R93" s="39"/>
      <c r="S93" s="39"/>
      <c r="T93" s="51"/>
      <c r="U93" s="53"/>
      <c r="V93" s="42"/>
      <c r="W93" s="43"/>
    </row>
    <row r="94" spans="1:23" ht="18" customHeight="1" x14ac:dyDescent="0.25">
      <c r="A94" s="4">
        <v>89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40"/>
      <c r="M94" s="39"/>
      <c r="N94" s="39"/>
      <c r="O94" s="39"/>
      <c r="P94" s="39"/>
      <c r="Q94" s="39"/>
      <c r="R94" s="39"/>
      <c r="S94" s="39"/>
      <c r="T94" s="51"/>
      <c r="U94" s="53"/>
      <c r="V94" s="42"/>
      <c r="W94" s="43"/>
    </row>
    <row r="95" spans="1:23" ht="18" customHeight="1" x14ac:dyDescent="0.25">
      <c r="A95" s="4">
        <v>90</v>
      </c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40"/>
      <c r="M95" s="39"/>
      <c r="N95" s="39"/>
      <c r="O95" s="39"/>
      <c r="P95" s="39"/>
      <c r="Q95" s="39"/>
      <c r="R95" s="39"/>
      <c r="S95" s="39"/>
      <c r="T95" s="51"/>
      <c r="U95" s="53"/>
      <c r="V95" s="42"/>
      <c r="W95" s="43"/>
    </row>
    <row r="96" spans="1:23" ht="18" customHeight="1" x14ac:dyDescent="0.25">
      <c r="A96" s="4">
        <v>91</v>
      </c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40"/>
      <c r="M96" s="39"/>
      <c r="N96" s="39"/>
      <c r="O96" s="39"/>
      <c r="P96" s="39"/>
      <c r="Q96" s="39"/>
      <c r="R96" s="39"/>
      <c r="S96" s="39"/>
      <c r="T96" s="51"/>
      <c r="U96" s="53"/>
      <c r="V96" s="42"/>
      <c r="W96" s="43"/>
    </row>
    <row r="97" spans="1:23" ht="18" customHeight="1" x14ac:dyDescent="0.25">
      <c r="A97" s="4">
        <v>92</v>
      </c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40"/>
      <c r="M97" s="39"/>
      <c r="N97" s="39"/>
      <c r="O97" s="39"/>
      <c r="P97" s="39"/>
      <c r="Q97" s="39"/>
      <c r="R97" s="39"/>
      <c r="S97" s="39"/>
      <c r="T97" s="51"/>
      <c r="U97" s="53"/>
      <c r="V97" s="42"/>
      <c r="W97" s="43"/>
    </row>
    <row r="98" spans="1:23" ht="18" customHeight="1" x14ac:dyDescent="0.25">
      <c r="A98" s="4">
        <v>93</v>
      </c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40"/>
      <c r="M98" s="39"/>
      <c r="N98" s="39"/>
      <c r="O98" s="39"/>
      <c r="P98" s="39"/>
      <c r="Q98" s="39"/>
      <c r="R98" s="39"/>
      <c r="S98" s="39"/>
      <c r="T98" s="51"/>
      <c r="U98" s="53"/>
      <c r="V98" s="42"/>
      <c r="W98" s="43"/>
    </row>
    <row r="99" spans="1:23" ht="18" customHeight="1" x14ac:dyDescent="0.25">
      <c r="A99" s="4">
        <v>94</v>
      </c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40"/>
      <c r="M99" s="39"/>
      <c r="N99" s="39"/>
      <c r="O99" s="39"/>
      <c r="P99" s="39"/>
      <c r="Q99" s="39"/>
      <c r="R99" s="39"/>
      <c r="S99" s="39"/>
      <c r="T99" s="51"/>
      <c r="U99" s="53"/>
      <c r="V99" s="42"/>
      <c r="W99" s="43"/>
    </row>
    <row r="100" spans="1:23" ht="18" customHeight="1" x14ac:dyDescent="0.25">
      <c r="A100" s="4">
        <v>95</v>
      </c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40"/>
      <c r="M100" s="39"/>
      <c r="N100" s="39"/>
      <c r="O100" s="39"/>
      <c r="P100" s="39"/>
      <c r="Q100" s="39"/>
      <c r="R100" s="39"/>
      <c r="S100" s="39"/>
      <c r="T100" s="51"/>
      <c r="U100" s="53"/>
      <c r="V100" s="42"/>
      <c r="W100" s="43"/>
    </row>
    <row r="101" spans="1:23" ht="18" customHeight="1" x14ac:dyDescent="0.25">
      <c r="A101" s="4">
        <v>96</v>
      </c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40"/>
      <c r="M101" s="39"/>
      <c r="N101" s="39"/>
      <c r="O101" s="39"/>
      <c r="P101" s="39"/>
      <c r="Q101" s="39"/>
      <c r="R101" s="39"/>
      <c r="S101" s="39"/>
      <c r="T101" s="51"/>
      <c r="U101" s="53"/>
      <c r="V101" s="42"/>
      <c r="W101" s="43"/>
    </row>
    <row r="102" spans="1:23" ht="18" customHeight="1" x14ac:dyDescent="0.25">
      <c r="A102" s="4">
        <v>97</v>
      </c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40"/>
      <c r="M102" s="39"/>
      <c r="N102" s="39"/>
      <c r="O102" s="39"/>
      <c r="P102" s="39"/>
      <c r="Q102" s="39"/>
      <c r="R102" s="39"/>
      <c r="S102" s="39"/>
      <c r="T102" s="51"/>
      <c r="U102" s="53"/>
      <c r="V102" s="42"/>
      <c r="W102" s="43"/>
    </row>
    <row r="103" spans="1:23" ht="18" customHeight="1" x14ac:dyDescent="0.25">
      <c r="A103" s="4">
        <v>98</v>
      </c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40"/>
      <c r="M103" s="39"/>
      <c r="N103" s="39"/>
      <c r="O103" s="39"/>
      <c r="P103" s="39"/>
      <c r="Q103" s="39"/>
      <c r="R103" s="39"/>
      <c r="S103" s="39"/>
      <c r="T103" s="51"/>
      <c r="U103" s="53"/>
      <c r="V103" s="42"/>
      <c r="W103" s="43"/>
    </row>
    <row r="104" spans="1:23" ht="18" customHeight="1" x14ac:dyDescent="0.25">
      <c r="A104" s="4">
        <v>99</v>
      </c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40"/>
      <c r="M104" s="39"/>
      <c r="N104" s="39"/>
      <c r="O104" s="39"/>
      <c r="P104" s="39"/>
      <c r="Q104" s="39"/>
      <c r="R104" s="39"/>
      <c r="S104" s="39"/>
      <c r="T104" s="51"/>
      <c r="U104" s="53"/>
      <c r="V104" s="42"/>
      <c r="W104" s="43"/>
    </row>
    <row r="105" spans="1:23" ht="18" customHeight="1" x14ac:dyDescent="0.25">
      <c r="A105" s="4">
        <v>100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40"/>
      <c r="M105" s="39"/>
      <c r="N105" s="39"/>
      <c r="O105" s="39"/>
      <c r="P105" s="39"/>
      <c r="Q105" s="39"/>
      <c r="R105" s="39"/>
      <c r="S105" s="39"/>
      <c r="T105" s="52"/>
      <c r="U105" s="54"/>
      <c r="V105" s="45"/>
      <c r="W105" s="46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2021-02-01T01:36:06Z</dcterms:modified>
</cp:coreProperties>
</file>