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 activeTab="2"/>
  </bookViews>
  <sheets>
    <sheet name="TG102LE-4G" sheetId="53" r:id="rId1"/>
    <sheet name="VNSH02" sheetId="52" r:id="rId2"/>
    <sheet name="VNSH01" sheetId="51" r:id="rId3"/>
  </sheets>
  <definedNames>
    <definedName name="_xlnm._FilterDatabase" localSheetId="0" hidden="1">'TG102LE-4G'!$S$4:$S$51</definedName>
    <definedName name="_xlnm._FilterDatabase" localSheetId="2" hidden="1">VNSH01!$S$4:$S$51</definedName>
    <definedName name="_xlnm._FilterDatabase" localSheetId="1" hidden="1">VNSH02!$S$4:$S$51</definedName>
    <definedName name="_xlnm.Criteria" localSheetId="0">'TG102LE-4G'!$S$4:$S$51</definedName>
    <definedName name="_xlnm.Criteria" localSheetId="2">VNSH01!$S$4:$S$51</definedName>
    <definedName name="_xlnm.Criteria" localSheetId="1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<sst xmlns="http://schemas.openxmlformats.org/spreadsheetml/2006/main" count="381" uniqueCount="99">
  <si>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</si>
  <si>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</si>
  <si>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</si>
  <si>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</si>
  <si>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</si>
  <si>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</si>
  <si>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</si>
  <si>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</si>
  <si>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</si>
  <si>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</si>
  <si>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</si>
  <si>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</si>
  <si>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</si>
  <si>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</si>
  <si>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</si>
  <si>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</si>
  <si>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</si>
  <si>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</si>
  <si>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</si>
  <si>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</si>
  <si>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</si>
  <si>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</si>
  <si>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</si>
  <si>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</si>
  <si>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</si>
  <si>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</si>
  <si>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</si>
  <si>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</si>
  <si>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</si>
  <si>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</si>
  <si>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</si>
  <si>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</si>
  <si>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</si>
  <si>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</si>
  <si>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</si>
  <si>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</si>
  <si>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</si>
  <si>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</si>
  <si>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</si>
  <si>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</si>
  <si>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</si>
  <si>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</si>
  <si>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</si>
  <si>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</si>
  <si>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</si>
  <si>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</si>
  <si>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</si>
  <si>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</si>
  <si>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</si>
  <si>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</si>
  <si>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</si>
  <si>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</si>
  <si>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</si>
  <si>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</si>
  <si>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</si>
  <si>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</si>
  <si>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</si>
  <si>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</si>
  <si>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</si>
  <si>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</si>
  <si>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</si>
  <si>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</si>
  <si>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Anh Tuấn NB</t>
  </si>
  <si>
    <t>VNSH01</t>
  </si>
  <si>
    <t>WM21051100S0570 / 00BD0008F9</t>
  </si>
  <si>
    <t>Thiết bị không nhận ổ cứng</t>
  </si>
  <si>
    <t>125.212.203.111,21083</t>
  </si>
  <si>
    <t>H5_20_V3327_T22055.04</t>
  </si>
  <si>
    <t>Trạng thái giao tiếp module không tồn tại</t>
  </si>
  <si>
    <t>H5_20_V3.5.5.14_T230404.03</t>
  </si>
  <si>
    <t>Tùng</t>
  </si>
  <si>
    <t>VNSH02</t>
  </si>
  <si>
    <t>WP21110069S00065 / 0032001251</t>
  </si>
  <si>
    <t>Còn BH</t>
  </si>
  <si>
    <t>Không kết nối eazycheck, lỗi khay sim</t>
  </si>
  <si>
    <t>Thay main GSM, main nguồn</t>
  </si>
  <si>
    <t>BT</t>
  </si>
  <si>
    <t>GSM,LK</t>
  </si>
  <si>
    <t>ID mới: 0032005966</t>
  </si>
  <si>
    <t>V3.3.21.6_R23041202</t>
  </si>
  <si>
    <t>WP21110069S00153 / 0032001109</t>
  </si>
  <si>
    <t>Thiết bị không connecter đến server</t>
  </si>
  <si>
    <t>Nâng cấp FW MCU</t>
  </si>
  <si>
    <t>TG102LE-4G(GD)</t>
  </si>
  <si>
    <t>125.212.203.114,16767</t>
  </si>
  <si>
    <t>Le4.1.02.AOO06.220322</t>
  </si>
  <si>
    <t>Le4.2.03.03--.230718</t>
  </si>
  <si>
    <t>Thiết bị không chốt GSM</t>
  </si>
  <si>
    <t>Nâng cấp FW module + thiết bị</t>
  </si>
  <si>
    <t>Le4.1.04.BOO01.221222</t>
  </si>
  <si>
    <t>125.212.203.114,16060</t>
  </si>
  <si>
    <t xml:space="preserve">Thay MCU, nâng cấp FW </t>
  </si>
  <si>
    <t>TG102LE-4G(STM)</t>
  </si>
  <si>
    <t>Hết hạn dịch vụ</t>
  </si>
  <si>
    <t>VM21051535S0247 / 00BD000EA6</t>
  </si>
  <si>
    <t>ID mới: WM21051100S0290 / 00BD000A26</t>
  </si>
  <si>
    <t>ID mới: WM21051100S0399 / 00BD000759</t>
  </si>
  <si>
    <t>DM</t>
  </si>
  <si>
    <t>Nhập kho đổi thiết bị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</si>
</sst>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G20" sqref="G2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4.855468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29"/>
    </row>
    <row r="2" spans="1:23" ht="24.95" customHeight="1" x14ac:dyDescent="0.25">
      <c r="A2" s="58" t="s">
        <v>8</v>
      </c>
      <c r="B2" s="59"/>
      <c r="C2" s="59"/>
      <c r="D2" s="59"/>
      <c r="E2" s="60" t="s">
        <v>62</v>
      </c>
      <c r="F2" s="6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1" t="s">
        <v>0</v>
      </c>
      <c r="B4" s="56" t="s">
        <v>7</v>
      </c>
      <c r="C4" s="56"/>
      <c r="D4" s="56"/>
      <c r="E4" s="56"/>
      <c r="F4" s="56"/>
      <c r="G4" s="56"/>
      <c r="H4" s="56"/>
      <c r="I4" s="56"/>
      <c r="J4" s="56" t="s">
        <v>10</v>
      </c>
      <c r="K4" s="56"/>
      <c r="L4" s="62" t="s">
        <v>61</v>
      </c>
      <c r="M4" s="62" t="s">
        <v>41</v>
      </c>
      <c r="N4" s="62" t="s">
        <v>9</v>
      </c>
      <c r="O4" s="62" t="s">
        <v>6</v>
      </c>
      <c r="P4" s="67" t="s">
        <v>13</v>
      </c>
      <c r="Q4" s="62" t="s">
        <v>38</v>
      </c>
      <c r="R4" s="62" t="s">
        <v>52</v>
      </c>
      <c r="S4" s="69" t="s">
        <v>53</v>
      </c>
      <c r="U4" s="56" t="s">
        <v>38</v>
      </c>
      <c r="V4" s="56" t="s">
        <v>52</v>
      </c>
      <c r="W4" s="30"/>
    </row>
    <row r="5" spans="1:23" ht="50.1" customHeight="1" x14ac:dyDescent="0.25">
      <c r="A5" s="61"/>
      <c r="B5" s="55" t="s">
        <v>1</v>
      </c>
      <c r="C5" s="55" t="s">
        <v>2</v>
      </c>
      <c r="D5" s="55" t="s">
        <v>3</v>
      </c>
      <c r="E5" s="55" t="s">
        <v>42</v>
      </c>
      <c r="F5" s="55" t="s">
        <v>4</v>
      </c>
      <c r="G5" s="55" t="s">
        <v>5</v>
      </c>
      <c r="H5" s="55" t="s">
        <v>54</v>
      </c>
      <c r="I5" s="35" t="s">
        <v>14</v>
      </c>
      <c r="J5" s="55" t="s">
        <v>11</v>
      </c>
      <c r="K5" s="55" t="s">
        <v>12</v>
      </c>
      <c r="L5" s="63"/>
      <c r="M5" s="63"/>
      <c r="N5" s="63"/>
      <c r="O5" s="63"/>
      <c r="P5" s="68"/>
      <c r="Q5" s="63"/>
      <c r="R5" s="63"/>
      <c r="S5" s="69"/>
      <c r="U5" s="56"/>
      <c r="V5" s="56"/>
      <c r="W5" s="30"/>
    </row>
    <row r="6" spans="1:23" ht="18" customHeight="1" x14ac:dyDescent="0.25">
      <c r="A6" s="47">
        <v>1</v>
      </c>
      <c r="B6" s="40">
        <v>45154</v>
      </c>
      <c r="C6" s="40">
        <v>45160</v>
      </c>
      <c r="D6" s="39" t="s">
        <v>83</v>
      </c>
      <c r="E6" s="41">
        <v>862205051163113</v>
      </c>
      <c r="F6" s="39"/>
      <c r="G6" s="39" t="s">
        <v>73</v>
      </c>
      <c r="H6" s="39"/>
      <c r="I6" s="42" t="s">
        <v>84</v>
      </c>
      <c r="J6" s="44" t="s">
        <v>85</v>
      </c>
      <c r="K6" s="45" t="s">
        <v>86</v>
      </c>
      <c r="L6" s="45" t="s">
        <v>87</v>
      </c>
      <c r="M6" s="45" t="s">
        <v>88</v>
      </c>
      <c r="N6" s="43"/>
      <c r="O6" s="43" t="s">
        <v>76</v>
      </c>
      <c r="P6" s="45" t="s">
        <v>70</v>
      </c>
      <c r="Q6" s="43" t="s">
        <v>18</v>
      </c>
      <c r="R6" s="46" t="s">
        <v>23</v>
      </c>
      <c r="S6" s="47"/>
      <c r="T6" s="54"/>
      <c r="U6" s="64" t="s">
        <v>17</v>
      </c>
      <c r="V6" s="3" t="s">
        <v>19</v>
      </c>
      <c r="W6" s="54"/>
    </row>
    <row r="7" spans="1:23" ht="18" customHeight="1" x14ac:dyDescent="0.25">
      <c r="A7" s="47">
        <v>2</v>
      </c>
      <c r="B7" s="40">
        <v>45154</v>
      </c>
      <c r="C7" s="40">
        <v>45160</v>
      </c>
      <c r="D7" s="39" t="s">
        <v>83</v>
      </c>
      <c r="E7" s="41">
        <v>862205051158584</v>
      </c>
      <c r="F7" s="39"/>
      <c r="G7" s="39" t="s">
        <v>73</v>
      </c>
      <c r="H7" s="39"/>
      <c r="I7" s="42" t="s">
        <v>84</v>
      </c>
      <c r="J7" s="44" t="s">
        <v>85</v>
      </c>
      <c r="K7" s="45" t="s">
        <v>86</v>
      </c>
      <c r="L7" s="45" t="s">
        <v>87</v>
      </c>
      <c r="M7" s="45" t="s">
        <v>37</v>
      </c>
      <c r="N7" s="43"/>
      <c r="O7" s="43" t="s">
        <v>76</v>
      </c>
      <c r="P7" s="45" t="s">
        <v>70</v>
      </c>
      <c r="Q7" s="43" t="s">
        <v>18</v>
      </c>
      <c r="R7" s="46" t="s">
        <v>23</v>
      </c>
      <c r="S7" s="47"/>
      <c r="T7" s="54"/>
      <c r="U7" s="65"/>
      <c r="V7" s="3" t="s">
        <v>34</v>
      </c>
      <c r="W7" s="54"/>
    </row>
    <row r="8" spans="1:23" ht="18" customHeight="1" x14ac:dyDescent="0.25">
      <c r="A8" s="47">
        <v>3</v>
      </c>
      <c r="B8" s="40">
        <v>45154</v>
      </c>
      <c r="C8" s="40">
        <v>45160</v>
      </c>
      <c r="D8" s="39" t="s">
        <v>83</v>
      </c>
      <c r="E8" s="48">
        <v>861881051090109</v>
      </c>
      <c r="F8" s="39"/>
      <c r="G8" s="39" t="s">
        <v>73</v>
      </c>
      <c r="H8" s="39"/>
      <c r="I8" s="42" t="s">
        <v>84</v>
      </c>
      <c r="J8" s="45" t="s">
        <v>89</v>
      </c>
      <c r="K8" s="45" t="s">
        <v>86</v>
      </c>
      <c r="L8" s="45" t="s">
        <v>87</v>
      </c>
      <c r="M8" s="45" t="s">
        <v>37</v>
      </c>
      <c r="N8" s="43"/>
      <c r="O8" s="43" t="s">
        <v>76</v>
      </c>
      <c r="P8" s="45" t="s">
        <v>70</v>
      </c>
      <c r="Q8" s="43" t="s">
        <v>18</v>
      </c>
      <c r="R8" s="46" t="s">
        <v>23</v>
      </c>
      <c r="S8" s="47"/>
      <c r="T8" s="54"/>
      <c r="U8" s="65"/>
      <c r="V8" s="3" t="s">
        <v>20</v>
      </c>
      <c r="W8" s="54"/>
    </row>
    <row r="9" spans="1:23" ht="18" customHeight="1" x14ac:dyDescent="0.25">
      <c r="A9" s="47">
        <v>4</v>
      </c>
      <c r="B9" s="40">
        <v>45154</v>
      </c>
      <c r="C9" s="40">
        <v>45160</v>
      </c>
      <c r="D9" s="39" t="s">
        <v>83</v>
      </c>
      <c r="E9" s="48">
        <v>862205051184606</v>
      </c>
      <c r="F9" s="39"/>
      <c r="G9" s="39" t="s">
        <v>73</v>
      </c>
      <c r="H9" s="39"/>
      <c r="I9" s="42" t="s">
        <v>90</v>
      </c>
      <c r="J9" s="44" t="s">
        <v>85</v>
      </c>
      <c r="K9" s="45" t="s">
        <v>86</v>
      </c>
      <c r="L9" s="45" t="s">
        <v>87</v>
      </c>
      <c r="M9" s="45" t="s">
        <v>88</v>
      </c>
      <c r="N9" s="43"/>
      <c r="O9" s="43" t="s">
        <v>76</v>
      </c>
      <c r="P9" s="45" t="s">
        <v>70</v>
      </c>
      <c r="Q9" s="43" t="s">
        <v>18</v>
      </c>
      <c r="R9" s="46" t="s">
        <v>23</v>
      </c>
      <c r="S9" s="47"/>
      <c r="T9" s="54"/>
      <c r="U9" s="65"/>
      <c r="V9" s="3" t="s">
        <v>50</v>
      </c>
      <c r="W9" s="54"/>
    </row>
    <row r="10" spans="1:23" ht="18" customHeight="1" x14ac:dyDescent="0.25">
      <c r="A10" s="47">
        <v>5</v>
      </c>
      <c r="B10" s="40">
        <v>45154</v>
      </c>
      <c r="C10" s="40">
        <v>45160</v>
      </c>
      <c r="D10" s="39" t="s">
        <v>92</v>
      </c>
      <c r="E10" s="48">
        <v>861881051090240</v>
      </c>
      <c r="F10" s="39"/>
      <c r="G10" s="39" t="s">
        <v>73</v>
      </c>
      <c r="H10" s="39"/>
      <c r="I10" s="42" t="s">
        <v>84</v>
      </c>
      <c r="J10" s="45" t="s">
        <v>60</v>
      </c>
      <c r="K10" s="45" t="s">
        <v>86</v>
      </c>
      <c r="L10" s="45" t="s">
        <v>87</v>
      </c>
      <c r="M10" s="45" t="s">
        <v>91</v>
      </c>
      <c r="N10" s="43"/>
      <c r="O10" s="43" t="s">
        <v>76</v>
      </c>
      <c r="P10" s="45" t="s">
        <v>70</v>
      </c>
      <c r="Q10" s="43" t="s">
        <v>18</v>
      </c>
      <c r="R10" s="46" t="s">
        <v>23</v>
      </c>
      <c r="S10" s="47"/>
      <c r="T10" s="54"/>
      <c r="U10" s="65"/>
      <c r="V10" s="3" t="s">
        <v>30</v>
      </c>
      <c r="W10" s="54"/>
    </row>
    <row r="11" spans="1:23" ht="18" customHeight="1" x14ac:dyDescent="0.25">
      <c r="A11" s="47">
        <v>6</v>
      </c>
      <c r="B11" s="40">
        <v>45154</v>
      </c>
      <c r="C11" s="40">
        <v>45160</v>
      </c>
      <c r="D11" s="39" t="s">
        <v>92</v>
      </c>
      <c r="E11" s="48">
        <v>862205051191593</v>
      </c>
      <c r="F11" s="49"/>
      <c r="G11" s="39" t="s">
        <v>73</v>
      </c>
      <c r="H11" s="50"/>
      <c r="I11" s="42" t="s">
        <v>90</v>
      </c>
      <c r="J11" s="45" t="s">
        <v>60</v>
      </c>
      <c r="K11" s="45" t="s">
        <v>86</v>
      </c>
      <c r="L11" s="45" t="s">
        <v>87</v>
      </c>
      <c r="M11" s="45" t="s">
        <v>91</v>
      </c>
      <c r="N11" s="43"/>
      <c r="O11" s="43" t="s">
        <v>76</v>
      </c>
      <c r="P11" s="45" t="s">
        <v>70</v>
      </c>
      <c r="Q11" s="43" t="s">
        <v>18</v>
      </c>
      <c r="R11" s="46" t="s">
        <v>23</v>
      </c>
      <c r="S11" s="47"/>
      <c r="T11" s="54"/>
      <c r="U11" s="65"/>
      <c r="V11" s="3" t="s">
        <v>29</v>
      </c>
      <c r="W11" s="54"/>
    </row>
    <row r="12" spans="1:23" ht="18" customHeight="1" x14ac:dyDescent="0.25">
      <c r="A12" s="47">
        <v>7</v>
      </c>
      <c r="B12" s="40">
        <v>45154</v>
      </c>
      <c r="C12" s="40">
        <v>45160</v>
      </c>
      <c r="D12" s="39" t="s">
        <v>92</v>
      </c>
      <c r="E12" s="48">
        <v>862205051191593</v>
      </c>
      <c r="F12" s="49"/>
      <c r="G12" s="39" t="s">
        <v>73</v>
      </c>
      <c r="H12" s="50"/>
      <c r="I12" s="42" t="s">
        <v>90</v>
      </c>
      <c r="J12" s="45" t="s">
        <v>60</v>
      </c>
      <c r="K12" s="45" t="s">
        <v>86</v>
      </c>
      <c r="L12" s="45" t="s">
        <v>87</v>
      </c>
      <c r="M12" s="45" t="s">
        <v>91</v>
      </c>
      <c r="N12" s="43"/>
      <c r="O12" s="43" t="s">
        <v>76</v>
      </c>
      <c r="P12" s="45" t="s">
        <v>70</v>
      </c>
      <c r="Q12" s="43" t="s">
        <v>18</v>
      </c>
      <c r="R12" s="46" t="s">
        <v>23</v>
      </c>
      <c r="S12" s="47"/>
      <c r="T12" s="54"/>
      <c r="U12" s="64" t="s">
        <v>18</v>
      </c>
      <c r="V12" s="3" t="s">
        <v>22</v>
      </c>
      <c r="W12" s="54"/>
    </row>
    <row r="13" spans="1:23" ht="18" customHeight="1" x14ac:dyDescent="0.25">
      <c r="A13" s="47">
        <v>8</v>
      </c>
      <c r="B13" s="40">
        <v>45154</v>
      </c>
      <c r="C13" s="40">
        <v>45160</v>
      </c>
      <c r="D13" s="39" t="s">
        <v>92</v>
      </c>
      <c r="E13" s="48">
        <v>862205051216408</v>
      </c>
      <c r="F13" s="49"/>
      <c r="G13" s="39" t="s">
        <v>73</v>
      </c>
      <c r="H13" s="49"/>
      <c r="I13" s="42" t="s">
        <v>90</v>
      </c>
      <c r="J13" s="45" t="s">
        <v>60</v>
      </c>
      <c r="K13" s="45" t="s">
        <v>86</v>
      </c>
      <c r="L13" s="45" t="s">
        <v>87</v>
      </c>
      <c r="M13" s="45" t="s">
        <v>91</v>
      </c>
      <c r="N13" s="43"/>
      <c r="O13" s="43" t="s">
        <v>76</v>
      </c>
      <c r="P13" s="45" t="s">
        <v>70</v>
      </c>
      <c r="Q13" s="43" t="s">
        <v>18</v>
      </c>
      <c r="R13" s="46" t="s">
        <v>23</v>
      </c>
      <c r="S13" s="47"/>
      <c r="T13" s="54"/>
      <c r="U13" s="65"/>
      <c r="V13" s="3" t="s">
        <v>36</v>
      </c>
      <c r="W13" s="54"/>
    </row>
    <row r="14" spans="1:23" ht="18" customHeight="1" x14ac:dyDescent="0.25">
      <c r="A14" s="47">
        <v>9</v>
      </c>
      <c r="B14" s="40">
        <v>45154</v>
      </c>
      <c r="C14" s="40">
        <v>45160</v>
      </c>
      <c r="D14" s="39" t="s">
        <v>92</v>
      </c>
      <c r="E14" s="48">
        <v>861881051084268</v>
      </c>
      <c r="F14" s="49"/>
      <c r="G14" s="39" t="s">
        <v>73</v>
      </c>
      <c r="H14" s="49"/>
      <c r="I14" s="42" t="s">
        <v>90</v>
      </c>
      <c r="J14" s="45" t="s">
        <v>60</v>
      </c>
      <c r="K14" s="45" t="s">
        <v>86</v>
      </c>
      <c r="L14" s="45" t="s">
        <v>87</v>
      </c>
      <c r="M14" s="45" t="s">
        <v>91</v>
      </c>
      <c r="N14" s="43"/>
      <c r="O14" s="43" t="s">
        <v>76</v>
      </c>
      <c r="P14" s="45" t="s">
        <v>70</v>
      </c>
      <c r="Q14" s="43" t="s">
        <v>18</v>
      </c>
      <c r="R14" s="46" t="s">
        <v>23</v>
      </c>
      <c r="S14" s="47"/>
      <c r="T14" s="54"/>
      <c r="U14" s="65"/>
      <c r="V14" s="3" t="s">
        <v>35</v>
      </c>
      <c r="W14" s="54"/>
    </row>
    <row r="15" spans="1:23" ht="18" customHeight="1" x14ac:dyDescent="0.25">
      <c r="A15" s="47">
        <v>10</v>
      </c>
      <c r="B15" s="40">
        <v>45154</v>
      </c>
      <c r="C15" s="40">
        <v>45160</v>
      </c>
      <c r="D15" s="39" t="s">
        <v>92</v>
      </c>
      <c r="E15" s="48">
        <v>862205051177915</v>
      </c>
      <c r="F15" s="49"/>
      <c r="G15" s="39" t="s">
        <v>73</v>
      </c>
      <c r="H15" s="39" t="s">
        <v>93</v>
      </c>
      <c r="I15" s="42" t="s">
        <v>90</v>
      </c>
      <c r="J15" s="45" t="s">
        <v>60</v>
      </c>
      <c r="K15" s="45" t="s">
        <v>86</v>
      </c>
      <c r="L15" s="45" t="s">
        <v>87</v>
      </c>
      <c r="M15" s="45" t="s">
        <v>91</v>
      </c>
      <c r="N15" s="43"/>
      <c r="O15" s="43" t="s">
        <v>76</v>
      </c>
      <c r="P15" s="45" t="s">
        <v>70</v>
      </c>
      <c r="Q15" s="43" t="s">
        <v>18</v>
      </c>
      <c r="R15" s="46" t="s">
        <v>23</v>
      </c>
      <c r="S15" s="47"/>
      <c r="T15" s="54"/>
      <c r="U15" s="65"/>
      <c r="V15" s="3" t="s">
        <v>23</v>
      </c>
      <c r="W15" s="54"/>
    </row>
    <row r="16" spans="1:23" ht="18" customHeight="1" x14ac:dyDescent="0.25">
      <c r="A16" s="47">
        <v>11</v>
      </c>
      <c r="B16" s="40">
        <v>45154</v>
      </c>
      <c r="C16" s="40">
        <v>45160</v>
      </c>
      <c r="D16" s="39" t="s">
        <v>92</v>
      </c>
      <c r="E16" s="48">
        <v>861881051085612</v>
      </c>
      <c r="F16" s="49"/>
      <c r="G16" s="39" t="s">
        <v>73</v>
      </c>
      <c r="H16" s="49"/>
      <c r="I16" s="42" t="s">
        <v>90</v>
      </c>
      <c r="J16" s="45" t="s">
        <v>60</v>
      </c>
      <c r="K16" s="45" t="s">
        <v>86</v>
      </c>
      <c r="L16" s="45" t="s">
        <v>87</v>
      </c>
      <c r="M16" s="45" t="s">
        <v>91</v>
      </c>
      <c r="N16" s="43"/>
      <c r="O16" s="43" t="s">
        <v>76</v>
      </c>
      <c r="P16" s="45" t="s">
        <v>70</v>
      </c>
      <c r="Q16" s="43" t="s">
        <v>18</v>
      </c>
      <c r="R16" s="46" t="s">
        <v>23</v>
      </c>
      <c r="S16" s="47"/>
      <c r="T16" s="54"/>
      <c r="U16" s="66"/>
      <c r="V16" s="3" t="s">
        <v>24</v>
      </c>
      <c r="W16" s="54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4"/>
      <c r="U17" s="54"/>
      <c r="V17" s="10"/>
      <c r="W17" s="54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4"/>
      <c r="U18" s="54"/>
      <c r="V18" s="10"/>
      <c r="W18" s="54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4"/>
      <c r="U19" s="55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4"/>
      <c r="U20" s="3" t="s">
        <v>16</v>
      </c>
      <c r="V20" s="3">
        <v>4</v>
      </c>
      <c r="W20" s="54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4"/>
      <c r="U21" s="3" t="s">
        <v>48</v>
      </c>
      <c r="V21" s="3">
        <f>COUNTIF($Q$6:$Q$51,"PC")</f>
        <v>0</v>
      </c>
      <c r="W21" s="54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4"/>
      <c r="U22" s="3" t="s">
        <v>49</v>
      </c>
      <c r="V22" s="3"/>
      <c r="W22" s="54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4"/>
      <c r="U23" s="54"/>
      <c r="V23" s="10"/>
      <c r="W23" s="54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4"/>
      <c r="U24" s="54"/>
      <c r="V24" s="10"/>
      <c r="W24" s="54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4"/>
      <c r="U25" s="55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4"/>
      <c r="U26" s="3" t="s">
        <v>25</v>
      </c>
      <c r="V26" s="3">
        <f>COUNTIF($R$6:$R$51,"*MCU*")</f>
        <v>0</v>
      </c>
      <c r="W26" s="54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4"/>
      <c r="U27" s="3" t="s">
        <v>33</v>
      </c>
      <c r="V27" s="3">
        <f>COUNTIF($R$6:$R$51,"*GSM*")</f>
        <v>0</v>
      </c>
      <c r="W27" s="54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4"/>
      <c r="U28" s="3" t="s">
        <v>26</v>
      </c>
      <c r="V28" s="3">
        <f>COUNTIF($R$6:$R$51,"*GPS*")</f>
        <v>0</v>
      </c>
      <c r="W28" s="54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4"/>
      <c r="U29" s="3" t="s">
        <v>51</v>
      </c>
      <c r="V29" s="3">
        <f>COUNTIF($R$6:$R$51,"*NG*")</f>
        <v>0</v>
      </c>
      <c r="W29" s="54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4"/>
      <c r="U30" s="3" t="s">
        <v>31</v>
      </c>
      <c r="V30" s="3">
        <f>COUNTIF($R$6:$R$51,"*I/O*")</f>
        <v>0</v>
      </c>
      <c r="W30" s="54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4"/>
      <c r="U31" s="3" t="s">
        <v>21</v>
      </c>
      <c r="V31" s="3"/>
      <c r="W31" s="54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4"/>
      <c r="U32" s="3" t="s">
        <v>27</v>
      </c>
      <c r="V32" s="3">
        <f>COUNTIF($R$6:$R$51,"*MCH*")</f>
        <v>0</v>
      </c>
      <c r="W32" s="54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4"/>
      <c r="U33" s="3" t="s">
        <v>46</v>
      </c>
      <c r="V33" s="3">
        <f>COUNTIF($R$6:$R$51,"*SF*")</f>
        <v>0</v>
      </c>
      <c r="W33" s="54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4"/>
      <c r="U34" s="3" t="s">
        <v>47</v>
      </c>
      <c r="V34" s="3">
        <f>COUNTIF($R$6:$R$51,"*RTB*")</f>
        <v>0</v>
      </c>
      <c r="W34" s="54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4"/>
      <c r="U35" s="3" t="s">
        <v>37</v>
      </c>
      <c r="V35" s="3"/>
      <c r="W35" s="54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4"/>
      <c r="U36" s="3" t="s">
        <v>28</v>
      </c>
      <c r="V36" s="3"/>
      <c r="W36" s="54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4"/>
      <c r="U37" s="12" t="s">
        <v>32</v>
      </c>
      <c r="V37" s="3"/>
      <c r="W37" s="54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4"/>
      <c r="U38" s="54"/>
      <c r="V38" s="10"/>
      <c r="W38" s="54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4"/>
      <c r="U39" s="54"/>
      <c r="V39" s="10"/>
      <c r="W39" s="54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4"/>
      <c r="U40" s="12" t="s">
        <v>39</v>
      </c>
      <c r="V40" s="3">
        <f>COUNTIF($O$6:$O$51,"*DM*")</f>
        <v>0</v>
      </c>
      <c r="W40" s="54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4"/>
      <c r="U41" s="12" t="s">
        <v>40</v>
      </c>
      <c r="V41" s="3">
        <f>COUNTIF($O$6:$O$51,"*KS*")</f>
        <v>0</v>
      </c>
      <c r="W41" s="54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4"/>
      <c r="U42" s="54"/>
      <c r="V42" s="10"/>
      <c r="W42" s="54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4"/>
      <c r="U43" s="54"/>
      <c r="V43" s="10"/>
      <c r="W43" s="54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4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4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4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4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4"/>
      <c r="V56" s="54"/>
      <c r="W56" s="54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4"/>
      <c r="V57" s="54"/>
      <c r="W57" s="54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B27" sqref="B2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4.855468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29"/>
    </row>
    <row r="2" spans="1:23" ht="24.95" customHeight="1" x14ac:dyDescent="0.25">
      <c r="A2" s="58" t="s">
        <v>8</v>
      </c>
      <c r="B2" s="59"/>
      <c r="C2" s="59"/>
      <c r="D2" s="59"/>
      <c r="E2" s="60" t="s">
        <v>62</v>
      </c>
      <c r="F2" s="6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1" t="s">
        <v>0</v>
      </c>
      <c r="B4" s="56" t="s">
        <v>7</v>
      </c>
      <c r="C4" s="56"/>
      <c r="D4" s="56"/>
      <c r="E4" s="56"/>
      <c r="F4" s="56"/>
      <c r="G4" s="56"/>
      <c r="H4" s="56"/>
      <c r="I4" s="56"/>
      <c r="J4" s="56" t="s">
        <v>10</v>
      </c>
      <c r="K4" s="56"/>
      <c r="L4" s="62" t="s">
        <v>61</v>
      </c>
      <c r="M4" s="62" t="s">
        <v>41</v>
      </c>
      <c r="N4" s="62" t="s">
        <v>9</v>
      </c>
      <c r="O4" s="62" t="s">
        <v>6</v>
      </c>
      <c r="P4" s="67" t="s">
        <v>13</v>
      </c>
      <c r="Q4" s="62" t="s">
        <v>38</v>
      </c>
      <c r="R4" s="62" t="s">
        <v>52</v>
      </c>
      <c r="S4" s="69" t="s">
        <v>53</v>
      </c>
      <c r="U4" s="56" t="s">
        <v>38</v>
      </c>
      <c r="V4" s="56" t="s">
        <v>52</v>
      </c>
      <c r="W4" s="30"/>
    </row>
    <row r="5" spans="1:23" ht="50.1" customHeight="1" x14ac:dyDescent="0.25">
      <c r="A5" s="61"/>
      <c r="B5" s="52" t="s">
        <v>1</v>
      </c>
      <c r="C5" s="52" t="s">
        <v>2</v>
      </c>
      <c r="D5" s="52" t="s">
        <v>3</v>
      </c>
      <c r="E5" s="52" t="s">
        <v>42</v>
      </c>
      <c r="F5" s="52" t="s">
        <v>4</v>
      </c>
      <c r="G5" s="52" t="s">
        <v>5</v>
      </c>
      <c r="H5" s="52" t="s">
        <v>54</v>
      </c>
      <c r="I5" s="35" t="s">
        <v>14</v>
      </c>
      <c r="J5" s="52" t="s">
        <v>11</v>
      </c>
      <c r="K5" s="52" t="s">
        <v>12</v>
      </c>
      <c r="L5" s="63"/>
      <c r="M5" s="63"/>
      <c r="N5" s="63"/>
      <c r="O5" s="63"/>
      <c r="P5" s="68"/>
      <c r="Q5" s="63"/>
      <c r="R5" s="63"/>
      <c r="S5" s="69"/>
      <c r="U5" s="56"/>
      <c r="V5" s="56"/>
      <c r="W5" s="30"/>
    </row>
    <row r="6" spans="1:23" ht="18" customHeight="1" x14ac:dyDescent="0.25">
      <c r="A6" s="47">
        <v>1</v>
      </c>
      <c r="B6" s="40">
        <v>45154</v>
      </c>
      <c r="C6" s="40">
        <v>45160</v>
      </c>
      <c r="D6" s="39" t="s">
        <v>71</v>
      </c>
      <c r="E6" s="41" t="s">
        <v>72</v>
      </c>
      <c r="F6" s="39"/>
      <c r="G6" s="39" t="s">
        <v>73</v>
      </c>
      <c r="H6" s="39" t="s">
        <v>78</v>
      </c>
      <c r="I6" s="42" t="s">
        <v>66</v>
      </c>
      <c r="J6" s="44"/>
      <c r="K6" s="45" t="s">
        <v>79</v>
      </c>
      <c r="L6" s="45" t="s">
        <v>74</v>
      </c>
      <c r="M6" s="45" t="s">
        <v>75</v>
      </c>
      <c r="N6" s="43"/>
      <c r="O6" s="43" t="s">
        <v>76</v>
      </c>
      <c r="P6" s="45" t="s">
        <v>70</v>
      </c>
      <c r="Q6" s="43" t="s">
        <v>17</v>
      </c>
      <c r="R6" s="46" t="s">
        <v>77</v>
      </c>
      <c r="S6" s="47"/>
      <c r="T6" s="53"/>
      <c r="U6" s="64" t="s">
        <v>17</v>
      </c>
      <c r="V6" s="3" t="s">
        <v>19</v>
      </c>
      <c r="W6" s="53"/>
    </row>
    <row r="7" spans="1:23" ht="18" customHeight="1" x14ac:dyDescent="0.25">
      <c r="A7" s="47">
        <v>2</v>
      </c>
      <c r="B7" s="40">
        <v>45154</v>
      </c>
      <c r="C7" s="40">
        <v>45160</v>
      </c>
      <c r="D7" s="39" t="s">
        <v>71</v>
      </c>
      <c r="E7" s="41" t="s">
        <v>80</v>
      </c>
      <c r="F7" s="39"/>
      <c r="G7" s="39" t="s">
        <v>73</v>
      </c>
      <c r="H7" s="39"/>
      <c r="I7" s="42" t="s">
        <v>66</v>
      </c>
      <c r="J7" s="45"/>
      <c r="K7" s="45"/>
      <c r="L7" s="44" t="s">
        <v>81</v>
      </c>
      <c r="M7" s="45" t="s">
        <v>82</v>
      </c>
      <c r="N7" s="43"/>
      <c r="O7" s="43" t="s">
        <v>76</v>
      </c>
      <c r="P7" s="45" t="s">
        <v>70</v>
      </c>
      <c r="Q7" s="43" t="s">
        <v>18</v>
      </c>
      <c r="R7" s="46" t="s">
        <v>23</v>
      </c>
      <c r="S7" s="47"/>
      <c r="T7" s="53"/>
      <c r="U7" s="65"/>
      <c r="V7" s="3" t="s">
        <v>34</v>
      </c>
      <c r="W7" s="53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3"/>
      <c r="U8" s="65"/>
      <c r="V8" s="3" t="s">
        <v>20</v>
      </c>
      <c r="W8" s="53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3"/>
      <c r="U9" s="65"/>
      <c r="V9" s="3" t="s">
        <v>50</v>
      </c>
      <c r="W9" s="53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3"/>
      <c r="U10" s="65"/>
      <c r="V10" s="3" t="s">
        <v>30</v>
      </c>
      <c r="W10" s="53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3"/>
      <c r="U11" s="65"/>
      <c r="V11" s="3" t="s">
        <v>29</v>
      </c>
      <c r="W11" s="53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3"/>
      <c r="U12" s="64" t="s">
        <v>18</v>
      </c>
      <c r="V12" s="3" t="s">
        <v>22</v>
      </c>
      <c r="W12" s="53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3"/>
      <c r="U13" s="65"/>
      <c r="V13" s="3" t="s">
        <v>36</v>
      </c>
      <c r="W13" s="53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3"/>
      <c r="U14" s="65"/>
      <c r="V14" s="3" t="s">
        <v>35</v>
      </c>
      <c r="W14" s="53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3"/>
      <c r="U15" s="65"/>
      <c r="V15" s="3" t="s">
        <v>23</v>
      </c>
      <c r="W15" s="53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3"/>
      <c r="U16" s="66"/>
      <c r="V16" s="3" t="s">
        <v>24</v>
      </c>
      <c r="W16" s="53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3"/>
      <c r="U17" s="53"/>
      <c r="V17" s="10"/>
      <c r="W17" s="53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3"/>
      <c r="U18" s="53"/>
      <c r="V18" s="10"/>
      <c r="W18" s="53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3"/>
      <c r="U19" s="52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3"/>
      <c r="U20" s="3" t="s">
        <v>16</v>
      </c>
      <c r="V20" s="3">
        <v>4</v>
      </c>
      <c r="W20" s="53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3"/>
      <c r="U21" s="3" t="s">
        <v>48</v>
      </c>
      <c r="V21" s="3">
        <f>COUNTIF($Q$6:$Q$51,"PC")</f>
        <v>1</v>
      </c>
      <c r="W21" s="53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3"/>
      <c r="U22" s="3" t="s">
        <v>49</v>
      </c>
      <c r="V22" s="3"/>
      <c r="W22" s="53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3"/>
      <c r="U23" s="53"/>
      <c r="V23" s="10"/>
      <c r="W23" s="53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3"/>
      <c r="U24" s="53"/>
      <c r="V24" s="10"/>
      <c r="W24" s="53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3"/>
      <c r="U25" s="5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3"/>
      <c r="U26" s="3" t="s">
        <v>25</v>
      </c>
      <c r="V26" s="3">
        <f>COUNTIF($R$6:$R$51,"*MCU*")</f>
        <v>0</v>
      </c>
      <c r="W26" s="5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3"/>
      <c r="U27" s="3" t="s">
        <v>33</v>
      </c>
      <c r="V27" s="3">
        <f>COUNTIF($R$6:$R$51,"*GSM*")</f>
        <v>1</v>
      </c>
      <c r="W27" s="5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3"/>
      <c r="U28" s="3" t="s">
        <v>26</v>
      </c>
      <c r="V28" s="3">
        <f>COUNTIF($R$6:$R$51,"*GPS*")</f>
        <v>0</v>
      </c>
      <c r="W28" s="5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3"/>
      <c r="U29" s="3" t="s">
        <v>51</v>
      </c>
      <c r="V29" s="3">
        <f>COUNTIF($R$6:$R$51,"*NG*")</f>
        <v>0</v>
      </c>
      <c r="W29" s="5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3"/>
      <c r="U30" s="3" t="s">
        <v>31</v>
      </c>
      <c r="V30" s="3">
        <f>COUNTIF($R$6:$R$51,"*I/O*")</f>
        <v>0</v>
      </c>
      <c r="W30" s="5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3"/>
      <c r="U31" s="3" t="s">
        <v>21</v>
      </c>
      <c r="V31" s="3"/>
      <c r="W31" s="5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3"/>
      <c r="U32" s="3" t="s">
        <v>27</v>
      </c>
      <c r="V32" s="3">
        <f>COUNTIF($R$6:$R$51,"*MCH*")</f>
        <v>0</v>
      </c>
      <c r="W32" s="5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3"/>
      <c r="U33" s="3" t="s">
        <v>46</v>
      </c>
      <c r="V33" s="3">
        <f>COUNTIF($R$6:$R$51,"*SF*")</f>
        <v>0</v>
      </c>
      <c r="W33" s="5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3"/>
      <c r="U34" s="3" t="s">
        <v>47</v>
      </c>
      <c r="V34" s="3">
        <f>COUNTIF($R$6:$R$51,"*RTB*")</f>
        <v>0</v>
      </c>
      <c r="W34" s="5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3"/>
      <c r="U35" s="3" t="s">
        <v>37</v>
      </c>
      <c r="V35" s="3"/>
      <c r="W35" s="5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3"/>
      <c r="U36" s="3" t="s">
        <v>28</v>
      </c>
      <c r="V36" s="3"/>
      <c r="W36" s="5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3"/>
      <c r="U37" s="12" t="s">
        <v>32</v>
      </c>
      <c r="V37" s="3"/>
      <c r="W37" s="5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3"/>
      <c r="U38" s="53"/>
      <c r="V38" s="10"/>
      <c r="W38" s="5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3"/>
      <c r="U39" s="53"/>
      <c r="V39" s="10"/>
      <c r="W39" s="5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3"/>
      <c r="U40" s="12" t="s">
        <v>39</v>
      </c>
      <c r="V40" s="3">
        <f>COUNTIF($O$6:$O$51,"*DM*")</f>
        <v>0</v>
      </c>
      <c r="W40" s="5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3"/>
      <c r="U41" s="12" t="s">
        <v>40</v>
      </c>
      <c r="V41" s="3">
        <f>COUNTIF($O$6:$O$51,"*KS*")</f>
        <v>0</v>
      </c>
      <c r="W41" s="5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3"/>
      <c r="U42" s="53"/>
      <c r="V42" s="10"/>
      <c r="W42" s="5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3"/>
      <c r="U43" s="53"/>
      <c r="V43" s="10"/>
      <c r="W43" s="5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3"/>
      <c r="V56" s="53"/>
      <c r="W56" s="5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3"/>
      <c r="V57" s="53"/>
      <c r="W57" s="5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2" zoomScale="115" zoomScaleNormal="115" workbookViewId="0">
      <selection activeCell="O11" sqref="O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29"/>
    </row>
    <row r="2" spans="1:23" ht="24.95" customHeight="1" x14ac:dyDescent="0.25">
      <c r="A2" s="58" t="s">
        <v>8</v>
      </c>
      <c r="B2" s="59"/>
      <c r="C2" s="59"/>
      <c r="D2" s="59"/>
      <c r="E2" s="60" t="s">
        <v>62</v>
      </c>
      <c r="F2" s="6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1" t="s">
        <v>0</v>
      </c>
      <c r="B4" s="56" t="s">
        <v>7</v>
      </c>
      <c r="C4" s="56"/>
      <c r="D4" s="56"/>
      <c r="E4" s="56"/>
      <c r="F4" s="56"/>
      <c r="G4" s="56"/>
      <c r="H4" s="56"/>
      <c r="I4" s="56"/>
      <c r="J4" s="56" t="s">
        <v>10</v>
      </c>
      <c r="K4" s="56"/>
      <c r="L4" s="62" t="s">
        <v>61</v>
      </c>
      <c r="M4" s="62" t="s">
        <v>41</v>
      </c>
      <c r="N4" s="62" t="s">
        <v>9</v>
      </c>
      <c r="O4" s="62" t="s">
        <v>6</v>
      </c>
      <c r="P4" s="67" t="s">
        <v>13</v>
      </c>
      <c r="Q4" s="62" t="s">
        <v>38</v>
      </c>
      <c r="R4" s="62" t="s">
        <v>52</v>
      </c>
      <c r="S4" s="69" t="s">
        <v>53</v>
      </c>
      <c r="U4" s="56" t="s">
        <v>38</v>
      </c>
      <c r="V4" s="56" t="s">
        <v>52</v>
      </c>
      <c r="W4" s="30"/>
    </row>
    <row r="5" spans="1:23" ht="50.1" customHeight="1" x14ac:dyDescent="0.25">
      <c r="A5" s="61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3"/>
      <c r="M5" s="63"/>
      <c r="N5" s="63"/>
      <c r="O5" s="63"/>
      <c r="P5" s="68"/>
      <c r="Q5" s="63"/>
      <c r="R5" s="63"/>
      <c r="S5" s="69"/>
      <c r="U5" s="56"/>
      <c r="V5" s="56"/>
      <c r="W5" s="30"/>
    </row>
    <row r="6" spans="1:23" ht="18" customHeight="1" x14ac:dyDescent="0.25">
      <c r="A6" s="47">
        <v>1</v>
      </c>
      <c r="B6" s="40">
        <v>45154</v>
      </c>
      <c r="C6" s="40">
        <v>45160</v>
      </c>
      <c r="D6" s="39" t="s">
        <v>63</v>
      </c>
      <c r="E6" s="41" t="s">
        <v>64</v>
      </c>
      <c r="F6" s="39"/>
      <c r="G6" s="39" t="s">
        <v>73</v>
      </c>
      <c r="H6" s="39" t="s">
        <v>95</v>
      </c>
      <c r="I6" s="42" t="s">
        <v>66</v>
      </c>
      <c r="J6" s="44" t="s">
        <v>67</v>
      </c>
      <c r="K6" s="45" t="s">
        <v>69</v>
      </c>
      <c r="L6" s="45" t="s">
        <v>68</v>
      </c>
      <c r="M6" s="45" t="s">
        <v>98</v>
      </c>
      <c r="N6" s="43"/>
      <c r="O6" s="43" t="s">
        <v>97</v>
      </c>
      <c r="P6" s="45" t="s">
        <v>70</v>
      </c>
      <c r="Q6" s="43"/>
      <c r="R6" s="46"/>
      <c r="S6" s="47"/>
      <c r="T6" s="9"/>
      <c r="U6" s="64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45154</v>
      </c>
      <c r="C7" s="40">
        <v>45160</v>
      </c>
      <c r="D7" s="39" t="s">
        <v>63</v>
      </c>
      <c r="E7" s="41" t="s">
        <v>94</v>
      </c>
      <c r="F7" s="39"/>
      <c r="G7" s="39" t="s">
        <v>73</v>
      </c>
      <c r="H7" s="39" t="s">
        <v>96</v>
      </c>
      <c r="I7" s="42" t="s">
        <v>66</v>
      </c>
      <c r="J7" s="45" t="s">
        <v>69</v>
      </c>
      <c r="K7" s="45"/>
      <c r="L7" s="44" t="s">
        <v>65</v>
      </c>
      <c r="M7" s="45" t="s">
        <v>98</v>
      </c>
      <c r="N7" s="43"/>
      <c r="O7" s="43" t="s">
        <v>97</v>
      </c>
      <c r="P7" s="45" t="s">
        <v>70</v>
      </c>
      <c r="Q7" s="43"/>
      <c r="R7" s="46"/>
      <c r="S7" s="47"/>
      <c r="T7" s="9"/>
      <c r="U7" s="65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65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65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65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65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64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5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5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5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6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2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VNSH02</vt:lpstr>
      <vt:lpstr>VNSH01</vt:lpstr>
      <vt:lpstr>'TG102LE-4G'!Criteria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2023-09-08T04:08:49Z</dcterms:modified>
</cp:coreProperties>
</file>