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/>
  </bookViews>
  <sheets>
    <sheet name="TG102V" sheetId="52" r:id="rId1"/>
    <sheet name="TG102LE" sheetId="51" r:id="rId2"/>
    <sheet name="TongThang" sheetId="25" r:id="rId3"/>
  </sheets>
  <definedNames>
    <definedName name="_xlnm._FilterDatabase" localSheetId="1" hidden="1">TG102LE!$S$4:$S$30</definedName>
    <definedName name="_xlnm._FilterDatabase" localSheetId="0" hidden="1">TG102V!$S$4:$S$50</definedName>
    <definedName name="_xlnm._FilterDatabase" localSheetId="2" hidden="1">TongThang!$S$4:$S$51</definedName>
    <definedName name="_xlnm.Criteria" localSheetId="1">TG102LE!$S$4:$S$30</definedName>
    <definedName name="_xlnm.Criteria" localSheetId="0">TG102V!$S$4:$S$50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7" i="52" l="1"/>
  <c r="W47" i="52"/>
  <c r="V47" i="52"/>
  <c r="T47" i="52"/>
  <c r="X46" i="52"/>
  <c r="W46" i="52"/>
  <c r="V46" i="52"/>
  <c r="X45" i="52"/>
  <c r="W45" i="52"/>
  <c r="V45" i="52"/>
  <c r="X44" i="52"/>
  <c r="W44" i="52"/>
  <c r="V44" i="52"/>
  <c r="V40" i="52"/>
  <c r="V39" i="52"/>
  <c r="V33" i="52"/>
  <c r="V32" i="52"/>
  <c r="V31" i="52"/>
  <c r="V29" i="52"/>
  <c r="V28" i="52"/>
  <c r="V27" i="52"/>
  <c r="V26" i="52"/>
  <c r="V25" i="52"/>
  <c r="V20" i="52"/>
  <c r="X27" i="51" l="1"/>
  <c r="W27" i="51"/>
  <c r="V27" i="51"/>
  <c r="T27" i="51"/>
  <c r="X26" i="51"/>
  <c r="W26" i="51"/>
  <c r="V26" i="51"/>
  <c r="X25" i="51"/>
  <c r="W25" i="51"/>
  <c r="V25" i="51"/>
  <c r="X24" i="51"/>
  <c r="W24" i="51"/>
  <c r="V24" i="51"/>
  <c r="V20" i="51"/>
  <c r="V19" i="51"/>
  <c r="V13" i="51"/>
  <c r="V12" i="51"/>
  <c r="V11" i="51"/>
  <c r="V9" i="51"/>
  <c r="V8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<sst xmlns="http://schemas.openxmlformats.org/spreadsheetml/2006/main" count="334" uniqueCount="95">
  <si>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</si>
  <si>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</si>
  <si>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</si>
  <si>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</si>
  <si>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</si>
  <si>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</si>
  <si>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</si>
  <si>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</si>
  <si>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</si>
  <si>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</si>
  <si>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</si>
  <si>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</si>
  <si>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</si>
  <si>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</si>
  <si>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</si>
  <si>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</si>
  <si>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</si>
  <si>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</si>
  <si>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</si>
  <si>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</si>
  <si>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</si>
  <si>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</si>
  <si>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</si>
  <si>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</si>
  <si>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</si>
  <si>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</si>
  <si>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</si>
  <si>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</si>
  <si>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</si>
  <si>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</si>
  <si>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</si>
  <si>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</si>
  <si>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</si>
  <si>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</si>
  <si>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</si>
  <si>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</si>
  <si>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</si>
  <si>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</si>
  <si>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</si>
  <si>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</si>
  <si>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</si>
  <si>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</si>
  <si>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</si>
  <si>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</si>
  <si>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</si>
  <si>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</si>
  <si>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</si>
  <si>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</si>
  <si>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</si>
  <si>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</si>
  <si>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</si>
  <si>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</si>
  <si>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</si>
  <si>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</si>
  <si>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</si>
  <si>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</si>
  <si>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</si>
  <si>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</si>
  <si>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</si>
  <si>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</si>
  <si>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</si>
  <si>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</si>
  <si>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</si>
  <si>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Lắp đặt</t>
  </si>
  <si>
    <t>Sim</t>
  </si>
  <si>
    <t>TG102V</t>
  </si>
  <si>
    <t>ID: 202103021007404</t>
  </si>
  <si>
    <t>125.212.203.114,16767</t>
  </si>
  <si>
    <t>Xác định lỗi</t>
  </si>
  <si>
    <t>LE.2.00.---28.200624</t>
  </si>
  <si>
    <t>Thiết bị hoạt động bình thường</t>
  </si>
  <si>
    <t>Test lại thiết bị</t>
  </si>
  <si>
    <t>BT</t>
  </si>
  <si>
    <t>Tùng</t>
  </si>
  <si>
    <t>125.212.203.114,16363</t>
  </si>
  <si>
    <t>Thiết bị treo khởi động</t>
  </si>
  <si>
    <t>Nạp lại FW</t>
  </si>
  <si>
    <t>W.2.00.---21.200630</t>
  </si>
  <si>
    <t>Thiết bị không nhận sim</t>
  </si>
  <si>
    <t>Nâng cấp khay sim</t>
  </si>
  <si>
    <t>Hết hạn dịch vụ</t>
  </si>
  <si>
    <t>Hết hạn dịch vụ,sim lỗi</t>
  </si>
  <si>
    <t>125.212.203.114,16565</t>
  </si>
  <si>
    <t>LE.2.00.---27.200525</t>
  </si>
  <si>
    <t>Nâng cấp FW, test lại thiết bị</t>
  </si>
  <si>
    <t>125.212.203.114,14747</t>
  </si>
  <si>
    <t>Nguồn thiết bị chập chờn</t>
  </si>
  <si>
    <t>Xử lý lại connector nguồn</t>
  </si>
  <si>
    <t>VI.2.00.---21.200630</t>
  </si>
  <si>
    <t>Thiết bị reset liên tục</t>
  </si>
  <si>
    <t>W.2.00.---19.200527</t>
  </si>
  <si>
    <t>Nâng cấp khay sim, nâng cấp FW</t>
  </si>
  <si>
    <t>PC+PM</t>
  </si>
  <si>
    <t>LK,NCFW</t>
  </si>
  <si>
    <t>W.2.00.---19.200416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</si>
</sst>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topLeftCell="M1" zoomScale="106" zoomScaleNormal="106" workbookViewId="0">
      <selection activeCell="S15" sqref="S15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48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36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11</v>
      </c>
      <c r="K4" s="74"/>
      <c r="L4" s="71" t="s">
        <v>68</v>
      </c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U4" s="74" t="s">
        <v>39</v>
      </c>
      <c r="V4" s="74" t="s">
        <v>53</v>
      </c>
      <c r="W4" s="37"/>
    </row>
    <row r="5" spans="1:23" ht="50.1" customHeight="1" x14ac:dyDescent="0.25">
      <c r="A5" s="7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42" t="s">
        <v>15</v>
      </c>
      <c r="J5" s="62" t="s">
        <v>12</v>
      </c>
      <c r="K5" s="62" t="s">
        <v>13</v>
      </c>
      <c r="L5" s="72"/>
      <c r="M5" s="72"/>
      <c r="N5" s="72"/>
      <c r="O5" s="72"/>
      <c r="P5" s="70"/>
      <c r="Q5" s="72"/>
      <c r="R5" s="72"/>
      <c r="S5" s="73"/>
      <c r="U5" s="74"/>
      <c r="V5" s="74"/>
      <c r="W5" s="37"/>
    </row>
    <row r="6" spans="1:23" ht="18" customHeight="1" x14ac:dyDescent="0.25">
      <c r="A6" s="3">
        <v>1</v>
      </c>
      <c r="B6" s="53">
        <v>45019</v>
      </c>
      <c r="C6" s="53"/>
      <c r="D6" s="46" t="s">
        <v>65</v>
      </c>
      <c r="E6" s="60">
        <v>869627031845225</v>
      </c>
      <c r="F6" s="46"/>
      <c r="G6" s="46" t="s">
        <v>62</v>
      </c>
      <c r="H6" s="46"/>
      <c r="I6" s="54" t="s">
        <v>67</v>
      </c>
      <c r="J6" s="54" t="s">
        <v>77</v>
      </c>
      <c r="K6" s="57"/>
      <c r="L6" s="57" t="s">
        <v>78</v>
      </c>
      <c r="M6" s="57" t="s">
        <v>79</v>
      </c>
      <c r="N6" s="55"/>
      <c r="O6" s="55" t="s">
        <v>72</v>
      </c>
      <c r="P6" s="57" t="s">
        <v>73</v>
      </c>
      <c r="Q6" s="55" t="s">
        <v>18</v>
      </c>
      <c r="R6" s="58" t="s">
        <v>30</v>
      </c>
      <c r="S6" s="59"/>
      <c r="T6" s="61"/>
      <c r="U6" s="66" t="s">
        <v>18</v>
      </c>
      <c r="V6" s="3" t="s">
        <v>20</v>
      </c>
      <c r="W6" s="61"/>
    </row>
    <row r="7" spans="1:23" ht="18" customHeight="1" x14ac:dyDescent="0.25">
      <c r="A7" s="3">
        <v>2</v>
      </c>
      <c r="B7" s="53">
        <v>45028</v>
      </c>
      <c r="C7" s="53"/>
      <c r="D7" s="46" t="s">
        <v>65</v>
      </c>
      <c r="E7" s="60">
        <v>868926033921286</v>
      </c>
      <c r="F7" s="46"/>
      <c r="G7" s="46" t="s">
        <v>62</v>
      </c>
      <c r="H7" s="46" t="s">
        <v>80</v>
      </c>
      <c r="I7" s="54" t="s">
        <v>82</v>
      </c>
      <c r="J7" s="56" t="s">
        <v>77</v>
      </c>
      <c r="K7" s="56"/>
      <c r="L7" s="57" t="s">
        <v>78</v>
      </c>
      <c r="M7" s="57" t="s">
        <v>79</v>
      </c>
      <c r="N7" s="55"/>
      <c r="O7" s="55" t="s">
        <v>72</v>
      </c>
      <c r="P7" s="57" t="s">
        <v>73</v>
      </c>
      <c r="Q7" s="55" t="s">
        <v>18</v>
      </c>
      <c r="R7" s="58" t="s">
        <v>30</v>
      </c>
      <c r="S7" s="59"/>
      <c r="T7" s="61"/>
      <c r="U7" s="67"/>
      <c r="V7" s="3" t="s">
        <v>21</v>
      </c>
      <c r="W7" s="61"/>
    </row>
    <row r="8" spans="1:23" ht="18" customHeight="1" x14ac:dyDescent="0.25">
      <c r="A8" s="3">
        <v>3</v>
      </c>
      <c r="B8" s="53">
        <v>45028</v>
      </c>
      <c r="C8" s="53"/>
      <c r="D8" s="46" t="s">
        <v>65</v>
      </c>
      <c r="E8" s="60">
        <v>869627031844913</v>
      </c>
      <c r="F8" s="46"/>
      <c r="G8" s="46" t="s">
        <v>62</v>
      </c>
      <c r="H8" s="46"/>
      <c r="I8" s="54" t="s">
        <v>85</v>
      </c>
      <c r="J8" s="55" t="s">
        <v>77</v>
      </c>
      <c r="K8" s="56"/>
      <c r="L8" s="56" t="s">
        <v>86</v>
      </c>
      <c r="M8" s="57" t="s">
        <v>87</v>
      </c>
      <c r="N8" s="55"/>
      <c r="O8" s="55" t="s">
        <v>72</v>
      </c>
      <c r="P8" s="57" t="s">
        <v>73</v>
      </c>
      <c r="Q8" s="55" t="s">
        <v>18</v>
      </c>
      <c r="R8" s="58" t="s">
        <v>31</v>
      </c>
      <c r="S8" s="59"/>
      <c r="T8" s="61"/>
      <c r="U8" s="67"/>
      <c r="V8" s="3" t="s">
        <v>51</v>
      </c>
      <c r="W8" s="61"/>
    </row>
    <row r="9" spans="1:23" ht="18" customHeight="1" x14ac:dyDescent="0.25">
      <c r="A9" s="3">
        <v>4</v>
      </c>
      <c r="B9" s="53">
        <v>45028</v>
      </c>
      <c r="C9" s="53"/>
      <c r="D9" s="46" t="s">
        <v>65</v>
      </c>
      <c r="E9" s="60">
        <v>869627031758477</v>
      </c>
      <c r="F9" s="46"/>
      <c r="G9" s="46" t="s">
        <v>62</v>
      </c>
      <c r="H9" s="46"/>
      <c r="I9" s="54" t="s">
        <v>82</v>
      </c>
      <c r="J9" s="60" t="s">
        <v>90</v>
      </c>
      <c r="K9" s="57" t="s">
        <v>77</v>
      </c>
      <c r="L9" s="57" t="s">
        <v>78</v>
      </c>
      <c r="M9" s="57" t="s">
        <v>91</v>
      </c>
      <c r="N9" s="55"/>
      <c r="O9" s="55" t="s">
        <v>72</v>
      </c>
      <c r="P9" s="57" t="s">
        <v>73</v>
      </c>
      <c r="Q9" s="55" t="s">
        <v>92</v>
      </c>
      <c r="R9" s="58" t="s">
        <v>93</v>
      </c>
      <c r="S9" s="59"/>
      <c r="T9" s="61"/>
      <c r="U9" s="67"/>
      <c r="V9" s="3" t="s">
        <v>31</v>
      </c>
      <c r="W9" s="61"/>
    </row>
    <row r="10" spans="1:23" ht="18" customHeight="1" x14ac:dyDescent="0.25">
      <c r="A10" s="3">
        <v>5</v>
      </c>
      <c r="B10" s="53">
        <v>45028</v>
      </c>
      <c r="C10" s="53"/>
      <c r="D10" s="46" t="s">
        <v>65</v>
      </c>
      <c r="E10" s="60">
        <v>869627031775646</v>
      </c>
      <c r="F10" s="46"/>
      <c r="G10" s="46" t="s">
        <v>62</v>
      </c>
      <c r="H10" s="64"/>
      <c r="I10" s="54" t="s">
        <v>82</v>
      </c>
      <c r="J10" s="56" t="s">
        <v>94</v>
      </c>
      <c r="K10" s="57" t="s">
        <v>77</v>
      </c>
      <c r="L10" s="57" t="s">
        <v>78</v>
      </c>
      <c r="M10" s="57" t="s">
        <v>91</v>
      </c>
      <c r="N10" s="55"/>
      <c r="O10" s="55" t="s">
        <v>72</v>
      </c>
      <c r="P10" s="57" t="s">
        <v>73</v>
      </c>
      <c r="Q10" s="55" t="s">
        <v>92</v>
      </c>
      <c r="R10" s="58" t="s">
        <v>93</v>
      </c>
      <c r="S10" s="59"/>
      <c r="T10" s="61"/>
      <c r="U10" s="67"/>
      <c r="V10" s="3" t="s">
        <v>30</v>
      </c>
      <c r="W10" s="61"/>
    </row>
    <row r="11" spans="1:23" ht="18" customHeight="1" x14ac:dyDescent="0.25">
      <c r="A11" s="3">
        <v>6</v>
      </c>
      <c r="B11" s="53">
        <v>45028</v>
      </c>
      <c r="C11" s="53"/>
      <c r="D11" s="46" t="s">
        <v>65</v>
      </c>
      <c r="E11" s="60">
        <v>863586032910717</v>
      </c>
      <c r="F11" s="46"/>
      <c r="G11" s="46" t="s">
        <v>62</v>
      </c>
      <c r="H11" s="64" t="s">
        <v>80</v>
      </c>
      <c r="I11" s="54" t="s">
        <v>67</v>
      </c>
      <c r="J11" s="56" t="s">
        <v>88</v>
      </c>
      <c r="K11" s="56"/>
      <c r="L11" s="56" t="s">
        <v>89</v>
      </c>
      <c r="M11" s="57" t="s">
        <v>76</v>
      </c>
      <c r="N11" s="55"/>
      <c r="O11" s="55" t="s">
        <v>72</v>
      </c>
      <c r="P11" s="57" t="s">
        <v>73</v>
      </c>
      <c r="Q11" s="55" t="s">
        <v>19</v>
      </c>
      <c r="R11" s="58" t="s">
        <v>24</v>
      </c>
      <c r="S11" s="59"/>
      <c r="T11" s="61"/>
      <c r="U11" s="66" t="s">
        <v>19</v>
      </c>
      <c r="V11" s="3" t="s">
        <v>23</v>
      </c>
      <c r="W11" s="61"/>
    </row>
    <row r="12" spans="1:23" ht="18" customHeight="1" x14ac:dyDescent="0.25">
      <c r="A12" s="3">
        <v>7</v>
      </c>
      <c r="B12" s="53">
        <v>45028</v>
      </c>
      <c r="C12" s="53"/>
      <c r="D12" s="46" t="s">
        <v>65</v>
      </c>
      <c r="E12" s="60">
        <v>864811036930076</v>
      </c>
      <c r="F12" s="46"/>
      <c r="G12" s="46" t="s">
        <v>62</v>
      </c>
      <c r="H12" s="64" t="s">
        <v>80</v>
      </c>
      <c r="I12" s="54" t="s">
        <v>67</v>
      </c>
      <c r="J12" s="55" t="s">
        <v>90</v>
      </c>
      <c r="K12" s="57" t="s">
        <v>77</v>
      </c>
      <c r="L12" s="57" t="s">
        <v>78</v>
      </c>
      <c r="M12" s="57" t="s">
        <v>91</v>
      </c>
      <c r="N12" s="55"/>
      <c r="O12" s="55" t="s">
        <v>72</v>
      </c>
      <c r="P12" s="57" t="s">
        <v>73</v>
      </c>
      <c r="Q12" s="55" t="s">
        <v>92</v>
      </c>
      <c r="R12" s="58" t="s">
        <v>93</v>
      </c>
      <c r="S12" s="59"/>
      <c r="T12" s="61"/>
      <c r="U12" s="67"/>
      <c r="V12" s="3" t="s">
        <v>37</v>
      </c>
      <c r="W12" s="61"/>
    </row>
    <row r="13" spans="1:23" ht="18" customHeight="1" x14ac:dyDescent="0.25">
      <c r="A13" s="3">
        <v>8</v>
      </c>
      <c r="B13" s="53"/>
      <c r="C13" s="53"/>
      <c r="D13" s="46"/>
      <c r="E13" s="60"/>
      <c r="F13" s="63"/>
      <c r="G13" s="46"/>
      <c r="H13" s="63"/>
      <c r="I13" s="54"/>
      <c r="J13" s="55"/>
      <c r="K13" s="56"/>
      <c r="L13" s="56"/>
      <c r="M13" s="57"/>
      <c r="N13" s="55"/>
      <c r="O13" s="55"/>
      <c r="P13" s="57"/>
      <c r="Q13" s="55"/>
      <c r="R13" s="58"/>
      <c r="S13" s="59"/>
      <c r="T13" s="61"/>
      <c r="U13" s="67"/>
      <c r="V13" s="3" t="s">
        <v>36</v>
      </c>
      <c r="W13" s="61"/>
    </row>
    <row r="14" spans="1:23" ht="18" customHeight="1" x14ac:dyDescent="0.25">
      <c r="A14" s="3">
        <v>9</v>
      </c>
      <c r="B14" s="53"/>
      <c r="C14" s="53"/>
      <c r="D14" s="46"/>
      <c r="E14" s="60"/>
      <c r="F14" s="63"/>
      <c r="G14" s="46"/>
      <c r="H14" s="63"/>
      <c r="I14" s="54"/>
      <c r="J14" s="55"/>
      <c r="K14" s="56"/>
      <c r="L14" s="56"/>
      <c r="M14" s="57"/>
      <c r="N14" s="55"/>
      <c r="O14" s="55"/>
      <c r="P14" s="57"/>
      <c r="Q14" s="55"/>
      <c r="R14" s="58"/>
      <c r="S14" s="59"/>
      <c r="T14" s="61"/>
      <c r="U14" s="67"/>
      <c r="V14" s="3" t="s">
        <v>24</v>
      </c>
      <c r="W14" s="61"/>
    </row>
    <row r="15" spans="1:23" ht="18" customHeight="1" x14ac:dyDescent="0.25">
      <c r="A15" s="3">
        <v>10</v>
      </c>
      <c r="B15" s="53"/>
      <c r="C15" s="53"/>
      <c r="D15" s="46"/>
      <c r="E15" s="60"/>
      <c r="F15" s="63"/>
      <c r="G15" s="46"/>
      <c r="H15" s="46"/>
      <c r="I15" s="54"/>
      <c r="J15" s="55"/>
      <c r="K15" s="56"/>
      <c r="L15" s="56"/>
      <c r="M15" s="57"/>
      <c r="N15" s="55"/>
      <c r="O15" s="55"/>
      <c r="P15" s="57"/>
      <c r="Q15" s="55"/>
      <c r="R15" s="58"/>
      <c r="S15" s="59"/>
      <c r="T15" s="61"/>
      <c r="U15" s="68"/>
      <c r="V15" s="3" t="s">
        <v>25</v>
      </c>
      <c r="W15" s="61"/>
    </row>
    <row r="16" spans="1:23" ht="18" customHeight="1" x14ac:dyDescent="0.25">
      <c r="A16" s="3">
        <v>11</v>
      </c>
      <c r="B16" s="53"/>
      <c r="C16" s="53"/>
      <c r="D16" s="46"/>
      <c r="E16" s="60"/>
      <c r="F16" s="63"/>
      <c r="G16" s="46"/>
      <c r="H16" s="55"/>
      <c r="I16" s="54"/>
      <c r="J16" s="65"/>
      <c r="K16" s="56"/>
      <c r="L16" s="56"/>
      <c r="M16" s="57"/>
      <c r="N16" s="55"/>
      <c r="O16" s="55"/>
      <c r="P16" s="57"/>
      <c r="Q16" s="55"/>
      <c r="R16" s="58"/>
      <c r="S16" s="59"/>
      <c r="T16" s="61"/>
      <c r="U16" s="61"/>
      <c r="V16" s="13"/>
      <c r="W16" s="61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8"/>
      <c r="J17" s="1"/>
      <c r="K17" s="50"/>
      <c r="L17" s="50"/>
      <c r="M17" s="33"/>
      <c r="N17" s="1"/>
      <c r="O17" s="1"/>
      <c r="P17" s="33"/>
      <c r="Q17" s="1"/>
      <c r="R17" s="2"/>
      <c r="S17" s="3"/>
      <c r="T17" s="61"/>
      <c r="U17" s="61"/>
      <c r="V17" s="13"/>
      <c r="W17" s="61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8"/>
      <c r="J18" s="50"/>
      <c r="K18" s="33"/>
      <c r="L18" s="33"/>
      <c r="M18" s="51"/>
      <c r="N18" s="49"/>
      <c r="O18" s="49"/>
      <c r="P18" s="51"/>
      <c r="Q18" s="49"/>
      <c r="R18" s="52"/>
      <c r="S18" s="3"/>
      <c r="T18" s="61"/>
      <c r="U18" s="62" t="s">
        <v>39</v>
      </c>
      <c r="V18" s="14" t="s">
        <v>16</v>
      </c>
      <c r="W18" s="38"/>
    </row>
    <row r="19" spans="1:23" ht="18" customHeight="1" x14ac:dyDescent="0.25">
      <c r="A19" s="3">
        <v>14</v>
      </c>
      <c r="B19" s="47"/>
      <c r="C19" s="47"/>
      <c r="D19" s="31"/>
      <c r="E19" s="32"/>
      <c r="F19" s="31"/>
      <c r="G19" s="31"/>
      <c r="H19" s="1"/>
      <c r="I19" s="48"/>
      <c r="J19" s="50"/>
      <c r="K19" s="33"/>
      <c r="L19" s="33"/>
      <c r="M19" s="51"/>
      <c r="N19" s="49"/>
      <c r="O19" s="49"/>
      <c r="P19" s="51"/>
      <c r="Q19" s="49"/>
      <c r="R19" s="52"/>
      <c r="S19" s="3"/>
      <c r="T19" s="61"/>
      <c r="U19" s="3" t="s">
        <v>17</v>
      </c>
      <c r="V19" s="3">
        <v>4</v>
      </c>
      <c r="W19" s="61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8"/>
      <c r="J20" s="50"/>
      <c r="K20" s="33"/>
      <c r="L20" s="33"/>
      <c r="M20" s="33"/>
      <c r="N20" s="1"/>
      <c r="O20" s="1"/>
      <c r="P20" s="33"/>
      <c r="Q20" s="1"/>
      <c r="R20" s="2"/>
      <c r="S20" s="3"/>
      <c r="T20" s="61"/>
      <c r="U20" s="3" t="s">
        <v>49</v>
      </c>
      <c r="V20" s="3">
        <f>COUNTIF($Q$6:$Q$50,"PC")</f>
        <v>3</v>
      </c>
      <c r="W20" s="61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3"/>
      <c r="I21" s="43"/>
      <c r="J21" s="3"/>
      <c r="K21" s="33"/>
      <c r="L21" s="33"/>
      <c r="M21" s="33"/>
      <c r="N21" s="1"/>
      <c r="O21" s="1"/>
      <c r="P21" s="33"/>
      <c r="Q21" s="1"/>
      <c r="R21" s="2"/>
      <c r="S21" s="3"/>
      <c r="T21" s="61"/>
      <c r="U21" s="3" t="s">
        <v>50</v>
      </c>
      <c r="V21" s="3"/>
      <c r="W21" s="61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1"/>
      <c r="U22" s="61"/>
      <c r="V22" s="13"/>
      <c r="W22" s="61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1"/>
      <c r="U23" s="61"/>
      <c r="V23" s="13"/>
      <c r="W23" s="61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1"/>
      <c r="U24" s="62" t="s">
        <v>46</v>
      </c>
      <c r="V24" s="14" t="s">
        <v>16</v>
      </c>
      <c r="W24" s="3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1"/>
      <c r="U25" s="3" t="s">
        <v>26</v>
      </c>
      <c r="V25" s="3">
        <f>COUNTIF($R$6:$R$50,"*MCU*")</f>
        <v>0</v>
      </c>
      <c r="W25" s="61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1"/>
      <c r="U26" s="3" t="s">
        <v>34</v>
      </c>
      <c r="V26" s="3">
        <f>COUNTIF($R$6:$R$50,"*GSM*")</f>
        <v>0</v>
      </c>
      <c r="W26" s="61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1"/>
      <c r="I27" s="43"/>
      <c r="J27" s="1"/>
      <c r="K27" s="33"/>
      <c r="L27" s="33"/>
      <c r="M27" s="33"/>
      <c r="N27" s="1"/>
      <c r="O27" s="1"/>
      <c r="P27" s="33"/>
      <c r="Q27" s="1"/>
      <c r="R27" s="2"/>
      <c r="S27" s="3"/>
      <c r="T27" s="61"/>
      <c r="U27" s="3" t="s">
        <v>27</v>
      </c>
      <c r="V27" s="3">
        <f>COUNTIF($R$6:$R$50,"*GPS*")</f>
        <v>0</v>
      </c>
      <c r="W27" s="61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1"/>
      <c r="U28" s="3" t="s">
        <v>52</v>
      </c>
      <c r="V28" s="3">
        <f>COUNTIF($R$6:$R$50,"*NG*")</f>
        <v>1</v>
      </c>
      <c r="W28" s="61"/>
    </row>
    <row r="29" spans="1:23" ht="18" customHeight="1" x14ac:dyDescent="0.25">
      <c r="A29" s="3">
        <v>25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1"/>
      <c r="U29" s="3" t="s">
        <v>32</v>
      </c>
      <c r="V29" s="3">
        <f>COUNTIF($R$6:$R$50,"*I/O*")</f>
        <v>0</v>
      </c>
      <c r="W29" s="61"/>
    </row>
    <row r="30" spans="1:23" ht="18" customHeight="1" x14ac:dyDescent="0.25">
      <c r="A30" s="3">
        <v>26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1"/>
      <c r="U30" s="3" t="s">
        <v>22</v>
      </c>
      <c r="V30" s="3"/>
      <c r="W30" s="61"/>
    </row>
    <row r="31" spans="1:23" ht="18" customHeight="1" x14ac:dyDescent="0.25">
      <c r="A31" s="3">
        <v>27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1"/>
      <c r="U31" s="3" t="s">
        <v>28</v>
      </c>
      <c r="V31" s="3">
        <f>COUNTIF($R$6:$R$50,"*MCH*")</f>
        <v>0</v>
      </c>
      <c r="W31" s="61"/>
    </row>
    <row r="32" spans="1:23" ht="18" customHeight="1" x14ac:dyDescent="0.25">
      <c r="A32" s="3">
        <v>28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1"/>
      <c r="U32" s="3" t="s">
        <v>47</v>
      </c>
      <c r="V32" s="3">
        <f>COUNTIF($R$6:$R$50,"*SF*")</f>
        <v>0</v>
      </c>
      <c r="W32" s="61"/>
    </row>
    <row r="33" spans="1:24" ht="18" customHeight="1" x14ac:dyDescent="0.25">
      <c r="A33" s="3">
        <v>29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1"/>
      <c r="U33" s="3" t="s">
        <v>48</v>
      </c>
      <c r="V33" s="3">
        <f>COUNTIF($R$6:$R$50,"*RTB*")</f>
        <v>0</v>
      </c>
      <c r="W33" s="61"/>
    </row>
    <row r="34" spans="1:24" ht="18" customHeight="1" x14ac:dyDescent="0.25">
      <c r="A34" s="3">
        <v>30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1"/>
      <c r="U34" s="3" t="s">
        <v>38</v>
      </c>
      <c r="V34" s="3"/>
      <c r="W34" s="61"/>
    </row>
    <row r="35" spans="1:24" ht="18" customHeight="1" x14ac:dyDescent="0.25">
      <c r="A35" s="3">
        <v>31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1"/>
      <c r="U35" s="3" t="s">
        <v>29</v>
      </c>
      <c r="V35" s="3"/>
      <c r="W35" s="61"/>
    </row>
    <row r="36" spans="1:24" ht="18" customHeight="1" x14ac:dyDescent="0.25">
      <c r="A36" s="3">
        <v>32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1"/>
      <c r="U36" s="15" t="s">
        <v>33</v>
      </c>
      <c r="V36" s="3"/>
      <c r="W36" s="61"/>
    </row>
    <row r="37" spans="1:24" ht="18" customHeight="1" x14ac:dyDescent="0.25">
      <c r="A37" s="3">
        <v>33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1"/>
      <c r="U37" s="61"/>
      <c r="V37" s="13"/>
      <c r="W37" s="61"/>
    </row>
    <row r="38" spans="1:24" ht="18" customHeight="1" x14ac:dyDescent="0.25">
      <c r="A38" s="3">
        <v>34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1"/>
      <c r="U38" s="61"/>
      <c r="V38" s="13"/>
      <c r="W38" s="61"/>
    </row>
    <row r="39" spans="1:24" ht="18" customHeight="1" x14ac:dyDescent="0.25">
      <c r="A39" s="3">
        <v>35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1"/>
      <c r="U39" s="15" t="s">
        <v>40</v>
      </c>
      <c r="V39" s="3">
        <f>COUNTIF($O$6:$O$50,"*DM*")</f>
        <v>0</v>
      </c>
      <c r="W39" s="61"/>
    </row>
    <row r="40" spans="1:24" ht="18" customHeight="1" x14ac:dyDescent="0.25">
      <c r="A40" s="3">
        <v>36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1"/>
      <c r="U40" s="15" t="s">
        <v>41</v>
      </c>
      <c r="V40" s="3">
        <f>COUNTIF($O$6:$O$50,"*KS*")</f>
        <v>0</v>
      </c>
      <c r="W40" s="61"/>
    </row>
    <row r="41" spans="1:24" ht="18" customHeight="1" x14ac:dyDescent="0.25">
      <c r="A41" s="3">
        <v>37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1"/>
      <c r="U41" s="61"/>
      <c r="V41" s="13"/>
      <c r="W41" s="61"/>
    </row>
    <row r="42" spans="1:24" ht="18" customHeight="1" x14ac:dyDescent="0.25">
      <c r="A42" s="3">
        <v>38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1"/>
      <c r="U42" s="61"/>
      <c r="V42" s="13"/>
      <c r="W42" s="61"/>
    </row>
    <row r="43" spans="1:24" ht="18" customHeight="1" x14ac:dyDescent="0.25">
      <c r="A43" s="3">
        <v>39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1"/>
      <c r="U43" s="3" t="s">
        <v>3</v>
      </c>
      <c r="V43" s="3" t="s">
        <v>58</v>
      </c>
      <c r="W43" s="3" t="s">
        <v>59</v>
      </c>
      <c r="X43" s="3" t="s">
        <v>60</v>
      </c>
    </row>
    <row r="44" spans="1:24" ht="18" customHeight="1" x14ac:dyDescent="0.25">
      <c r="A44" s="3">
        <v>40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1"/>
      <c r="U44" s="3" t="s">
        <v>44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3">
        <v>41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1"/>
      <c r="U45" s="3" t="s">
        <v>56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3">
        <v>42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1"/>
      <c r="U46" s="3" t="s">
        <v>45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3">
        <v>43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28" t="e">
        <f>COUNTIF(#REF!,"*GSM*")</f>
        <v>#REF!</v>
      </c>
      <c r="U47" s="3" t="s">
        <v>57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3">
        <v>44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/>
      <c r="U48" s="35"/>
      <c r="V48" s="35"/>
      <c r="W48" s="35"/>
      <c r="X48" s="26"/>
    </row>
    <row r="49" spans="1:24" ht="18" customHeight="1" x14ac:dyDescent="0.25">
      <c r="A49" s="22">
        <v>45</v>
      </c>
      <c r="B49" s="30"/>
      <c r="C49" s="30"/>
      <c r="D49" s="31"/>
      <c r="E49" s="32"/>
      <c r="F49" s="39"/>
      <c r="G49" s="31"/>
      <c r="H49" s="25"/>
      <c r="I49" s="43"/>
      <c r="J49" s="25"/>
      <c r="K49" s="33"/>
      <c r="L49" s="33"/>
      <c r="M49" s="33"/>
      <c r="N49" s="1"/>
      <c r="O49" s="1"/>
      <c r="P49" s="33"/>
      <c r="Q49" s="1"/>
      <c r="R49" s="2"/>
      <c r="S49" s="22"/>
      <c r="T49" s="28"/>
      <c r="U49" s="35"/>
      <c r="V49" s="35"/>
      <c r="W49" s="35"/>
      <c r="X49" s="26"/>
    </row>
    <row r="50" spans="1:24" ht="18" customHeight="1" x14ac:dyDescent="0.25">
      <c r="A50" s="3">
        <v>46</v>
      </c>
      <c r="B50" s="30"/>
      <c r="C50" s="30"/>
      <c r="D50" s="31"/>
      <c r="E50" s="32"/>
      <c r="F50" s="39"/>
      <c r="G50" s="31"/>
      <c r="H50" s="1"/>
      <c r="I50" s="43"/>
      <c r="J50" s="1"/>
      <c r="K50" s="33"/>
      <c r="L50" s="33"/>
      <c r="M50" s="33"/>
      <c r="N50" s="1"/>
      <c r="O50" s="1"/>
      <c r="P50" s="33"/>
      <c r="Q50" s="1"/>
      <c r="R50" s="2"/>
      <c r="S50" s="3"/>
      <c r="T50" s="28"/>
      <c r="U50" s="35"/>
      <c r="V50" s="35"/>
      <c r="W50" s="35"/>
      <c r="X50" s="26"/>
    </row>
    <row r="51" spans="1:24" ht="18" customHeight="1" x14ac:dyDescent="0.25">
      <c r="A51" s="3">
        <v>47</v>
      </c>
      <c r="B51" s="30"/>
      <c r="C51" s="30"/>
      <c r="D51" s="31"/>
      <c r="E51" s="32"/>
      <c r="F51" s="39"/>
      <c r="G51" s="31"/>
      <c r="H51" s="26"/>
      <c r="I51" s="43"/>
      <c r="J51" s="26"/>
      <c r="K51" s="33"/>
      <c r="L51" s="33"/>
      <c r="M51" s="33"/>
      <c r="N51" s="1"/>
      <c r="O51" s="1"/>
      <c r="P51" s="33"/>
      <c r="Q51" s="1"/>
      <c r="R51" s="2"/>
      <c r="S51" s="26"/>
      <c r="T51" s="28"/>
      <c r="U51" s="35"/>
      <c r="V51" s="35"/>
      <c r="W51" s="35"/>
      <c r="X51" s="26"/>
    </row>
    <row r="52" spans="1:24" ht="18" customHeight="1" x14ac:dyDescent="0.25">
      <c r="A52" s="3">
        <v>48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49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50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9"/>
      <c r="U54" s="35"/>
      <c r="V54" s="35"/>
      <c r="W54" s="35"/>
      <c r="X54" s="26"/>
    </row>
    <row r="55" spans="1:24" ht="18" customHeight="1" x14ac:dyDescent="0.25">
      <c r="A55" s="3">
        <v>51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U55" s="61"/>
      <c r="V55" s="61"/>
      <c r="W55" s="61"/>
    </row>
    <row r="56" spans="1:24" ht="18" customHeight="1" x14ac:dyDescent="0.25">
      <c r="A56" s="3">
        <v>52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1"/>
      <c r="V56" s="61"/>
      <c r="W56" s="61"/>
    </row>
    <row r="57" spans="1:24" ht="18" customHeight="1" x14ac:dyDescent="0.25">
      <c r="A57" s="3">
        <v>53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</row>
    <row r="58" spans="1:24" ht="18" customHeight="1" x14ac:dyDescent="0.25">
      <c r="A58" s="3">
        <v>54</v>
      </c>
      <c r="B58" s="30"/>
      <c r="C58" s="30"/>
      <c r="D58" s="31"/>
      <c r="E58" s="32"/>
      <c r="F58" s="31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55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56</v>
      </c>
      <c r="B60" s="30"/>
      <c r="C60" s="26"/>
      <c r="D60" s="26"/>
      <c r="E60" s="26"/>
      <c r="F60" s="26"/>
      <c r="G60" s="26"/>
      <c r="H60" s="26"/>
      <c r="I60" s="44"/>
      <c r="J60" s="26"/>
      <c r="K60" s="33" t="s">
        <v>61</v>
      </c>
      <c r="L60" s="33"/>
      <c r="M60" s="26"/>
      <c r="N60" s="26"/>
      <c r="O60" s="26"/>
      <c r="P60" s="26"/>
      <c r="Q60" s="26"/>
      <c r="R60" s="26"/>
      <c r="S60" s="26"/>
    </row>
    <row r="61" spans="1:24" ht="18" customHeight="1" x14ac:dyDescent="0.25">
      <c r="A61" s="3">
        <v>57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61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58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61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59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61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60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61</v>
      </c>
      <c r="L64" s="33"/>
      <c r="M64" s="26"/>
      <c r="N64" s="26"/>
      <c r="O64" s="26"/>
      <c r="P64" s="26"/>
      <c r="Q64" s="26"/>
      <c r="R64" s="26"/>
      <c r="S64" s="26"/>
    </row>
    <row r="65" spans="1:1" ht="18" customHeight="1" x14ac:dyDescent="0.25">
      <c r="A65" s="3">
        <v>61</v>
      </c>
    </row>
    <row r="66" spans="1:1" ht="18" customHeight="1" x14ac:dyDescent="0.25">
      <c r="A66" s="3">
        <v>62</v>
      </c>
    </row>
    <row r="67" spans="1:1" ht="18" customHeight="1" x14ac:dyDescent="0.25">
      <c r="A67" s="3">
        <v>63</v>
      </c>
    </row>
    <row r="68" spans="1:1" ht="18" customHeight="1" x14ac:dyDescent="0.25">
      <c r="A68" s="3">
        <v>64</v>
      </c>
    </row>
    <row r="69" spans="1:1" ht="18" customHeight="1" x14ac:dyDescent="0.25">
      <c r="A69" s="3">
        <v>65</v>
      </c>
    </row>
    <row r="70" spans="1:1" ht="18" customHeight="1" x14ac:dyDescent="0.25">
      <c r="A70" s="3">
        <v>66</v>
      </c>
    </row>
    <row r="71" spans="1:1" ht="18" customHeight="1" x14ac:dyDescent="0.25">
      <c r="A71" s="3">
        <v>67</v>
      </c>
    </row>
    <row r="72" spans="1:1" ht="18" customHeight="1" x14ac:dyDescent="0.25">
      <c r="A72" s="3">
        <v>68</v>
      </c>
    </row>
    <row r="73" spans="1:1" ht="18" customHeight="1" x14ac:dyDescent="0.25">
      <c r="A73" s="3">
        <v>69</v>
      </c>
    </row>
    <row r="74" spans="1:1" ht="18" customHeight="1" x14ac:dyDescent="0.25">
      <c r="A74" s="3">
        <v>70</v>
      </c>
    </row>
    <row r="75" spans="1:1" ht="18" customHeight="1" x14ac:dyDescent="0.25">
      <c r="A75" s="3">
        <v>71</v>
      </c>
    </row>
    <row r="76" spans="1:1" ht="18" customHeight="1" x14ac:dyDescent="0.25">
      <c r="A76" s="3">
        <v>72</v>
      </c>
    </row>
    <row r="77" spans="1:1" ht="18" customHeight="1" x14ac:dyDescent="0.25">
      <c r="A77" s="3">
        <v>73</v>
      </c>
    </row>
    <row r="78" spans="1:1" ht="18" customHeight="1" x14ac:dyDescent="0.25">
      <c r="A78" s="3">
        <v>74</v>
      </c>
    </row>
    <row r="79" spans="1:1" ht="18" customHeight="1" x14ac:dyDescent="0.25">
      <c r="A79" s="3">
        <v>75</v>
      </c>
    </row>
    <row r="80" spans="1:1" ht="18" customHeight="1" x14ac:dyDescent="0.25">
      <c r="A80" s="3">
        <v>76</v>
      </c>
    </row>
    <row r="81" spans="1:1" ht="18" customHeight="1" x14ac:dyDescent="0.25">
      <c r="A81" s="3">
        <v>77</v>
      </c>
    </row>
    <row r="82" spans="1:1" ht="18" customHeight="1" x14ac:dyDescent="0.25">
      <c r="A82" s="3">
        <v>78</v>
      </c>
    </row>
    <row r="83" spans="1:1" ht="18" customHeight="1" x14ac:dyDescent="0.25">
      <c r="A83" s="3">
        <v>79</v>
      </c>
    </row>
    <row r="84" spans="1:1" ht="18" customHeight="1" x14ac:dyDescent="0.25">
      <c r="A84" s="3">
        <v>80</v>
      </c>
    </row>
    <row r="85" spans="1:1" ht="18" customHeight="1" x14ac:dyDescent="0.25">
      <c r="A85" s="3">
        <v>81</v>
      </c>
    </row>
    <row r="86" spans="1:1" ht="18" customHeight="1" x14ac:dyDescent="0.25">
      <c r="A86" s="3">
        <v>82</v>
      </c>
    </row>
    <row r="87" spans="1:1" ht="18" customHeight="1" x14ac:dyDescent="0.25">
      <c r="A87" s="3">
        <v>83</v>
      </c>
    </row>
    <row r="88" spans="1:1" ht="18" customHeight="1" x14ac:dyDescent="0.25">
      <c r="A88" s="3">
        <v>84</v>
      </c>
    </row>
    <row r="89" spans="1:1" ht="18" customHeight="1" x14ac:dyDescent="0.25">
      <c r="A89" s="3">
        <v>85</v>
      </c>
    </row>
    <row r="90" spans="1:1" ht="18" customHeight="1" x14ac:dyDescent="0.25">
      <c r="A90" s="3">
        <v>86</v>
      </c>
    </row>
    <row r="91" spans="1:1" ht="18" customHeight="1" x14ac:dyDescent="0.25">
      <c r="A91" s="3">
        <v>87</v>
      </c>
    </row>
    <row r="92" spans="1:1" ht="18" customHeight="1" x14ac:dyDescent="0.25">
      <c r="A92" s="3">
        <v>88</v>
      </c>
    </row>
    <row r="93" spans="1:1" ht="18" customHeight="1" x14ac:dyDescent="0.25">
      <c r="A93" s="3">
        <v>89</v>
      </c>
    </row>
    <row r="94" spans="1:1" ht="18" customHeight="1" x14ac:dyDescent="0.25">
      <c r="A94" s="3">
        <v>90</v>
      </c>
    </row>
    <row r="95" spans="1:1" ht="18" customHeight="1" x14ac:dyDescent="0.25">
      <c r="A95" s="3">
        <v>91</v>
      </c>
    </row>
    <row r="96" spans="1:1" ht="18" customHeight="1" x14ac:dyDescent="0.25">
      <c r="A96" s="3">
        <v>92</v>
      </c>
    </row>
    <row r="97" spans="1:1" ht="18" customHeight="1" x14ac:dyDescent="0.25">
      <c r="A97" s="3">
        <v>93</v>
      </c>
    </row>
    <row r="98" spans="1:1" ht="18" customHeight="1" x14ac:dyDescent="0.25">
      <c r="A98" s="3">
        <v>94</v>
      </c>
    </row>
    <row r="99" spans="1:1" ht="18" customHeight="1" x14ac:dyDescent="0.25">
      <c r="A99" s="3">
        <v>95</v>
      </c>
    </row>
    <row r="100" spans="1:1" ht="18" customHeight="1" x14ac:dyDescent="0.25">
      <c r="A100" s="3">
        <v>96</v>
      </c>
    </row>
    <row r="101" spans="1:1" ht="18" customHeight="1" x14ac:dyDescent="0.25">
      <c r="A101" s="3">
        <v>97</v>
      </c>
    </row>
    <row r="102" spans="1:1" ht="18" customHeight="1" x14ac:dyDescent="0.25">
      <c r="A102" s="3">
        <v>98</v>
      </c>
    </row>
    <row r="103" spans="1:1" ht="18" customHeight="1" x14ac:dyDescent="0.25">
      <c r="A103" s="3">
        <v>99</v>
      </c>
    </row>
    <row r="104" spans="1:1" ht="18" customHeight="1" x14ac:dyDescent="0.25">
      <c r="A104" s="3">
        <v>100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0"/>
    <mergeCell ref="U11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showZeros="0" topLeftCell="L4" zoomScale="106" zoomScaleNormal="106" workbookViewId="0">
      <selection activeCell="B6" sqref="B6:S11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56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36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11</v>
      </c>
      <c r="K4" s="74"/>
      <c r="L4" s="80" t="s">
        <v>68</v>
      </c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U4" s="74" t="s">
        <v>39</v>
      </c>
      <c r="V4" s="74" t="s">
        <v>53</v>
      </c>
      <c r="W4" s="37"/>
    </row>
    <row r="5" spans="1:23" ht="50.1" customHeight="1" x14ac:dyDescent="0.25">
      <c r="A5" s="79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34" t="s">
        <v>12</v>
      </c>
      <c r="K5" s="34" t="s">
        <v>13</v>
      </c>
      <c r="L5" s="81"/>
      <c r="M5" s="72"/>
      <c r="N5" s="72"/>
      <c r="O5" s="72"/>
      <c r="P5" s="70"/>
      <c r="Q5" s="72"/>
      <c r="R5" s="72"/>
      <c r="S5" s="73"/>
      <c r="U5" s="74"/>
      <c r="V5" s="74"/>
      <c r="W5" s="37"/>
    </row>
    <row r="6" spans="1:23" ht="18" customHeight="1" x14ac:dyDescent="0.25">
      <c r="A6" s="3">
        <v>1</v>
      </c>
      <c r="B6" s="53">
        <v>45019</v>
      </c>
      <c r="C6" s="53">
        <v>45027</v>
      </c>
      <c r="D6" s="46" t="s">
        <v>44</v>
      </c>
      <c r="E6" s="60">
        <v>868183034584404</v>
      </c>
      <c r="F6" s="46" t="s">
        <v>64</v>
      </c>
      <c r="G6" s="46" t="s">
        <v>62</v>
      </c>
      <c r="H6" s="46" t="s">
        <v>66</v>
      </c>
      <c r="I6" s="54" t="s">
        <v>67</v>
      </c>
      <c r="J6" s="56" t="s">
        <v>69</v>
      </c>
      <c r="K6" s="57"/>
      <c r="L6" s="57" t="s">
        <v>70</v>
      </c>
      <c r="M6" s="57" t="s">
        <v>71</v>
      </c>
      <c r="N6" s="55"/>
      <c r="O6" s="55" t="s">
        <v>72</v>
      </c>
      <c r="P6" s="57" t="s">
        <v>73</v>
      </c>
      <c r="Q6" s="55" t="s">
        <v>19</v>
      </c>
      <c r="R6" s="58" t="s">
        <v>25</v>
      </c>
      <c r="S6" s="59"/>
      <c r="T6" s="12"/>
      <c r="U6" s="66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3">
        <v>45019</v>
      </c>
      <c r="C7" s="53">
        <v>45020</v>
      </c>
      <c r="D7" s="46" t="s">
        <v>44</v>
      </c>
      <c r="E7" s="60">
        <v>860157040208073</v>
      </c>
      <c r="F7" s="46" t="s">
        <v>64</v>
      </c>
      <c r="G7" s="46" t="s">
        <v>62</v>
      </c>
      <c r="H7" s="46"/>
      <c r="I7" s="54" t="s">
        <v>74</v>
      </c>
      <c r="J7" s="56" t="s">
        <v>69</v>
      </c>
      <c r="K7" s="56"/>
      <c r="L7" s="56" t="s">
        <v>75</v>
      </c>
      <c r="M7" s="57" t="s">
        <v>76</v>
      </c>
      <c r="N7" s="55"/>
      <c r="O7" s="55" t="s">
        <v>72</v>
      </c>
      <c r="P7" s="57" t="s">
        <v>73</v>
      </c>
      <c r="Q7" s="55" t="s">
        <v>19</v>
      </c>
      <c r="R7" s="58" t="s">
        <v>24</v>
      </c>
      <c r="S7" s="59"/>
      <c r="T7" s="12"/>
      <c r="U7" s="67"/>
      <c r="V7" s="3" t="s">
        <v>35</v>
      </c>
      <c r="W7" s="12"/>
    </row>
    <row r="8" spans="1:23" ht="18" customHeight="1" x14ac:dyDescent="0.25">
      <c r="A8" s="3">
        <v>3</v>
      </c>
      <c r="B8" s="53">
        <v>45028</v>
      </c>
      <c r="C8" s="53"/>
      <c r="D8" s="46" t="s">
        <v>44</v>
      </c>
      <c r="E8" s="60">
        <v>868183033848073</v>
      </c>
      <c r="F8" s="46"/>
      <c r="G8" s="46" t="s">
        <v>62</v>
      </c>
      <c r="H8" s="55"/>
      <c r="I8" s="54" t="s">
        <v>85</v>
      </c>
      <c r="J8" s="56" t="s">
        <v>69</v>
      </c>
      <c r="K8" s="33"/>
      <c r="L8" s="57" t="s">
        <v>70</v>
      </c>
      <c r="M8" s="57" t="s">
        <v>71</v>
      </c>
      <c r="N8" s="1"/>
      <c r="O8" s="55" t="s">
        <v>72</v>
      </c>
      <c r="P8" s="57" t="s">
        <v>73</v>
      </c>
      <c r="Q8" s="55" t="s">
        <v>19</v>
      </c>
      <c r="R8" s="2" t="s">
        <v>25</v>
      </c>
      <c r="S8" s="3"/>
      <c r="T8" s="12"/>
      <c r="U8" s="3" t="s">
        <v>52</v>
      </c>
      <c r="V8" s="3">
        <f>COUNTIF($R$6:$R$30,"*NG*")</f>
        <v>0</v>
      </c>
      <c r="W8" s="12"/>
    </row>
    <row r="9" spans="1:23" ht="18" customHeight="1" x14ac:dyDescent="0.25">
      <c r="A9" s="3">
        <v>4</v>
      </c>
      <c r="B9" s="53">
        <v>45028</v>
      </c>
      <c r="C9" s="53"/>
      <c r="D9" s="46" t="s">
        <v>44</v>
      </c>
      <c r="E9" s="60">
        <v>868183034640107</v>
      </c>
      <c r="F9" s="46"/>
      <c r="G9" s="46" t="s">
        <v>62</v>
      </c>
      <c r="H9" s="55"/>
      <c r="I9" s="43" t="s">
        <v>82</v>
      </c>
      <c r="J9" s="56" t="s">
        <v>83</v>
      </c>
      <c r="K9" s="33" t="s">
        <v>69</v>
      </c>
      <c r="L9" s="57" t="s">
        <v>70</v>
      </c>
      <c r="M9" s="33" t="s">
        <v>84</v>
      </c>
      <c r="N9" s="1"/>
      <c r="O9" s="1" t="s">
        <v>72</v>
      </c>
      <c r="P9" s="33" t="s">
        <v>73</v>
      </c>
      <c r="Q9" s="1" t="s">
        <v>19</v>
      </c>
      <c r="R9" s="2" t="s">
        <v>24</v>
      </c>
      <c r="S9" s="3"/>
      <c r="T9" s="12"/>
      <c r="U9" s="3" t="s">
        <v>32</v>
      </c>
      <c r="V9" s="3">
        <f>COUNTIF($R$6:$R$30,"*I/O*")</f>
        <v>0</v>
      </c>
      <c r="W9" s="12"/>
    </row>
    <row r="10" spans="1:23" ht="18" customHeight="1" x14ac:dyDescent="0.25">
      <c r="A10" s="3">
        <v>5</v>
      </c>
      <c r="B10" s="53">
        <v>45028</v>
      </c>
      <c r="C10" s="53"/>
      <c r="D10" s="46" t="s">
        <v>44</v>
      </c>
      <c r="E10" s="60">
        <v>868183035892731</v>
      </c>
      <c r="F10" s="46" t="s">
        <v>64</v>
      </c>
      <c r="G10" s="46" t="s">
        <v>62</v>
      </c>
      <c r="H10" s="55" t="s">
        <v>80</v>
      </c>
      <c r="I10" s="43" t="s">
        <v>74</v>
      </c>
      <c r="J10" s="1" t="s">
        <v>69</v>
      </c>
      <c r="K10" s="33"/>
      <c r="L10" s="57" t="s">
        <v>70</v>
      </c>
      <c r="M10" s="33" t="s">
        <v>71</v>
      </c>
      <c r="N10" s="1"/>
      <c r="O10" s="1" t="s">
        <v>72</v>
      </c>
      <c r="P10" s="33" t="s">
        <v>73</v>
      </c>
      <c r="Q10" s="1" t="s">
        <v>19</v>
      </c>
      <c r="R10" s="2" t="s">
        <v>25</v>
      </c>
      <c r="S10" s="3"/>
      <c r="T10" s="12"/>
      <c r="U10" s="3" t="s">
        <v>22</v>
      </c>
      <c r="V10" s="3"/>
      <c r="W10" s="12"/>
    </row>
    <row r="11" spans="1:23" ht="18" customHeight="1" x14ac:dyDescent="0.25">
      <c r="A11" s="3">
        <v>6</v>
      </c>
      <c r="B11" s="53">
        <v>45028</v>
      </c>
      <c r="C11" s="53"/>
      <c r="D11" s="46" t="s">
        <v>44</v>
      </c>
      <c r="E11" s="60">
        <v>868183035941900</v>
      </c>
      <c r="F11" s="46" t="s">
        <v>64</v>
      </c>
      <c r="G11" s="46" t="s">
        <v>62</v>
      </c>
      <c r="H11" s="55" t="s">
        <v>81</v>
      </c>
      <c r="I11" s="43" t="s">
        <v>74</v>
      </c>
      <c r="J11" s="1" t="s">
        <v>69</v>
      </c>
      <c r="K11" s="33"/>
      <c r="L11" s="57" t="s">
        <v>70</v>
      </c>
      <c r="M11" s="33" t="s">
        <v>71</v>
      </c>
      <c r="N11" s="1"/>
      <c r="O11" s="1" t="s">
        <v>72</v>
      </c>
      <c r="P11" s="33" t="s">
        <v>73</v>
      </c>
      <c r="Q11" s="1" t="s">
        <v>19</v>
      </c>
      <c r="R11" s="2" t="s">
        <v>25</v>
      </c>
      <c r="S11" s="3"/>
      <c r="T11" s="12"/>
      <c r="U11" s="3" t="s">
        <v>28</v>
      </c>
      <c r="V11" s="3">
        <f>COUNTIF($R$6:$R$30,"*MCH*")</f>
        <v>0</v>
      </c>
      <c r="W11" s="12"/>
    </row>
    <row r="12" spans="1:23" ht="18" customHeight="1" x14ac:dyDescent="0.25">
      <c r="A12" s="3">
        <v>7</v>
      </c>
      <c r="B12" s="53"/>
      <c r="C12" s="53"/>
      <c r="D12" s="46"/>
      <c r="E12" s="60"/>
      <c r="F12" s="63"/>
      <c r="G12" s="46"/>
      <c r="H12" s="55"/>
      <c r="I12" s="43"/>
      <c r="J12" s="1"/>
      <c r="K12" s="33"/>
      <c r="L12" s="33"/>
      <c r="M12" s="33"/>
      <c r="N12" s="1"/>
      <c r="O12" s="1"/>
      <c r="P12" s="33"/>
      <c r="Q12" s="1"/>
      <c r="R12" s="2"/>
      <c r="S12" s="3"/>
      <c r="T12" s="12"/>
      <c r="U12" s="3" t="s">
        <v>47</v>
      </c>
      <c r="V12" s="3">
        <f>COUNTIF($R$6:$R$30,"*SF*")</f>
        <v>0</v>
      </c>
      <c r="W12" s="12"/>
    </row>
    <row r="13" spans="1:23" ht="18" customHeight="1" x14ac:dyDescent="0.25">
      <c r="A13" s="3">
        <v>8</v>
      </c>
      <c r="B13" s="53"/>
      <c r="C13" s="53"/>
      <c r="D13" s="46"/>
      <c r="E13" s="60"/>
      <c r="F13" s="63"/>
      <c r="G13" s="46"/>
      <c r="H13" s="55"/>
      <c r="I13" s="43"/>
      <c r="J13" s="1"/>
      <c r="K13" s="33"/>
      <c r="L13" s="33"/>
      <c r="M13" s="33"/>
      <c r="N13" s="1"/>
      <c r="O13" s="1"/>
      <c r="P13" s="33"/>
      <c r="Q13" s="1"/>
      <c r="R13" s="2"/>
      <c r="S13" s="3"/>
      <c r="T13" s="12"/>
      <c r="U13" s="3" t="s">
        <v>48</v>
      </c>
      <c r="V13" s="3">
        <f>COUNTIF($R$6:$R$30,"*RTB*")</f>
        <v>0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1"/>
      <c r="I14" s="43"/>
      <c r="J14" s="1"/>
      <c r="K14" s="33"/>
      <c r="L14" s="33"/>
      <c r="M14" s="33"/>
      <c r="N14" s="1"/>
      <c r="O14" s="1"/>
      <c r="P14" s="33"/>
      <c r="Q14" s="1"/>
      <c r="R14" s="2"/>
      <c r="S14" s="3"/>
      <c r="T14" s="12"/>
      <c r="U14" s="3" t="s">
        <v>38</v>
      </c>
      <c r="V14" s="3"/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1"/>
      <c r="I15" s="43"/>
      <c r="J15" s="1"/>
      <c r="K15" s="33"/>
      <c r="L15" s="33"/>
      <c r="M15" s="33"/>
      <c r="N15" s="1"/>
      <c r="O15" s="1"/>
      <c r="P15" s="33"/>
      <c r="Q15" s="1"/>
      <c r="R15" s="2"/>
      <c r="S15" s="3"/>
      <c r="T15" s="12"/>
      <c r="U15" s="3" t="s">
        <v>29</v>
      </c>
      <c r="V15" s="3"/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1"/>
      <c r="I16" s="43"/>
      <c r="J16" s="1"/>
      <c r="K16" s="33"/>
      <c r="L16" s="33"/>
      <c r="M16" s="33"/>
      <c r="N16" s="1"/>
      <c r="O16" s="1"/>
      <c r="P16" s="33"/>
      <c r="Q16" s="1"/>
      <c r="R16" s="2"/>
      <c r="S16" s="3"/>
      <c r="T16" s="12"/>
      <c r="U16" s="15" t="s">
        <v>33</v>
      </c>
      <c r="V16" s="3"/>
      <c r="W16" s="12"/>
    </row>
    <row r="17" spans="1:24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1"/>
      <c r="K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4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33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4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33"/>
      <c r="L19" s="33"/>
      <c r="M19" s="33"/>
      <c r="N19" s="1"/>
      <c r="O19" s="1"/>
      <c r="P19" s="33"/>
      <c r="Q19" s="1"/>
      <c r="R19" s="2"/>
      <c r="S19" s="3"/>
      <c r="T19" s="12"/>
      <c r="U19" s="15" t="s">
        <v>40</v>
      </c>
      <c r="V19" s="3">
        <f>COUNTIF($O$6:$O$30,"*DM*")</f>
        <v>0</v>
      </c>
      <c r="W19" s="12"/>
    </row>
    <row r="20" spans="1:24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33"/>
      <c r="L20" s="33"/>
      <c r="M20" s="33"/>
      <c r="N20" s="1"/>
      <c r="O20" s="1"/>
      <c r="P20" s="33"/>
      <c r="Q20" s="1"/>
      <c r="R20" s="2"/>
      <c r="S20" s="3"/>
      <c r="T20" s="12"/>
      <c r="U20" s="15" t="s">
        <v>41</v>
      </c>
      <c r="V20" s="3">
        <f>COUNTIF($O$6:$O$30,"*KS*")</f>
        <v>0</v>
      </c>
      <c r="W20" s="12"/>
    </row>
    <row r="21" spans="1:24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33"/>
      <c r="L21" s="33"/>
      <c r="M21" s="33"/>
      <c r="N21" s="1"/>
      <c r="O21" s="1"/>
      <c r="P21" s="33"/>
      <c r="Q21" s="1"/>
      <c r="R21" s="2"/>
      <c r="S21" s="3"/>
      <c r="T21" s="12"/>
      <c r="U21" s="12"/>
      <c r="V21" s="13"/>
      <c r="W21" s="12"/>
    </row>
    <row r="22" spans="1:24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1"/>
      <c r="I22" s="43"/>
      <c r="J22" s="1"/>
      <c r="K22" s="33"/>
      <c r="L22" s="33"/>
      <c r="M22" s="33"/>
      <c r="N22" s="1"/>
      <c r="O22" s="1"/>
      <c r="P22" s="33"/>
      <c r="Q22" s="1"/>
      <c r="R22" s="2"/>
      <c r="S22" s="3"/>
      <c r="T22" s="12"/>
      <c r="U22" s="12"/>
      <c r="V22" s="13"/>
      <c r="W22" s="12"/>
    </row>
    <row r="23" spans="1:24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1"/>
      <c r="I23" s="43"/>
      <c r="J23" s="1"/>
      <c r="K23" s="33"/>
      <c r="L23" s="33"/>
      <c r="M23" s="33"/>
      <c r="N23" s="1"/>
      <c r="O23" s="1"/>
      <c r="P23" s="33"/>
      <c r="Q23" s="1"/>
      <c r="R23" s="2"/>
      <c r="S23" s="3"/>
      <c r="T23" s="12"/>
      <c r="U23" s="3" t="s">
        <v>3</v>
      </c>
      <c r="V23" s="3" t="s">
        <v>58</v>
      </c>
      <c r="W23" s="3" t="s">
        <v>59</v>
      </c>
      <c r="X23" s="3" t="s">
        <v>60</v>
      </c>
    </row>
    <row r="24" spans="1:24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1"/>
      <c r="I24" s="43"/>
      <c r="J24" s="1"/>
      <c r="K24" s="33"/>
      <c r="L24" s="33"/>
      <c r="M24" s="33"/>
      <c r="N24" s="1"/>
      <c r="O24" s="1"/>
      <c r="P24" s="33"/>
      <c r="Q24" s="1"/>
      <c r="R24" s="2"/>
      <c r="S24" s="3"/>
      <c r="T24" s="12"/>
      <c r="U24" s="3" t="s">
        <v>44</v>
      </c>
      <c r="V24" s="3">
        <f>COUNTIFS($D$6:$D$279,"TG102LE",$H$6:$H$279,"*Lô 3-20*")</f>
        <v>0</v>
      </c>
      <c r="W24" s="3">
        <f>COUNTIFS($D$6:$D$279,"TG102LE",$H$6:$H$279,"*Lô 1-21*")</f>
        <v>0</v>
      </c>
      <c r="X24" s="3">
        <f>COUNTIFS($D$6:$D$279,"TG102LE",$H$6:$H$279,"*Lô 2-21*")</f>
        <v>0</v>
      </c>
    </row>
    <row r="25" spans="1:24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1"/>
      <c r="I25" s="43"/>
      <c r="J25" s="1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" t="s">
        <v>56</v>
      </c>
      <c r="V25" s="3">
        <f>COUNTIFS($D$6:$D$279,"TG102LE-4G",$H$6:$H$279,"*Lô 3-20*")</f>
        <v>0</v>
      </c>
      <c r="W25" s="3">
        <f>COUNTIFS($D$6:$D$279,"TG102LE-4G",$H$6:$H$279,"*Lô 1-21*")</f>
        <v>0</v>
      </c>
      <c r="X25" s="3">
        <f>COUNTIFS($D$6:$D$279,"TG102LE-4G",$H$6:$H$279,"*Lô 2-21*")</f>
        <v>0</v>
      </c>
    </row>
    <row r="26" spans="1:24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1"/>
      <c r="I26" s="43"/>
      <c r="J26" s="1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45</v>
      </c>
      <c r="V26" s="3">
        <f>COUNTIFS($D$6:$D$279,"TG102E",$H$6:$H$279,"*Lô 3-20*")</f>
        <v>0</v>
      </c>
      <c r="W26" s="3">
        <f>COUNTIFS($D$6:$D$279,"TG102E",$H$6:$H$279,"*Lô 1-21*")</f>
        <v>0</v>
      </c>
      <c r="X26" s="3">
        <f>COUNTIFS($D$6:$D$279,"TG102E",$H$6:$H$279,"*Lô 2-21*")</f>
        <v>0</v>
      </c>
    </row>
    <row r="27" spans="1:24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1"/>
      <c r="I27" s="43"/>
      <c r="J27" s="1"/>
      <c r="K27" s="33"/>
      <c r="L27" s="33"/>
      <c r="M27" s="33"/>
      <c r="N27" s="1"/>
      <c r="O27" s="1"/>
      <c r="P27" s="33"/>
      <c r="Q27" s="1"/>
      <c r="R27" s="2"/>
      <c r="S27" s="3"/>
      <c r="T27" s="28" t="e">
        <f>COUNTIF(#REF!,"*GSM*")</f>
        <v>#REF!</v>
      </c>
      <c r="U27" s="3" t="s">
        <v>57</v>
      </c>
      <c r="V27" s="3">
        <f>COUNTIFS($D$6:$D$279,"ACT-01",$H$6:$H$279,"*Lô 3-20*")</f>
        <v>0</v>
      </c>
      <c r="W27" s="3">
        <f>COUNTIFS($D$6:$D$279,"ACT-01",$H$6:$H$279,"*Lô 1-21*")</f>
        <v>0</v>
      </c>
      <c r="X27" s="3">
        <f>COUNTIFS($D$6:$D$279,"ACT-01",$H$6:$H$279,"*Lô 2-21*")</f>
        <v>0</v>
      </c>
    </row>
    <row r="28" spans="1:24" ht="18" customHeight="1" x14ac:dyDescent="0.25">
      <c r="A28" s="3">
        <v>44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28"/>
      <c r="U28" s="35"/>
      <c r="V28" s="35"/>
      <c r="W28" s="35"/>
      <c r="X28" s="26"/>
    </row>
    <row r="29" spans="1:24" ht="18" customHeight="1" x14ac:dyDescent="0.25">
      <c r="A29" s="22">
        <v>45</v>
      </c>
      <c r="B29" s="30"/>
      <c r="C29" s="30"/>
      <c r="D29" s="31"/>
      <c r="E29" s="32"/>
      <c r="F29" s="39"/>
      <c r="G29" s="31"/>
      <c r="H29" s="25"/>
      <c r="I29" s="43"/>
      <c r="J29" s="25"/>
      <c r="K29" s="33"/>
      <c r="L29" s="33"/>
      <c r="M29" s="33"/>
      <c r="N29" s="1"/>
      <c r="O29" s="1"/>
      <c r="P29" s="33"/>
      <c r="Q29" s="1"/>
      <c r="R29" s="2"/>
      <c r="S29" s="22"/>
      <c r="T29" s="28"/>
      <c r="U29" s="35"/>
      <c r="V29" s="35"/>
      <c r="W29" s="35"/>
      <c r="X29" s="26"/>
    </row>
    <row r="30" spans="1:24" ht="18" customHeight="1" x14ac:dyDescent="0.25">
      <c r="A30" s="3">
        <v>46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28"/>
      <c r="U30" s="35"/>
      <c r="V30" s="35"/>
      <c r="W30" s="35"/>
      <c r="X30" s="26"/>
    </row>
    <row r="31" spans="1:24" ht="18" customHeight="1" x14ac:dyDescent="0.25">
      <c r="A31" s="3">
        <v>47</v>
      </c>
      <c r="B31" s="30"/>
      <c r="C31" s="30"/>
      <c r="D31" s="31"/>
      <c r="E31" s="32"/>
      <c r="F31" s="39"/>
      <c r="G31" s="31"/>
      <c r="H31" s="26"/>
      <c r="I31" s="43"/>
      <c r="J31" s="26"/>
      <c r="K31" s="33"/>
      <c r="L31" s="33"/>
      <c r="M31" s="33"/>
      <c r="N31" s="1"/>
      <c r="O31" s="1"/>
      <c r="P31" s="33"/>
      <c r="Q31" s="1"/>
      <c r="R31" s="2"/>
      <c r="S31" s="26"/>
      <c r="T31" s="28"/>
      <c r="U31" s="35"/>
      <c r="V31" s="35"/>
      <c r="W31" s="35"/>
      <c r="X31" s="26"/>
    </row>
    <row r="32" spans="1:24" ht="18" customHeight="1" x14ac:dyDescent="0.25">
      <c r="A32" s="3">
        <v>48</v>
      </c>
      <c r="B32" s="30"/>
      <c r="C32" s="30"/>
      <c r="D32" s="31"/>
      <c r="E32" s="32"/>
      <c r="F32" s="39"/>
      <c r="G32" s="31"/>
      <c r="H32" s="26"/>
      <c r="I32" s="43"/>
      <c r="J32" s="26"/>
      <c r="K32" s="33"/>
      <c r="L32" s="33"/>
      <c r="M32" s="33"/>
      <c r="N32" s="1"/>
      <c r="O32" s="1"/>
      <c r="P32" s="33"/>
      <c r="Q32" s="1"/>
      <c r="R32" s="2"/>
      <c r="S32" s="26"/>
      <c r="T32" s="28"/>
      <c r="U32" s="35"/>
      <c r="V32" s="35"/>
      <c r="W32" s="35"/>
      <c r="X32" s="26"/>
    </row>
    <row r="33" spans="1:24" ht="18" customHeight="1" x14ac:dyDescent="0.25">
      <c r="A33" s="3">
        <v>49</v>
      </c>
      <c r="B33" s="30"/>
      <c r="C33" s="30"/>
      <c r="D33" s="31"/>
      <c r="E33" s="32"/>
      <c r="F33" s="39"/>
      <c r="G33" s="31"/>
      <c r="H33" s="26"/>
      <c r="I33" s="43"/>
      <c r="J33" s="26"/>
      <c r="K33" s="33"/>
      <c r="L33" s="33"/>
      <c r="M33" s="33"/>
      <c r="N33" s="1"/>
      <c r="O33" s="1"/>
      <c r="P33" s="33"/>
      <c r="Q33" s="1"/>
      <c r="R33" s="2"/>
      <c r="S33" s="26"/>
      <c r="T33" s="28"/>
      <c r="U33" s="35"/>
      <c r="V33" s="35"/>
      <c r="W33" s="35"/>
      <c r="X33" s="26"/>
    </row>
    <row r="34" spans="1:24" ht="18" customHeight="1" x14ac:dyDescent="0.25">
      <c r="A34" s="3">
        <v>50</v>
      </c>
      <c r="B34" s="30"/>
      <c r="C34" s="30"/>
      <c r="D34" s="31"/>
      <c r="E34" s="32"/>
      <c r="F34" s="39"/>
      <c r="G34" s="31"/>
      <c r="H34" s="26"/>
      <c r="I34" s="43"/>
      <c r="J34" s="26"/>
      <c r="K34" s="33"/>
      <c r="L34" s="33"/>
      <c r="M34" s="33"/>
      <c r="N34" s="1"/>
      <c r="O34" s="1"/>
      <c r="P34" s="33"/>
      <c r="Q34" s="1"/>
      <c r="R34" s="2"/>
      <c r="S34" s="26"/>
      <c r="T34" s="29"/>
      <c r="U34" s="35"/>
      <c r="V34" s="35"/>
      <c r="W34" s="35"/>
      <c r="X34" s="26"/>
    </row>
    <row r="35" spans="1:24" ht="18" customHeight="1" x14ac:dyDescent="0.25">
      <c r="A35" s="3">
        <v>51</v>
      </c>
      <c r="B35" s="30"/>
      <c r="C35" s="30"/>
      <c r="D35" s="31"/>
      <c r="E35" s="32"/>
      <c r="F35" s="39"/>
      <c r="G35" s="31"/>
      <c r="H35" s="26"/>
      <c r="I35" s="43"/>
      <c r="J35" s="26"/>
      <c r="K35" s="33"/>
      <c r="L35" s="33"/>
      <c r="M35" s="33"/>
      <c r="N35" s="1"/>
      <c r="O35" s="1"/>
      <c r="P35" s="33"/>
      <c r="Q35" s="1"/>
      <c r="R35" s="2"/>
      <c r="S35" s="26"/>
      <c r="U35" s="12"/>
      <c r="V35" s="12"/>
      <c r="W35" s="12"/>
    </row>
    <row r="36" spans="1:24" ht="18" customHeight="1" x14ac:dyDescent="0.25">
      <c r="A36" s="3">
        <v>52</v>
      </c>
      <c r="B36" s="30"/>
      <c r="C36" s="30"/>
      <c r="D36" s="31"/>
      <c r="E36" s="32"/>
      <c r="F36" s="39"/>
      <c r="G36" s="31"/>
      <c r="H36" s="26"/>
      <c r="I36" s="43"/>
      <c r="J36" s="26"/>
      <c r="K36" s="33"/>
      <c r="L36" s="33"/>
      <c r="M36" s="33"/>
      <c r="N36" s="1"/>
      <c r="O36" s="1"/>
      <c r="P36" s="33"/>
      <c r="Q36" s="1"/>
      <c r="R36" s="2"/>
      <c r="S36" s="26"/>
      <c r="U36" s="12"/>
      <c r="V36" s="12"/>
      <c r="W36" s="12"/>
    </row>
    <row r="37" spans="1:24" ht="18" customHeight="1" x14ac:dyDescent="0.25">
      <c r="A37" s="3">
        <v>53</v>
      </c>
      <c r="B37" s="30"/>
      <c r="C37" s="30"/>
      <c r="D37" s="31"/>
      <c r="E37" s="32"/>
      <c r="F37" s="39"/>
      <c r="G37" s="31"/>
      <c r="H37" s="26"/>
      <c r="I37" s="43"/>
      <c r="J37" s="26"/>
      <c r="K37" s="33"/>
      <c r="L37" s="33"/>
      <c r="M37" s="33"/>
      <c r="N37" s="1"/>
      <c r="O37" s="1"/>
      <c r="P37" s="33"/>
      <c r="Q37" s="1"/>
      <c r="R37" s="2"/>
      <c r="S37" s="26"/>
    </row>
    <row r="38" spans="1:24" ht="18" customHeight="1" x14ac:dyDescent="0.25">
      <c r="A38" s="3">
        <v>54</v>
      </c>
      <c r="B38" s="30"/>
      <c r="C38" s="30"/>
      <c r="D38" s="31"/>
      <c r="E38" s="32"/>
      <c r="F38" s="31"/>
      <c r="G38" s="31"/>
      <c r="H38" s="26"/>
      <c r="I38" s="43"/>
      <c r="J38" s="26"/>
      <c r="K38" s="33"/>
      <c r="L38" s="33"/>
      <c r="M38" s="33"/>
      <c r="N38" s="1"/>
      <c r="O38" s="1"/>
      <c r="P38" s="33"/>
      <c r="Q38" s="1"/>
      <c r="R38" s="2"/>
      <c r="S38" s="26"/>
    </row>
    <row r="39" spans="1:24" ht="18" customHeight="1" x14ac:dyDescent="0.25">
      <c r="A39" s="3">
        <v>55</v>
      </c>
      <c r="B39" s="30"/>
      <c r="C39" s="30"/>
      <c r="D39" s="31"/>
      <c r="E39" s="32"/>
      <c r="F39" s="31"/>
      <c r="G39" s="31"/>
      <c r="H39" s="26"/>
      <c r="I39" s="43"/>
      <c r="J39" s="26"/>
      <c r="K39" s="33"/>
      <c r="L39" s="33"/>
      <c r="M39" s="33"/>
      <c r="N39" s="1"/>
      <c r="O39" s="1"/>
      <c r="P39" s="33"/>
      <c r="Q39" s="1"/>
      <c r="R39" s="2"/>
      <c r="S39" s="26"/>
    </row>
    <row r="40" spans="1:24" ht="18" customHeight="1" x14ac:dyDescent="0.25">
      <c r="A40" s="3">
        <v>56</v>
      </c>
      <c r="B40" s="30"/>
      <c r="C40" s="26"/>
      <c r="D40" s="26"/>
      <c r="E40" s="26"/>
      <c r="F40" s="26"/>
      <c r="G40" s="26"/>
      <c r="H40" s="26"/>
      <c r="I40" s="44"/>
      <c r="J40" s="26"/>
      <c r="K40" s="33" t="s">
        <v>61</v>
      </c>
      <c r="L40" s="33"/>
      <c r="M40" s="26"/>
      <c r="N40" s="26"/>
      <c r="O40" s="26"/>
      <c r="P40" s="26"/>
      <c r="Q40" s="26"/>
      <c r="R40" s="26"/>
      <c r="S40" s="26"/>
    </row>
    <row r="41" spans="1:24" ht="18" customHeight="1" x14ac:dyDescent="0.25">
      <c r="A41" s="3">
        <v>57</v>
      </c>
      <c r="B41" s="30"/>
      <c r="C41" s="26"/>
      <c r="D41" s="26"/>
      <c r="E41" s="26"/>
      <c r="F41" s="26"/>
      <c r="G41" s="26"/>
      <c r="H41" s="26"/>
      <c r="I41" s="44"/>
      <c r="J41" s="26"/>
      <c r="K41" s="33" t="s">
        <v>61</v>
      </c>
      <c r="L41" s="33"/>
      <c r="M41" s="26"/>
      <c r="N41" s="26"/>
      <c r="O41" s="26"/>
      <c r="P41" s="26"/>
      <c r="Q41" s="26"/>
      <c r="R41" s="26"/>
      <c r="S41" s="26"/>
    </row>
    <row r="42" spans="1:24" ht="18" customHeight="1" x14ac:dyDescent="0.25">
      <c r="A42" s="3">
        <v>58</v>
      </c>
      <c r="B42" s="30"/>
      <c r="C42" s="26"/>
      <c r="D42" s="26"/>
      <c r="E42" s="26"/>
      <c r="F42" s="26"/>
      <c r="G42" s="26"/>
      <c r="H42" s="26"/>
      <c r="I42" s="44"/>
      <c r="J42" s="26"/>
      <c r="K42" s="33" t="s">
        <v>61</v>
      </c>
      <c r="L42" s="33"/>
      <c r="M42" s="26"/>
      <c r="N42" s="26"/>
      <c r="O42" s="26"/>
      <c r="P42" s="26"/>
      <c r="Q42" s="26"/>
      <c r="R42" s="26"/>
      <c r="S42" s="26"/>
    </row>
    <row r="43" spans="1:24" ht="18" customHeight="1" x14ac:dyDescent="0.25">
      <c r="A43" s="3">
        <v>59</v>
      </c>
      <c r="B43" s="30"/>
      <c r="C43" s="26"/>
      <c r="D43" s="26"/>
      <c r="E43" s="26"/>
      <c r="F43" s="26"/>
      <c r="G43" s="26"/>
      <c r="H43" s="26"/>
      <c r="I43" s="44"/>
      <c r="J43" s="26"/>
      <c r="K43" s="33" t="s">
        <v>61</v>
      </c>
      <c r="L43" s="33"/>
      <c r="M43" s="26"/>
      <c r="N43" s="26"/>
      <c r="O43" s="26"/>
      <c r="P43" s="26"/>
      <c r="Q43" s="26"/>
      <c r="R43" s="26"/>
      <c r="S43" s="26"/>
    </row>
    <row r="44" spans="1:24" ht="18" customHeight="1" x14ac:dyDescent="0.25">
      <c r="A44" s="3">
        <v>60</v>
      </c>
      <c r="B44" s="30"/>
      <c r="C44" s="26"/>
      <c r="D44" s="26"/>
      <c r="E44" s="26"/>
      <c r="F44" s="26"/>
      <c r="G44" s="26"/>
      <c r="H44" s="26"/>
      <c r="I44" s="44"/>
      <c r="J44" s="26"/>
      <c r="K44" s="33" t="s">
        <v>61</v>
      </c>
      <c r="L44" s="33"/>
      <c r="M44" s="26"/>
      <c r="N44" s="26"/>
      <c r="O44" s="26"/>
      <c r="P44" s="26"/>
      <c r="Q44" s="26"/>
      <c r="R44" s="26"/>
      <c r="S44" s="26"/>
    </row>
    <row r="45" spans="1:24" ht="18" customHeight="1" x14ac:dyDescent="0.25">
      <c r="A45" s="3">
        <v>61</v>
      </c>
    </row>
    <row r="46" spans="1:24" ht="18" customHeight="1" x14ac:dyDescent="0.25">
      <c r="A46" s="3">
        <v>62</v>
      </c>
    </row>
    <row r="47" spans="1:24" ht="18" customHeight="1" x14ac:dyDescent="0.25">
      <c r="A47" s="3">
        <v>63</v>
      </c>
    </row>
    <row r="48" spans="1:24" ht="18" customHeight="1" x14ac:dyDescent="0.25">
      <c r="A48" s="3">
        <v>64</v>
      </c>
    </row>
    <row r="49" spans="1:1" ht="18" customHeight="1" x14ac:dyDescent="0.25">
      <c r="A49" s="3">
        <v>65</v>
      </c>
    </row>
    <row r="50" spans="1:1" ht="18" customHeight="1" x14ac:dyDescent="0.25">
      <c r="A50" s="3">
        <v>66</v>
      </c>
    </row>
    <row r="51" spans="1:1" ht="18" customHeight="1" x14ac:dyDescent="0.25">
      <c r="A51" s="3">
        <v>67</v>
      </c>
    </row>
    <row r="52" spans="1:1" ht="18" customHeight="1" x14ac:dyDescent="0.25">
      <c r="A52" s="3">
        <v>68</v>
      </c>
    </row>
    <row r="53" spans="1:1" ht="18" customHeight="1" x14ac:dyDescent="0.25">
      <c r="A53" s="3">
        <v>69</v>
      </c>
    </row>
    <row r="54" spans="1:1" ht="18" customHeight="1" x14ac:dyDescent="0.25">
      <c r="A54" s="3">
        <v>70</v>
      </c>
    </row>
    <row r="55" spans="1:1" ht="18" customHeight="1" x14ac:dyDescent="0.25">
      <c r="A55" s="3">
        <v>71</v>
      </c>
    </row>
    <row r="56" spans="1:1" ht="18" customHeight="1" x14ac:dyDescent="0.25">
      <c r="A56" s="3">
        <v>72</v>
      </c>
    </row>
    <row r="57" spans="1:1" ht="18" customHeight="1" x14ac:dyDescent="0.25">
      <c r="A57" s="3">
        <v>73</v>
      </c>
    </row>
    <row r="58" spans="1:1" ht="18" customHeight="1" x14ac:dyDescent="0.25">
      <c r="A58" s="3">
        <v>74</v>
      </c>
    </row>
    <row r="59" spans="1:1" ht="18" customHeight="1" x14ac:dyDescent="0.25">
      <c r="A59" s="3">
        <v>75</v>
      </c>
    </row>
    <row r="60" spans="1:1" ht="18" customHeight="1" x14ac:dyDescent="0.25">
      <c r="A60" s="3">
        <v>76</v>
      </c>
    </row>
    <row r="61" spans="1:1" ht="18" customHeight="1" x14ac:dyDescent="0.25">
      <c r="A61" s="3">
        <v>77</v>
      </c>
    </row>
    <row r="62" spans="1:1" ht="18" customHeight="1" x14ac:dyDescent="0.25">
      <c r="A62" s="3">
        <v>78</v>
      </c>
    </row>
    <row r="63" spans="1:1" ht="18" customHeight="1" x14ac:dyDescent="0.25">
      <c r="A63" s="3">
        <v>79</v>
      </c>
    </row>
    <row r="64" spans="1:1" ht="18" customHeight="1" x14ac:dyDescent="0.25">
      <c r="A64" s="3">
        <v>80</v>
      </c>
    </row>
    <row r="65" spans="1:1" ht="18" customHeight="1" x14ac:dyDescent="0.25">
      <c r="A65" s="3">
        <v>81</v>
      </c>
    </row>
    <row r="66" spans="1:1" ht="18" customHeight="1" x14ac:dyDescent="0.25">
      <c r="A66" s="3">
        <v>82</v>
      </c>
    </row>
    <row r="67" spans="1:1" ht="18" customHeight="1" x14ac:dyDescent="0.25">
      <c r="A67" s="3">
        <v>83</v>
      </c>
    </row>
    <row r="68" spans="1:1" ht="18" customHeight="1" x14ac:dyDescent="0.25">
      <c r="A68" s="3">
        <v>84</v>
      </c>
    </row>
    <row r="69" spans="1:1" ht="18" customHeight="1" x14ac:dyDescent="0.25">
      <c r="A69" s="3">
        <v>85</v>
      </c>
    </row>
    <row r="70" spans="1:1" ht="18" customHeight="1" x14ac:dyDescent="0.25">
      <c r="A70" s="3">
        <v>86</v>
      </c>
    </row>
    <row r="71" spans="1:1" ht="18" customHeight="1" x14ac:dyDescent="0.25">
      <c r="A71" s="3">
        <v>87</v>
      </c>
    </row>
    <row r="72" spans="1:1" ht="18" customHeight="1" x14ac:dyDescent="0.25">
      <c r="A72" s="3">
        <v>88</v>
      </c>
    </row>
    <row r="73" spans="1:1" ht="18" customHeight="1" x14ac:dyDescent="0.25">
      <c r="A73" s="3">
        <v>89</v>
      </c>
    </row>
    <row r="74" spans="1:1" ht="18" customHeight="1" x14ac:dyDescent="0.25">
      <c r="A74" s="3">
        <v>90</v>
      </c>
    </row>
    <row r="75" spans="1:1" ht="18" customHeight="1" x14ac:dyDescent="0.25">
      <c r="A75" s="3">
        <v>91</v>
      </c>
    </row>
    <row r="76" spans="1:1" ht="18" customHeight="1" x14ac:dyDescent="0.25">
      <c r="A76" s="3">
        <v>92</v>
      </c>
    </row>
    <row r="77" spans="1:1" ht="18" customHeight="1" x14ac:dyDescent="0.25">
      <c r="A77" s="3">
        <v>93</v>
      </c>
    </row>
    <row r="78" spans="1:1" ht="18" customHeight="1" x14ac:dyDescent="0.25">
      <c r="A78" s="3">
        <v>94</v>
      </c>
    </row>
    <row r="79" spans="1:1" ht="18" customHeight="1" x14ac:dyDescent="0.25">
      <c r="A79" s="3">
        <v>95</v>
      </c>
    </row>
    <row r="80" spans="1:1" ht="18" customHeight="1" x14ac:dyDescent="0.25">
      <c r="A80" s="3">
        <v>96</v>
      </c>
    </row>
    <row r="81" spans="1:1" ht="18" customHeight="1" x14ac:dyDescent="0.25">
      <c r="A81" s="3">
        <v>97</v>
      </c>
    </row>
    <row r="82" spans="1:1" ht="18" customHeight="1" x14ac:dyDescent="0.25">
      <c r="A82" s="3">
        <v>98</v>
      </c>
    </row>
    <row r="83" spans="1:1" ht="18" customHeight="1" x14ac:dyDescent="0.25">
      <c r="A83" s="3">
        <v>99</v>
      </c>
    </row>
    <row r="84" spans="1:1" ht="18" customHeight="1" x14ac:dyDescent="0.25">
      <c r="A84" s="3">
        <v>100</v>
      </c>
    </row>
    <row r="85" spans="1:1" ht="18" customHeight="1" x14ac:dyDescent="0.25">
      <c r="A85" s="3">
        <v>101</v>
      </c>
    </row>
    <row r="86" spans="1:1" ht="18" customHeight="1" x14ac:dyDescent="0.25">
      <c r="A86" s="3">
        <v>102</v>
      </c>
    </row>
    <row r="87" spans="1:1" ht="18" customHeight="1" x14ac:dyDescent="0.25">
      <c r="A87" s="3">
        <v>103</v>
      </c>
    </row>
    <row r="88" spans="1:1" ht="18" customHeight="1" x14ac:dyDescent="0.25">
      <c r="A88" s="3">
        <v>104</v>
      </c>
    </row>
    <row r="89" spans="1:1" ht="18" customHeight="1" x14ac:dyDescent="0.25">
      <c r="A89" s="3">
        <v>105</v>
      </c>
    </row>
    <row r="90" spans="1:1" ht="18" customHeight="1" x14ac:dyDescent="0.25">
      <c r="A90" s="3">
        <v>106</v>
      </c>
    </row>
    <row r="91" spans="1:1" ht="18" customHeight="1" x14ac:dyDescent="0.25">
      <c r="A91" s="3">
        <v>107</v>
      </c>
    </row>
    <row r="92" spans="1:1" ht="18" customHeight="1" x14ac:dyDescent="0.25">
      <c r="A92" s="3">
        <v>108</v>
      </c>
    </row>
    <row r="93" spans="1:1" ht="18" customHeight="1" x14ac:dyDescent="0.25">
      <c r="A93" s="3">
        <v>109</v>
      </c>
    </row>
    <row r="94" spans="1:1" ht="18" customHeight="1" x14ac:dyDescent="0.25">
      <c r="A94" s="3">
        <v>110</v>
      </c>
    </row>
  </sheetData>
  <mergeCells count="17">
    <mergeCell ref="U6:U7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36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2" t="s">
        <v>14</v>
      </c>
      <c r="Q4" s="74" t="s">
        <v>39</v>
      </c>
      <c r="R4" s="74" t="s">
        <v>53</v>
      </c>
      <c r="S4" s="73" t="s">
        <v>54</v>
      </c>
      <c r="U4" s="74" t="s">
        <v>39</v>
      </c>
      <c r="V4" s="74" t="s">
        <v>53</v>
      </c>
      <c r="W4" s="37"/>
    </row>
    <row r="5" spans="1:23" ht="50.1" customHeight="1" x14ac:dyDescent="0.25">
      <c r="A5" s="79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4"/>
      <c r="K5" s="34" t="s">
        <v>12</v>
      </c>
      <c r="L5" s="34" t="s">
        <v>13</v>
      </c>
      <c r="M5" s="72"/>
      <c r="N5" s="72"/>
      <c r="O5" s="74"/>
      <c r="P5" s="82"/>
      <c r="Q5" s="74"/>
      <c r="R5" s="74"/>
      <c r="S5" s="73"/>
      <c r="U5" s="74"/>
      <c r="V5" s="74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6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67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67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67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7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7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6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67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67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67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68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2023-04-17T02:31:29Z</dcterms:modified>
</cp:coreProperties>
</file>