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467451F-66DD-4EF5-8B5F-91987A71BFB2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7" i="3" l="1"/>
  <c r="F13" i="3"/>
  <c r="E13" i="1"/>
  <c r="C21" i="3"/>
  <c r="F11" i="3"/>
  <c r="F12" i="3"/>
  <c r="E14" i="1"/>
  <c r="F10" i="3"/>
  <c r="E11" i="1"/>
  <c r="C16" i="1"/>
  <c r="E5" i="1"/>
  <c r="E21" i="3"/>
  <c r="D21" i="3"/>
  <c r="F16" i="3" l="1"/>
  <c r="F14" i="3"/>
  <c r="F15" i="3"/>
  <c r="F18" i="3"/>
  <c r="E12" i="1" l="1"/>
  <c r="E15" i="1"/>
  <c r="F21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<sst xmlns="http://schemas.openxmlformats.org/spreadsheetml/2006/main" count="122" uniqueCount="83">
  <si>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</si>
  <si>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</si>
  <si>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</si>
  <si>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</si>
  <si>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</si>
  <si>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</si>
  <si>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</si>
  <si>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</si>
  <si>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</si>
  <si>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</si>
  <si>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</si>
  <si>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</si>
  <si>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</si>
  <si>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</si>
  <si>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</si>
  <si>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</si>
  <si>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</si>
  <si>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</si>
  <si>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</si>
  <si>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</si>
  <si>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</si>
  <si>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</si>
  <si>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</si>
  <si>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</si>
  <si>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</si>
  <si>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</si>
  <si>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</si>
  <si>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</si>
  <si>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</si>
  <si>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</si>
  <si>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</si>
  <si>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</si>
  <si>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</si>
  <si>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</si>
  <si>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</si>
  <si>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</si>
  <si>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</si>
  <si>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</si>
  <si>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</si>
  <si>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</si>
  <si>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</si>
  <si>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</si>
  <si>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</si>
  <si>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</si>
  <si>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</si>
  <si>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</si>
  <si>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</si>
  <si>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</si>
  <si>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</si>
  <si>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</si>
  <si>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</si>
  <si>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</si>
  <si>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</si>
  <si>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</si>
  <si>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</si>
  <si>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</si>
  <si>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</si>
  <si>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</si>
  <si>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</si>
  <si>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</si>
  <si>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</si>
  <si>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</si>
  <si>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</si>
  <si>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</si>
  <si>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</si>
  <si>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</si>
  <si>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</si>
  <si>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</si>
  <si>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</si>
  <si>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</si>
  <si>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</si>
  <si>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</si>
  <si>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3-2024</t>
  </si>
  <si>
    <t>Lô 2-2024</t>
  </si>
  <si>
    <t>HUB_VACC_H1</t>
  </si>
  <si>
    <t>TG102LE-4G(0056)</t>
  </si>
  <si>
    <t>Lô 5-2024</t>
  </si>
  <si>
    <t>TG102LE-4G(0077)</t>
  </si>
  <si>
    <t>PHIẾU XÁC NHẬN TỒN SẢN XUẤT THÁNG 12</t>
  </si>
  <si>
    <t>Hà Nội, Ngày 31 Tháng 12 Năm 2024</t>
  </si>
  <si>
    <t>BẢNG TÍNH CHIẾT KHẤU THÁNG 12 NĂM 2024</t>
  </si>
  <si>
    <t>THÁNG 12 NĂM 2024</t>
  </si>
  <si>
    <t>Lô 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</si>
</sst>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D33" sqref="D33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80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12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77</v>
      </c>
      <c r="C11" s="5">
        <v>151</v>
      </c>
      <c r="D11" s="16">
        <v>6000</v>
      </c>
      <c r="E11" s="19">
        <f t="shared" ref="E11:E15" si="0">C11*D11</f>
        <v>906000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118</v>
      </c>
      <c r="D12" s="16">
        <v>6000</v>
      </c>
      <c r="E12" s="19">
        <f t="shared" si="0"/>
        <v>708000</v>
      </c>
      <c r="F12" s="5" t="s">
        <v>61</v>
      </c>
    </row>
    <row r="13" spans="1:6" x14ac:dyDescent="0.25">
      <c r="A13" s="5">
        <v>3</v>
      </c>
      <c r="B13" s="5" t="s">
        <v>75</v>
      </c>
      <c r="C13" s="5">
        <v>556</v>
      </c>
      <c r="D13" s="16">
        <v>6000</v>
      </c>
      <c r="E13" s="19">
        <f>C13*D13</f>
        <v>3336000</v>
      </c>
      <c r="F13" s="5" t="s">
        <v>76</v>
      </c>
    </row>
    <row r="14" spans="1:6" x14ac:dyDescent="0.25">
      <c r="A14" s="5">
        <v>4</v>
      </c>
      <c r="B14" s="5" t="s">
        <v>74</v>
      </c>
      <c r="C14" s="5">
        <v>50</v>
      </c>
      <c r="D14" s="16">
        <v>6000</v>
      </c>
      <c r="E14" s="19">
        <f t="shared" ref="E14" si="1">C14*D14</f>
        <v>300000</v>
      </c>
      <c r="F14" s="5" t="s">
        <v>82</v>
      </c>
    </row>
    <row r="15" spans="1:6" x14ac:dyDescent="0.25">
      <c r="A15" s="5">
        <v>5</v>
      </c>
      <c r="B15" s="5" t="s">
        <v>71</v>
      </c>
      <c r="C15" s="5">
        <v>600</v>
      </c>
      <c r="D15" s="16">
        <v>3000</v>
      </c>
      <c r="E15" s="19">
        <f t="shared" si="0"/>
        <v>1800000</v>
      </c>
      <c r="F15" s="5" t="s">
        <v>73</v>
      </c>
    </row>
    <row r="16" spans="1:6" x14ac:dyDescent="0.25">
      <c r="A16" s="77" t="s">
        <v>8</v>
      </c>
      <c r="B16" s="78"/>
      <c r="C16" s="47">
        <f>SUM(C11:C15)</f>
        <v>1475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7050000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K14" sqref="K14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81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79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7050000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</v>
      </c>
      <c r="D15" s="36">
        <v>100</v>
      </c>
      <c r="E15" s="19">
        <f>($C$9*D15)/$D$19</f>
        <v>1855263.1578947369</v>
      </c>
      <c r="F15" s="16">
        <v>0</v>
      </c>
      <c r="G15" s="16">
        <v>0</v>
      </c>
      <c r="H15" s="16">
        <f>((E15-F15)+($F$21/10))-G15</f>
        <v>1855263.1578947369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1484210.5263157894</v>
      </c>
      <c r="F16" s="16">
        <v>0</v>
      </c>
      <c r="G16" s="16">
        <v>0</v>
      </c>
      <c r="H16" s="16">
        <f>((E16-F16)+($F$21/10))-G16</f>
        <v>1484210.5263157894</v>
      </c>
    </row>
    <row r="17" spans="1:10" ht="16.5" customHeight="1" x14ac:dyDescent="0.25">
      <c r="A17" s="5">
        <v>3</v>
      </c>
      <c r="B17" s="4" t="s">
        <v>63</v>
      </c>
      <c r="C17" s="32">
        <v>1</v>
      </c>
      <c r="D17" s="36">
        <v>100</v>
      </c>
      <c r="E17" s="19">
        <f>($C$9*D17)/$D$19</f>
        <v>1855263.1578947369</v>
      </c>
      <c r="F17" s="16">
        <v>0</v>
      </c>
      <c r="G17" s="16">
        <v>0</v>
      </c>
      <c r="H17" s="16">
        <f>((E17-F17)+($F$21/10))-G17</f>
        <v>1855263.1578947369</v>
      </c>
    </row>
    <row r="18" spans="1:10" ht="17.25" customHeight="1" x14ac:dyDescent="0.25">
      <c r="A18" s="5">
        <v>4</v>
      </c>
      <c r="B18" s="3" t="s">
        <v>64</v>
      </c>
      <c r="C18" s="32">
        <v>1</v>
      </c>
      <c r="D18" s="36">
        <v>100</v>
      </c>
      <c r="E18" s="19">
        <f>($C$9*D18)/$D$19</f>
        <v>1855263.1578947369</v>
      </c>
      <c r="F18" s="16">
        <v>0</v>
      </c>
      <c r="G18" s="16">
        <v>0</v>
      </c>
      <c r="H18" s="16">
        <f>((E18-F18)+($F$21/10))-G18</f>
        <v>1855263.1578947369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7050000</v>
      </c>
      <c r="F21" s="21">
        <f>SUM(F15:F20)</f>
        <v>0</v>
      </c>
      <c r="G21" s="21">
        <f>SUM(G15:G18)</f>
        <v>0</v>
      </c>
      <c r="H21" s="21">
        <f>SUM(H15:H20)</f>
        <v>7050000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70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view="pageBreakPreview" zoomScaleNormal="100" zoomScaleSheetLayoutView="100" workbookViewId="0">
      <selection activeCell="F11" sqref="F11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78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79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60</v>
      </c>
      <c r="C10" s="61">
        <v>3000</v>
      </c>
      <c r="D10" s="61">
        <v>151</v>
      </c>
      <c r="E10" s="61">
        <v>151</v>
      </c>
      <c r="F10" s="62">
        <f>D10-E10</f>
        <v>0</v>
      </c>
      <c r="G10" s="108" t="s">
        <v>65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73</v>
      </c>
      <c r="H11" s="109"/>
      <c r="I11" s="110"/>
    </row>
    <row r="12" spans="1:9" ht="15.75" x14ac:dyDescent="0.25">
      <c r="A12" s="59">
        <v>3</v>
      </c>
      <c r="B12" s="60" t="s">
        <v>71</v>
      </c>
      <c r="C12" s="61">
        <v>1998</v>
      </c>
      <c r="D12" s="61">
        <v>882</v>
      </c>
      <c r="E12" s="61">
        <v>600</v>
      </c>
      <c r="F12" s="62">
        <f>D12-E12</f>
        <v>282</v>
      </c>
      <c r="G12" s="108" t="s">
        <v>72</v>
      </c>
      <c r="H12" s="109"/>
      <c r="I12" s="110"/>
    </row>
    <row r="13" spans="1:9" ht="15.75" x14ac:dyDescent="0.25">
      <c r="A13" s="59">
        <v>4</v>
      </c>
      <c r="B13" s="60" t="s">
        <v>75</v>
      </c>
      <c r="C13" s="61">
        <v>1300</v>
      </c>
      <c r="D13" s="61">
        <v>1300</v>
      </c>
      <c r="E13" s="61">
        <v>556</v>
      </c>
      <c r="F13" s="62">
        <f>D13-E13</f>
        <v>744</v>
      </c>
      <c r="G13" s="108" t="s">
        <v>76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58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59</v>
      </c>
      <c r="H16" s="109"/>
      <c r="I16" s="110"/>
    </row>
    <row r="17" spans="1:9" ht="15.75" x14ac:dyDescent="0.25">
      <c r="A17" s="59">
        <v>8</v>
      </c>
      <c r="B17" s="63" t="s">
        <v>74</v>
      </c>
      <c r="C17" s="61">
        <v>300</v>
      </c>
      <c r="D17" s="61">
        <v>300</v>
      </c>
      <c r="E17" s="61">
        <v>50</v>
      </c>
      <c r="F17" s="62">
        <f>D17-E17</f>
        <v>250</v>
      </c>
      <c r="G17" s="108" t="s">
        <v>82</v>
      </c>
      <c r="H17" s="109"/>
      <c r="I17" s="110"/>
    </row>
    <row r="18" spans="1:9" ht="15.75" x14ac:dyDescent="0.25">
      <c r="A18" s="59">
        <v>9</v>
      </c>
      <c r="B18" s="63" t="s">
        <v>74</v>
      </c>
      <c r="C18" s="61">
        <v>30</v>
      </c>
      <c r="D18" s="61">
        <v>2</v>
      </c>
      <c r="E18" s="61">
        <v>0</v>
      </c>
      <c r="F18" s="62">
        <f>D18-E18</f>
        <v>2</v>
      </c>
      <c r="G18" s="108" t="s">
        <v>58</v>
      </c>
      <c r="H18" s="109"/>
      <c r="I18" s="110"/>
    </row>
    <row r="19" spans="1:9" ht="15.75" x14ac:dyDescent="0.25">
      <c r="A19" s="59">
        <v>10</v>
      </c>
      <c r="B19" s="63" t="s">
        <v>67</v>
      </c>
      <c r="C19" s="61">
        <v>30</v>
      </c>
      <c r="D19" s="61">
        <v>3</v>
      </c>
      <c r="E19" s="61">
        <v>0</v>
      </c>
      <c r="F19" s="62">
        <v>3</v>
      </c>
      <c r="G19" s="108" t="s">
        <v>58</v>
      </c>
      <c r="H19" s="109"/>
      <c r="I19" s="110"/>
    </row>
    <row r="20" spans="1:9" ht="15.75" x14ac:dyDescent="0.25">
      <c r="A20" s="59">
        <v>11</v>
      </c>
      <c r="B20" s="63" t="s">
        <v>66</v>
      </c>
      <c r="C20" s="61"/>
      <c r="D20" s="61"/>
      <c r="E20" s="61">
        <v>118</v>
      </c>
      <c r="F20" s="62"/>
      <c r="G20" s="108"/>
      <c r="H20" s="109"/>
      <c r="I20" s="110"/>
    </row>
    <row r="21" spans="1:9" ht="15.75" x14ac:dyDescent="0.25">
      <c r="A21" s="112" t="s">
        <v>53</v>
      </c>
      <c r="B21" s="113"/>
      <c r="C21" s="64">
        <f>SUM(C10:C20)</f>
        <v>7558</v>
      </c>
      <c r="D21" s="64">
        <f>SUM(D10:D20)</f>
        <v>3032</v>
      </c>
      <c r="E21" s="64">
        <f>SUM(E10:E20)</f>
        <v>1475</v>
      </c>
      <c r="F21" s="64">
        <f>SUM(F10:F20)</f>
        <v>1675</v>
      </c>
      <c r="G21" s="114"/>
      <c r="H21" s="115"/>
      <c r="I21" s="116"/>
    </row>
    <row r="22" spans="1:9" ht="15.75" x14ac:dyDescent="0.25">
      <c r="A22" s="56"/>
      <c r="B22" s="56"/>
      <c r="C22" s="56"/>
      <c r="D22" s="56"/>
      <c r="E22" s="56"/>
      <c r="F22" s="56"/>
      <c r="G22" s="56"/>
      <c r="H22" s="56"/>
      <c r="I22" s="56"/>
    </row>
    <row r="23" spans="1:9" ht="15.75" x14ac:dyDescent="0.25">
      <c r="A23" s="117" t="s">
        <v>27</v>
      </c>
      <c r="B23" s="117"/>
      <c r="C23" s="117"/>
      <c r="D23" s="120" t="s">
        <v>57</v>
      </c>
      <c r="E23" s="120"/>
      <c r="F23" s="117" t="s">
        <v>69</v>
      </c>
      <c r="G23" s="117"/>
      <c r="H23" s="117" t="s">
        <v>54</v>
      </c>
      <c r="I23" s="117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65"/>
      <c r="B25" s="65"/>
      <c r="C25" s="65"/>
      <c r="D25" s="65"/>
      <c r="E25" s="65"/>
      <c r="F25" s="66"/>
      <c r="G25" s="65"/>
      <c r="H25" s="65"/>
      <c r="I25" s="65"/>
    </row>
    <row r="26" spans="1:9" ht="15.75" x14ac:dyDescent="0.25">
      <c r="A26" s="119"/>
      <c r="B26" s="119"/>
      <c r="C26" s="119"/>
      <c r="D26" s="71"/>
      <c r="E26" s="119"/>
      <c r="F26" s="119"/>
      <c r="G26" s="65"/>
      <c r="H26" s="119"/>
      <c r="I26" s="119"/>
    </row>
    <row r="27" spans="1:9" ht="15.75" x14ac:dyDescent="0.25">
      <c r="A27" s="111"/>
      <c r="B27" s="111"/>
      <c r="C27" s="111"/>
      <c r="D27" s="67"/>
      <c r="E27" s="67"/>
      <c r="F27" s="69"/>
      <c r="G27" s="69"/>
      <c r="H27" s="111"/>
      <c r="I27" s="111"/>
    </row>
    <row r="28" spans="1:9" ht="15.75" x14ac:dyDescent="0.25">
      <c r="A28" s="111" t="s">
        <v>28</v>
      </c>
      <c r="B28" s="111"/>
      <c r="C28" s="111"/>
      <c r="D28" s="69" t="s">
        <v>56</v>
      </c>
      <c r="E28" s="67"/>
      <c r="F28" s="69" t="s">
        <v>68</v>
      </c>
      <c r="G28" s="69"/>
      <c r="H28" s="111" t="s">
        <v>6</v>
      </c>
      <c r="I28" s="111"/>
    </row>
    <row r="29" spans="1:9" ht="15.75" x14ac:dyDescent="0.25">
      <c r="A29" s="56"/>
      <c r="B29" s="56"/>
      <c r="C29" s="56"/>
      <c r="D29" s="56"/>
      <c r="E29" s="56"/>
      <c r="F29" s="56"/>
      <c r="G29" s="56"/>
      <c r="H29" s="56"/>
      <c r="I29" s="56"/>
    </row>
    <row r="30" spans="1:9" ht="15.75" x14ac:dyDescent="0.25">
      <c r="A30" s="118"/>
      <c r="B30" s="118"/>
      <c r="C30" s="118"/>
      <c r="D30" s="70"/>
      <c r="E30" s="56"/>
      <c r="F30" s="56"/>
      <c r="G30" s="118"/>
      <c r="H30" s="118"/>
      <c r="I30" s="118"/>
    </row>
  </sheetData>
  <mergeCells count="36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30:C30"/>
    <mergeCell ref="G30:I30"/>
    <mergeCell ref="H23:I23"/>
    <mergeCell ref="E26:F26"/>
    <mergeCell ref="A27:C27"/>
    <mergeCell ref="H27:I27"/>
    <mergeCell ref="H28:I28"/>
    <mergeCell ref="D23:E23"/>
    <mergeCell ref="A23:C23"/>
    <mergeCell ref="A26:C26"/>
    <mergeCell ref="H26:I26"/>
    <mergeCell ref="G10:I10"/>
    <mergeCell ref="G11:I11"/>
    <mergeCell ref="G12:I12"/>
    <mergeCell ref="A28:C28"/>
    <mergeCell ref="A21:B21"/>
    <mergeCell ref="G21:I21"/>
    <mergeCell ref="G20:I20"/>
    <mergeCell ref="G15:I15"/>
    <mergeCell ref="G14:I14"/>
    <mergeCell ref="G16:I16"/>
    <mergeCell ref="G18:I18"/>
    <mergeCell ref="G19:I19"/>
    <mergeCell ref="F23:G23"/>
    <mergeCell ref="G13:I13"/>
    <mergeCell ref="G17:I17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2024-12-31T08:00:58Z</dcterms:modified>
</cp:coreProperties>
</file>