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535E7B1E-C0DC-49A4-9396-ABD62FC7001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CK'!$A$1:$H$31</definedName>
    <definedName name="_xlnm.Print_Area" localSheetId="2">'Tồn San Xuat'!$A$1:$H$28</definedName>
  </definedNames>
  <calcPr calcId="181029"/>
</workbook>
</file>

<file path=xl/calcChain.xml><?xml version="1.0" encoding="utf-8"?>
<calcChain xmlns="http://schemas.openxmlformats.org/spreadsheetml/2006/main">
  <c r="F11" i="3" l="1"/>
  <c r="C19" i="3"/>
  <c r="E5" i="1"/>
  <c r="E19" i="3"/>
  <c r="D19" i="3"/>
  <c r="F10" i="3"/>
  <c r="C16" i="1" l="1"/>
  <c r="E13" i="1"/>
  <c r="F12" i="3"/>
  <c r="E14" i="1"/>
  <c r="E11" i="1"/>
  <c r="F15" i="3" l="1"/>
  <c r="F13" i="3"/>
  <c r="F14" i="3"/>
  <c r="F16" i="3"/>
  <c r="F19" i="3" l="1"/>
  <c r="E12" i="1"/>
  <c r="E15" i="1"/>
  <c r="E17" i="1" l="1"/>
  <c r="D20" i="2" l="1"/>
  <c r="G22" i="2" l="1"/>
  <c r="E21" i="2" l="1"/>
  <c r="F21" i="2"/>
  <c r="C12" i="2"/>
  <c r="H21" i="2" l="1"/>
  <c r="C9" i="2" l="1"/>
  <c r="E16" i="2" l="1"/>
  <c r="E18" i="2"/>
  <c r="E17" i="2"/>
  <c r="E15" i="2"/>
  <c r="E19" i="2"/>
  <c r="F22" i="2"/>
  <c r="H16" i="2" l="1"/>
  <c r="H18" i="2"/>
  <c r="E22" i="2"/>
  <c r="H17" i="2"/>
  <c r="H15" i="2"/>
  <c r="H19" i="2"/>
  <c r="H22" i="2" l="1"/>
</calcChain>
</file>

<file path=xl/sharedStrings.xml><?xml version="1.0" encoding="utf-8"?>
<sst xmlns="http://schemas.openxmlformats.org/spreadsheetml/2006/main" count="113" uniqueCount="79">
  <si>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</si>
  <si>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</si>
  <si>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</si>
  <si>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</si>
  <si>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</si>
  <si>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</si>
  <si>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</si>
  <si>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</si>
  <si>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</si>
  <si>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</si>
  <si>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</si>
  <si>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</si>
  <si>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</si>
  <si>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</si>
  <si>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</si>
  <si>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</si>
  <si>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</si>
  <si>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</si>
  <si>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</si>
  <si>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</si>
  <si>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</si>
  <si>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</si>
  <si>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</si>
  <si>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</si>
  <si>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</si>
  <si>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</si>
  <si>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</si>
  <si>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</si>
  <si>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</si>
  <si>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</si>
  <si>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</si>
  <si>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</si>
  <si>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</si>
  <si>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</si>
  <si>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</si>
  <si>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</si>
  <si>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</si>
  <si>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</si>
  <si>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</si>
  <si>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</si>
  <si>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</si>
  <si>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</si>
  <si>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</si>
  <si>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</si>
  <si>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</si>
  <si>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</si>
  <si>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</si>
  <si>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</si>
  <si>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</si>
  <si>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</si>
  <si>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</si>
  <si>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</si>
  <si>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</si>
  <si>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</si>
  <si>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</si>
  <si>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</si>
  <si>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</si>
  <si>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</si>
  <si>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</si>
  <si>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</si>
  <si>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</si>
  <si>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</si>
  <si>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</si>
  <si>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6-2024</t>
  </si>
  <si>
    <t>Lô 3-2025</t>
  </si>
  <si>
    <t>HUB VACC-H1</t>
  </si>
  <si>
    <t>Người Lập Phiếu</t>
  </si>
  <si>
    <t>Card Reader</t>
  </si>
  <si>
    <t>ACT-01_RS232</t>
  </si>
  <si>
    <t>Lô 3-2024</t>
  </si>
  <si>
    <t>Kế Toán Kho</t>
  </si>
  <si>
    <t>ACT-01 RS232</t>
  </si>
  <si>
    <t>Lô 5-2025</t>
  </si>
  <si>
    <t>CARD READER</t>
  </si>
  <si>
    <t>THÁNG 9 NĂM 2025</t>
  </si>
  <si>
    <t>BẢNG TÍNH CHIẾT KHẤU THÁNG 9 NĂM 2025</t>
  </si>
  <si>
    <t>Hà Nội, Ngày 30 Tháng 09 Năm 2025</t>
  </si>
  <si>
    <t>Đặng Văn Quang</t>
  </si>
  <si>
    <t>PHIẾU XÁC NHẬN TỒN SẢN XUẤT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</si>
</sst>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B12" sqref="B12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4" customWidth="1"/>
    <col min="6" max="6" width="30.28515625" customWidth="1"/>
  </cols>
  <sheetData>
    <row r="1" spans="1:6" x14ac:dyDescent="0.25">
      <c r="A1" s="86"/>
      <c r="B1" s="86"/>
      <c r="C1" s="93" t="s">
        <v>25</v>
      </c>
      <c r="D1" s="93"/>
      <c r="E1" s="93"/>
      <c r="F1" s="93"/>
    </row>
    <row r="2" spans="1:6" x14ac:dyDescent="0.25">
      <c r="A2" s="86"/>
      <c r="B2" s="86"/>
      <c r="C2" s="90" t="s">
        <v>37</v>
      </c>
      <c r="D2" s="91"/>
      <c r="E2" s="91"/>
      <c r="F2" s="92"/>
    </row>
    <row r="3" spans="1:6" ht="15.75" x14ac:dyDescent="0.25">
      <c r="A3" s="86"/>
      <c r="B3" s="86"/>
      <c r="C3" s="87" t="s">
        <v>32</v>
      </c>
      <c r="D3" s="88"/>
      <c r="E3" s="88"/>
      <c r="F3" s="89"/>
    </row>
    <row r="4" spans="1:6" ht="36.75" customHeight="1" x14ac:dyDescent="0.25">
      <c r="A4" s="96" t="s">
        <v>75</v>
      </c>
      <c r="B4" s="96"/>
      <c r="C4" s="96"/>
      <c r="D4" s="96"/>
      <c r="E4" s="96"/>
      <c r="F4" s="96"/>
    </row>
    <row r="5" spans="1:6" ht="18" customHeight="1" x14ac:dyDescent="0.35">
      <c r="A5" s="2"/>
      <c r="B5" s="2"/>
      <c r="C5" s="2"/>
      <c r="D5" s="10"/>
      <c r="E5" s="95" t="str">
        <f>'Phieu Tinh CK'!E6:H6</f>
        <v>Hà Nội, Ngày 30 Tháng 09 Năm 2025</v>
      </c>
      <c r="F5" s="95"/>
    </row>
    <row r="6" spans="1:6" ht="15.75" customHeight="1" x14ac:dyDescent="0.35">
      <c r="A6" s="2"/>
      <c r="B6" s="7"/>
      <c r="C6" s="8"/>
      <c r="D6" s="11"/>
      <c r="E6" s="70"/>
      <c r="F6" s="3"/>
    </row>
    <row r="7" spans="1:6" ht="15.75" x14ac:dyDescent="0.25">
      <c r="A7" s="94" t="s">
        <v>23</v>
      </c>
      <c r="B7" s="94"/>
      <c r="C7" s="94"/>
      <c r="D7" s="94"/>
      <c r="E7" s="94"/>
      <c r="F7" s="3"/>
    </row>
    <row r="8" spans="1:6" ht="15.75" x14ac:dyDescent="0.25">
      <c r="A8" s="52" t="s">
        <v>7</v>
      </c>
      <c r="B8" s="52"/>
      <c r="C8" s="52"/>
      <c r="D8" s="12"/>
      <c r="E8" s="69"/>
      <c r="F8" s="3"/>
    </row>
    <row r="9" spans="1:6" ht="15.75" x14ac:dyDescent="0.25">
      <c r="A9" s="1"/>
      <c r="B9" s="1"/>
      <c r="C9" s="1"/>
      <c r="D9" s="12"/>
      <c r="E9" s="69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62</v>
      </c>
      <c r="C11" s="5">
        <v>499</v>
      </c>
      <c r="D11" s="16">
        <v>6000</v>
      </c>
      <c r="E11" s="19">
        <f t="shared" ref="E11:E15" si="0">C11*D11</f>
        <v>2994000</v>
      </c>
      <c r="F11" s="5" t="s">
        <v>64</v>
      </c>
    </row>
    <row r="12" spans="1:6" x14ac:dyDescent="0.25">
      <c r="A12" s="5">
        <v>2</v>
      </c>
      <c r="B12" s="5" t="s">
        <v>55</v>
      </c>
      <c r="C12" s="5">
        <v>27</v>
      </c>
      <c r="D12" s="16">
        <v>6000</v>
      </c>
      <c r="E12" s="19">
        <f t="shared" si="0"/>
        <v>162000</v>
      </c>
      <c r="F12" s="5" t="s">
        <v>54</v>
      </c>
    </row>
    <row r="13" spans="1:6" x14ac:dyDescent="0.25">
      <c r="A13" s="5">
        <v>3</v>
      </c>
      <c r="B13" s="5" t="s">
        <v>68</v>
      </c>
      <c r="C13" s="5">
        <v>0</v>
      </c>
      <c r="D13" s="16">
        <v>10000</v>
      </c>
      <c r="E13" s="19">
        <f>C13*D13</f>
        <v>0</v>
      </c>
      <c r="F13" s="5" t="s">
        <v>69</v>
      </c>
    </row>
    <row r="14" spans="1:6" x14ac:dyDescent="0.25">
      <c r="A14" s="5">
        <v>4</v>
      </c>
      <c r="B14" s="5" t="s">
        <v>67</v>
      </c>
      <c r="C14" s="5">
        <v>300</v>
      </c>
      <c r="D14" s="16">
        <v>3000</v>
      </c>
      <c r="E14" s="19">
        <f t="shared" ref="E14" si="1">C14*D14</f>
        <v>900000</v>
      </c>
      <c r="F14" s="5" t="s">
        <v>72</v>
      </c>
    </row>
    <row r="15" spans="1:6" x14ac:dyDescent="0.25">
      <c r="A15" s="5">
        <v>5</v>
      </c>
      <c r="B15" s="5" t="s">
        <v>65</v>
      </c>
      <c r="C15" s="5">
        <v>0</v>
      </c>
      <c r="D15" s="16">
        <v>6000</v>
      </c>
      <c r="E15" s="19">
        <f t="shared" si="0"/>
        <v>0</v>
      </c>
      <c r="F15" s="5" t="s">
        <v>63</v>
      </c>
    </row>
    <row r="16" spans="1:6" x14ac:dyDescent="0.25">
      <c r="A16" s="81" t="s">
        <v>8</v>
      </c>
      <c r="B16" s="82"/>
      <c r="C16" s="47">
        <f>SUM(C11:C15)</f>
        <v>826</v>
      </c>
      <c r="D16" s="13"/>
      <c r="E16" s="5"/>
      <c r="F16" s="4"/>
    </row>
    <row r="17" spans="1:6" x14ac:dyDescent="0.25">
      <c r="A17" s="83" t="s">
        <v>9</v>
      </c>
      <c r="B17" s="83"/>
      <c r="C17" s="83"/>
      <c r="D17" s="83"/>
      <c r="E17" s="71">
        <f>SUM(E11:E15)</f>
        <v>4056000</v>
      </c>
      <c r="F17" s="4"/>
    </row>
    <row r="18" spans="1:6" x14ac:dyDescent="0.25">
      <c r="A18" s="6"/>
      <c r="B18" s="6"/>
      <c r="C18" s="6"/>
      <c r="D18" s="14"/>
      <c r="E18" s="72"/>
      <c r="F18" s="3"/>
    </row>
    <row r="19" spans="1:6" x14ac:dyDescent="0.25">
      <c r="A19" s="6"/>
      <c r="B19" s="3"/>
      <c r="C19" s="3"/>
      <c r="D19" s="9"/>
      <c r="E19" s="72"/>
      <c r="F19" s="3"/>
    </row>
    <row r="20" spans="1:6" x14ac:dyDescent="0.25">
      <c r="A20" s="84" t="s">
        <v>28</v>
      </c>
      <c r="B20" s="84"/>
      <c r="C20" s="84" t="s">
        <v>26</v>
      </c>
      <c r="D20" s="84"/>
      <c r="E20" s="84"/>
      <c r="F20" s="39" t="s">
        <v>66</v>
      </c>
    </row>
    <row r="21" spans="1:6" x14ac:dyDescent="0.25">
      <c r="A21" s="85" t="s">
        <v>29</v>
      </c>
      <c r="B21" s="85"/>
      <c r="C21" s="85" t="s">
        <v>29</v>
      </c>
      <c r="D21" s="85"/>
      <c r="E21" s="85"/>
      <c r="F21" s="39" t="s">
        <v>29</v>
      </c>
    </row>
    <row r="22" spans="1:6" x14ac:dyDescent="0.25">
      <c r="A22" s="31"/>
      <c r="B22" s="38"/>
      <c r="C22" s="38"/>
      <c r="D22" s="40"/>
      <c r="E22" s="72"/>
      <c r="F22" s="40"/>
    </row>
    <row r="23" spans="1:6" x14ac:dyDescent="0.25">
      <c r="A23" s="31"/>
      <c r="B23" s="38"/>
      <c r="C23" s="38"/>
      <c r="D23" s="40"/>
      <c r="E23" s="72"/>
      <c r="F23" s="40"/>
    </row>
    <row r="24" spans="1:6" x14ac:dyDescent="0.25">
      <c r="A24" s="31"/>
      <c r="B24" s="38"/>
      <c r="C24" s="38"/>
      <c r="D24" s="40"/>
      <c r="E24" s="72"/>
      <c r="F24" s="40"/>
    </row>
    <row r="25" spans="1:6" x14ac:dyDescent="0.25">
      <c r="A25" s="41"/>
      <c r="B25" s="42"/>
      <c r="C25" s="42"/>
      <c r="D25" s="43"/>
      <c r="E25" s="72"/>
      <c r="F25" s="42"/>
    </row>
    <row r="26" spans="1:6" x14ac:dyDescent="0.25">
      <c r="A26" s="84" t="s">
        <v>52</v>
      </c>
      <c r="B26" s="84"/>
      <c r="C26" s="84" t="s">
        <v>27</v>
      </c>
      <c r="D26" s="84"/>
      <c r="E26" s="84"/>
      <c r="F26" s="39" t="s">
        <v>6</v>
      </c>
    </row>
    <row r="27" spans="1:6" x14ac:dyDescent="0.25">
      <c r="A27" s="31"/>
      <c r="B27" s="38"/>
      <c r="C27" s="38"/>
      <c r="D27" s="40"/>
      <c r="E27" s="66"/>
      <c r="F27" s="38"/>
    </row>
    <row r="28" spans="1:6" x14ac:dyDescent="0.25">
      <c r="A28" s="31"/>
      <c r="B28" s="38"/>
      <c r="C28" s="38"/>
      <c r="D28" s="40"/>
      <c r="E28" s="66"/>
      <c r="F28" s="38"/>
    </row>
    <row r="29" spans="1:6" x14ac:dyDescent="0.25">
      <c r="A29" s="31"/>
      <c r="B29" s="38"/>
      <c r="C29" s="38"/>
      <c r="D29" s="40"/>
      <c r="E29" s="66"/>
      <c r="F29" s="38"/>
    </row>
    <row r="30" spans="1:6" x14ac:dyDescent="0.25">
      <c r="A30" s="41"/>
      <c r="B30" s="42"/>
      <c r="C30" s="42"/>
      <c r="D30" s="43"/>
      <c r="E30" s="73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A21:B21"/>
    <mergeCell ref="C20:E20"/>
    <mergeCell ref="C21:E21"/>
    <mergeCell ref="C26:E26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0" zoomScaleNormal="100" workbookViewId="0">
      <selection activeCell="H21" sqref="H21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8"/>
      <c r="B1" s="98"/>
      <c r="C1" s="90" t="s">
        <v>3</v>
      </c>
      <c r="D1" s="91"/>
      <c r="E1" s="91"/>
      <c r="F1" s="91"/>
      <c r="G1" s="91"/>
      <c r="H1" s="92"/>
    </row>
    <row r="2" spans="1:8" x14ac:dyDescent="0.25">
      <c r="A2" s="98"/>
      <c r="B2" s="98"/>
      <c r="C2" s="90" t="s">
        <v>36</v>
      </c>
      <c r="D2" s="91"/>
      <c r="E2" s="91"/>
      <c r="F2" s="91"/>
      <c r="G2" s="91"/>
      <c r="H2" s="92"/>
    </row>
    <row r="3" spans="1:8" ht="15.75" customHeight="1" x14ac:dyDescent="0.25">
      <c r="A3" s="98"/>
      <c r="B3" s="98"/>
      <c r="C3" s="87" t="s">
        <v>32</v>
      </c>
      <c r="D3" s="88"/>
      <c r="E3" s="88"/>
      <c r="F3" s="88"/>
      <c r="G3" s="88"/>
      <c r="H3" s="89"/>
    </row>
    <row r="4" spans="1:8" ht="25.5" x14ac:dyDescent="0.35">
      <c r="A4" s="99" t="s">
        <v>24</v>
      </c>
      <c r="B4" s="99"/>
      <c r="C4" s="99"/>
      <c r="D4" s="99"/>
      <c r="E4" s="99"/>
      <c r="F4" s="99"/>
      <c r="G4" s="99"/>
      <c r="H4" s="99"/>
    </row>
    <row r="5" spans="1:8" ht="21.75" customHeight="1" x14ac:dyDescent="0.35">
      <c r="A5" s="18"/>
      <c r="B5" s="18"/>
      <c r="C5" s="109" t="s">
        <v>74</v>
      </c>
      <c r="D5" s="109"/>
      <c r="E5" s="109"/>
      <c r="F5" s="109"/>
      <c r="G5" s="18"/>
      <c r="H5" s="18"/>
    </row>
    <row r="6" spans="1:8" ht="15.75" customHeight="1" x14ac:dyDescent="0.35">
      <c r="A6" s="18"/>
      <c r="B6" s="18"/>
      <c r="C6" s="20"/>
      <c r="D6" s="20"/>
      <c r="E6" s="108" t="s">
        <v>76</v>
      </c>
      <c r="F6" s="108"/>
      <c r="G6" s="108"/>
      <c r="H6" s="108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4056000</v>
      </c>
      <c r="D9" s="35"/>
    </row>
    <row r="10" spans="1:8" s="17" customFormat="1" ht="31.5" customHeight="1" x14ac:dyDescent="0.25">
      <c r="A10" s="103" t="s">
        <v>16</v>
      </c>
      <c r="B10" s="104"/>
      <c r="C10" s="25">
        <v>5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10" t="s">
        <v>14</v>
      </c>
      <c r="B12" s="111"/>
      <c r="C12" s="4">
        <f>COUNTIFS(C15:C21, "&gt;=2.5",C15:C21,"&lt;7")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2</v>
      </c>
      <c r="D15" s="36">
        <v>100</v>
      </c>
      <c r="E15" s="19">
        <f>($C$9*D15)/$D$20</f>
        <v>862978.72340425535</v>
      </c>
      <c r="F15" s="16">
        <v>0</v>
      </c>
      <c r="G15" s="16">
        <v>0</v>
      </c>
      <c r="H15" s="16">
        <f>((E15-F15)+($F$22/10))-G15</f>
        <v>862978.72340425535</v>
      </c>
    </row>
    <row r="16" spans="1:8" ht="16.5" customHeight="1" x14ac:dyDescent="0.25">
      <c r="A16" s="5">
        <v>2</v>
      </c>
      <c r="B16" s="4" t="s">
        <v>34</v>
      </c>
      <c r="C16" s="32">
        <v>0</v>
      </c>
      <c r="D16" s="36">
        <v>100</v>
      </c>
      <c r="E16" s="19">
        <f>($C$9*D16)/$D$20</f>
        <v>862978.72340425535</v>
      </c>
      <c r="F16" s="16">
        <v>0</v>
      </c>
      <c r="G16" s="16">
        <v>0</v>
      </c>
      <c r="H16" s="16">
        <f>((E16-F16)+($F$22/10))-G16</f>
        <v>862978.72340425535</v>
      </c>
    </row>
    <row r="17" spans="1:10" ht="16.5" customHeight="1" x14ac:dyDescent="0.25">
      <c r="A17" s="5">
        <v>3</v>
      </c>
      <c r="B17" s="4" t="s">
        <v>56</v>
      </c>
      <c r="C17" s="32">
        <v>1</v>
      </c>
      <c r="D17" s="36">
        <v>100</v>
      </c>
      <c r="E17" s="19">
        <f>($C$9*D17)/$D$20</f>
        <v>862978.72340425535</v>
      </c>
      <c r="F17" s="16">
        <v>0</v>
      </c>
      <c r="G17" s="16">
        <v>0</v>
      </c>
      <c r="H17" s="16">
        <f>((E17-F17)+($F$22/10))-G17</f>
        <v>862978.72340425535</v>
      </c>
    </row>
    <row r="18" spans="1:10" ht="16.5" customHeight="1" x14ac:dyDescent="0.25">
      <c r="A18" s="5">
        <v>4</v>
      </c>
      <c r="B18" s="4" t="s">
        <v>57</v>
      </c>
      <c r="C18" s="32">
        <v>1</v>
      </c>
      <c r="D18" s="36">
        <v>100</v>
      </c>
      <c r="E18" s="19">
        <f>($C$9*D18)/$D$20</f>
        <v>862978.72340425535</v>
      </c>
      <c r="F18" s="16">
        <v>0</v>
      </c>
      <c r="G18" s="16">
        <v>0</v>
      </c>
      <c r="H18" s="16">
        <f>((E18-F18)+($F$22/10))-G18</f>
        <v>862978.72340425535</v>
      </c>
    </row>
    <row r="19" spans="1:10" ht="17.25" customHeight="1" x14ac:dyDescent="0.25">
      <c r="A19" s="5">
        <v>5</v>
      </c>
      <c r="B19" s="4" t="s">
        <v>77</v>
      </c>
      <c r="C19" s="32">
        <v>0.5</v>
      </c>
      <c r="D19" s="36">
        <v>70</v>
      </c>
      <c r="E19" s="19">
        <f>($C$9*D19)/$D$20</f>
        <v>604085.10638297873</v>
      </c>
      <c r="F19" s="16">
        <v>0</v>
      </c>
      <c r="G19" s="16">
        <v>0</v>
      </c>
      <c r="H19" s="16">
        <f>((E19-F19)+($F$22/10))-G19</f>
        <v>604085.10638297873</v>
      </c>
    </row>
    <row r="20" spans="1:10" x14ac:dyDescent="0.25">
      <c r="A20" s="105" t="s">
        <v>21</v>
      </c>
      <c r="B20" s="106"/>
      <c r="C20" s="107"/>
      <c r="D20" s="32">
        <f>SUM(D15:D19)</f>
        <v>470</v>
      </c>
      <c r="E20" s="19"/>
      <c r="F20" s="16"/>
      <c r="G20" s="16"/>
      <c r="H20" s="16"/>
    </row>
    <row r="21" spans="1:10" x14ac:dyDescent="0.25">
      <c r="A21" s="27"/>
      <c r="B21" s="28"/>
      <c r="C21" s="33"/>
      <c r="D21" s="33"/>
      <c r="E21" s="29">
        <f>IF(OR(C21&gt;=7,C21 =""),0,$C$9/($C$10-$C$11))</f>
        <v>0</v>
      </c>
      <c r="F21" s="30">
        <f>IF(C21&lt;2.5,0,IF(AND(C21&gt;=2.5,C21&lt;7),(C21-2)*(($C$9/($C$10-$C$11))/7),0))</f>
        <v>0</v>
      </c>
      <c r="G21" s="30"/>
      <c r="H21" s="30">
        <f>IF(AND(C21&lt;=2.5,C21&lt;&gt;""),E21+$F$22/($C$10-$C$12-$C$11),E21-F21)</f>
        <v>0</v>
      </c>
      <c r="I21" s="3" t="s">
        <v>17</v>
      </c>
    </row>
    <row r="22" spans="1:10" x14ac:dyDescent="0.25">
      <c r="A22" s="100" t="s">
        <v>13</v>
      </c>
      <c r="B22" s="101"/>
      <c r="C22" s="102"/>
      <c r="D22" s="34"/>
      <c r="E22" s="21">
        <f>SUM(E15:E19)</f>
        <v>4056000</v>
      </c>
      <c r="F22" s="21">
        <f>SUM(F15:F21)</f>
        <v>0</v>
      </c>
      <c r="G22" s="21">
        <f>SUM(G15:G19)</f>
        <v>0</v>
      </c>
      <c r="H22" s="21">
        <f>SUM(H15:H21)</f>
        <v>4056000</v>
      </c>
      <c r="J22" s="26"/>
    </row>
    <row r="23" spans="1:10" ht="26.25" customHeight="1" x14ac:dyDescent="0.25">
      <c r="A23" s="49" t="s">
        <v>31</v>
      </c>
    </row>
    <row r="25" spans="1:10" x14ac:dyDescent="0.25">
      <c r="A25" s="84" t="s">
        <v>28</v>
      </c>
      <c r="B25" s="84"/>
      <c r="C25" s="31"/>
      <c r="D25" s="31" t="s">
        <v>26</v>
      </c>
      <c r="E25" s="31"/>
      <c r="F25" s="38"/>
      <c r="G25" s="97" t="s">
        <v>11</v>
      </c>
      <c r="H25" s="97"/>
    </row>
    <row r="26" spans="1:10" x14ac:dyDescent="0.25">
      <c r="A26" s="85" t="s">
        <v>29</v>
      </c>
      <c r="B26" s="85"/>
      <c r="C26" s="39"/>
      <c r="D26" s="39" t="s">
        <v>29</v>
      </c>
      <c r="E26" s="45"/>
      <c r="G26" s="85" t="s">
        <v>29</v>
      </c>
      <c r="H26" s="85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31"/>
      <c r="B29" s="38"/>
    </row>
    <row r="30" spans="1:10" x14ac:dyDescent="0.25">
      <c r="A30" s="41"/>
      <c r="B30" s="42"/>
    </row>
    <row r="31" spans="1:10" x14ac:dyDescent="0.25">
      <c r="A31" s="84" t="s">
        <v>52</v>
      </c>
      <c r="B31" s="84"/>
      <c r="C31" s="31"/>
      <c r="D31" s="31" t="s">
        <v>27</v>
      </c>
      <c r="E31" s="38"/>
      <c r="F31" s="38"/>
      <c r="G31" s="97" t="s">
        <v>6</v>
      </c>
      <c r="H31" s="97"/>
    </row>
  </sheetData>
  <mergeCells count="17">
    <mergeCell ref="A22:C22"/>
    <mergeCell ref="A10:B10"/>
    <mergeCell ref="A20:C20"/>
    <mergeCell ref="E6:H6"/>
    <mergeCell ref="C5:F5"/>
    <mergeCell ref="A12:B12"/>
    <mergeCell ref="A1:B3"/>
    <mergeCell ref="C1:H1"/>
    <mergeCell ref="C2:H2"/>
    <mergeCell ref="C3:H3"/>
    <mergeCell ref="A4:H4"/>
    <mergeCell ref="A26:B26"/>
    <mergeCell ref="A31:B31"/>
    <mergeCell ref="G25:H25"/>
    <mergeCell ref="G26:H26"/>
    <mergeCell ref="G31:H31"/>
    <mergeCell ref="A25:B25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F11" sqref="F11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23"/>
      <c r="B1" s="123"/>
      <c r="C1" s="123"/>
      <c r="D1" s="124" t="s">
        <v>78</v>
      </c>
      <c r="E1" s="125"/>
      <c r="F1" s="125"/>
      <c r="G1" s="130" t="s">
        <v>38</v>
      </c>
      <c r="H1" s="131"/>
    </row>
    <row r="2" spans="1:9" ht="15.75" customHeight="1" x14ac:dyDescent="0.25">
      <c r="A2" s="123"/>
      <c r="B2" s="123"/>
      <c r="C2" s="123"/>
      <c r="D2" s="126"/>
      <c r="E2" s="127"/>
      <c r="F2" s="127"/>
      <c r="G2" s="130" t="s">
        <v>39</v>
      </c>
      <c r="H2" s="131"/>
    </row>
    <row r="3" spans="1:9" ht="15.75" customHeight="1" x14ac:dyDescent="0.25">
      <c r="A3" s="123"/>
      <c r="B3" s="123"/>
      <c r="C3" s="123"/>
      <c r="D3" s="128"/>
      <c r="E3" s="129"/>
      <c r="F3" s="129"/>
      <c r="G3" s="130" t="s">
        <v>40</v>
      </c>
      <c r="H3" s="131"/>
    </row>
    <row r="4" spans="1:9" ht="16.5" x14ac:dyDescent="0.25">
      <c r="A4" s="141" t="s">
        <v>76</v>
      </c>
      <c r="B4" s="141"/>
      <c r="C4" s="141"/>
      <c r="D4" s="141"/>
      <c r="E4" s="141"/>
      <c r="F4" s="141"/>
      <c r="G4" s="141"/>
      <c r="H4" s="141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32" t="s">
        <v>4</v>
      </c>
      <c r="B8" s="132" t="s">
        <v>43</v>
      </c>
      <c r="C8" s="134" t="s">
        <v>44</v>
      </c>
      <c r="D8" s="135"/>
      <c r="E8" s="135"/>
      <c r="F8" s="136"/>
      <c r="G8" s="137" t="s">
        <v>30</v>
      </c>
      <c r="H8" s="138"/>
    </row>
    <row r="9" spans="1:9" ht="15.75" x14ac:dyDescent="0.25">
      <c r="A9" s="133"/>
      <c r="B9" s="133"/>
      <c r="C9" s="58" t="s">
        <v>45</v>
      </c>
      <c r="D9" s="58" t="s">
        <v>46</v>
      </c>
      <c r="E9" s="58" t="s">
        <v>47</v>
      </c>
      <c r="F9" s="58" t="s">
        <v>48</v>
      </c>
      <c r="G9" s="139"/>
      <c r="H9" s="140"/>
    </row>
    <row r="10" spans="1:9" ht="15.75" x14ac:dyDescent="0.25">
      <c r="A10" s="77">
        <v>1</v>
      </c>
      <c r="B10" s="75" t="s">
        <v>62</v>
      </c>
      <c r="C10" s="59">
        <v>1500</v>
      </c>
      <c r="D10" s="59">
        <v>500</v>
      </c>
      <c r="E10" s="59">
        <v>500</v>
      </c>
      <c r="F10" s="59">
        <f>D10-E10</f>
        <v>0</v>
      </c>
      <c r="G10" s="112" t="s">
        <v>64</v>
      </c>
      <c r="H10" s="119"/>
      <c r="I10" s="78"/>
    </row>
    <row r="11" spans="1:9" ht="15.75" x14ac:dyDescent="0.25">
      <c r="A11" s="77">
        <v>2</v>
      </c>
      <c r="B11" s="75" t="s">
        <v>73</v>
      </c>
      <c r="C11" s="59">
        <v>1000</v>
      </c>
      <c r="D11" s="59">
        <v>750</v>
      </c>
      <c r="E11" s="59">
        <v>300</v>
      </c>
      <c r="F11" s="59">
        <f>D11-E11</f>
        <v>450</v>
      </c>
      <c r="G11" s="112" t="s">
        <v>72</v>
      </c>
      <c r="H11" s="119"/>
      <c r="I11" s="80"/>
    </row>
    <row r="12" spans="1:9" ht="15.75" x14ac:dyDescent="0.25">
      <c r="A12" s="77">
        <v>3</v>
      </c>
      <c r="B12" s="61" t="s">
        <v>71</v>
      </c>
      <c r="C12" s="59">
        <v>200</v>
      </c>
      <c r="D12" s="59">
        <v>2</v>
      </c>
      <c r="E12" s="59">
        <v>0</v>
      </c>
      <c r="F12" s="60">
        <f>D12-E12</f>
        <v>2</v>
      </c>
      <c r="G12" s="112" t="s">
        <v>53</v>
      </c>
      <c r="H12" s="113"/>
    </row>
    <row r="13" spans="1:9" ht="15.75" x14ac:dyDescent="0.25">
      <c r="A13" s="77">
        <v>4</v>
      </c>
      <c r="B13" s="79" t="s">
        <v>50</v>
      </c>
      <c r="C13" s="59">
        <v>200</v>
      </c>
      <c r="D13" s="59">
        <v>178</v>
      </c>
      <c r="E13" s="59">
        <v>0</v>
      </c>
      <c r="F13" s="60">
        <f t="shared" ref="F13" si="0">D13</f>
        <v>178</v>
      </c>
      <c r="G13" s="112" t="s">
        <v>53</v>
      </c>
      <c r="H13" s="113"/>
    </row>
    <row r="14" spans="1:9" ht="15.75" x14ac:dyDescent="0.25">
      <c r="A14" s="77">
        <v>5</v>
      </c>
      <c r="B14" s="79" t="s">
        <v>49</v>
      </c>
      <c r="C14" s="59">
        <v>300</v>
      </c>
      <c r="D14" s="59">
        <v>52</v>
      </c>
      <c r="E14" s="59">
        <v>0</v>
      </c>
      <c r="F14" s="60">
        <f>D14-E14</f>
        <v>52</v>
      </c>
      <c r="G14" s="112" t="s">
        <v>53</v>
      </c>
      <c r="H14" s="113"/>
    </row>
    <row r="15" spans="1:9" ht="15.75" x14ac:dyDescent="0.25">
      <c r="A15" s="77">
        <v>6</v>
      </c>
      <c r="B15" s="61" t="s">
        <v>49</v>
      </c>
      <c r="C15" s="59">
        <v>200</v>
      </c>
      <c r="D15" s="59">
        <v>22</v>
      </c>
      <c r="E15" s="59">
        <v>0</v>
      </c>
      <c r="F15" s="60">
        <f>D15-E15</f>
        <v>22</v>
      </c>
      <c r="G15" s="112" t="s">
        <v>53</v>
      </c>
      <c r="H15" s="113"/>
    </row>
    <row r="16" spans="1:9" ht="15.75" x14ac:dyDescent="0.25">
      <c r="A16" s="77">
        <v>7</v>
      </c>
      <c r="B16" s="61" t="s">
        <v>61</v>
      </c>
      <c r="C16" s="59">
        <v>30</v>
      </c>
      <c r="D16" s="59">
        <v>2</v>
      </c>
      <c r="E16" s="59">
        <v>0</v>
      </c>
      <c r="F16" s="60">
        <f>D16-E16</f>
        <v>2</v>
      </c>
      <c r="G16" s="112" t="s">
        <v>53</v>
      </c>
      <c r="H16" s="113"/>
    </row>
    <row r="17" spans="1:8" ht="15.75" x14ac:dyDescent="0.25">
      <c r="A17" s="77">
        <v>8</v>
      </c>
      <c r="B17" s="61" t="s">
        <v>59</v>
      </c>
      <c r="C17" s="59">
        <v>30</v>
      </c>
      <c r="D17" s="59">
        <v>3</v>
      </c>
      <c r="E17" s="59">
        <v>0</v>
      </c>
      <c r="F17" s="60">
        <v>3</v>
      </c>
      <c r="G17" s="112" t="s">
        <v>53</v>
      </c>
      <c r="H17" s="113"/>
    </row>
    <row r="18" spans="1:8" ht="15.75" x14ac:dyDescent="0.25">
      <c r="A18" s="77">
        <v>9</v>
      </c>
      <c r="B18" s="61" t="s">
        <v>58</v>
      </c>
      <c r="C18" s="59"/>
      <c r="D18" s="59"/>
      <c r="E18" s="59">
        <v>27</v>
      </c>
      <c r="F18" s="60"/>
      <c r="G18" s="119"/>
      <c r="H18" s="113"/>
    </row>
    <row r="19" spans="1:8" ht="15.75" x14ac:dyDescent="0.25">
      <c r="A19" s="115" t="s">
        <v>51</v>
      </c>
      <c r="B19" s="116"/>
      <c r="C19" s="62">
        <f>SUM(C10:C18)</f>
        <v>3460</v>
      </c>
      <c r="D19" s="62">
        <f>SUM(D10:D18)</f>
        <v>1509</v>
      </c>
      <c r="E19" s="62">
        <f>SUM(E10:E18)</f>
        <v>827</v>
      </c>
      <c r="F19" s="62">
        <f>SUM(F10:F18)</f>
        <v>709</v>
      </c>
      <c r="G19" s="117"/>
      <c r="H19" s="118"/>
    </row>
    <row r="20" spans="1:8" ht="15.75" x14ac:dyDescent="0.25">
      <c r="A20" s="56"/>
      <c r="B20" s="56"/>
      <c r="C20" s="56"/>
      <c r="D20" s="56"/>
      <c r="E20" s="56"/>
      <c r="F20" s="56"/>
      <c r="G20" s="56"/>
      <c r="H20" s="56"/>
    </row>
    <row r="21" spans="1:8" ht="15.75" x14ac:dyDescent="0.25">
      <c r="A21" s="122" t="s">
        <v>26</v>
      </c>
      <c r="B21" s="122"/>
      <c r="C21" s="122"/>
      <c r="D21" s="122" t="s">
        <v>70</v>
      </c>
      <c r="E21" s="122"/>
      <c r="F21" s="76"/>
      <c r="G21" s="84" t="s">
        <v>11</v>
      </c>
      <c r="H21" s="84"/>
    </row>
    <row r="22" spans="1:8" ht="15.75" x14ac:dyDescent="0.25">
      <c r="A22" s="63"/>
      <c r="B22" s="85" t="s">
        <v>29</v>
      </c>
      <c r="C22" s="85"/>
      <c r="D22" s="85" t="s">
        <v>29</v>
      </c>
      <c r="E22" s="85"/>
      <c r="F22" s="64"/>
      <c r="G22" s="85" t="s">
        <v>29</v>
      </c>
      <c r="H22" s="85"/>
    </row>
    <row r="23" spans="1:8" ht="15.75" x14ac:dyDescent="0.25">
      <c r="A23" s="63"/>
      <c r="B23" s="63"/>
      <c r="C23" s="63"/>
      <c r="D23" s="63"/>
      <c r="E23" s="63"/>
      <c r="F23" s="64"/>
      <c r="G23" s="63"/>
      <c r="H23" s="63"/>
    </row>
    <row r="24" spans="1:8" ht="15.75" x14ac:dyDescent="0.25">
      <c r="A24" s="121"/>
      <c r="B24" s="121"/>
      <c r="C24" s="121"/>
      <c r="D24" s="69"/>
      <c r="E24" s="121"/>
      <c r="F24" s="121"/>
      <c r="G24" s="121"/>
      <c r="H24" s="121"/>
    </row>
    <row r="25" spans="1:8" ht="15.75" x14ac:dyDescent="0.25">
      <c r="A25" s="114"/>
      <c r="B25" s="114"/>
      <c r="C25" s="114"/>
      <c r="D25" s="65"/>
      <c r="E25" s="65"/>
      <c r="F25" s="67"/>
      <c r="G25" s="114"/>
      <c r="H25" s="114"/>
    </row>
    <row r="26" spans="1:8" ht="15.75" x14ac:dyDescent="0.25">
      <c r="A26" s="114" t="s">
        <v>27</v>
      </c>
      <c r="B26" s="114"/>
      <c r="C26" s="114"/>
      <c r="D26" s="114" t="s">
        <v>60</v>
      </c>
      <c r="E26" s="114"/>
      <c r="F26" s="67"/>
      <c r="G26" s="114" t="s">
        <v>6</v>
      </c>
      <c r="H26" s="114"/>
    </row>
    <row r="27" spans="1:8" ht="15.75" x14ac:dyDescent="0.25">
      <c r="A27" s="56"/>
      <c r="B27" s="56"/>
      <c r="C27" s="56"/>
      <c r="D27" s="56"/>
      <c r="E27" s="56"/>
      <c r="F27" s="56"/>
      <c r="G27" s="56"/>
      <c r="H27" s="56"/>
    </row>
    <row r="28" spans="1:8" ht="15.75" x14ac:dyDescent="0.25">
      <c r="A28" s="120"/>
      <c r="B28" s="120"/>
      <c r="C28" s="120"/>
      <c r="D28" s="68"/>
      <c r="E28" s="56"/>
      <c r="F28" s="56"/>
      <c r="G28" s="120"/>
      <c r="H28" s="120"/>
    </row>
  </sheetData>
  <mergeCells count="37"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2:H12"/>
    <mergeCell ref="A26:C26"/>
    <mergeCell ref="A19:B19"/>
    <mergeCell ref="G19:H19"/>
    <mergeCell ref="G18:H18"/>
    <mergeCell ref="G14:H14"/>
    <mergeCell ref="G13:H13"/>
    <mergeCell ref="G15:H15"/>
    <mergeCell ref="G16:H16"/>
    <mergeCell ref="G17:H17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2025-10-02T14:18:40Z</dcterms:modified>
</cp:coreProperties>
</file>