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3\02.XuLyBH\"/>
    </mc:Choice>
  </mc:AlternateContent>
  <bookViews>
    <workbookView xWindow="-15" yWindow="4035" windowWidth="10320" windowHeight="4065" activeTab="5"/>
  </bookViews>
  <sheets>
    <sheet name="TG102E" sheetId="28" r:id="rId1"/>
    <sheet name="TG102LE" sheetId="19" r:id="rId2"/>
    <sheet name="TG102V" sheetId="24" r:id="rId3"/>
    <sheet name="TG102SE" sheetId="26" r:id="rId4"/>
    <sheet name="Ireader" sheetId="27" r:id="rId5"/>
    <sheet name="TongThang" sheetId="25" r:id="rId6"/>
  </sheets>
  <definedNames>
    <definedName name="_xlnm._FilterDatabase" localSheetId="4" hidden="1">Ireader!$S$4:$S$51</definedName>
    <definedName name="_xlnm._FilterDatabase" localSheetId="0" hidden="1">TG102E!$S$4:$S$51</definedName>
    <definedName name="_xlnm._FilterDatabase" localSheetId="1" hidden="1">TG102LE!$S$4:$S$51</definedName>
    <definedName name="_xlnm._FilterDatabase" localSheetId="3" hidden="1">TG102SE!$S$4:$S$51</definedName>
    <definedName name="_xlnm._FilterDatabase" localSheetId="2" hidden="1">TG102V!$S$4:$S$51</definedName>
    <definedName name="_xlnm._FilterDatabase" localSheetId="5" hidden="1">TongThang!$S$4:$S$51</definedName>
    <definedName name="_xlnm.Criteria" localSheetId="4">Ireader!$S$4:$S$51</definedName>
    <definedName name="_xlnm.Criteria" localSheetId="0">TG102E!$S$4:$S$51</definedName>
    <definedName name="_xlnm.Criteria" localSheetId="1">TG102LE!$S$4:$S$51</definedName>
    <definedName name="_xlnm.Criteria" localSheetId="3">TG102SE!$S$4:$S$51</definedName>
    <definedName name="_xlnm.Criteria" localSheetId="2">TG102V!$S$4:$S$51</definedName>
    <definedName name="_xlnm.Criteria" localSheetId="5">TongThang!$S$4:$S$51</definedName>
  </definedNames>
  <calcPr calcId="152511"/>
</workbook>
</file>

<file path=xl/calcChain.xml><?xml version="1.0" encoding="utf-8"?>
<calcChain xmlns="http://schemas.openxmlformats.org/spreadsheetml/2006/main">
  <c r="X48" i="28" l="1"/>
  <c r="W48" i="28"/>
  <c r="V48" i="28"/>
  <c r="T48" i="28"/>
  <c r="X47" i="28"/>
  <c r="W47" i="28"/>
  <c r="V47" i="28"/>
  <c r="X46" i="28"/>
  <c r="W46" i="28"/>
  <c r="V46" i="28"/>
  <c r="X45" i="28"/>
  <c r="W45" i="28"/>
  <c r="V45" i="28"/>
  <c r="V41" i="28"/>
  <c r="V40" i="28"/>
  <c r="V36" i="28"/>
  <c r="V35" i="28"/>
  <c r="V34" i="28"/>
  <c r="V33" i="28"/>
  <c r="V32" i="28"/>
  <c r="V31" i="28"/>
  <c r="V30" i="28"/>
  <c r="V29" i="28"/>
  <c r="V28" i="28"/>
  <c r="V27" i="28"/>
  <c r="V26" i="28"/>
  <c r="V22" i="28"/>
  <c r="V21" i="28"/>
  <c r="V20" i="28"/>
  <c r="X48" i="27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37" i="27" s="1"/>
  <c r="V26" i="27"/>
  <c r="V22" i="27"/>
  <c r="V21" i="27"/>
  <c r="V20" i="27"/>
  <c r="V37" i="28" l="1"/>
  <c r="X48" i="26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X48" i="24"/>
  <c r="W48" i="24"/>
  <c r="V48" i="24"/>
  <c r="T48" i="24"/>
  <c r="X47" i="24"/>
  <c r="W47" i="24"/>
  <c r="V47" i="24"/>
  <c r="X46" i="24"/>
  <c r="W46" i="24"/>
  <c r="V46" i="24"/>
  <c r="X45" i="24"/>
  <c r="W45" i="24"/>
  <c r="V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46" i="19"/>
  <c r="W46" i="19"/>
  <c r="X46" i="19"/>
  <c r="X48" i="19"/>
  <c r="X47" i="19"/>
  <c r="X45" i="19"/>
  <c r="W48" i="19"/>
  <c r="W47" i="19"/>
  <c r="W45" i="19"/>
  <c r="V48" i="19"/>
  <c r="V47" i="19"/>
  <c r="V45" i="19"/>
  <c r="V37" i="24" l="1"/>
  <c r="V37" i="25"/>
  <c r="T48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<sst xmlns="http://schemas.openxmlformats.org/spreadsheetml/2006/main" count="1048" uniqueCount="136">
  <si>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</si>
  <si>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</si>
  <si>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</si>
  <si>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</si>
  <si>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</si>
  <si>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</si>
  <si>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</si>
  <si>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</si>
  <si>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</si>
  <si>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</si>
  <si>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</si>
  <si>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</si>
  <si>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</si>
  <si>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</si>
  <si>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</si>
  <si>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</si>
  <si>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</si>
  <si>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</si>
  <si>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</si>
  <si>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</si>
  <si>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</si>
  <si>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</si>
  <si>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</si>
  <si>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</si>
  <si>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</si>
  <si>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</si>
  <si>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</si>
  <si>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</si>
  <si>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</si>
  <si>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</si>
  <si>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</si>
  <si>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</si>
  <si>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</si>
  <si>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</si>
  <si>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</si>
  <si>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</si>
  <si>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</si>
  <si>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</si>
  <si>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</si>
  <si>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</si>
  <si>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</si>
  <si>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</si>
  <si>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</si>
  <si>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</si>
  <si>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</si>
  <si>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</si>
  <si>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</si>
  <si>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</si>
  <si>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</si>
  <si>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</si>
  <si>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</si>
  <si>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</si>
  <si>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</si>
  <si>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</si>
  <si>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</si>
  <si>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</si>
  <si>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</si>
  <si>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</si>
  <si>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</si>
  <si>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</si>
  <si>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</si>
  <si>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Anh Tuấn NB</t>
  </si>
  <si>
    <t>H</t>
  </si>
  <si>
    <t>Còn BH</t>
  </si>
  <si>
    <t>TG102V</t>
  </si>
  <si>
    <t>TG102SE</t>
  </si>
  <si>
    <t>IREADER</t>
  </si>
  <si>
    <t>SL: 1</t>
  </si>
  <si>
    <t>XỬ LÝ THIẾT BỊ BẢO HÀNH THÁNG 03 NĂM 2021</t>
  </si>
  <si>
    <t>Nạp lại FW</t>
  </si>
  <si>
    <t>125.212.203.114,16565</t>
  </si>
  <si>
    <t>Lock: 125.212.203.114,16565</t>
  </si>
  <si>
    <t>LE.2.00.---28.200624</t>
  </si>
  <si>
    <t>Nạp lại FW, thay vỏ</t>
  </si>
  <si>
    <t>Tùng</t>
  </si>
  <si>
    <t>125.212.203.114,16363</t>
  </si>
  <si>
    <t>Lock: 125.212.203.114,16363</t>
  </si>
  <si>
    <t>Thiết bị không chốt GPS</t>
  </si>
  <si>
    <t>Xử lý lại linh kiện GPS</t>
  </si>
  <si>
    <t>LE.1.00.---03.181025</t>
  </si>
  <si>
    <t>LE.1.00.---04.181025</t>
  </si>
  <si>
    <t>Hết hạn dịch vụ</t>
  </si>
  <si>
    <t>LE.2.00.---27.200414</t>
  </si>
  <si>
    <t>Thiết bi reset liện tục</t>
  </si>
  <si>
    <t>125.212.203.114,16767</t>
  </si>
  <si>
    <t>Xử lý linh kiện GPS</t>
  </si>
  <si>
    <t>Nguồn chập chờn</t>
  </si>
  <si>
    <t>Xử lý lại nguồn</t>
  </si>
  <si>
    <t>Thiết bị reset liên tục</t>
  </si>
  <si>
    <t>LE.2.00.---27.200525</t>
  </si>
  <si>
    <t>Lock: 125.212.203.114,16767</t>
  </si>
  <si>
    <t>LE.1.00.---01.180405</t>
  </si>
  <si>
    <t>Chập nổ nguồn</t>
  </si>
  <si>
    <t>Thay cầu chì, diode quá áp</t>
  </si>
  <si>
    <t>LE.1.00.---01.180710</t>
  </si>
  <si>
    <t>Lock: 125.212.203.114,16161</t>
  </si>
  <si>
    <t>Thay cầu chì, diode quá áp, nâng cấp FW</t>
  </si>
  <si>
    <t>PC+PM</t>
  </si>
  <si>
    <t>NG,NCFW</t>
  </si>
  <si>
    <t xml:space="preserve">   </t>
  </si>
  <si>
    <t>GSM thường xuyên mất</t>
  </si>
  <si>
    <t>LE.1.00.---06.191010</t>
  </si>
  <si>
    <t>Thay diode quá áp, cầu chì, nâng cấp FW</t>
  </si>
  <si>
    <t>VI.2.00.---19.200527</t>
  </si>
  <si>
    <t>Chập nổ ACC</t>
  </si>
  <si>
    <t>VI.2.00.---21.200630</t>
  </si>
  <si>
    <t>Thiết bị không nhận sim</t>
  </si>
  <si>
    <t>Nâng cấp khay sim, nâng cấp FW</t>
  </si>
  <si>
    <t>LK,NCFW</t>
  </si>
  <si>
    <t>CS</t>
  </si>
  <si>
    <t>W.2.00.---19.200416</t>
  </si>
  <si>
    <t>Thay MCU</t>
  </si>
  <si>
    <t>SE.2.03.---25.111215</t>
  </si>
  <si>
    <t>Lock: 112.078.011.007,13368</t>
  </si>
  <si>
    <t>SE.4.00.---06.200630</t>
  </si>
  <si>
    <t>SE.3.00.---01.120817</t>
  </si>
  <si>
    <t>Sim</t>
  </si>
  <si>
    <t>SE.3.00.---01.150917</t>
  </si>
  <si>
    <t>125.212.203.114,16060</t>
  </si>
  <si>
    <t>Lock: 125.212.203.114,16060</t>
  </si>
  <si>
    <t>Sim lỗi</t>
  </si>
  <si>
    <t>SE.4.00.---06.200622</t>
  </si>
  <si>
    <t>SE.3.00.---02.180404</t>
  </si>
  <si>
    <t>Chập module GSM</t>
  </si>
  <si>
    <t>SE.4.00.---05.200416</t>
  </si>
  <si>
    <t>Cháy led</t>
  </si>
  <si>
    <t>Thay led</t>
  </si>
  <si>
    <t>2.00.---24.200520.CAR01A10</t>
  </si>
  <si>
    <t>Chập nguồn</t>
  </si>
  <si>
    <t>E.2.0-16 191111</t>
  </si>
  <si>
    <t>Thay diode quá áp, nâng cấp FW</t>
  </si>
  <si>
    <t>Test lại chức năng</t>
  </si>
  <si>
    <t>Thay module GSM (khách báo không sửa)</t>
  </si>
  <si>
    <t>KS</t>
  </si>
  <si>
    <t>Thay module GSM (khách báo KS)</t>
  </si>
  <si>
    <t>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</si>
</sst>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10" fillId="2" borderId="0" xfId="0" applyFont="1" applyFill="1" applyBorder="1" applyAlignment="1">
      <alignment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J1" zoomScale="70" zoomScaleNormal="70" workbookViewId="0">
      <selection activeCell="B6" sqref="B6:S7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45.5703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0" t="s">
        <v>68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55"/>
    </row>
    <row r="2" spans="1:23" ht="24.95" customHeight="1" x14ac:dyDescent="0.25">
      <c r="A2" s="71" t="s">
        <v>9</v>
      </c>
      <c r="B2" s="72"/>
      <c r="C2" s="72"/>
      <c r="D2" s="72"/>
      <c r="E2" s="73" t="s">
        <v>61</v>
      </c>
      <c r="F2" s="73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75" t="s">
        <v>42</v>
      </c>
      <c r="N4" s="75" t="s">
        <v>10</v>
      </c>
      <c r="O4" s="69" t="s">
        <v>7</v>
      </c>
      <c r="P4" s="80" t="s">
        <v>14</v>
      </c>
      <c r="Q4" s="69" t="s">
        <v>39</v>
      </c>
      <c r="R4" s="69" t="s">
        <v>53</v>
      </c>
      <c r="S4" s="81" t="s">
        <v>54</v>
      </c>
      <c r="T4" s="30"/>
      <c r="U4" s="69" t="s">
        <v>39</v>
      </c>
      <c r="V4" s="69" t="s">
        <v>53</v>
      </c>
      <c r="W4" s="56"/>
    </row>
    <row r="5" spans="1:23" ht="50.1" customHeight="1" x14ac:dyDescent="0.25">
      <c r="A5" s="74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62" t="s">
        <v>15</v>
      </c>
      <c r="J5" s="69"/>
      <c r="K5" s="62" t="s">
        <v>12</v>
      </c>
      <c r="L5" s="62" t="s">
        <v>13</v>
      </c>
      <c r="M5" s="76"/>
      <c r="N5" s="76"/>
      <c r="O5" s="69"/>
      <c r="P5" s="80"/>
      <c r="Q5" s="69"/>
      <c r="R5" s="69"/>
      <c r="S5" s="81"/>
      <c r="T5" s="30"/>
      <c r="U5" s="69"/>
      <c r="V5" s="69"/>
      <c r="W5" s="56"/>
    </row>
    <row r="6" spans="1:23" s="14" customFormat="1" ht="18" customHeight="1" x14ac:dyDescent="0.25">
      <c r="A6" s="4">
        <v>1</v>
      </c>
      <c r="B6" s="42">
        <v>44442</v>
      </c>
      <c r="C6" s="42">
        <v>44533</v>
      </c>
      <c r="D6" s="43" t="s">
        <v>45</v>
      </c>
      <c r="E6" s="44">
        <v>862549040693833</v>
      </c>
      <c r="F6" s="43"/>
      <c r="G6" s="43" t="s">
        <v>63</v>
      </c>
      <c r="H6" s="43"/>
      <c r="I6" s="45" t="s">
        <v>118</v>
      </c>
      <c r="J6" s="45" t="s">
        <v>128</v>
      </c>
      <c r="K6" s="48" t="s">
        <v>129</v>
      </c>
      <c r="L6" s="45"/>
      <c r="M6" s="45" t="s">
        <v>130</v>
      </c>
      <c r="N6" s="47"/>
      <c r="O6" s="45" t="s">
        <v>135</v>
      </c>
      <c r="P6" s="45" t="s">
        <v>74</v>
      </c>
      <c r="Q6" s="3" t="s">
        <v>97</v>
      </c>
      <c r="R6" s="43" t="s">
        <v>98</v>
      </c>
      <c r="S6" s="4"/>
      <c r="T6" s="61"/>
      <c r="U6" s="77" t="s">
        <v>18</v>
      </c>
      <c r="V6" s="4" t="s">
        <v>20</v>
      </c>
      <c r="W6" s="61"/>
    </row>
    <row r="7" spans="1:23" s="14" customFormat="1" ht="18" customHeight="1" x14ac:dyDescent="0.25">
      <c r="A7" s="4">
        <v>2</v>
      </c>
      <c r="B7" s="42">
        <v>44442</v>
      </c>
      <c r="C7" s="42">
        <v>44533</v>
      </c>
      <c r="D7" s="43" t="s">
        <v>45</v>
      </c>
      <c r="E7" s="44">
        <v>860906041212165</v>
      </c>
      <c r="F7" s="43"/>
      <c r="G7" s="43" t="s">
        <v>63</v>
      </c>
      <c r="H7" s="43"/>
      <c r="I7" s="45" t="s">
        <v>118</v>
      </c>
      <c r="J7" s="45"/>
      <c r="K7" s="1" t="s">
        <v>127</v>
      </c>
      <c r="L7" s="45"/>
      <c r="M7" s="45" t="s">
        <v>131</v>
      </c>
      <c r="N7" s="3"/>
      <c r="O7" s="45" t="s">
        <v>135</v>
      </c>
      <c r="P7" s="45" t="s">
        <v>74</v>
      </c>
      <c r="Q7" s="3" t="s">
        <v>19</v>
      </c>
      <c r="R7" s="43" t="s">
        <v>25</v>
      </c>
      <c r="S7" s="4"/>
      <c r="T7" s="61"/>
      <c r="U7" s="78"/>
      <c r="V7" s="4" t="s">
        <v>35</v>
      </c>
      <c r="W7" s="61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8"/>
      <c r="G8" s="43"/>
      <c r="H8" s="43"/>
      <c r="I8" s="60"/>
      <c r="J8" s="45"/>
      <c r="K8" s="46"/>
      <c r="L8" s="45"/>
      <c r="M8" s="45"/>
      <c r="N8" s="1"/>
      <c r="O8" s="45"/>
      <c r="P8" s="1"/>
      <c r="Q8" s="3"/>
      <c r="R8" s="43"/>
      <c r="S8" s="4"/>
      <c r="T8" s="61"/>
      <c r="U8" s="78"/>
      <c r="V8" s="4" t="s">
        <v>21</v>
      </c>
      <c r="W8" s="61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61"/>
      <c r="U9" s="78"/>
      <c r="V9" s="4" t="s">
        <v>51</v>
      </c>
      <c r="W9" s="61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61"/>
      <c r="U10" s="78"/>
      <c r="V10" s="4" t="s">
        <v>31</v>
      </c>
      <c r="W10" s="61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61"/>
      <c r="U11" s="78"/>
      <c r="V11" s="4" t="s">
        <v>30</v>
      </c>
      <c r="W11" s="61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61"/>
      <c r="U12" s="77" t="s">
        <v>19</v>
      </c>
      <c r="V12" s="4" t="s">
        <v>23</v>
      </c>
      <c r="W12" s="61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61"/>
      <c r="U13" s="78"/>
      <c r="V13" s="4" t="s">
        <v>37</v>
      </c>
      <c r="W13" s="61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61"/>
      <c r="U14" s="78"/>
      <c r="V14" s="4" t="s">
        <v>36</v>
      </c>
      <c r="W14" s="61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8"/>
      <c r="V15" s="4" t="s">
        <v>24</v>
      </c>
      <c r="W15" s="61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9"/>
      <c r="V16" s="4" t="s">
        <v>25</v>
      </c>
      <c r="W16" s="61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61"/>
      <c r="V17" s="17"/>
      <c r="W17" s="61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62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1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1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62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1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1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1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3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="85" zoomScaleNormal="85" workbookViewId="0">
      <selection activeCell="B6" sqref="B6:S2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0" t="s">
        <v>68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82"/>
      <c r="W1" s="66"/>
    </row>
    <row r="2" spans="1:23" ht="24.95" customHeight="1" x14ac:dyDescent="0.25">
      <c r="A2" s="71" t="s">
        <v>9</v>
      </c>
      <c r="B2" s="72"/>
      <c r="C2" s="72"/>
      <c r="D2" s="72"/>
      <c r="E2" s="73" t="s">
        <v>61</v>
      </c>
      <c r="F2" s="73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0"/>
      <c r="W2" s="66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0"/>
      <c r="W3" s="6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75" t="s">
        <v>42</v>
      </c>
      <c r="N4" s="75" t="s">
        <v>10</v>
      </c>
      <c r="O4" s="69" t="s">
        <v>7</v>
      </c>
      <c r="P4" s="80" t="s">
        <v>14</v>
      </c>
      <c r="Q4" s="69" t="s">
        <v>39</v>
      </c>
      <c r="R4" s="69" t="s">
        <v>53</v>
      </c>
      <c r="S4" s="81" t="s">
        <v>54</v>
      </c>
      <c r="T4" s="30"/>
      <c r="U4" s="69" t="s">
        <v>39</v>
      </c>
      <c r="V4" s="83" t="s">
        <v>53</v>
      </c>
      <c r="W4" s="66"/>
    </row>
    <row r="5" spans="1:23" ht="50.1" customHeight="1" x14ac:dyDescent="0.25">
      <c r="A5" s="74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55</v>
      </c>
      <c r="I5" s="5" t="s">
        <v>15</v>
      </c>
      <c r="J5" s="69"/>
      <c r="K5" s="5" t="s">
        <v>12</v>
      </c>
      <c r="L5" s="5" t="s">
        <v>13</v>
      </c>
      <c r="M5" s="76"/>
      <c r="N5" s="76"/>
      <c r="O5" s="69"/>
      <c r="P5" s="80"/>
      <c r="Q5" s="69"/>
      <c r="R5" s="69"/>
      <c r="S5" s="81"/>
      <c r="T5" s="30"/>
      <c r="U5" s="69"/>
      <c r="V5" s="83"/>
      <c r="W5" s="66"/>
    </row>
    <row r="6" spans="1:23" s="14" customFormat="1" ht="18" customHeight="1" x14ac:dyDescent="0.25">
      <c r="A6" s="4">
        <v>1</v>
      </c>
      <c r="B6" s="42">
        <v>44442</v>
      </c>
      <c r="C6" s="42">
        <v>44533</v>
      </c>
      <c r="D6" s="43" t="s">
        <v>44</v>
      </c>
      <c r="E6" s="44">
        <v>868183033847695</v>
      </c>
      <c r="F6" s="43"/>
      <c r="G6" s="43" t="s">
        <v>62</v>
      </c>
      <c r="H6" s="43"/>
      <c r="I6" s="59" t="s">
        <v>71</v>
      </c>
      <c r="J6" s="45" t="s">
        <v>86</v>
      </c>
      <c r="K6" s="48" t="s">
        <v>72</v>
      </c>
      <c r="L6" s="45"/>
      <c r="M6" s="45" t="s">
        <v>87</v>
      </c>
      <c r="N6" s="47"/>
      <c r="O6" s="45" t="s">
        <v>135</v>
      </c>
      <c r="P6" s="45" t="s">
        <v>74</v>
      </c>
      <c r="Q6" s="3" t="s">
        <v>18</v>
      </c>
      <c r="R6" s="43" t="s">
        <v>31</v>
      </c>
      <c r="S6" s="4"/>
      <c r="T6" s="13"/>
      <c r="U6" s="77" t="s">
        <v>18</v>
      </c>
      <c r="V6" s="63" t="s">
        <v>20</v>
      </c>
      <c r="W6" s="66"/>
    </row>
    <row r="7" spans="1:23" s="14" customFormat="1" ht="18" customHeight="1" x14ac:dyDescent="0.25">
      <c r="A7" s="4">
        <v>2</v>
      </c>
      <c r="B7" s="42">
        <v>44442</v>
      </c>
      <c r="C7" s="42">
        <v>44533</v>
      </c>
      <c r="D7" s="43" t="s">
        <v>44</v>
      </c>
      <c r="E7" s="44">
        <v>868183038605858</v>
      </c>
      <c r="F7" s="43"/>
      <c r="G7" s="43" t="s">
        <v>63</v>
      </c>
      <c r="H7" s="43" t="s">
        <v>81</v>
      </c>
      <c r="I7" s="60" t="s">
        <v>70</v>
      </c>
      <c r="J7" s="45" t="s">
        <v>77</v>
      </c>
      <c r="K7" s="1" t="s">
        <v>72</v>
      </c>
      <c r="L7" s="45"/>
      <c r="M7" s="45" t="s">
        <v>85</v>
      </c>
      <c r="N7" s="3"/>
      <c r="O7" s="45" t="s">
        <v>135</v>
      </c>
      <c r="P7" s="45" t="s">
        <v>74</v>
      </c>
      <c r="Q7" s="3" t="s">
        <v>18</v>
      </c>
      <c r="R7" s="43" t="s">
        <v>21</v>
      </c>
      <c r="S7" s="4"/>
      <c r="T7" s="13"/>
      <c r="U7" s="78"/>
      <c r="V7" s="63" t="s">
        <v>35</v>
      </c>
      <c r="W7" s="66"/>
    </row>
    <row r="8" spans="1:23" s="14" customFormat="1" ht="18" customHeight="1" x14ac:dyDescent="0.25">
      <c r="A8" s="4">
        <v>3</v>
      </c>
      <c r="B8" s="42">
        <v>44442</v>
      </c>
      <c r="C8" s="42">
        <v>44533</v>
      </c>
      <c r="D8" s="43" t="s">
        <v>44</v>
      </c>
      <c r="E8" s="44">
        <v>867717030432091</v>
      </c>
      <c r="F8" s="43"/>
      <c r="G8" s="43" t="s">
        <v>62</v>
      </c>
      <c r="H8" s="43"/>
      <c r="I8" s="60" t="s">
        <v>84</v>
      </c>
      <c r="J8" s="45" t="s">
        <v>83</v>
      </c>
      <c r="K8" s="46"/>
      <c r="L8" s="1" t="s">
        <v>72</v>
      </c>
      <c r="M8" s="45" t="s">
        <v>69</v>
      </c>
      <c r="N8" s="1"/>
      <c r="O8" s="45" t="s">
        <v>135</v>
      </c>
      <c r="P8" s="1" t="s">
        <v>74</v>
      </c>
      <c r="Q8" s="3" t="s">
        <v>19</v>
      </c>
      <c r="R8" s="43" t="s">
        <v>23</v>
      </c>
      <c r="S8" s="4"/>
      <c r="T8" s="13"/>
      <c r="U8" s="78"/>
      <c r="V8" s="63" t="s">
        <v>21</v>
      </c>
      <c r="W8" s="66"/>
    </row>
    <row r="9" spans="1:23" s="14" customFormat="1" ht="18" customHeight="1" x14ac:dyDescent="0.25">
      <c r="A9" s="4">
        <v>4</v>
      </c>
      <c r="B9" s="42">
        <v>44442</v>
      </c>
      <c r="C9" s="42">
        <v>44533</v>
      </c>
      <c r="D9" s="43" t="s">
        <v>44</v>
      </c>
      <c r="E9" s="44">
        <v>868183038516535</v>
      </c>
      <c r="F9" s="43"/>
      <c r="G9" s="43" t="s">
        <v>63</v>
      </c>
      <c r="H9" s="2"/>
      <c r="I9" s="60" t="s">
        <v>76</v>
      </c>
      <c r="J9" s="45" t="s">
        <v>83</v>
      </c>
      <c r="K9" s="45"/>
      <c r="L9" s="1" t="s">
        <v>72</v>
      </c>
      <c r="M9" s="45" t="s">
        <v>69</v>
      </c>
      <c r="N9" s="1"/>
      <c r="O9" s="45" t="s">
        <v>135</v>
      </c>
      <c r="P9" s="1" t="s">
        <v>74</v>
      </c>
      <c r="Q9" s="3" t="s">
        <v>19</v>
      </c>
      <c r="R9" s="43" t="s">
        <v>23</v>
      </c>
      <c r="S9" s="4"/>
      <c r="T9" s="23"/>
      <c r="U9" s="78"/>
      <c r="V9" s="63" t="s">
        <v>51</v>
      </c>
      <c r="W9" s="66"/>
    </row>
    <row r="10" spans="1:23" s="14" customFormat="1" ht="18" customHeight="1" x14ac:dyDescent="0.25">
      <c r="A10" s="4">
        <v>5</v>
      </c>
      <c r="B10" s="42">
        <v>44442</v>
      </c>
      <c r="C10" s="42">
        <v>44533</v>
      </c>
      <c r="D10" s="43" t="s">
        <v>44</v>
      </c>
      <c r="E10" s="44">
        <v>868183038523952</v>
      </c>
      <c r="F10" s="43"/>
      <c r="G10" s="43" t="s">
        <v>63</v>
      </c>
      <c r="H10" s="2"/>
      <c r="I10" s="60" t="s">
        <v>76</v>
      </c>
      <c r="J10" s="45"/>
      <c r="K10" s="1" t="s">
        <v>82</v>
      </c>
      <c r="L10" s="1" t="s">
        <v>72</v>
      </c>
      <c r="M10" s="45" t="s">
        <v>38</v>
      </c>
      <c r="N10" s="1"/>
      <c r="O10" s="45" t="s">
        <v>135</v>
      </c>
      <c r="P10" s="1" t="s">
        <v>74</v>
      </c>
      <c r="Q10" s="3" t="s">
        <v>19</v>
      </c>
      <c r="R10" s="43" t="s">
        <v>24</v>
      </c>
      <c r="S10" s="4"/>
      <c r="T10" s="32"/>
      <c r="U10" s="78"/>
      <c r="V10" s="63" t="s">
        <v>31</v>
      </c>
      <c r="W10" s="66"/>
    </row>
    <row r="11" spans="1:23" s="14" customFormat="1" ht="18" customHeight="1" x14ac:dyDescent="0.25">
      <c r="A11" s="4">
        <v>6</v>
      </c>
      <c r="B11" s="42">
        <v>44442</v>
      </c>
      <c r="C11" s="42">
        <v>44533</v>
      </c>
      <c r="D11" s="43" t="s">
        <v>44</v>
      </c>
      <c r="E11" s="44">
        <v>868183034788930</v>
      </c>
      <c r="F11" s="43"/>
      <c r="G11" s="43" t="s">
        <v>62</v>
      </c>
      <c r="H11" s="2" t="s">
        <v>81</v>
      </c>
      <c r="I11" s="45" t="s">
        <v>75</v>
      </c>
      <c r="J11" s="45"/>
      <c r="K11" s="1" t="s">
        <v>80</v>
      </c>
      <c r="L11" s="1" t="s">
        <v>72</v>
      </c>
      <c r="M11" s="45" t="s">
        <v>38</v>
      </c>
      <c r="N11" s="1"/>
      <c r="O11" s="45" t="s">
        <v>135</v>
      </c>
      <c r="P11" s="1" t="s">
        <v>74</v>
      </c>
      <c r="Q11" s="3" t="s">
        <v>19</v>
      </c>
      <c r="R11" s="43" t="s">
        <v>24</v>
      </c>
      <c r="S11" s="4"/>
      <c r="T11" s="13"/>
      <c r="U11" s="78"/>
      <c r="V11" s="63" t="s">
        <v>30</v>
      </c>
      <c r="W11" s="66"/>
    </row>
    <row r="12" spans="1:23" s="14" customFormat="1" ht="18" customHeight="1" x14ac:dyDescent="0.25">
      <c r="A12" s="4">
        <v>7</v>
      </c>
      <c r="B12" s="42">
        <v>44442</v>
      </c>
      <c r="C12" s="42">
        <v>44533</v>
      </c>
      <c r="D12" s="43" t="s">
        <v>44</v>
      </c>
      <c r="E12" s="44">
        <v>868183034785621</v>
      </c>
      <c r="F12" s="43"/>
      <c r="G12" s="43" t="s">
        <v>62</v>
      </c>
      <c r="H12" s="2" t="s">
        <v>81</v>
      </c>
      <c r="I12" s="45" t="s">
        <v>76</v>
      </c>
      <c r="J12" s="45" t="s">
        <v>92</v>
      </c>
      <c r="K12" s="1" t="s">
        <v>101</v>
      </c>
      <c r="L12" s="45" t="s">
        <v>101</v>
      </c>
      <c r="M12" s="45" t="s">
        <v>102</v>
      </c>
      <c r="N12" s="1"/>
      <c r="O12" s="45" t="s">
        <v>135</v>
      </c>
      <c r="P12" s="1" t="s">
        <v>74</v>
      </c>
      <c r="Q12" s="4" t="s">
        <v>97</v>
      </c>
      <c r="R12" s="43" t="s">
        <v>98</v>
      </c>
      <c r="S12" s="4"/>
      <c r="T12" s="13"/>
      <c r="U12" s="77" t="s">
        <v>19</v>
      </c>
      <c r="V12" s="63" t="s">
        <v>23</v>
      </c>
      <c r="W12" s="66"/>
    </row>
    <row r="13" spans="1:23" s="14" customFormat="1" ht="18" customHeight="1" x14ac:dyDescent="0.25">
      <c r="A13" s="4">
        <v>8</v>
      </c>
      <c r="B13" s="42">
        <v>44442</v>
      </c>
      <c r="C13" s="42">
        <v>44533</v>
      </c>
      <c r="D13" s="43" t="s">
        <v>44</v>
      </c>
      <c r="E13" s="44">
        <v>868183038062738</v>
      </c>
      <c r="F13" s="43"/>
      <c r="G13" s="43" t="s">
        <v>63</v>
      </c>
      <c r="H13" s="15"/>
      <c r="I13" s="45" t="s">
        <v>70</v>
      </c>
      <c r="J13" s="1" t="s">
        <v>77</v>
      </c>
      <c r="K13" s="1" t="s">
        <v>72</v>
      </c>
      <c r="L13" s="45"/>
      <c r="M13" s="1" t="s">
        <v>78</v>
      </c>
      <c r="N13" s="1"/>
      <c r="O13" s="45" t="s">
        <v>135</v>
      </c>
      <c r="P13" s="1" t="s">
        <v>74</v>
      </c>
      <c r="Q13" s="3" t="s">
        <v>18</v>
      </c>
      <c r="R13" s="11" t="s">
        <v>21</v>
      </c>
      <c r="S13" s="4"/>
      <c r="T13" s="13"/>
      <c r="U13" s="78"/>
      <c r="V13" s="63" t="s">
        <v>37</v>
      </c>
      <c r="W13" s="66"/>
    </row>
    <row r="14" spans="1:23" s="14" customFormat="1" ht="18" customHeight="1" x14ac:dyDescent="0.25">
      <c r="A14" s="4">
        <v>9</v>
      </c>
      <c r="B14" s="42">
        <v>44442</v>
      </c>
      <c r="C14" s="42">
        <v>44533</v>
      </c>
      <c r="D14" s="43" t="s">
        <v>44</v>
      </c>
      <c r="E14" s="44">
        <v>868183033820924</v>
      </c>
      <c r="F14" s="43"/>
      <c r="G14" s="43" t="s">
        <v>62</v>
      </c>
      <c r="H14" s="1"/>
      <c r="I14" s="45" t="s">
        <v>71</v>
      </c>
      <c r="J14" s="45"/>
      <c r="K14" s="1" t="s">
        <v>79</v>
      </c>
      <c r="L14" s="1" t="s">
        <v>72</v>
      </c>
      <c r="M14" s="45" t="s">
        <v>38</v>
      </c>
      <c r="N14" s="1"/>
      <c r="O14" s="45" t="s">
        <v>135</v>
      </c>
      <c r="P14" s="1" t="s">
        <v>74</v>
      </c>
      <c r="Q14" s="4" t="s">
        <v>19</v>
      </c>
      <c r="R14" s="43" t="s">
        <v>24</v>
      </c>
      <c r="S14" s="4"/>
      <c r="T14" s="13"/>
      <c r="U14" s="78"/>
      <c r="V14" s="63" t="s">
        <v>36</v>
      </c>
      <c r="W14" s="66"/>
    </row>
    <row r="15" spans="1:23" ht="18" customHeight="1" x14ac:dyDescent="0.25">
      <c r="A15" s="4">
        <v>10</v>
      </c>
      <c r="B15" s="42">
        <v>44442</v>
      </c>
      <c r="C15" s="42">
        <v>44533</v>
      </c>
      <c r="D15" s="43" t="s">
        <v>44</v>
      </c>
      <c r="E15" s="44">
        <v>867857039907618</v>
      </c>
      <c r="F15" s="43"/>
      <c r="G15" s="43" t="s">
        <v>62</v>
      </c>
      <c r="H15" s="1"/>
      <c r="I15" s="45" t="s">
        <v>71</v>
      </c>
      <c r="J15" s="45" t="s">
        <v>88</v>
      </c>
      <c r="K15" s="1"/>
      <c r="L15" s="45" t="s">
        <v>72</v>
      </c>
      <c r="M15" s="45" t="s">
        <v>69</v>
      </c>
      <c r="N15" s="1"/>
      <c r="O15" s="45" t="s">
        <v>135</v>
      </c>
      <c r="P15" s="1" t="s">
        <v>74</v>
      </c>
      <c r="Q15" s="4" t="s">
        <v>19</v>
      </c>
      <c r="R15" s="43" t="s">
        <v>23</v>
      </c>
      <c r="S15" s="4"/>
      <c r="T15" s="16"/>
      <c r="U15" s="78"/>
      <c r="V15" s="63" t="s">
        <v>24</v>
      </c>
      <c r="W15" s="66"/>
    </row>
    <row r="16" spans="1:23" ht="18" customHeight="1" x14ac:dyDescent="0.25">
      <c r="A16" s="4">
        <v>11</v>
      </c>
      <c r="B16" s="42">
        <v>44442</v>
      </c>
      <c r="C16" s="42">
        <v>44533</v>
      </c>
      <c r="D16" s="43" t="s">
        <v>44</v>
      </c>
      <c r="E16" s="44">
        <v>868183035871461</v>
      </c>
      <c r="F16" s="43"/>
      <c r="G16" s="43" t="s">
        <v>63</v>
      </c>
      <c r="H16" s="1"/>
      <c r="I16" s="1" t="s">
        <v>76</v>
      </c>
      <c r="J16" s="1" t="s">
        <v>92</v>
      </c>
      <c r="K16" s="1" t="s">
        <v>72</v>
      </c>
      <c r="L16" s="45"/>
      <c r="M16" s="45" t="s">
        <v>93</v>
      </c>
      <c r="N16" s="1"/>
      <c r="O16" s="45" t="s">
        <v>135</v>
      </c>
      <c r="P16" s="1" t="s">
        <v>74</v>
      </c>
      <c r="Q16" s="4" t="s">
        <v>18</v>
      </c>
      <c r="R16" s="43" t="s">
        <v>31</v>
      </c>
      <c r="S16" s="4"/>
      <c r="T16" s="16"/>
      <c r="U16" s="79"/>
      <c r="V16" s="63" t="s">
        <v>25</v>
      </c>
      <c r="W16" s="66"/>
    </row>
    <row r="17" spans="1:23" ht="18" customHeight="1" x14ac:dyDescent="0.25">
      <c r="A17" s="4">
        <v>12</v>
      </c>
      <c r="B17" s="42">
        <v>44442</v>
      </c>
      <c r="C17" s="42">
        <v>44533</v>
      </c>
      <c r="D17" s="43" t="s">
        <v>44</v>
      </c>
      <c r="E17" s="44">
        <v>868183037811606</v>
      </c>
      <c r="F17" s="43"/>
      <c r="G17" s="43" t="s">
        <v>63</v>
      </c>
      <c r="H17" s="1"/>
      <c r="I17" s="45" t="s">
        <v>70</v>
      </c>
      <c r="J17" s="45" t="s">
        <v>77</v>
      </c>
      <c r="K17" s="1" t="s">
        <v>72</v>
      </c>
      <c r="L17" s="1"/>
      <c r="M17" s="1" t="s">
        <v>78</v>
      </c>
      <c r="N17" s="1"/>
      <c r="O17" s="45" t="s">
        <v>135</v>
      </c>
      <c r="P17" s="1" t="s">
        <v>74</v>
      </c>
      <c r="Q17" s="4" t="s">
        <v>18</v>
      </c>
      <c r="R17" s="43" t="s">
        <v>21</v>
      </c>
      <c r="S17" s="4"/>
      <c r="T17" s="16"/>
      <c r="U17" s="13"/>
      <c r="V17" s="61"/>
      <c r="W17" s="66"/>
    </row>
    <row r="18" spans="1:23" ht="18" customHeight="1" x14ac:dyDescent="0.25">
      <c r="A18" s="1">
        <v>13</v>
      </c>
      <c r="B18" s="42">
        <v>44442</v>
      </c>
      <c r="C18" s="42">
        <v>44533</v>
      </c>
      <c r="D18" s="45" t="s">
        <v>44</v>
      </c>
      <c r="E18" s="68">
        <v>867717030422258</v>
      </c>
      <c r="F18" s="45"/>
      <c r="G18" s="45" t="s">
        <v>62</v>
      </c>
      <c r="H18" s="1"/>
      <c r="I18" s="1" t="s">
        <v>90</v>
      </c>
      <c r="J18" s="1" t="s">
        <v>100</v>
      </c>
      <c r="K18" s="1" t="s">
        <v>91</v>
      </c>
      <c r="L18" s="1" t="s">
        <v>72</v>
      </c>
      <c r="M18" s="1" t="s">
        <v>134</v>
      </c>
      <c r="N18" s="67"/>
      <c r="O18" s="45" t="s">
        <v>133</v>
      </c>
      <c r="P18" s="1" t="s">
        <v>74</v>
      </c>
      <c r="Q18" s="1" t="s">
        <v>18</v>
      </c>
      <c r="R18" s="1" t="s">
        <v>35</v>
      </c>
      <c r="S18" s="1"/>
      <c r="T18" s="16"/>
      <c r="U18" s="16"/>
      <c r="V18" s="16"/>
      <c r="W18" s="66"/>
    </row>
    <row r="19" spans="1:23" ht="18" customHeight="1" x14ac:dyDescent="0.25">
      <c r="A19" s="4">
        <v>14</v>
      </c>
      <c r="B19" s="42">
        <v>44442</v>
      </c>
      <c r="C19" s="42">
        <v>44533</v>
      </c>
      <c r="D19" s="43" t="s">
        <v>44</v>
      </c>
      <c r="E19" s="44">
        <v>867717030426887</v>
      </c>
      <c r="F19" s="43"/>
      <c r="G19" s="43" t="s">
        <v>62</v>
      </c>
      <c r="H19" s="1"/>
      <c r="I19" s="1" t="s">
        <v>90</v>
      </c>
      <c r="J19" s="1"/>
      <c r="K19" s="1" t="s">
        <v>89</v>
      </c>
      <c r="L19" s="1" t="s">
        <v>72</v>
      </c>
      <c r="M19" s="11" t="s">
        <v>38</v>
      </c>
      <c r="N19" s="1"/>
      <c r="O19" s="45" t="s">
        <v>135</v>
      </c>
      <c r="P19" s="1" t="s">
        <v>74</v>
      </c>
      <c r="Q19" s="4" t="s">
        <v>19</v>
      </c>
      <c r="R19" s="11" t="s">
        <v>24</v>
      </c>
      <c r="S19" s="4"/>
      <c r="T19" s="16"/>
      <c r="U19" s="5" t="s">
        <v>39</v>
      </c>
      <c r="V19" s="64" t="s">
        <v>16</v>
      </c>
      <c r="W19" s="66"/>
    </row>
    <row r="20" spans="1:23" ht="18" customHeight="1" x14ac:dyDescent="0.25">
      <c r="A20" s="4">
        <v>15</v>
      </c>
      <c r="B20" s="42">
        <v>44442</v>
      </c>
      <c r="C20" s="42">
        <v>44533</v>
      </c>
      <c r="D20" s="43" t="s">
        <v>44</v>
      </c>
      <c r="E20" s="44">
        <v>868183033877866</v>
      </c>
      <c r="F20" s="43"/>
      <c r="G20" s="43" t="s">
        <v>62</v>
      </c>
      <c r="H20" s="1"/>
      <c r="I20" s="1" t="s">
        <v>95</v>
      </c>
      <c r="J20" s="1" t="s">
        <v>92</v>
      </c>
      <c r="K20" s="1" t="s">
        <v>94</v>
      </c>
      <c r="L20" s="1" t="s">
        <v>72</v>
      </c>
      <c r="M20" s="45" t="s">
        <v>96</v>
      </c>
      <c r="N20" s="1"/>
      <c r="O20" s="45" t="s">
        <v>135</v>
      </c>
      <c r="P20" s="1" t="s">
        <v>74</v>
      </c>
      <c r="Q20" s="4" t="s">
        <v>97</v>
      </c>
      <c r="R20" s="43" t="s">
        <v>99</v>
      </c>
      <c r="S20" s="4"/>
      <c r="T20" s="16"/>
      <c r="U20" s="11" t="s">
        <v>17</v>
      </c>
      <c r="V20" s="65">
        <f>COUNTIF($Q$6:$Q$51,"PM")</f>
        <v>9</v>
      </c>
      <c r="W20" s="66"/>
    </row>
    <row r="21" spans="1:23" ht="18" customHeight="1" x14ac:dyDescent="0.25">
      <c r="A21" s="4">
        <v>16</v>
      </c>
      <c r="B21" s="42">
        <v>44442</v>
      </c>
      <c r="C21" s="42">
        <v>44533</v>
      </c>
      <c r="D21" s="43" t="s">
        <v>44</v>
      </c>
      <c r="E21" s="44">
        <v>868183035870489</v>
      </c>
      <c r="F21" s="43"/>
      <c r="G21" s="43" t="s">
        <v>63</v>
      </c>
      <c r="H21" s="1"/>
      <c r="I21" s="1" t="s">
        <v>76</v>
      </c>
      <c r="J21" s="45" t="s">
        <v>83</v>
      </c>
      <c r="K21" s="11"/>
      <c r="L21" s="1" t="s">
        <v>72</v>
      </c>
      <c r="M21" s="11" t="s">
        <v>73</v>
      </c>
      <c r="N21" s="11"/>
      <c r="O21" s="45" t="s">
        <v>135</v>
      </c>
      <c r="P21" s="11" t="s">
        <v>74</v>
      </c>
      <c r="Q21" s="4" t="s">
        <v>19</v>
      </c>
      <c r="R21" s="11" t="s">
        <v>23</v>
      </c>
      <c r="S21" s="4"/>
      <c r="T21" s="16"/>
      <c r="U21" s="11" t="s">
        <v>49</v>
      </c>
      <c r="V21" s="65">
        <f>COUNTIF($Q$6:$Q$51,"PC")</f>
        <v>6</v>
      </c>
      <c r="W21" s="66"/>
    </row>
    <row r="22" spans="1:23" ht="18" customHeight="1" x14ac:dyDescent="0.25">
      <c r="A22" s="4">
        <v>17</v>
      </c>
      <c r="B22" s="42">
        <v>44442</v>
      </c>
      <c r="C22" s="42">
        <v>44533</v>
      </c>
      <c r="D22" s="43" t="s">
        <v>44</v>
      </c>
      <c r="E22" s="44">
        <v>868183033846853</v>
      </c>
      <c r="F22" s="43"/>
      <c r="G22" s="43" t="s">
        <v>62</v>
      </c>
      <c r="H22" s="11"/>
      <c r="I22" s="1" t="s">
        <v>71</v>
      </c>
      <c r="J22" s="45" t="s">
        <v>83</v>
      </c>
      <c r="K22" s="11"/>
      <c r="L22" s="1" t="s">
        <v>72</v>
      </c>
      <c r="M22" s="11" t="s">
        <v>73</v>
      </c>
      <c r="N22" s="11"/>
      <c r="O22" s="45" t="s">
        <v>135</v>
      </c>
      <c r="P22" s="11" t="s">
        <v>74</v>
      </c>
      <c r="Q22" s="4" t="s">
        <v>19</v>
      </c>
      <c r="R22" s="11" t="s">
        <v>23</v>
      </c>
      <c r="S22" s="4"/>
      <c r="T22" s="16"/>
      <c r="U22" s="11" t="s">
        <v>50</v>
      </c>
      <c r="V22" s="65">
        <f>COUNTIF($Q$6:$Q$51,"PC+PM")</f>
        <v>2</v>
      </c>
      <c r="W22" s="6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6"/>
      <c r="W23" s="6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6"/>
      <c r="W24" s="6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" t="s">
        <v>46</v>
      </c>
      <c r="V25" s="64" t="s">
        <v>16</v>
      </c>
      <c r="W25" s="66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65">
        <f>COUNTIF($R$6:$R$51,"*MCU*")</f>
        <v>0</v>
      </c>
      <c r="W26" s="6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65">
        <f>COUNTIF($R$6:$R$51,"*GSM*")</f>
        <v>1</v>
      </c>
      <c r="W27" s="6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3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3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5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5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17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1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1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Q4:Q5"/>
    <mergeCell ref="R4:R5"/>
    <mergeCell ref="U4:U5"/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="85" zoomScaleNormal="85" workbookViewId="0">
      <selection activeCell="B6" sqref="B6:S8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0" t="s">
        <v>68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55"/>
    </row>
    <row r="2" spans="1:23" ht="24.95" customHeight="1" x14ac:dyDescent="0.25">
      <c r="A2" s="71" t="s">
        <v>9</v>
      </c>
      <c r="B2" s="72"/>
      <c r="C2" s="72"/>
      <c r="D2" s="72"/>
      <c r="E2" s="73" t="s">
        <v>61</v>
      </c>
      <c r="F2" s="73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75" t="s">
        <v>42</v>
      </c>
      <c r="N4" s="75" t="s">
        <v>10</v>
      </c>
      <c r="O4" s="69" t="s">
        <v>7</v>
      </c>
      <c r="P4" s="80" t="s">
        <v>14</v>
      </c>
      <c r="Q4" s="69" t="s">
        <v>39</v>
      </c>
      <c r="R4" s="69" t="s">
        <v>53</v>
      </c>
      <c r="S4" s="81" t="s">
        <v>54</v>
      </c>
      <c r="T4" s="30"/>
      <c r="U4" s="69" t="s">
        <v>39</v>
      </c>
      <c r="V4" s="69" t="s">
        <v>53</v>
      </c>
      <c r="W4" s="56"/>
    </row>
    <row r="5" spans="1:23" ht="50.1" customHeight="1" x14ac:dyDescent="0.25">
      <c r="A5" s="74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55</v>
      </c>
      <c r="I5" s="50" t="s">
        <v>15</v>
      </c>
      <c r="J5" s="69"/>
      <c r="K5" s="50" t="s">
        <v>12</v>
      </c>
      <c r="L5" s="50" t="s">
        <v>13</v>
      </c>
      <c r="M5" s="76"/>
      <c r="N5" s="76"/>
      <c r="O5" s="69"/>
      <c r="P5" s="80"/>
      <c r="Q5" s="69"/>
      <c r="R5" s="69"/>
      <c r="S5" s="81"/>
      <c r="T5" s="30"/>
      <c r="U5" s="69"/>
      <c r="V5" s="69"/>
      <c r="W5" s="56"/>
    </row>
    <row r="6" spans="1:23" s="14" customFormat="1" ht="18" customHeight="1" x14ac:dyDescent="0.25">
      <c r="A6" s="4">
        <v>1</v>
      </c>
      <c r="B6" s="42">
        <v>44442</v>
      </c>
      <c r="C6" s="42">
        <v>44533</v>
      </c>
      <c r="D6" s="43" t="s">
        <v>64</v>
      </c>
      <c r="E6" s="44">
        <v>864811037294092</v>
      </c>
      <c r="F6" s="43"/>
      <c r="G6" s="43" t="s">
        <v>62</v>
      </c>
      <c r="H6" s="43"/>
      <c r="I6" s="45" t="s">
        <v>119</v>
      </c>
      <c r="J6" s="45" t="s">
        <v>104</v>
      </c>
      <c r="K6" s="48"/>
      <c r="L6" s="45" t="s">
        <v>105</v>
      </c>
      <c r="M6" s="45" t="s">
        <v>111</v>
      </c>
      <c r="N6" s="47">
        <v>150000</v>
      </c>
      <c r="O6" s="45" t="s">
        <v>135</v>
      </c>
      <c r="P6" s="45" t="s">
        <v>74</v>
      </c>
      <c r="Q6" s="3" t="s">
        <v>18</v>
      </c>
      <c r="R6" s="43" t="s">
        <v>51</v>
      </c>
      <c r="S6" s="4"/>
      <c r="T6" s="49"/>
      <c r="U6" s="77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>
        <v>44442</v>
      </c>
      <c r="C7" s="42">
        <v>44533</v>
      </c>
      <c r="D7" s="43" t="s">
        <v>64</v>
      </c>
      <c r="E7" s="44">
        <v>864811036930837</v>
      </c>
      <c r="F7" s="43"/>
      <c r="G7" s="43" t="s">
        <v>62</v>
      </c>
      <c r="H7" s="43"/>
      <c r="I7" s="45" t="s">
        <v>90</v>
      </c>
      <c r="J7" s="45"/>
      <c r="K7" s="1" t="s">
        <v>110</v>
      </c>
      <c r="L7" s="45"/>
      <c r="M7" s="45" t="s">
        <v>38</v>
      </c>
      <c r="N7" s="3"/>
      <c r="O7" s="45" t="s">
        <v>135</v>
      </c>
      <c r="P7" s="45" t="s">
        <v>74</v>
      </c>
      <c r="Q7" s="3" t="s">
        <v>19</v>
      </c>
      <c r="R7" s="43" t="s">
        <v>24</v>
      </c>
      <c r="S7" s="4"/>
      <c r="T7" s="49"/>
      <c r="U7" s="78"/>
      <c r="V7" s="4" t="s">
        <v>35</v>
      </c>
      <c r="W7" s="49"/>
    </row>
    <row r="8" spans="1:23" s="14" customFormat="1" ht="18" customHeight="1" x14ac:dyDescent="0.25">
      <c r="A8" s="4">
        <v>3</v>
      </c>
      <c r="B8" s="42">
        <v>44442</v>
      </c>
      <c r="C8" s="42">
        <v>44533</v>
      </c>
      <c r="D8" s="43" t="s">
        <v>64</v>
      </c>
      <c r="E8" s="44">
        <v>863586032847216</v>
      </c>
      <c r="F8" s="43"/>
      <c r="G8" s="43" t="s">
        <v>62</v>
      </c>
      <c r="H8" s="43"/>
      <c r="I8" s="45" t="s">
        <v>90</v>
      </c>
      <c r="J8" s="45" t="s">
        <v>106</v>
      </c>
      <c r="K8" s="46" t="s">
        <v>103</v>
      </c>
      <c r="L8" s="45" t="s">
        <v>105</v>
      </c>
      <c r="M8" s="45" t="s">
        <v>107</v>
      </c>
      <c r="N8" s="1"/>
      <c r="O8" s="45" t="s">
        <v>135</v>
      </c>
      <c r="P8" s="1" t="s">
        <v>74</v>
      </c>
      <c r="Q8" s="3" t="s">
        <v>97</v>
      </c>
      <c r="R8" s="43" t="s">
        <v>108</v>
      </c>
      <c r="S8" s="4" t="s">
        <v>109</v>
      </c>
      <c r="T8" s="49"/>
      <c r="U8" s="78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45"/>
      <c r="J9" s="45"/>
      <c r="K9" s="45"/>
      <c r="L9" s="45"/>
      <c r="M9" s="45"/>
      <c r="N9" s="1"/>
      <c r="O9" s="45"/>
      <c r="P9" s="1"/>
      <c r="Q9" s="3"/>
      <c r="R9" s="43"/>
      <c r="S9" s="4"/>
      <c r="T9" s="49"/>
      <c r="U9" s="78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45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78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78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77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78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78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8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9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1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1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1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1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1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2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4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J1" zoomScale="85" zoomScaleNormal="85" workbookViewId="0">
      <selection activeCell="B6" sqref="B6:S13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17.855468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0" t="s">
        <v>68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55"/>
    </row>
    <row r="2" spans="1:23" ht="24.95" customHeight="1" x14ac:dyDescent="0.25">
      <c r="A2" s="71" t="s">
        <v>9</v>
      </c>
      <c r="B2" s="72"/>
      <c r="C2" s="72"/>
      <c r="D2" s="72"/>
      <c r="E2" s="73" t="s">
        <v>61</v>
      </c>
      <c r="F2" s="73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75" t="s">
        <v>42</v>
      </c>
      <c r="N4" s="75" t="s">
        <v>10</v>
      </c>
      <c r="O4" s="69" t="s">
        <v>7</v>
      </c>
      <c r="P4" s="80" t="s">
        <v>14</v>
      </c>
      <c r="Q4" s="69" t="s">
        <v>39</v>
      </c>
      <c r="R4" s="69" t="s">
        <v>53</v>
      </c>
      <c r="S4" s="81" t="s">
        <v>54</v>
      </c>
      <c r="T4" s="30"/>
      <c r="U4" s="69" t="s">
        <v>39</v>
      </c>
      <c r="V4" s="69" t="s">
        <v>53</v>
      </c>
      <c r="W4" s="56"/>
    </row>
    <row r="5" spans="1:23" ht="50.1" customHeight="1" x14ac:dyDescent="0.25">
      <c r="A5" s="74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3" t="s">
        <v>15</v>
      </c>
      <c r="J5" s="69"/>
      <c r="K5" s="53" t="s">
        <v>12</v>
      </c>
      <c r="L5" s="53" t="s">
        <v>13</v>
      </c>
      <c r="M5" s="76"/>
      <c r="N5" s="76"/>
      <c r="O5" s="69"/>
      <c r="P5" s="80"/>
      <c r="Q5" s="69"/>
      <c r="R5" s="69"/>
      <c r="S5" s="81"/>
      <c r="T5" s="30"/>
      <c r="U5" s="69"/>
      <c r="V5" s="69"/>
      <c r="W5" s="56"/>
    </row>
    <row r="6" spans="1:23" s="14" customFormat="1" ht="18" customHeight="1" x14ac:dyDescent="0.25">
      <c r="A6" s="4">
        <v>1</v>
      </c>
      <c r="B6" s="42">
        <v>44442</v>
      </c>
      <c r="C6" s="42">
        <v>44533</v>
      </c>
      <c r="D6" s="43" t="s">
        <v>65</v>
      </c>
      <c r="E6" s="44">
        <v>863586032908307</v>
      </c>
      <c r="F6" s="43"/>
      <c r="G6" s="43" t="s">
        <v>62</v>
      </c>
      <c r="H6" s="43"/>
      <c r="I6" s="60" t="s">
        <v>90</v>
      </c>
      <c r="J6" s="45"/>
      <c r="K6" s="48" t="s">
        <v>115</v>
      </c>
      <c r="L6" s="45" t="s">
        <v>114</v>
      </c>
      <c r="M6" s="1" t="s">
        <v>38</v>
      </c>
      <c r="N6" s="1"/>
      <c r="O6" s="45" t="s">
        <v>135</v>
      </c>
      <c r="P6" s="1" t="s">
        <v>74</v>
      </c>
      <c r="Q6" s="3" t="s">
        <v>19</v>
      </c>
      <c r="R6" s="11" t="s">
        <v>24</v>
      </c>
      <c r="S6" s="4"/>
      <c r="T6" s="52"/>
      <c r="U6" s="77" t="s">
        <v>18</v>
      </c>
      <c r="V6" s="4" t="s">
        <v>20</v>
      </c>
      <c r="W6" s="52"/>
    </row>
    <row r="7" spans="1:23" s="14" customFormat="1" ht="18" customHeight="1" x14ac:dyDescent="0.25">
      <c r="A7" s="4">
        <v>2</v>
      </c>
      <c r="B7" s="42">
        <v>44442</v>
      </c>
      <c r="C7" s="42">
        <v>44533</v>
      </c>
      <c r="D7" s="43" t="s">
        <v>65</v>
      </c>
      <c r="E7" s="44">
        <v>861694031094806</v>
      </c>
      <c r="F7" s="43"/>
      <c r="G7" s="43" t="s">
        <v>62</v>
      </c>
      <c r="H7" s="43"/>
      <c r="I7" s="45" t="s">
        <v>90</v>
      </c>
      <c r="J7" s="45"/>
      <c r="K7" s="1" t="s">
        <v>124</v>
      </c>
      <c r="L7" s="45" t="s">
        <v>114</v>
      </c>
      <c r="M7" s="1" t="s">
        <v>38</v>
      </c>
      <c r="N7" s="1"/>
      <c r="O7" s="45" t="s">
        <v>135</v>
      </c>
      <c r="P7" s="1" t="s">
        <v>74</v>
      </c>
      <c r="Q7" s="3" t="s">
        <v>19</v>
      </c>
      <c r="R7" s="11" t="s">
        <v>24</v>
      </c>
      <c r="S7" s="4"/>
      <c r="T7" s="52"/>
      <c r="U7" s="78"/>
      <c r="V7" s="4" t="s">
        <v>35</v>
      </c>
      <c r="W7" s="52"/>
    </row>
    <row r="8" spans="1:23" s="14" customFormat="1" ht="18" customHeight="1" x14ac:dyDescent="0.25">
      <c r="A8" s="4">
        <v>3</v>
      </c>
      <c r="B8" s="42">
        <v>44442</v>
      </c>
      <c r="C8" s="42">
        <v>44533</v>
      </c>
      <c r="D8" s="43" t="s">
        <v>65</v>
      </c>
      <c r="E8" s="44">
        <v>866192037775812</v>
      </c>
      <c r="F8" s="43"/>
      <c r="G8" s="43" t="s">
        <v>62</v>
      </c>
      <c r="H8" s="43"/>
      <c r="I8" s="45" t="s">
        <v>90</v>
      </c>
      <c r="J8" s="45" t="s">
        <v>123</v>
      </c>
      <c r="K8" s="46" t="s">
        <v>117</v>
      </c>
      <c r="L8" s="45"/>
      <c r="M8" s="45" t="s">
        <v>132</v>
      </c>
      <c r="N8" s="67"/>
      <c r="O8" s="45" t="s">
        <v>133</v>
      </c>
      <c r="P8" s="1" t="s">
        <v>74</v>
      </c>
      <c r="Q8" s="3" t="s">
        <v>18</v>
      </c>
      <c r="R8" s="43" t="s">
        <v>35</v>
      </c>
      <c r="S8" s="4"/>
      <c r="T8" s="52"/>
      <c r="U8" s="78"/>
      <c r="V8" s="4" t="s">
        <v>21</v>
      </c>
      <c r="W8" s="52"/>
    </row>
    <row r="9" spans="1:23" s="14" customFormat="1" ht="18" customHeight="1" x14ac:dyDescent="0.25">
      <c r="A9" s="4">
        <v>4</v>
      </c>
      <c r="B9" s="42">
        <v>44442</v>
      </c>
      <c r="C9" s="42">
        <v>44533</v>
      </c>
      <c r="D9" s="43" t="s">
        <v>65</v>
      </c>
      <c r="E9" s="44">
        <v>861694030927311</v>
      </c>
      <c r="F9" s="43"/>
      <c r="G9" s="43" t="s">
        <v>62</v>
      </c>
      <c r="H9" s="2"/>
      <c r="I9" s="45" t="s">
        <v>90</v>
      </c>
      <c r="J9" s="45" t="s">
        <v>34</v>
      </c>
      <c r="K9" s="45" t="s">
        <v>122</v>
      </c>
      <c r="L9" s="45"/>
      <c r="M9" s="45" t="s">
        <v>132</v>
      </c>
      <c r="N9" s="67"/>
      <c r="O9" s="45" t="s">
        <v>133</v>
      </c>
      <c r="P9" s="1" t="s">
        <v>74</v>
      </c>
      <c r="Q9" s="3" t="s">
        <v>18</v>
      </c>
      <c r="R9" s="43" t="s">
        <v>35</v>
      </c>
      <c r="S9" s="4"/>
      <c r="T9" s="52"/>
      <c r="U9" s="78"/>
      <c r="V9" s="4" t="s">
        <v>51</v>
      </c>
      <c r="W9" s="52"/>
    </row>
    <row r="10" spans="1:23" s="14" customFormat="1" ht="18" customHeight="1" x14ac:dyDescent="0.25">
      <c r="A10" s="4">
        <v>5</v>
      </c>
      <c r="B10" s="42">
        <v>44442</v>
      </c>
      <c r="C10" s="42">
        <v>44533</v>
      </c>
      <c r="D10" s="43" t="s">
        <v>65</v>
      </c>
      <c r="E10" s="44">
        <v>861694031116583</v>
      </c>
      <c r="F10" s="43" t="s">
        <v>116</v>
      </c>
      <c r="G10" s="43" t="s">
        <v>62</v>
      </c>
      <c r="H10" s="1" t="s">
        <v>120</v>
      </c>
      <c r="I10" s="45" t="s">
        <v>90</v>
      </c>
      <c r="J10" s="45"/>
      <c r="K10" s="1" t="s">
        <v>121</v>
      </c>
      <c r="L10" s="45" t="s">
        <v>114</v>
      </c>
      <c r="M10" s="1" t="s">
        <v>38</v>
      </c>
      <c r="N10" s="1"/>
      <c r="O10" s="45" t="s">
        <v>135</v>
      </c>
      <c r="P10" s="1" t="s">
        <v>74</v>
      </c>
      <c r="Q10" s="3" t="s">
        <v>19</v>
      </c>
      <c r="R10" s="11" t="s">
        <v>24</v>
      </c>
      <c r="S10" s="4"/>
      <c r="T10" s="52"/>
      <c r="U10" s="78"/>
      <c r="V10" s="4" t="s">
        <v>31</v>
      </c>
      <c r="W10" s="52"/>
    </row>
    <row r="11" spans="1:23" s="14" customFormat="1" ht="18" customHeight="1" x14ac:dyDescent="0.25">
      <c r="A11" s="4">
        <v>6</v>
      </c>
      <c r="B11" s="42">
        <v>44442</v>
      </c>
      <c r="C11" s="42">
        <v>44533</v>
      </c>
      <c r="D11" s="43" t="s">
        <v>65</v>
      </c>
      <c r="E11" s="44">
        <v>866192037827530</v>
      </c>
      <c r="F11" s="43"/>
      <c r="G11" s="43" t="s">
        <v>62</v>
      </c>
      <c r="H11" s="2" t="s">
        <v>81</v>
      </c>
      <c r="I11" s="45" t="s">
        <v>119</v>
      </c>
      <c r="J11" s="45"/>
      <c r="K11" s="1" t="s">
        <v>117</v>
      </c>
      <c r="L11" s="45" t="s">
        <v>114</v>
      </c>
      <c r="M11" s="1" t="s">
        <v>38</v>
      </c>
      <c r="N11" s="1"/>
      <c r="O11" s="45" t="s">
        <v>135</v>
      </c>
      <c r="P11" s="1" t="s">
        <v>74</v>
      </c>
      <c r="Q11" s="3" t="s">
        <v>19</v>
      </c>
      <c r="R11" s="11" t="s">
        <v>24</v>
      </c>
      <c r="S11" s="4"/>
      <c r="T11" s="52"/>
      <c r="U11" s="78"/>
      <c r="V11" s="4" t="s">
        <v>30</v>
      </c>
      <c r="W11" s="52"/>
    </row>
    <row r="12" spans="1:23" s="14" customFormat="1" ht="18" customHeight="1" x14ac:dyDescent="0.25">
      <c r="A12" s="4">
        <v>7</v>
      </c>
      <c r="B12" s="42">
        <v>44442</v>
      </c>
      <c r="C12" s="42">
        <v>44533</v>
      </c>
      <c r="D12" s="43" t="s">
        <v>65</v>
      </c>
      <c r="E12" s="44">
        <v>863586032796587</v>
      </c>
      <c r="F12" s="43" t="s">
        <v>116</v>
      </c>
      <c r="G12" s="43" t="s">
        <v>62</v>
      </c>
      <c r="H12" s="1" t="s">
        <v>120</v>
      </c>
      <c r="I12" s="1" t="s">
        <v>90</v>
      </c>
      <c r="J12" s="45"/>
      <c r="K12" s="1" t="s">
        <v>115</v>
      </c>
      <c r="L12" s="45" t="s">
        <v>114</v>
      </c>
      <c r="M12" s="1" t="s">
        <v>38</v>
      </c>
      <c r="N12" s="1"/>
      <c r="O12" s="45" t="s">
        <v>135</v>
      </c>
      <c r="P12" s="1" t="s">
        <v>74</v>
      </c>
      <c r="Q12" s="3" t="s">
        <v>19</v>
      </c>
      <c r="R12" s="11" t="s">
        <v>24</v>
      </c>
      <c r="S12" s="4"/>
      <c r="T12" s="52"/>
      <c r="U12" s="77" t="s">
        <v>19</v>
      </c>
      <c r="V12" s="4" t="s">
        <v>23</v>
      </c>
      <c r="W12" s="52"/>
    </row>
    <row r="13" spans="1:23" s="14" customFormat="1" ht="18" customHeight="1" x14ac:dyDescent="0.25">
      <c r="A13" s="4">
        <v>8</v>
      </c>
      <c r="B13" s="42">
        <v>44442</v>
      </c>
      <c r="C13" s="42">
        <v>44533</v>
      </c>
      <c r="D13" s="43" t="s">
        <v>65</v>
      </c>
      <c r="E13" s="44">
        <v>862631034742857</v>
      </c>
      <c r="F13" s="43"/>
      <c r="G13" s="43" t="s">
        <v>62</v>
      </c>
      <c r="H13" s="15"/>
      <c r="I13" s="45" t="s">
        <v>113</v>
      </c>
      <c r="J13" s="1"/>
      <c r="K13" s="1" t="s">
        <v>112</v>
      </c>
      <c r="L13" s="45" t="s">
        <v>114</v>
      </c>
      <c r="M13" s="1" t="s">
        <v>38</v>
      </c>
      <c r="N13" s="1"/>
      <c r="O13" s="45" t="s">
        <v>135</v>
      </c>
      <c r="P13" s="1" t="s">
        <v>74</v>
      </c>
      <c r="Q13" s="3" t="s">
        <v>19</v>
      </c>
      <c r="R13" s="11" t="s">
        <v>24</v>
      </c>
      <c r="S13" s="4"/>
      <c r="T13" s="52"/>
      <c r="U13" s="78"/>
      <c r="V13" s="4" t="s">
        <v>37</v>
      </c>
      <c r="W13" s="52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52"/>
      <c r="U14" s="78"/>
      <c r="V14" s="4" t="s">
        <v>36</v>
      </c>
      <c r="W14" s="52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8"/>
      <c r="V15" s="4" t="s">
        <v>24</v>
      </c>
      <c r="W15" s="52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9"/>
      <c r="V16" s="4" t="s">
        <v>25</v>
      </c>
      <c r="W16" s="52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52"/>
      <c r="V17" s="17"/>
      <c r="W17" s="52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3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6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2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3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2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6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8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2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1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F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0" t="s">
        <v>68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55"/>
    </row>
    <row r="2" spans="1:23" ht="24.95" customHeight="1" x14ac:dyDescent="0.25">
      <c r="A2" s="71" t="s">
        <v>9</v>
      </c>
      <c r="B2" s="72"/>
      <c r="C2" s="72"/>
      <c r="D2" s="72"/>
      <c r="E2" s="73" t="s">
        <v>61</v>
      </c>
      <c r="F2" s="73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75" t="s">
        <v>42</v>
      </c>
      <c r="N4" s="75" t="s">
        <v>10</v>
      </c>
      <c r="O4" s="69" t="s">
        <v>7</v>
      </c>
      <c r="P4" s="80" t="s">
        <v>14</v>
      </c>
      <c r="Q4" s="69" t="s">
        <v>39</v>
      </c>
      <c r="R4" s="69" t="s">
        <v>53</v>
      </c>
      <c r="S4" s="81" t="s">
        <v>54</v>
      </c>
      <c r="T4" s="30"/>
      <c r="U4" s="69" t="s">
        <v>39</v>
      </c>
      <c r="V4" s="69" t="s">
        <v>53</v>
      </c>
      <c r="W4" s="56"/>
    </row>
    <row r="5" spans="1:23" ht="50.1" customHeight="1" x14ac:dyDescent="0.25">
      <c r="A5" s="74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62" t="s">
        <v>15</v>
      </c>
      <c r="J5" s="69"/>
      <c r="K5" s="62" t="s">
        <v>12</v>
      </c>
      <c r="L5" s="62" t="s">
        <v>13</v>
      </c>
      <c r="M5" s="76"/>
      <c r="N5" s="76"/>
      <c r="O5" s="69"/>
      <c r="P5" s="80"/>
      <c r="Q5" s="69"/>
      <c r="R5" s="69"/>
      <c r="S5" s="81"/>
      <c r="T5" s="30"/>
      <c r="U5" s="69"/>
      <c r="V5" s="69"/>
      <c r="W5" s="56"/>
    </row>
    <row r="6" spans="1:23" s="14" customFormat="1" ht="18" customHeight="1" x14ac:dyDescent="0.25">
      <c r="A6" s="4">
        <v>1</v>
      </c>
      <c r="B6" s="42">
        <v>44442</v>
      </c>
      <c r="C6" s="42">
        <v>44533</v>
      </c>
      <c r="D6" s="43" t="s">
        <v>66</v>
      </c>
      <c r="E6" s="44" t="s">
        <v>67</v>
      </c>
      <c r="F6" s="43"/>
      <c r="G6" s="43" t="s">
        <v>62</v>
      </c>
      <c r="H6" s="43"/>
      <c r="I6" s="60"/>
      <c r="J6" s="45" t="s">
        <v>125</v>
      </c>
      <c r="K6" s="48"/>
      <c r="L6" s="45"/>
      <c r="M6" s="1" t="s">
        <v>126</v>
      </c>
      <c r="N6" s="47"/>
      <c r="O6" s="45" t="s">
        <v>135</v>
      </c>
      <c r="P6" s="45" t="s">
        <v>74</v>
      </c>
      <c r="Q6" s="3" t="s">
        <v>18</v>
      </c>
      <c r="R6" s="43" t="s">
        <v>30</v>
      </c>
      <c r="S6" s="4"/>
      <c r="T6" s="61"/>
      <c r="U6" s="77" t="s">
        <v>18</v>
      </c>
      <c r="V6" s="4" t="s">
        <v>20</v>
      </c>
      <c r="W6" s="61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43"/>
      <c r="G7" s="43"/>
      <c r="H7" s="43"/>
      <c r="I7" s="45"/>
      <c r="J7" s="45"/>
      <c r="K7" s="1"/>
      <c r="L7" s="45"/>
      <c r="M7" s="45"/>
      <c r="N7" s="3"/>
      <c r="O7" s="45"/>
      <c r="P7" s="45"/>
      <c r="Q7" s="3"/>
      <c r="R7" s="43"/>
      <c r="S7" s="4"/>
      <c r="T7" s="61"/>
      <c r="U7" s="78"/>
      <c r="V7" s="4" t="s">
        <v>35</v>
      </c>
      <c r="W7" s="61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43"/>
      <c r="G8" s="43"/>
      <c r="H8" s="43"/>
      <c r="I8" s="45"/>
      <c r="J8" s="45"/>
      <c r="K8" s="46"/>
      <c r="L8" s="45"/>
      <c r="M8" s="45"/>
      <c r="N8" s="1"/>
      <c r="O8" s="45"/>
      <c r="P8" s="1"/>
      <c r="Q8" s="3"/>
      <c r="R8" s="43"/>
      <c r="S8" s="4"/>
      <c r="T8" s="61"/>
      <c r="U8" s="78"/>
      <c r="V8" s="4" t="s">
        <v>21</v>
      </c>
      <c r="W8" s="61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45"/>
      <c r="J9" s="45"/>
      <c r="K9" s="45"/>
      <c r="L9" s="45"/>
      <c r="M9" s="45"/>
      <c r="N9" s="1"/>
      <c r="O9" s="45"/>
      <c r="P9" s="1"/>
      <c r="Q9" s="3"/>
      <c r="R9" s="43"/>
      <c r="S9" s="4"/>
      <c r="T9" s="61"/>
      <c r="U9" s="78"/>
      <c r="V9" s="4" t="s">
        <v>51</v>
      </c>
      <c r="W9" s="61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45"/>
      <c r="J10" s="45"/>
      <c r="K10" s="1"/>
      <c r="L10" s="45"/>
      <c r="M10" s="45"/>
      <c r="N10" s="1"/>
      <c r="O10" s="45"/>
      <c r="P10" s="1"/>
      <c r="Q10" s="3"/>
      <c r="R10" s="43"/>
      <c r="S10" s="4"/>
      <c r="T10" s="61"/>
      <c r="U10" s="78"/>
      <c r="V10" s="4" t="s">
        <v>31</v>
      </c>
      <c r="W10" s="61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61"/>
      <c r="U11" s="78"/>
      <c r="V11" s="4" t="s">
        <v>30</v>
      </c>
      <c r="W11" s="61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61"/>
      <c r="U12" s="77" t="s">
        <v>19</v>
      </c>
      <c r="V12" s="4" t="s">
        <v>23</v>
      </c>
      <c r="W12" s="61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61"/>
      <c r="U13" s="78"/>
      <c r="V13" s="4" t="s">
        <v>37</v>
      </c>
      <c r="W13" s="61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61"/>
      <c r="U14" s="78"/>
      <c r="V14" s="4" t="s">
        <v>36</v>
      </c>
      <c r="W14" s="61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8"/>
      <c r="V15" s="4" t="s">
        <v>24</v>
      </c>
      <c r="W15" s="61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9"/>
      <c r="V16" s="4" t="s">
        <v>25</v>
      </c>
      <c r="W16" s="61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61"/>
      <c r="V17" s="17"/>
      <c r="W17" s="61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62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1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62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1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F1" zoomScale="55" zoomScaleNormal="55" workbookViewId="0">
      <selection activeCell="P41" sqref="P41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0" t="s">
        <v>68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55"/>
    </row>
    <row r="2" spans="1:23" ht="24.95" customHeight="1" x14ac:dyDescent="0.25">
      <c r="A2" s="71" t="s">
        <v>9</v>
      </c>
      <c r="B2" s="72"/>
      <c r="C2" s="72"/>
      <c r="D2" s="72"/>
      <c r="E2" s="73" t="s">
        <v>61</v>
      </c>
      <c r="F2" s="73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75" t="s">
        <v>42</v>
      </c>
      <c r="N4" s="75" t="s">
        <v>10</v>
      </c>
      <c r="O4" s="69" t="s">
        <v>7</v>
      </c>
      <c r="P4" s="80" t="s">
        <v>14</v>
      </c>
      <c r="Q4" s="69" t="s">
        <v>39</v>
      </c>
      <c r="R4" s="69" t="s">
        <v>53</v>
      </c>
      <c r="S4" s="81" t="s">
        <v>54</v>
      </c>
      <c r="T4" s="30"/>
      <c r="U4" s="69" t="s">
        <v>39</v>
      </c>
      <c r="V4" s="69" t="s">
        <v>53</v>
      </c>
      <c r="W4" s="56"/>
    </row>
    <row r="5" spans="1:23" ht="50.1" customHeight="1" x14ac:dyDescent="0.25">
      <c r="A5" s="74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55</v>
      </c>
      <c r="I5" s="50" t="s">
        <v>15</v>
      </c>
      <c r="J5" s="69"/>
      <c r="K5" s="50" t="s">
        <v>12</v>
      </c>
      <c r="L5" s="50" t="s">
        <v>13</v>
      </c>
      <c r="M5" s="76"/>
      <c r="N5" s="76"/>
      <c r="O5" s="69"/>
      <c r="P5" s="80"/>
      <c r="Q5" s="69"/>
      <c r="R5" s="69"/>
      <c r="S5" s="81"/>
      <c r="T5" s="30"/>
      <c r="U5" s="69"/>
      <c r="V5" s="69"/>
      <c r="W5" s="56"/>
    </row>
    <row r="6" spans="1:23" s="14" customFormat="1" ht="18" customHeight="1" x14ac:dyDescent="0.25">
      <c r="A6" s="4">
        <v>1</v>
      </c>
      <c r="B6" s="42">
        <v>44442</v>
      </c>
      <c r="C6" s="42">
        <v>44533</v>
      </c>
      <c r="D6" s="43" t="s">
        <v>45</v>
      </c>
      <c r="E6" s="44">
        <v>862549040693833</v>
      </c>
      <c r="F6" s="43"/>
      <c r="G6" s="43" t="s">
        <v>63</v>
      </c>
      <c r="H6" s="43"/>
      <c r="I6" s="45" t="s">
        <v>118</v>
      </c>
      <c r="J6" s="45" t="s">
        <v>128</v>
      </c>
      <c r="K6" s="48" t="s">
        <v>129</v>
      </c>
      <c r="L6" s="45"/>
      <c r="M6" s="45" t="s">
        <v>130</v>
      </c>
      <c r="N6" s="47"/>
      <c r="O6" s="45" t="s">
        <v>135</v>
      </c>
      <c r="P6" s="45" t="s">
        <v>74</v>
      </c>
      <c r="Q6" s="3" t="s">
        <v>97</v>
      </c>
      <c r="R6" s="43" t="s">
        <v>98</v>
      </c>
      <c r="S6" s="4"/>
      <c r="T6" s="49"/>
      <c r="U6" s="77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>
        <v>44442</v>
      </c>
      <c r="C7" s="42">
        <v>44533</v>
      </c>
      <c r="D7" s="43" t="s">
        <v>45</v>
      </c>
      <c r="E7" s="44">
        <v>860906041212165</v>
      </c>
      <c r="F7" s="43"/>
      <c r="G7" s="43" t="s">
        <v>63</v>
      </c>
      <c r="H7" s="43"/>
      <c r="I7" s="45" t="s">
        <v>118</v>
      </c>
      <c r="J7" s="45"/>
      <c r="K7" s="1" t="s">
        <v>127</v>
      </c>
      <c r="L7" s="45"/>
      <c r="M7" s="45" t="s">
        <v>131</v>
      </c>
      <c r="N7" s="3"/>
      <c r="O7" s="45" t="s">
        <v>135</v>
      </c>
      <c r="P7" s="45" t="s">
        <v>74</v>
      </c>
      <c r="Q7" s="3" t="s">
        <v>19</v>
      </c>
      <c r="R7" s="43" t="s">
        <v>25</v>
      </c>
      <c r="S7" s="4"/>
      <c r="T7" s="49"/>
      <c r="U7" s="78"/>
      <c r="V7" s="4" t="s">
        <v>35</v>
      </c>
      <c r="W7" s="49"/>
    </row>
    <row r="8" spans="1:23" s="14" customFormat="1" ht="18" customHeight="1" x14ac:dyDescent="0.25">
      <c r="A8" s="4">
        <v>3</v>
      </c>
      <c r="B8" s="42">
        <v>44442</v>
      </c>
      <c r="C8" s="42">
        <v>44533</v>
      </c>
      <c r="D8" s="43" t="s">
        <v>44</v>
      </c>
      <c r="E8" s="44">
        <v>868183033847695</v>
      </c>
      <c r="F8" s="43"/>
      <c r="G8" s="43" t="s">
        <v>62</v>
      </c>
      <c r="H8" s="43"/>
      <c r="I8" s="59" t="s">
        <v>71</v>
      </c>
      <c r="J8" s="45" t="s">
        <v>86</v>
      </c>
      <c r="K8" s="48" t="s">
        <v>72</v>
      </c>
      <c r="L8" s="45"/>
      <c r="M8" s="45" t="s">
        <v>87</v>
      </c>
      <c r="N8" s="47"/>
      <c r="O8" s="45" t="s">
        <v>135</v>
      </c>
      <c r="P8" s="45" t="s">
        <v>74</v>
      </c>
      <c r="Q8" s="3" t="s">
        <v>18</v>
      </c>
      <c r="R8" s="43" t="s">
        <v>31</v>
      </c>
      <c r="S8" s="4"/>
      <c r="T8" s="49"/>
      <c r="U8" s="78"/>
      <c r="V8" s="4" t="s">
        <v>21</v>
      </c>
      <c r="W8" s="49"/>
    </row>
    <row r="9" spans="1:23" s="14" customFormat="1" ht="18" customHeight="1" x14ac:dyDescent="0.25">
      <c r="A9" s="4">
        <v>4</v>
      </c>
      <c r="B9" s="42">
        <v>44442</v>
      </c>
      <c r="C9" s="42">
        <v>44533</v>
      </c>
      <c r="D9" s="43" t="s">
        <v>44</v>
      </c>
      <c r="E9" s="44">
        <v>868183038605858</v>
      </c>
      <c r="F9" s="43"/>
      <c r="G9" s="43" t="s">
        <v>63</v>
      </c>
      <c r="H9" s="43" t="s">
        <v>81</v>
      </c>
      <c r="I9" s="60" t="s">
        <v>70</v>
      </c>
      <c r="J9" s="45" t="s">
        <v>77</v>
      </c>
      <c r="K9" s="1" t="s">
        <v>72</v>
      </c>
      <c r="L9" s="45"/>
      <c r="M9" s="45" t="s">
        <v>85</v>
      </c>
      <c r="N9" s="3"/>
      <c r="O9" s="45" t="s">
        <v>135</v>
      </c>
      <c r="P9" s="45" t="s">
        <v>74</v>
      </c>
      <c r="Q9" s="3" t="s">
        <v>18</v>
      </c>
      <c r="R9" s="43" t="s">
        <v>21</v>
      </c>
      <c r="S9" s="4"/>
      <c r="T9" s="49"/>
      <c r="U9" s="78"/>
      <c r="V9" s="4" t="s">
        <v>51</v>
      </c>
      <c r="W9" s="49"/>
    </row>
    <row r="10" spans="1:23" s="14" customFormat="1" ht="18" customHeight="1" x14ac:dyDescent="0.25">
      <c r="A10" s="4">
        <v>5</v>
      </c>
      <c r="B10" s="42">
        <v>44442</v>
      </c>
      <c r="C10" s="42">
        <v>44533</v>
      </c>
      <c r="D10" s="43" t="s">
        <v>44</v>
      </c>
      <c r="E10" s="44">
        <v>867717030432091</v>
      </c>
      <c r="F10" s="43"/>
      <c r="G10" s="43" t="s">
        <v>62</v>
      </c>
      <c r="H10" s="43"/>
      <c r="I10" s="60" t="s">
        <v>84</v>
      </c>
      <c r="J10" s="45" t="s">
        <v>83</v>
      </c>
      <c r="K10" s="46"/>
      <c r="L10" s="1" t="s">
        <v>72</v>
      </c>
      <c r="M10" s="45" t="s">
        <v>69</v>
      </c>
      <c r="N10" s="1"/>
      <c r="O10" s="45" t="s">
        <v>135</v>
      </c>
      <c r="P10" s="1" t="s">
        <v>74</v>
      </c>
      <c r="Q10" s="3" t="s">
        <v>19</v>
      </c>
      <c r="R10" s="43" t="s">
        <v>23</v>
      </c>
      <c r="S10" s="4"/>
      <c r="T10" s="49"/>
      <c r="U10" s="78"/>
      <c r="V10" s="4" t="s">
        <v>31</v>
      </c>
      <c r="W10" s="49"/>
    </row>
    <row r="11" spans="1:23" s="14" customFormat="1" ht="18" customHeight="1" x14ac:dyDescent="0.25">
      <c r="A11" s="4">
        <v>6</v>
      </c>
      <c r="B11" s="42">
        <v>44442</v>
      </c>
      <c r="C11" s="42">
        <v>44533</v>
      </c>
      <c r="D11" s="43" t="s">
        <v>44</v>
      </c>
      <c r="E11" s="44">
        <v>868183038516535</v>
      </c>
      <c r="F11" s="43"/>
      <c r="G11" s="43" t="s">
        <v>63</v>
      </c>
      <c r="H11" s="2"/>
      <c r="I11" s="60" t="s">
        <v>76</v>
      </c>
      <c r="J11" s="45" t="s">
        <v>83</v>
      </c>
      <c r="K11" s="45"/>
      <c r="L11" s="1" t="s">
        <v>72</v>
      </c>
      <c r="M11" s="45" t="s">
        <v>69</v>
      </c>
      <c r="N11" s="1"/>
      <c r="O11" s="45" t="s">
        <v>135</v>
      </c>
      <c r="P11" s="1" t="s">
        <v>74</v>
      </c>
      <c r="Q11" s="3" t="s">
        <v>19</v>
      </c>
      <c r="R11" s="43" t="s">
        <v>23</v>
      </c>
      <c r="S11" s="4"/>
      <c r="T11" s="49"/>
      <c r="U11" s="78"/>
      <c r="V11" s="4" t="s">
        <v>30</v>
      </c>
      <c r="W11" s="49"/>
    </row>
    <row r="12" spans="1:23" s="14" customFormat="1" ht="18" customHeight="1" x14ac:dyDescent="0.25">
      <c r="A12" s="4">
        <v>7</v>
      </c>
      <c r="B12" s="42">
        <v>44442</v>
      </c>
      <c r="C12" s="42">
        <v>44533</v>
      </c>
      <c r="D12" s="43" t="s">
        <v>44</v>
      </c>
      <c r="E12" s="44">
        <v>868183038523952</v>
      </c>
      <c r="F12" s="43"/>
      <c r="G12" s="43" t="s">
        <v>63</v>
      </c>
      <c r="H12" s="2"/>
      <c r="I12" s="60" t="s">
        <v>76</v>
      </c>
      <c r="J12" s="45"/>
      <c r="K12" s="1" t="s">
        <v>82</v>
      </c>
      <c r="L12" s="1" t="s">
        <v>72</v>
      </c>
      <c r="M12" s="45" t="s">
        <v>38</v>
      </c>
      <c r="N12" s="1"/>
      <c r="O12" s="45" t="s">
        <v>135</v>
      </c>
      <c r="P12" s="1" t="s">
        <v>74</v>
      </c>
      <c r="Q12" s="3" t="s">
        <v>19</v>
      </c>
      <c r="R12" s="43" t="s">
        <v>24</v>
      </c>
      <c r="S12" s="4"/>
      <c r="T12" s="49"/>
      <c r="U12" s="77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>
        <v>44442</v>
      </c>
      <c r="C13" s="42">
        <v>44533</v>
      </c>
      <c r="D13" s="43" t="s">
        <v>44</v>
      </c>
      <c r="E13" s="44">
        <v>868183034788930</v>
      </c>
      <c r="F13" s="43"/>
      <c r="G13" s="43" t="s">
        <v>62</v>
      </c>
      <c r="H13" s="2" t="s">
        <v>81</v>
      </c>
      <c r="I13" s="45" t="s">
        <v>75</v>
      </c>
      <c r="J13" s="45"/>
      <c r="K13" s="1" t="s">
        <v>80</v>
      </c>
      <c r="L13" s="1" t="s">
        <v>72</v>
      </c>
      <c r="M13" s="45" t="s">
        <v>38</v>
      </c>
      <c r="N13" s="1"/>
      <c r="O13" s="45" t="s">
        <v>135</v>
      </c>
      <c r="P13" s="1" t="s">
        <v>74</v>
      </c>
      <c r="Q13" s="3" t="s">
        <v>19</v>
      </c>
      <c r="R13" s="43" t="s">
        <v>24</v>
      </c>
      <c r="S13" s="4"/>
      <c r="T13" s="49"/>
      <c r="U13" s="78"/>
      <c r="V13" s="4" t="s">
        <v>37</v>
      </c>
      <c r="W13" s="49"/>
    </row>
    <row r="14" spans="1:23" s="14" customFormat="1" ht="18" customHeight="1" x14ac:dyDescent="0.25">
      <c r="A14" s="4">
        <v>9</v>
      </c>
      <c r="B14" s="42">
        <v>44442</v>
      </c>
      <c r="C14" s="42">
        <v>44533</v>
      </c>
      <c r="D14" s="43" t="s">
        <v>44</v>
      </c>
      <c r="E14" s="44">
        <v>868183034785621</v>
      </c>
      <c r="F14" s="43"/>
      <c r="G14" s="43" t="s">
        <v>62</v>
      </c>
      <c r="H14" s="2" t="s">
        <v>81</v>
      </c>
      <c r="I14" s="45" t="s">
        <v>76</v>
      </c>
      <c r="J14" s="45" t="s">
        <v>92</v>
      </c>
      <c r="K14" s="1" t="s">
        <v>101</v>
      </c>
      <c r="L14" s="45" t="s">
        <v>101</v>
      </c>
      <c r="M14" s="45" t="s">
        <v>102</v>
      </c>
      <c r="N14" s="1"/>
      <c r="O14" s="45" t="s">
        <v>135</v>
      </c>
      <c r="P14" s="1" t="s">
        <v>74</v>
      </c>
      <c r="Q14" s="4" t="s">
        <v>97</v>
      </c>
      <c r="R14" s="43" t="s">
        <v>98</v>
      </c>
      <c r="S14" s="4"/>
      <c r="T14" s="49"/>
      <c r="U14" s="78"/>
      <c r="V14" s="4" t="s">
        <v>36</v>
      </c>
      <c r="W14" s="49"/>
    </row>
    <row r="15" spans="1:23" ht="18" customHeight="1" x14ac:dyDescent="0.25">
      <c r="A15" s="4">
        <v>10</v>
      </c>
      <c r="B15" s="42">
        <v>44442</v>
      </c>
      <c r="C15" s="42">
        <v>44533</v>
      </c>
      <c r="D15" s="43" t="s">
        <v>44</v>
      </c>
      <c r="E15" s="44">
        <v>868183038062738</v>
      </c>
      <c r="F15" s="43"/>
      <c r="G15" s="43" t="s">
        <v>63</v>
      </c>
      <c r="H15" s="15"/>
      <c r="I15" s="45" t="s">
        <v>70</v>
      </c>
      <c r="J15" s="1" t="s">
        <v>77</v>
      </c>
      <c r="K15" s="1" t="s">
        <v>72</v>
      </c>
      <c r="L15" s="45"/>
      <c r="M15" s="1" t="s">
        <v>78</v>
      </c>
      <c r="N15" s="1"/>
      <c r="O15" s="45" t="s">
        <v>135</v>
      </c>
      <c r="P15" s="1" t="s">
        <v>74</v>
      </c>
      <c r="Q15" s="3" t="s">
        <v>18</v>
      </c>
      <c r="R15" s="11" t="s">
        <v>21</v>
      </c>
      <c r="S15" s="4"/>
      <c r="T15" s="16"/>
      <c r="U15" s="78"/>
      <c r="V15" s="4" t="s">
        <v>24</v>
      </c>
      <c r="W15" s="49"/>
    </row>
    <row r="16" spans="1:23" ht="18" customHeight="1" x14ac:dyDescent="0.25">
      <c r="A16" s="4">
        <v>11</v>
      </c>
      <c r="B16" s="42">
        <v>44442</v>
      </c>
      <c r="C16" s="42">
        <v>44533</v>
      </c>
      <c r="D16" s="43" t="s">
        <v>44</v>
      </c>
      <c r="E16" s="44">
        <v>868183033820924</v>
      </c>
      <c r="F16" s="43"/>
      <c r="G16" s="43" t="s">
        <v>62</v>
      </c>
      <c r="H16" s="1"/>
      <c r="I16" s="45" t="s">
        <v>71</v>
      </c>
      <c r="J16" s="45"/>
      <c r="K16" s="1" t="s">
        <v>79</v>
      </c>
      <c r="L16" s="1" t="s">
        <v>72</v>
      </c>
      <c r="M16" s="45" t="s">
        <v>38</v>
      </c>
      <c r="N16" s="1"/>
      <c r="O16" s="45" t="s">
        <v>135</v>
      </c>
      <c r="P16" s="1" t="s">
        <v>74</v>
      </c>
      <c r="Q16" s="4" t="s">
        <v>19</v>
      </c>
      <c r="R16" s="43" t="s">
        <v>24</v>
      </c>
      <c r="S16" s="4"/>
      <c r="T16" s="16"/>
      <c r="U16" s="79"/>
      <c r="V16" s="4" t="s">
        <v>25</v>
      </c>
      <c r="W16" s="49"/>
    </row>
    <row r="17" spans="1:23" ht="18" customHeight="1" x14ac:dyDescent="0.25">
      <c r="A17" s="4">
        <v>12</v>
      </c>
      <c r="B17" s="42">
        <v>44442</v>
      </c>
      <c r="C17" s="42">
        <v>44533</v>
      </c>
      <c r="D17" s="43" t="s">
        <v>44</v>
      </c>
      <c r="E17" s="44">
        <v>867857039907618</v>
      </c>
      <c r="F17" s="43"/>
      <c r="G17" s="43" t="s">
        <v>62</v>
      </c>
      <c r="H17" s="1"/>
      <c r="I17" s="45" t="s">
        <v>71</v>
      </c>
      <c r="J17" s="45" t="s">
        <v>88</v>
      </c>
      <c r="K17" s="1"/>
      <c r="L17" s="45" t="s">
        <v>72</v>
      </c>
      <c r="M17" s="45" t="s">
        <v>69</v>
      </c>
      <c r="N17" s="1"/>
      <c r="O17" s="45" t="s">
        <v>135</v>
      </c>
      <c r="P17" s="1" t="s">
        <v>74</v>
      </c>
      <c r="Q17" s="4" t="s">
        <v>19</v>
      </c>
      <c r="R17" s="43" t="s">
        <v>23</v>
      </c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42">
        <v>44442</v>
      </c>
      <c r="C18" s="42">
        <v>44533</v>
      </c>
      <c r="D18" s="43" t="s">
        <v>44</v>
      </c>
      <c r="E18" s="44">
        <v>868183035871461</v>
      </c>
      <c r="F18" s="43"/>
      <c r="G18" s="43" t="s">
        <v>63</v>
      </c>
      <c r="H18" s="1"/>
      <c r="I18" s="1" t="s">
        <v>76</v>
      </c>
      <c r="J18" s="1" t="s">
        <v>92</v>
      </c>
      <c r="K18" s="1" t="s">
        <v>72</v>
      </c>
      <c r="L18" s="45"/>
      <c r="M18" s="45" t="s">
        <v>93</v>
      </c>
      <c r="N18" s="1"/>
      <c r="O18" s="45" t="s">
        <v>135</v>
      </c>
      <c r="P18" s="1" t="s">
        <v>74</v>
      </c>
      <c r="Q18" s="4" t="s">
        <v>18</v>
      </c>
      <c r="R18" s="43" t="s">
        <v>31</v>
      </c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42">
        <v>44442</v>
      </c>
      <c r="C19" s="42">
        <v>44533</v>
      </c>
      <c r="D19" s="43" t="s">
        <v>44</v>
      </c>
      <c r="E19" s="44">
        <v>868183037811606</v>
      </c>
      <c r="F19" s="43"/>
      <c r="G19" s="43" t="s">
        <v>63</v>
      </c>
      <c r="H19" s="1"/>
      <c r="I19" s="45" t="s">
        <v>70</v>
      </c>
      <c r="J19" s="45" t="s">
        <v>77</v>
      </c>
      <c r="K19" s="1" t="s">
        <v>72</v>
      </c>
      <c r="L19" s="1"/>
      <c r="M19" s="1" t="s">
        <v>78</v>
      </c>
      <c r="N19" s="1"/>
      <c r="O19" s="45" t="s">
        <v>135</v>
      </c>
      <c r="P19" s="1" t="s">
        <v>74</v>
      </c>
      <c r="Q19" s="4" t="s">
        <v>18</v>
      </c>
      <c r="R19" s="43" t="s">
        <v>21</v>
      </c>
      <c r="S19" s="4"/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42">
        <v>44442</v>
      </c>
      <c r="C20" s="42">
        <v>44533</v>
      </c>
      <c r="D20" s="45" t="s">
        <v>44</v>
      </c>
      <c r="E20" s="68">
        <v>867717030422258</v>
      </c>
      <c r="F20" s="45"/>
      <c r="G20" s="45" t="s">
        <v>62</v>
      </c>
      <c r="H20" s="1"/>
      <c r="I20" s="1" t="s">
        <v>90</v>
      </c>
      <c r="J20" s="1" t="s">
        <v>100</v>
      </c>
      <c r="K20" s="1" t="s">
        <v>91</v>
      </c>
      <c r="L20" s="1" t="s">
        <v>72</v>
      </c>
      <c r="M20" s="1" t="s">
        <v>134</v>
      </c>
      <c r="N20" s="67"/>
      <c r="O20" s="45" t="s">
        <v>133</v>
      </c>
      <c r="P20" s="1" t="s">
        <v>74</v>
      </c>
      <c r="Q20" s="1" t="s">
        <v>18</v>
      </c>
      <c r="R20" s="1" t="s">
        <v>35</v>
      </c>
      <c r="S20" s="1"/>
      <c r="T20" s="16"/>
      <c r="U20" s="11" t="s">
        <v>17</v>
      </c>
      <c r="V20" s="11">
        <f>COUNTIF($Q$6:$Q$51,"PM")</f>
        <v>17</v>
      </c>
      <c r="W20" s="16"/>
    </row>
    <row r="21" spans="1:23" ht="18" customHeight="1" x14ac:dyDescent="0.25">
      <c r="A21" s="4">
        <v>16</v>
      </c>
      <c r="B21" s="42">
        <v>44442</v>
      </c>
      <c r="C21" s="42">
        <v>44533</v>
      </c>
      <c r="D21" s="43" t="s">
        <v>44</v>
      </c>
      <c r="E21" s="44">
        <v>867717030426887</v>
      </c>
      <c r="F21" s="43"/>
      <c r="G21" s="43" t="s">
        <v>62</v>
      </c>
      <c r="H21" s="1"/>
      <c r="I21" s="1" t="s">
        <v>90</v>
      </c>
      <c r="J21" s="1"/>
      <c r="K21" s="1" t="s">
        <v>89</v>
      </c>
      <c r="L21" s="1" t="s">
        <v>72</v>
      </c>
      <c r="M21" s="11" t="s">
        <v>38</v>
      </c>
      <c r="N21" s="1"/>
      <c r="O21" s="45" t="s">
        <v>135</v>
      </c>
      <c r="P21" s="1" t="s">
        <v>74</v>
      </c>
      <c r="Q21" s="4" t="s">
        <v>19</v>
      </c>
      <c r="R21" s="11" t="s">
        <v>24</v>
      </c>
      <c r="S21" s="4"/>
      <c r="T21" s="16"/>
      <c r="U21" s="11" t="s">
        <v>49</v>
      </c>
      <c r="V21" s="11">
        <f>COUNTIF($Q$6:$Q$51,"PC")</f>
        <v>10</v>
      </c>
      <c r="W21" s="16"/>
    </row>
    <row r="22" spans="1:23" ht="18" customHeight="1" x14ac:dyDescent="0.25">
      <c r="A22" s="4">
        <v>17</v>
      </c>
      <c r="B22" s="42">
        <v>44442</v>
      </c>
      <c r="C22" s="42">
        <v>44533</v>
      </c>
      <c r="D22" s="43" t="s">
        <v>44</v>
      </c>
      <c r="E22" s="44">
        <v>868183033877866</v>
      </c>
      <c r="F22" s="43"/>
      <c r="G22" s="43" t="s">
        <v>62</v>
      </c>
      <c r="H22" s="1"/>
      <c r="I22" s="1" t="s">
        <v>95</v>
      </c>
      <c r="J22" s="1" t="s">
        <v>92</v>
      </c>
      <c r="K22" s="1" t="s">
        <v>94</v>
      </c>
      <c r="L22" s="1" t="s">
        <v>72</v>
      </c>
      <c r="M22" s="45" t="s">
        <v>96</v>
      </c>
      <c r="N22" s="1"/>
      <c r="O22" s="45" t="s">
        <v>135</v>
      </c>
      <c r="P22" s="1" t="s">
        <v>74</v>
      </c>
      <c r="Q22" s="4" t="s">
        <v>97</v>
      </c>
      <c r="R22" s="43" t="s">
        <v>99</v>
      </c>
      <c r="S22" s="4"/>
      <c r="T22" s="16"/>
      <c r="U22" s="11" t="s">
        <v>50</v>
      </c>
      <c r="V22" s="11">
        <f>COUNTIF($Q$6:$Q$51,"PC+PM")</f>
        <v>4</v>
      </c>
      <c r="W22" s="16"/>
    </row>
    <row r="23" spans="1:23" ht="18" customHeight="1" x14ac:dyDescent="0.25">
      <c r="A23" s="4">
        <v>18</v>
      </c>
      <c r="B23" s="42">
        <v>44442</v>
      </c>
      <c r="C23" s="42">
        <v>44533</v>
      </c>
      <c r="D23" s="43" t="s">
        <v>44</v>
      </c>
      <c r="E23" s="44">
        <v>868183035870489</v>
      </c>
      <c r="F23" s="43"/>
      <c r="G23" s="43" t="s">
        <v>63</v>
      </c>
      <c r="H23" s="1"/>
      <c r="I23" s="1" t="s">
        <v>76</v>
      </c>
      <c r="J23" s="45" t="s">
        <v>83</v>
      </c>
      <c r="K23" s="11"/>
      <c r="L23" s="1" t="s">
        <v>72</v>
      </c>
      <c r="M23" s="11" t="s">
        <v>73</v>
      </c>
      <c r="N23" s="11"/>
      <c r="O23" s="45" t="s">
        <v>135</v>
      </c>
      <c r="P23" s="11" t="s">
        <v>74</v>
      </c>
      <c r="Q23" s="4" t="s">
        <v>19</v>
      </c>
      <c r="R23" s="11" t="s">
        <v>23</v>
      </c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42">
        <v>44442</v>
      </c>
      <c r="C24" s="42">
        <v>44533</v>
      </c>
      <c r="D24" s="43" t="s">
        <v>44</v>
      </c>
      <c r="E24" s="44">
        <v>868183033846853</v>
      </c>
      <c r="F24" s="43"/>
      <c r="G24" s="43" t="s">
        <v>62</v>
      </c>
      <c r="H24" s="11"/>
      <c r="I24" s="1" t="s">
        <v>71</v>
      </c>
      <c r="J24" s="45" t="s">
        <v>83</v>
      </c>
      <c r="K24" s="11"/>
      <c r="L24" s="1" t="s">
        <v>72</v>
      </c>
      <c r="M24" s="11" t="s">
        <v>73</v>
      </c>
      <c r="N24" s="11"/>
      <c r="O24" s="45" t="s">
        <v>135</v>
      </c>
      <c r="P24" s="11" t="s">
        <v>74</v>
      </c>
      <c r="Q24" s="4" t="s">
        <v>19</v>
      </c>
      <c r="R24" s="11" t="s">
        <v>23</v>
      </c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42">
        <v>44442</v>
      </c>
      <c r="C25" s="42">
        <v>44533</v>
      </c>
      <c r="D25" s="43" t="s">
        <v>64</v>
      </c>
      <c r="E25" s="44">
        <v>864811037294092</v>
      </c>
      <c r="F25" s="43"/>
      <c r="G25" s="43" t="s">
        <v>62</v>
      </c>
      <c r="H25" s="43"/>
      <c r="I25" s="45" t="s">
        <v>119</v>
      </c>
      <c r="J25" s="45" t="s">
        <v>104</v>
      </c>
      <c r="K25" s="48"/>
      <c r="L25" s="45" t="s">
        <v>105</v>
      </c>
      <c r="M25" s="45" t="s">
        <v>111</v>
      </c>
      <c r="N25" s="47">
        <v>150000</v>
      </c>
      <c r="O25" s="45" t="s">
        <v>135</v>
      </c>
      <c r="P25" s="45" t="s">
        <v>74</v>
      </c>
      <c r="Q25" s="3" t="s">
        <v>18</v>
      </c>
      <c r="R25" s="43" t="s">
        <v>51</v>
      </c>
      <c r="S25" s="4"/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42">
        <v>44442</v>
      </c>
      <c r="C26" s="42">
        <v>44533</v>
      </c>
      <c r="D26" s="43" t="s">
        <v>64</v>
      </c>
      <c r="E26" s="44">
        <v>864811036930837</v>
      </c>
      <c r="F26" s="43"/>
      <c r="G26" s="43" t="s">
        <v>62</v>
      </c>
      <c r="H26" s="43"/>
      <c r="I26" s="45" t="s">
        <v>90</v>
      </c>
      <c r="J26" s="45"/>
      <c r="K26" s="1" t="s">
        <v>110</v>
      </c>
      <c r="L26" s="45"/>
      <c r="M26" s="45" t="s">
        <v>38</v>
      </c>
      <c r="N26" s="3"/>
      <c r="O26" s="45" t="s">
        <v>135</v>
      </c>
      <c r="P26" s="45" t="s">
        <v>74</v>
      </c>
      <c r="Q26" s="3" t="s">
        <v>19</v>
      </c>
      <c r="R26" s="43" t="s">
        <v>24</v>
      </c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42">
        <v>44442</v>
      </c>
      <c r="C27" s="42">
        <v>44533</v>
      </c>
      <c r="D27" s="43" t="s">
        <v>64</v>
      </c>
      <c r="E27" s="44">
        <v>863586032847216</v>
      </c>
      <c r="F27" s="43"/>
      <c r="G27" s="43" t="s">
        <v>62</v>
      </c>
      <c r="H27" s="43"/>
      <c r="I27" s="45" t="s">
        <v>90</v>
      </c>
      <c r="J27" s="45" t="s">
        <v>106</v>
      </c>
      <c r="K27" s="46" t="s">
        <v>103</v>
      </c>
      <c r="L27" s="45" t="s">
        <v>105</v>
      </c>
      <c r="M27" s="45" t="s">
        <v>107</v>
      </c>
      <c r="N27" s="1"/>
      <c r="O27" s="45" t="s">
        <v>135</v>
      </c>
      <c r="P27" s="1" t="s">
        <v>74</v>
      </c>
      <c r="Q27" s="3" t="s">
        <v>97</v>
      </c>
      <c r="R27" s="43" t="s">
        <v>108</v>
      </c>
      <c r="S27" s="4" t="s">
        <v>109</v>
      </c>
      <c r="T27" s="16"/>
      <c r="U27" s="4" t="s">
        <v>34</v>
      </c>
      <c r="V27" s="11">
        <f>COUNTIF($R$6:$R$51,"*GSM*")</f>
        <v>3</v>
      </c>
      <c r="W27" s="16"/>
    </row>
    <row r="28" spans="1:23" ht="18" customHeight="1" x14ac:dyDescent="0.25">
      <c r="A28" s="4">
        <v>23</v>
      </c>
      <c r="B28" s="42">
        <v>44442</v>
      </c>
      <c r="C28" s="42">
        <v>44533</v>
      </c>
      <c r="D28" s="43" t="s">
        <v>65</v>
      </c>
      <c r="E28" s="44">
        <v>863586032908307</v>
      </c>
      <c r="F28" s="43"/>
      <c r="G28" s="43" t="s">
        <v>62</v>
      </c>
      <c r="H28" s="43"/>
      <c r="I28" s="60" t="s">
        <v>90</v>
      </c>
      <c r="J28" s="45"/>
      <c r="K28" s="48" t="s">
        <v>115</v>
      </c>
      <c r="L28" s="45" t="s">
        <v>114</v>
      </c>
      <c r="M28" s="1" t="s">
        <v>38</v>
      </c>
      <c r="N28" s="1"/>
      <c r="O28" s="45" t="s">
        <v>135</v>
      </c>
      <c r="P28" s="1" t="s">
        <v>74</v>
      </c>
      <c r="Q28" s="3" t="s">
        <v>19</v>
      </c>
      <c r="R28" s="11" t="s">
        <v>24</v>
      </c>
      <c r="S28" s="4"/>
      <c r="T28" s="16"/>
      <c r="U28" s="4" t="s">
        <v>27</v>
      </c>
      <c r="V28" s="11">
        <f>COUNTIF($R$6:$R$51,"*GPS*")</f>
        <v>3</v>
      </c>
      <c r="W28" s="16"/>
    </row>
    <row r="29" spans="1:23" ht="18" customHeight="1" x14ac:dyDescent="0.25">
      <c r="A29" s="4">
        <v>24</v>
      </c>
      <c r="B29" s="42">
        <v>44442</v>
      </c>
      <c r="C29" s="42">
        <v>44533</v>
      </c>
      <c r="D29" s="43" t="s">
        <v>65</v>
      </c>
      <c r="E29" s="44">
        <v>861694031094806</v>
      </c>
      <c r="F29" s="43"/>
      <c r="G29" s="43" t="s">
        <v>62</v>
      </c>
      <c r="H29" s="43"/>
      <c r="I29" s="45" t="s">
        <v>90</v>
      </c>
      <c r="J29" s="45"/>
      <c r="K29" s="1" t="s">
        <v>124</v>
      </c>
      <c r="L29" s="45" t="s">
        <v>114</v>
      </c>
      <c r="M29" s="1" t="s">
        <v>38</v>
      </c>
      <c r="N29" s="1"/>
      <c r="O29" s="45" t="s">
        <v>135</v>
      </c>
      <c r="P29" s="1" t="s">
        <v>74</v>
      </c>
      <c r="Q29" s="3" t="s">
        <v>19</v>
      </c>
      <c r="R29" s="11" t="s">
        <v>24</v>
      </c>
      <c r="S29" s="4"/>
      <c r="T29" s="16"/>
      <c r="U29" s="4" t="s">
        <v>52</v>
      </c>
      <c r="V29" s="11">
        <f>COUNTIF($R$6:$R$51,"*NG*")</f>
        <v>4</v>
      </c>
      <c r="W29" s="16"/>
    </row>
    <row r="30" spans="1:23" ht="18" customHeight="1" x14ac:dyDescent="0.25">
      <c r="A30" s="4">
        <v>25</v>
      </c>
      <c r="B30" s="42">
        <v>44442</v>
      </c>
      <c r="C30" s="42">
        <v>44533</v>
      </c>
      <c r="D30" s="43" t="s">
        <v>65</v>
      </c>
      <c r="E30" s="44">
        <v>866192037775812</v>
      </c>
      <c r="F30" s="43"/>
      <c r="G30" s="43" t="s">
        <v>62</v>
      </c>
      <c r="H30" s="43"/>
      <c r="I30" s="45" t="s">
        <v>90</v>
      </c>
      <c r="J30" s="45" t="s">
        <v>123</v>
      </c>
      <c r="K30" s="46" t="s">
        <v>117</v>
      </c>
      <c r="L30" s="45"/>
      <c r="M30" s="45" t="s">
        <v>132</v>
      </c>
      <c r="N30" s="67"/>
      <c r="O30" s="45" t="s">
        <v>133</v>
      </c>
      <c r="P30" s="1" t="s">
        <v>74</v>
      </c>
      <c r="Q30" s="3" t="s">
        <v>18</v>
      </c>
      <c r="R30" s="43" t="s">
        <v>35</v>
      </c>
      <c r="S30" s="4"/>
      <c r="T30" s="16"/>
      <c r="U30" s="4" t="s">
        <v>32</v>
      </c>
      <c r="V30" s="11">
        <f>COUNTIF($R$6:$R$51,"*I/O*")</f>
        <v>1</v>
      </c>
      <c r="W30" s="16"/>
    </row>
    <row r="31" spans="1:23" ht="18" customHeight="1" x14ac:dyDescent="0.25">
      <c r="A31" s="4">
        <v>26</v>
      </c>
      <c r="B31" s="42">
        <v>44442</v>
      </c>
      <c r="C31" s="42">
        <v>44533</v>
      </c>
      <c r="D31" s="43" t="s">
        <v>65</v>
      </c>
      <c r="E31" s="44">
        <v>861694030927311</v>
      </c>
      <c r="F31" s="43"/>
      <c r="G31" s="43" t="s">
        <v>62</v>
      </c>
      <c r="H31" s="2"/>
      <c r="I31" s="45" t="s">
        <v>90</v>
      </c>
      <c r="J31" s="45" t="s">
        <v>34</v>
      </c>
      <c r="K31" s="45" t="s">
        <v>122</v>
      </c>
      <c r="L31" s="45"/>
      <c r="M31" s="45" t="s">
        <v>132</v>
      </c>
      <c r="N31" s="67"/>
      <c r="O31" s="45" t="s">
        <v>133</v>
      </c>
      <c r="P31" s="1" t="s">
        <v>74</v>
      </c>
      <c r="Q31" s="3" t="s">
        <v>18</v>
      </c>
      <c r="R31" s="43" t="s">
        <v>35</v>
      </c>
      <c r="S31" s="4"/>
      <c r="T31" s="16"/>
      <c r="U31" s="4" t="s">
        <v>22</v>
      </c>
      <c r="V31" s="11">
        <f>COUNTIF($R$6:$R$51,"*LK*")</f>
        <v>2</v>
      </c>
      <c r="W31" s="16"/>
    </row>
    <row r="32" spans="1:23" ht="18" customHeight="1" x14ac:dyDescent="0.25">
      <c r="A32" s="4">
        <v>27</v>
      </c>
      <c r="B32" s="42">
        <v>44442</v>
      </c>
      <c r="C32" s="42">
        <v>44533</v>
      </c>
      <c r="D32" s="43" t="s">
        <v>65</v>
      </c>
      <c r="E32" s="44">
        <v>861694031116583</v>
      </c>
      <c r="F32" s="43" t="s">
        <v>116</v>
      </c>
      <c r="G32" s="43" t="s">
        <v>62</v>
      </c>
      <c r="H32" s="1" t="s">
        <v>120</v>
      </c>
      <c r="I32" s="45" t="s">
        <v>90</v>
      </c>
      <c r="J32" s="45"/>
      <c r="K32" s="1" t="s">
        <v>121</v>
      </c>
      <c r="L32" s="45" t="s">
        <v>114</v>
      </c>
      <c r="M32" s="1" t="s">
        <v>38</v>
      </c>
      <c r="N32" s="1"/>
      <c r="O32" s="45" t="s">
        <v>135</v>
      </c>
      <c r="P32" s="1" t="s">
        <v>74</v>
      </c>
      <c r="Q32" s="3" t="s">
        <v>19</v>
      </c>
      <c r="R32" s="11" t="s">
        <v>24</v>
      </c>
      <c r="S32" s="4"/>
      <c r="T32" s="16"/>
      <c r="U32" s="4" t="s">
        <v>28</v>
      </c>
      <c r="V32" s="11">
        <f>COUNTIF($R$6:$R$51,"*MCH*")</f>
        <v>5</v>
      </c>
      <c r="W32" s="16"/>
    </row>
    <row r="33" spans="1:24" ht="18" customHeight="1" x14ac:dyDescent="0.25">
      <c r="A33" s="4">
        <v>28</v>
      </c>
      <c r="B33" s="42">
        <v>44442</v>
      </c>
      <c r="C33" s="42">
        <v>44533</v>
      </c>
      <c r="D33" s="43" t="s">
        <v>65</v>
      </c>
      <c r="E33" s="44">
        <v>866192037827530</v>
      </c>
      <c r="F33" s="43"/>
      <c r="G33" s="43" t="s">
        <v>62</v>
      </c>
      <c r="H33" s="2" t="s">
        <v>81</v>
      </c>
      <c r="I33" s="45" t="s">
        <v>119</v>
      </c>
      <c r="J33" s="45"/>
      <c r="K33" s="1" t="s">
        <v>117</v>
      </c>
      <c r="L33" s="45" t="s">
        <v>114</v>
      </c>
      <c r="M33" s="1" t="s">
        <v>38</v>
      </c>
      <c r="N33" s="1"/>
      <c r="O33" s="45" t="s">
        <v>135</v>
      </c>
      <c r="P33" s="1" t="s">
        <v>74</v>
      </c>
      <c r="Q33" s="3" t="s">
        <v>19</v>
      </c>
      <c r="R33" s="11" t="s">
        <v>24</v>
      </c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42">
        <v>44442</v>
      </c>
      <c r="C34" s="42">
        <v>44533</v>
      </c>
      <c r="D34" s="43" t="s">
        <v>65</v>
      </c>
      <c r="E34" s="44">
        <v>863586032796587</v>
      </c>
      <c r="F34" s="43" t="s">
        <v>116</v>
      </c>
      <c r="G34" s="43" t="s">
        <v>62</v>
      </c>
      <c r="H34" s="1" t="s">
        <v>120</v>
      </c>
      <c r="I34" s="1" t="s">
        <v>90</v>
      </c>
      <c r="J34" s="45"/>
      <c r="K34" s="1" t="s">
        <v>115</v>
      </c>
      <c r="L34" s="45" t="s">
        <v>114</v>
      </c>
      <c r="M34" s="1" t="s">
        <v>38</v>
      </c>
      <c r="N34" s="1"/>
      <c r="O34" s="45" t="s">
        <v>135</v>
      </c>
      <c r="P34" s="1" t="s">
        <v>74</v>
      </c>
      <c r="Q34" s="3" t="s">
        <v>19</v>
      </c>
      <c r="R34" s="11" t="s">
        <v>24</v>
      </c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42">
        <v>44442</v>
      </c>
      <c r="C35" s="42">
        <v>44533</v>
      </c>
      <c r="D35" s="43" t="s">
        <v>65</v>
      </c>
      <c r="E35" s="44">
        <v>862631034742857</v>
      </c>
      <c r="F35" s="43"/>
      <c r="G35" s="43" t="s">
        <v>62</v>
      </c>
      <c r="H35" s="15"/>
      <c r="I35" s="45" t="s">
        <v>113</v>
      </c>
      <c r="J35" s="1"/>
      <c r="K35" s="1" t="s">
        <v>112</v>
      </c>
      <c r="L35" s="45" t="s">
        <v>114</v>
      </c>
      <c r="M35" s="1" t="s">
        <v>38</v>
      </c>
      <c r="N35" s="1"/>
      <c r="O35" s="45" t="s">
        <v>135</v>
      </c>
      <c r="P35" s="1" t="s">
        <v>74</v>
      </c>
      <c r="Q35" s="3" t="s">
        <v>19</v>
      </c>
      <c r="R35" s="11" t="s">
        <v>24</v>
      </c>
      <c r="S35" s="4"/>
      <c r="T35" s="16"/>
      <c r="U35" s="4" t="s">
        <v>38</v>
      </c>
      <c r="V35" s="11">
        <f>COUNTIF($R$6:$R$51,"*NCFW*")</f>
        <v>14</v>
      </c>
      <c r="W35" s="16"/>
    </row>
    <row r="36" spans="1:24" ht="18" customHeight="1" x14ac:dyDescent="0.25">
      <c r="A36" s="4">
        <v>31</v>
      </c>
      <c r="B36" s="42">
        <v>44442</v>
      </c>
      <c r="C36" s="42">
        <v>44533</v>
      </c>
      <c r="D36" s="43" t="s">
        <v>66</v>
      </c>
      <c r="E36" s="44" t="s">
        <v>67</v>
      </c>
      <c r="F36" s="43"/>
      <c r="G36" s="43" t="s">
        <v>62</v>
      </c>
      <c r="H36" s="43"/>
      <c r="I36" s="60"/>
      <c r="J36" s="45" t="s">
        <v>125</v>
      </c>
      <c r="K36" s="48"/>
      <c r="L36" s="45"/>
      <c r="M36" s="1" t="s">
        <v>126</v>
      </c>
      <c r="N36" s="47"/>
      <c r="O36" s="45" t="s">
        <v>135</v>
      </c>
      <c r="P36" s="45" t="s">
        <v>74</v>
      </c>
      <c r="Q36" s="3" t="s">
        <v>18</v>
      </c>
      <c r="R36" s="43" t="s">
        <v>30</v>
      </c>
      <c r="S36" s="4"/>
      <c r="T36" s="16"/>
      <c r="U36" s="4" t="s">
        <v>29</v>
      </c>
      <c r="V36" s="11">
        <f>COUNTIF($R$6:$R$51,"*KL*")</f>
        <v>1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33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3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1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TG102E</vt:lpstr>
      <vt:lpstr>TG102LE</vt:lpstr>
      <vt:lpstr>TG102V</vt:lpstr>
      <vt:lpstr>TG102SE</vt:lpstr>
      <vt:lpstr>Ireader</vt:lpstr>
      <vt:lpstr>TongThang</vt:lpstr>
      <vt:lpstr>Ireader!Criteria</vt:lpstr>
      <vt:lpstr>TG102E!Criteria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2021-03-31T02:27:51Z</dcterms:modified>
</cp:coreProperties>
</file>