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2.XuLyBH\"/>
    </mc:Choice>
  </mc:AlternateContent>
  <bookViews>
    <workbookView xWindow="-15" yWindow="4035" windowWidth="10320" windowHeight="4065"/>
  </bookViews>
  <sheets>
    <sheet name="TG102LE" sheetId="19" r:id="rId1"/>
    <sheet name="TG102V" sheetId="24" r:id="rId2"/>
    <sheet name="TG102SE" sheetId="26" r:id="rId3"/>
    <sheet name="TongThang" sheetId="25" r:id="rId4"/>
  </sheet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46" i="19"/>
  <c r="W46" i="19"/>
  <c r="X46" i="19"/>
  <c r="X48" i="19"/>
  <c r="X47" i="19"/>
  <c r="X45" i="19"/>
  <c r="W48" i="19"/>
  <c r="W47" i="19"/>
  <c r="W45" i="19"/>
  <c r="V48" i="19"/>
  <c r="V47" i="19"/>
  <c r="V45" i="19"/>
  <c r="V37" i="24" l="1"/>
  <c r="V37" i="25"/>
  <c r="T48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<sst xmlns="http://schemas.openxmlformats.org/spreadsheetml/2006/main" count="291" uniqueCount="72">
  <si>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</si>
  <si>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</si>
  <si>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</si>
  <si>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</si>
  <si>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</si>
  <si>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</si>
  <si>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</si>
  <si>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</si>
  <si>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</si>
  <si>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</si>
  <si>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</si>
  <si>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</si>
  <si>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</si>
  <si>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</si>
  <si>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</si>
  <si>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</si>
  <si>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</si>
  <si>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</si>
  <si>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</si>
  <si>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</si>
  <si>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</si>
  <si>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</si>
  <si>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</si>
  <si>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</si>
  <si>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</si>
  <si>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</si>
  <si>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</si>
  <si>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</si>
  <si>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</si>
  <si>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</si>
  <si>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</si>
  <si>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</si>
  <si>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</si>
  <si>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</si>
  <si>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</si>
  <si>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</si>
  <si>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</si>
  <si>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</si>
  <si>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</si>
  <si>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</si>
  <si>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</si>
  <si>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</si>
  <si>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</si>
  <si>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</si>
  <si>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</si>
  <si>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</si>
  <si>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</si>
  <si>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</si>
  <si>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</si>
  <si>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</si>
  <si>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</si>
  <si>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</si>
  <si>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</si>
  <si>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</si>
  <si>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</si>
  <si>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XỬ LÝ THIẾT BỊ BẢO HÀNH THÁNG 01 NĂM 2021</t>
  </si>
  <si>
    <t>Ghi chú/Lô SX</t>
  </si>
  <si>
    <t>TG102LE-4G</t>
  </si>
  <si>
    <t>ACT-01</t>
  </si>
  <si>
    <t>Lô 3-20</t>
  </si>
  <si>
    <t>Lô 1-21</t>
  </si>
  <si>
    <t>Lô 2-21</t>
  </si>
  <si>
    <t>Nhật Quang</t>
  </si>
  <si>
    <t>Còn BH</t>
  </si>
  <si>
    <t>LE.2.00.---28.200624</t>
  </si>
  <si>
    <t>112.078.011.007,13368</t>
  </si>
  <si>
    <t>LE.1.00.---05.190404</t>
  </si>
  <si>
    <t>Thiết bị không chốt GPS</t>
  </si>
  <si>
    <t>Xử lý phần cứng</t>
  </si>
  <si>
    <t>BT</t>
  </si>
  <si>
    <t>Thể</t>
  </si>
  <si>
    <t>Nâng cấp FW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</si>
</sst>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D24" sqref="D24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56</v>
      </c>
      <c r="I5" s="5" t="s">
        <v>15</v>
      </c>
      <c r="J5" s="64"/>
      <c r="K5" s="5" t="s">
        <v>12</v>
      </c>
      <c r="L5" s="5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>
        <v>44245</v>
      </c>
      <c r="C6" s="42">
        <v>44245</v>
      </c>
      <c r="D6" s="43" t="s">
        <v>44</v>
      </c>
      <c r="E6" s="44">
        <v>868183038610023</v>
      </c>
      <c r="F6" s="58"/>
      <c r="G6" s="43" t="s">
        <v>63</v>
      </c>
      <c r="H6" s="43" t="s">
        <v>59</v>
      </c>
      <c r="I6" s="59" t="s">
        <v>65</v>
      </c>
      <c r="J6" s="45" t="s">
        <v>67</v>
      </c>
      <c r="K6" s="48" t="s">
        <v>64</v>
      </c>
      <c r="L6" s="45"/>
      <c r="M6" s="45" t="s">
        <v>68</v>
      </c>
      <c r="N6" s="47"/>
      <c r="O6" s="45" t="s">
        <v>69</v>
      </c>
      <c r="P6" s="45" t="s">
        <v>70</v>
      </c>
      <c r="Q6" s="3" t="s">
        <v>18</v>
      </c>
      <c r="R6" s="43" t="s">
        <v>30</v>
      </c>
      <c r="S6" s="4"/>
      <c r="T6" s="13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>
        <v>44245</v>
      </c>
      <c r="C7" s="42">
        <v>44245</v>
      </c>
      <c r="D7" s="43" t="s">
        <v>44</v>
      </c>
      <c r="E7" s="44">
        <v>868183035935985</v>
      </c>
      <c r="F7" s="43"/>
      <c r="G7" s="43" t="s">
        <v>63</v>
      </c>
      <c r="H7" s="43"/>
      <c r="I7" s="60" t="s">
        <v>65</v>
      </c>
      <c r="J7" s="45"/>
      <c r="K7" s="1" t="s">
        <v>66</v>
      </c>
      <c r="L7" s="48" t="s">
        <v>64</v>
      </c>
      <c r="M7" s="45" t="s">
        <v>71</v>
      </c>
      <c r="N7" s="3"/>
      <c r="O7" s="45" t="s">
        <v>69</v>
      </c>
      <c r="P7" s="45" t="s">
        <v>70</v>
      </c>
      <c r="Q7" s="3" t="s">
        <v>19</v>
      </c>
      <c r="R7" s="43" t="s">
        <v>24</v>
      </c>
      <c r="S7" s="4"/>
      <c r="T7" s="13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13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23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32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13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13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13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13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13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1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1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1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1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2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1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  <mergeCell ref="U6:U11"/>
    <mergeCell ref="U12:U16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/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4"/>
      <c r="K5" s="50" t="s">
        <v>12</v>
      </c>
      <c r="L5" s="50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43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/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56</v>
      </c>
      <c r="I5" s="53" t="s">
        <v>15</v>
      </c>
      <c r="J5" s="64"/>
      <c r="K5" s="53" t="s">
        <v>12</v>
      </c>
      <c r="L5" s="53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60"/>
      <c r="J6" s="45"/>
      <c r="K6" s="48"/>
      <c r="L6" s="45"/>
      <c r="M6" s="1"/>
      <c r="N6" s="47"/>
      <c r="O6" s="45"/>
      <c r="P6" s="45"/>
      <c r="Q6" s="3"/>
      <c r="R6" s="43"/>
      <c r="S6" s="4"/>
      <c r="T6" s="52"/>
      <c r="U6" s="61" t="s">
        <v>18</v>
      </c>
      <c r="V6" s="4" t="s">
        <v>20</v>
      </c>
      <c r="W6" s="52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43"/>
      <c r="G7" s="43"/>
      <c r="H7" s="43"/>
      <c r="I7" s="45"/>
      <c r="J7" s="45"/>
      <c r="K7" s="1"/>
      <c r="L7" s="45"/>
      <c r="M7" s="45"/>
      <c r="N7" s="3"/>
      <c r="O7" s="45"/>
      <c r="P7" s="45"/>
      <c r="Q7" s="3"/>
      <c r="R7" s="43"/>
      <c r="S7" s="4"/>
      <c r="T7" s="52"/>
      <c r="U7" s="62"/>
      <c r="V7" s="4" t="s">
        <v>35</v>
      </c>
      <c r="W7" s="52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43"/>
      <c r="G8" s="43"/>
      <c r="H8" s="43"/>
      <c r="I8" s="45"/>
      <c r="J8" s="45"/>
      <c r="K8" s="46"/>
      <c r="L8" s="45"/>
      <c r="M8" s="45"/>
      <c r="N8" s="1"/>
      <c r="O8" s="45"/>
      <c r="P8" s="1"/>
      <c r="Q8" s="3"/>
      <c r="R8" s="43"/>
      <c r="S8" s="4"/>
      <c r="T8" s="52"/>
      <c r="U8" s="62"/>
      <c r="V8" s="4" t="s">
        <v>21</v>
      </c>
      <c r="W8" s="52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45"/>
      <c r="J9" s="45"/>
      <c r="K9" s="45"/>
      <c r="L9" s="45"/>
      <c r="M9" s="45"/>
      <c r="N9" s="1"/>
      <c r="O9" s="45"/>
      <c r="P9" s="1"/>
      <c r="Q9" s="3"/>
      <c r="R9" s="43"/>
      <c r="S9" s="4"/>
      <c r="T9" s="52"/>
      <c r="U9" s="62"/>
      <c r="V9" s="4" t="s">
        <v>51</v>
      </c>
      <c r="W9" s="52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45"/>
      <c r="J10" s="45"/>
      <c r="K10" s="1"/>
      <c r="L10" s="45"/>
      <c r="M10" s="45"/>
      <c r="N10" s="1"/>
      <c r="O10" s="45"/>
      <c r="P10" s="1"/>
      <c r="Q10" s="3"/>
      <c r="R10" s="43"/>
      <c r="S10" s="4"/>
      <c r="T10" s="52"/>
      <c r="U10" s="62"/>
      <c r="V10" s="4" t="s">
        <v>31</v>
      </c>
      <c r="W10" s="52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52"/>
      <c r="U11" s="62"/>
      <c r="V11" s="4" t="s">
        <v>30</v>
      </c>
      <c r="W11" s="52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52"/>
      <c r="U12" s="61" t="s">
        <v>19</v>
      </c>
      <c r="V12" s="4" t="s">
        <v>23</v>
      </c>
      <c r="W12" s="52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52"/>
      <c r="U13" s="62"/>
      <c r="V13" s="4" t="s">
        <v>37</v>
      </c>
      <c r="W13" s="52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52"/>
      <c r="U14" s="62"/>
      <c r="V14" s="4" t="s">
        <v>36</v>
      </c>
      <c r="W14" s="52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52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52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52"/>
      <c r="V17" s="17"/>
      <c r="W17" s="52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3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3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9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19" width="26.85546875" style="22" customWidth="1"/>
    <col min="20" max="20" width="9.140625" style="22"/>
    <col min="21" max="21" width="30.5703125" style="22" customWidth="1"/>
    <col min="22" max="23" width="21.42578125" style="22" customWidth="1"/>
    <col min="24" max="24" width="21.7109375" style="22" customWidth="1"/>
    <col min="25" max="16384" width="9.140625" style="22"/>
  </cols>
  <sheetData>
    <row r="1" spans="1:23" ht="24.95" customHeight="1" x14ac:dyDescent="0.25">
      <c r="A1" s="66" t="s">
        <v>55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55"/>
    </row>
    <row r="2" spans="1:23" ht="24.95" customHeight="1" x14ac:dyDescent="0.25">
      <c r="A2" s="69" t="s">
        <v>9</v>
      </c>
      <c r="B2" s="70"/>
      <c r="C2" s="70"/>
      <c r="D2" s="70"/>
      <c r="E2" s="71" t="s">
        <v>62</v>
      </c>
      <c r="F2" s="71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  <c r="W2" s="30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  <c r="W3" s="30"/>
    </row>
    <row r="4" spans="1:23" ht="24.95" customHeight="1" x14ac:dyDescent="0.25">
      <c r="A4" s="72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67" t="s">
        <v>42</v>
      </c>
      <c r="N4" s="67" t="s">
        <v>10</v>
      </c>
      <c r="O4" s="64" t="s">
        <v>7</v>
      </c>
      <c r="P4" s="65" t="s">
        <v>14</v>
      </c>
      <c r="Q4" s="64" t="s">
        <v>39</v>
      </c>
      <c r="R4" s="64" t="s">
        <v>53</v>
      </c>
      <c r="S4" s="73" t="s">
        <v>54</v>
      </c>
      <c r="T4" s="30"/>
      <c r="U4" s="64" t="s">
        <v>39</v>
      </c>
      <c r="V4" s="64" t="s">
        <v>53</v>
      </c>
      <c r="W4" s="56"/>
    </row>
    <row r="5" spans="1:23" ht="50.1" customHeight="1" x14ac:dyDescent="0.25">
      <c r="A5" s="72"/>
      <c r="B5" s="50" t="s">
        <v>1</v>
      </c>
      <c r="C5" s="50" t="s">
        <v>2</v>
      </c>
      <c r="D5" s="50" t="s">
        <v>3</v>
      </c>
      <c r="E5" s="50" t="s">
        <v>43</v>
      </c>
      <c r="F5" s="50" t="s">
        <v>4</v>
      </c>
      <c r="G5" s="50" t="s">
        <v>5</v>
      </c>
      <c r="H5" s="50" t="s">
        <v>56</v>
      </c>
      <c r="I5" s="50" t="s">
        <v>15</v>
      </c>
      <c r="J5" s="64"/>
      <c r="K5" s="50" t="s">
        <v>12</v>
      </c>
      <c r="L5" s="50" t="s">
        <v>13</v>
      </c>
      <c r="M5" s="68"/>
      <c r="N5" s="68"/>
      <c r="O5" s="64"/>
      <c r="P5" s="65"/>
      <c r="Q5" s="64"/>
      <c r="R5" s="64"/>
      <c r="S5" s="73"/>
      <c r="T5" s="30"/>
      <c r="U5" s="64"/>
      <c r="V5" s="64"/>
      <c r="W5" s="56"/>
    </row>
    <row r="6" spans="1:23" s="14" customFormat="1" ht="18" customHeight="1" x14ac:dyDescent="0.25">
      <c r="A6" s="4">
        <v>1</v>
      </c>
      <c r="B6" s="42"/>
      <c r="C6" s="42"/>
      <c r="D6" s="43"/>
      <c r="E6" s="44"/>
      <c r="F6" s="58"/>
      <c r="G6" s="43"/>
      <c r="H6" s="43"/>
      <c r="I6" s="59"/>
      <c r="J6" s="45"/>
      <c r="K6" s="48"/>
      <c r="L6" s="45"/>
      <c r="M6" s="45"/>
      <c r="N6" s="47"/>
      <c r="O6" s="45"/>
      <c r="P6" s="45"/>
      <c r="Q6" s="3"/>
      <c r="R6" s="43"/>
      <c r="S6" s="4"/>
      <c r="T6" s="49"/>
      <c r="U6" s="61" t="s">
        <v>18</v>
      </c>
      <c r="V6" s="4" t="s">
        <v>20</v>
      </c>
      <c r="W6" s="49"/>
    </row>
    <row r="7" spans="1:23" s="14" customFormat="1" ht="18" customHeight="1" x14ac:dyDescent="0.25">
      <c r="A7" s="4">
        <v>2</v>
      </c>
      <c r="B7" s="42"/>
      <c r="C7" s="42"/>
      <c r="D7" s="43"/>
      <c r="E7" s="44"/>
      <c r="F7" s="58"/>
      <c r="G7" s="43"/>
      <c r="H7" s="43"/>
      <c r="I7" s="60"/>
      <c r="J7" s="45"/>
      <c r="K7" s="1"/>
      <c r="L7" s="45"/>
      <c r="M7" s="45"/>
      <c r="N7" s="3"/>
      <c r="O7" s="45"/>
      <c r="P7" s="45"/>
      <c r="Q7" s="3"/>
      <c r="R7" s="43"/>
      <c r="S7" s="4"/>
      <c r="T7" s="49"/>
      <c r="U7" s="62"/>
      <c r="V7" s="4" t="s">
        <v>35</v>
      </c>
      <c r="W7" s="49"/>
    </row>
    <row r="8" spans="1:23" s="14" customFormat="1" ht="18" customHeight="1" x14ac:dyDescent="0.25">
      <c r="A8" s="4">
        <v>3</v>
      </c>
      <c r="B8" s="42"/>
      <c r="C8" s="42"/>
      <c r="D8" s="43"/>
      <c r="E8" s="44"/>
      <c r="F8" s="58"/>
      <c r="G8" s="43"/>
      <c r="H8" s="43"/>
      <c r="I8" s="60"/>
      <c r="J8" s="45"/>
      <c r="K8" s="46"/>
      <c r="L8" s="45"/>
      <c r="M8" s="45"/>
      <c r="N8" s="1"/>
      <c r="O8" s="45"/>
      <c r="P8" s="1"/>
      <c r="Q8" s="3"/>
      <c r="R8" s="43"/>
      <c r="S8" s="4"/>
      <c r="T8" s="49"/>
      <c r="U8" s="62"/>
      <c r="V8" s="4" t="s">
        <v>21</v>
      </c>
      <c r="W8" s="49"/>
    </row>
    <row r="9" spans="1:23" s="14" customFormat="1" ht="18" customHeight="1" x14ac:dyDescent="0.25">
      <c r="A9" s="4">
        <v>4</v>
      </c>
      <c r="B9" s="42"/>
      <c r="C9" s="42"/>
      <c r="D9" s="43"/>
      <c r="E9" s="44"/>
      <c r="F9" s="43"/>
      <c r="G9" s="43"/>
      <c r="H9" s="2"/>
      <c r="I9" s="60"/>
      <c r="J9" s="45"/>
      <c r="K9" s="45"/>
      <c r="L9" s="45"/>
      <c r="M9" s="45"/>
      <c r="N9" s="1"/>
      <c r="O9" s="45"/>
      <c r="P9" s="1"/>
      <c r="Q9" s="3"/>
      <c r="R9" s="43"/>
      <c r="S9" s="4"/>
      <c r="T9" s="49"/>
      <c r="U9" s="62"/>
      <c r="V9" s="4" t="s">
        <v>51</v>
      </c>
      <c r="W9" s="49"/>
    </row>
    <row r="10" spans="1:23" s="14" customFormat="1" ht="18" customHeight="1" x14ac:dyDescent="0.25">
      <c r="A10" s="4">
        <v>5</v>
      </c>
      <c r="B10" s="42"/>
      <c r="C10" s="42"/>
      <c r="D10" s="43"/>
      <c r="E10" s="44"/>
      <c r="F10" s="43"/>
      <c r="G10" s="43"/>
      <c r="H10" s="2"/>
      <c r="I10" s="60"/>
      <c r="J10" s="45"/>
      <c r="K10" s="1"/>
      <c r="L10" s="45"/>
      <c r="M10" s="45"/>
      <c r="N10" s="1"/>
      <c r="O10" s="45"/>
      <c r="P10" s="1"/>
      <c r="Q10" s="3"/>
      <c r="R10" s="43"/>
      <c r="S10" s="4"/>
      <c r="T10" s="49"/>
      <c r="U10" s="62"/>
      <c r="V10" s="4" t="s">
        <v>31</v>
      </c>
      <c r="W10" s="49"/>
    </row>
    <row r="11" spans="1:23" s="14" customFormat="1" ht="18" customHeight="1" x14ac:dyDescent="0.25">
      <c r="A11" s="4">
        <v>6</v>
      </c>
      <c r="B11" s="42"/>
      <c r="C11" s="42"/>
      <c r="D11" s="43"/>
      <c r="E11" s="44"/>
      <c r="F11" s="43"/>
      <c r="G11" s="43"/>
      <c r="H11" s="2"/>
      <c r="I11" s="45"/>
      <c r="J11" s="45"/>
      <c r="K11" s="1"/>
      <c r="L11" s="45"/>
      <c r="M11" s="45"/>
      <c r="N11" s="1"/>
      <c r="O11" s="45"/>
      <c r="P11" s="1"/>
      <c r="Q11" s="3"/>
      <c r="R11" s="43"/>
      <c r="S11" s="4"/>
      <c r="T11" s="49"/>
      <c r="U11" s="62"/>
      <c r="V11" s="4" t="s">
        <v>30</v>
      </c>
      <c r="W11" s="49"/>
    </row>
    <row r="12" spans="1:23" s="14" customFormat="1" ht="18" customHeight="1" x14ac:dyDescent="0.25">
      <c r="A12" s="4">
        <v>7</v>
      </c>
      <c r="B12" s="42"/>
      <c r="C12" s="42"/>
      <c r="D12" s="43"/>
      <c r="E12" s="44"/>
      <c r="F12" s="43"/>
      <c r="G12" s="43"/>
      <c r="H12" s="1"/>
      <c r="I12" s="1"/>
      <c r="J12" s="45"/>
      <c r="K12" s="1"/>
      <c r="L12" s="45"/>
      <c r="M12" s="45"/>
      <c r="N12" s="1"/>
      <c r="O12" s="45"/>
      <c r="P12" s="1"/>
      <c r="Q12" s="4"/>
      <c r="R12" s="43"/>
      <c r="S12" s="4"/>
      <c r="T12" s="49"/>
      <c r="U12" s="61" t="s">
        <v>19</v>
      </c>
      <c r="V12" s="4" t="s">
        <v>23</v>
      </c>
      <c r="W12" s="49"/>
    </row>
    <row r="13" spans="1:23" s="14" customFormat="1" ht="18" customHeight="1" x14ac:dyDescent="0.25">
      <c r="A13" s="4">
        <v>8</v>
      </c>
      <c r="B13" s="42"/>
      <c r="C13" s="42"/>
      <c r="D13" s="43"/>
      <c r="E13" s="44"/>
      <c r="F13" s="43"/>
      <c r="G13" s="43"/>
      <c r="H13" s="15"/>
      <c r="I13" s="45"/>
      <c r="J13" s="1"/>
      <c r="K13" s="1"/>
      <c r="L13" s="45"/>
      <c r="M13" s="1"/>
      <c r="N13" s="1"/>
      <c r="O13" s="45"/>
      <c r="P13" s="1"/>
      <c r="Q13" s="3"/>
      <c r="R13" s="11"/>
      <c r="S13" s="4"/>
      <c r="T13" s="49"/>
      <c r="U13" s="62"/>
      <c r="V13" s="4" t="s">
        <v>37</v>
      </c>
      <c r="W13" s="49"/>
    </row>
    <row r="14" spans="1:23" s="14" customFormat="1" ht="18" customHeight="1" x14ac:dyDescent="0.25">
      <c r="A14" s="4">
        <v>9</v>
      </c>
      <c r="B14" s="42"/>
      <c r="C14" s="42"/>
      <c r="D14" s="43"/>
      <c r="E14" s="44"/>
      <c r="F14" s="43"/>
      <c r="G14" s="43"/>
      <c r="H14" s="1"/>
      <c r="I14" s="45"/>
      <c r="J14" s="45"/>
      <c r="K14" s="1"/>
      <c r="L14" s="45"/>
      <c r="M14" s="45"/>
      <c r="N14" s="1"/>
      <c r="O14" s="45"/>
      <c r="P14" s="1"/>
      <c r="Q14" s="4"/>
      <c r="R14" s="43"/>
      <c r="S14" s="4"/>
      <c r="T14" s="49"/>
      <c r="U14" s="62"/>
      <c r="V14" s="4" t="s">
        <v>36</v>
      </c>
      <c r="W14" s="49"/>
    </row>
    <row r="15" spans="1:23" ht="18" customHeight="1" x14ac:dyDescent="0.25">
      <c r="A15" s="4">
        <v>10</v>
      </c>
      <c r="B15" s="42"/>
      <c r="C15" s="42"/>
      <c r="D15" s="43"/>
      <c r="E15" s="44"/>
      <c r="F15" s="43"/>
      <c r="G15" s="43"/>
      <c r="H15" s="1"/>
      <c r="I15" s="1"/>
      <c r="J15" s="45"/>
      <c r="K15" s="1"/>
      <c r="L15" s="45"/>
      <c r="M15" s="45"/>
      <c r="N15" s="1"/>
      <c r="O15" s="45"/>
      <c r="P15" s="1"/>
      <c r="Q15" s="4"/>
      <c r="R15" s="43"/>
      <c r="S15" s="4"/>
      <c r="T15" s="16"/>
      <c r="U15" s="62"/>
      <c r="V15" s="4" t="s">
        <v>24</v>
      </c>
      <c r="W15" s="49"/>
    </row>
    <row r="16" spans="1:23" ht="18" customHeight="1" x14ac:dyDescent="0.25">
      <c r="A16" s="4">
        <v>11</v>
      </c>
      <c r="B16" s="42"/>
      <c r="C16" s="42"/>
      <c r="D16" s="43"/>
      <c r="E16" s="44"/>
      <c r="F16" s="43"/>
      <c r="G16" s="43"/>
      <c r="H16" s="1"/>
      <c r="I16" s="1"/>
      <c r="J16" s="1"/>
      <c r="K16" s="1"/>
      <c r="L16" s="45"/>
      <c r="M16" s="45"/>
      <c r="N16" s="1"/>
      <c r="O16" s="45"/>
      <c r="P16" s="1"/>
      <c r="Q16" s="4"/>
      <c r="R16" s="43"/>
      <c r="S16" s="4"/>
      <c r="T16" s="16"/>
      <c r="U16" s="63"/>
      <c r="V16" s="4" t="s">
        <v>25</v>
      </c>
      <c r="W16" s="49"/>
    </row>
    <row r="17" spans="1:23" ht="18" customHeight="1" x14ac:dyDescent="0.25">
      <c r="A17" s="4">
        <v>12</v>
      </c>
      <c r="B17" s="42"/>
      <c r="C17" s="42"/>
      <c r="D17" s="43"/>
      <c r="E17" s="44"/>
      <c r="F17" s="43"/>
      <c r="G17" s="43"/>
      <c r="H17" s="1"/>
      <c r="I17" s="45"/>
      <c r="J17" s="45"/>
      <c r="K17" s="1"/>
      <c r="L17" s="1"/>
      <c r="M17" s="45"/>
      <c r="N17" s="1"/>
      <c r="O17" s="45"/>
      <c r="P17" s="1"/>
      <c r="Q17" s="4"/>
      <c r="R17" s="43"/>
      <c r="S17" s="4"/>
      <c r="T17" s="16"/>
      <c r="U17" s="49"/>
      <c r="V17" s="17"/>
      <c r="W17" s="49"/>
    </row>
    <row r="18" spans="1:23" ht="18" customHeight="1" x14ac:dyDescent="0.25">
      <c r="A18" s="4">
        <v>13</v>
      </c>
      <c r="B18" s="10"/>
      <c r="C18" s="10"/>
      <c r="D18" s="43"/>
      <c r="E18" s="44"/>
      <c r="F18" s="43"/>
      <c r="G18" s="43"/>
      <c r="H18" s="1"/>
      <c r="I18" s="1"/>
      <c r="J18" s="1"/>
      <c r="K18" s="1"/>
      <c r="L18" s="1"/>
      <c r="M18" s="11"/>
      <c r="N18" s="1"/>
      <c r="O18" s="45"/>
      <c r="P18" s="1"/>
      <c r="Q18" s="4"/>
      <c r="R18" s="11"/>
      <c r="S18" s="4"/>
      <c r="T18" s="16"/>
      <c r="U18" s="16"/>
      <c r="V18" s="18"/>
      <c r="W18" s="16"/>
    </row>
    <row r="19" spans="1:23" ht="18" customHeight="1" x14ac:dyDescent="0.25">
      <c r="A19" s="4">
        <v>14</v>
      </c>
      <c r="B19" s="10"/>
      <c r="C19" s="10"/>
      <c r="D19" s="43"/>
      <c r="E19" s="44"/>
      <c r="F19" s="43"/>
      <c r="G19" s="43"/>
      <c r="H19" s="1"/>
      <c r="I19" s="1"/>
      <c r="J19" s="1"/>
      <c r="K19" s="1"/>
      <c r="L19" s="1"/>
      <c r="M19" s="1"/>
      <c r="N19" s="1"/>
      <c r="O19" s="45"/>
      <c r="P19" s="1"/>
      <c r="Q19" s="4"/>
      <c r="R19" s="11"/>
      <c r="S19" s="4"/>
      <c r="T19" s="16"/>
      <c r="U19" s="50" t="s">
        <v>39</v>
      </c>
      <c r="V19" s="19" t="s">
        <v>16</v>
      </c>
      <c r="W19" s="57"/>
    </row>
    <row r="20" spans="1:23" ht="18" customHeight="1" x14ac:dyDescent="0.25">
      <c r="A20" s="4">
        <v>15</v>
      </c>
      <c r="B20" s="10"/>
      <c r="C20" s="10"/>
      <c r="D20" s="43"/>
      <c r="E20" s="44"/>
      <c r="F20" s="43"/>
      <c r="G20" s="43"/>
      <c r="H20" s="1"/>
      <c r="I20" s="1"/>
      <c r="J20" s="1"/>
      <c r="K20" s="1"/>
      <c r="L20" s="1"/>
      <c r="M20" s="1"/>
      <c r="N20" s="1"/>
      <c r="O20" s="45"/>
      <c r="P20" s="1"/>
      <c r="Q20" s="4"/>
      <c r="R20" s="11"/>
      <c r="S20" s="4"/>
      <c r="T20" s="16"/>
      <c r="U20" s="11" t="s">
        <v>17</v>
      </c>
      <c r="V20" s="11">
        <f>COUNTIF($Q$6:$Q$51,"PM")</f>
        <v>0</v>
      </c>
      <c r="W20" s="16"/>
    </row>
    <row r="21" spans="1:23" ht="18" customHeight="1" x14ac:dyDescent="0.25">
      <c r="A21" s="4">
        <v>16</v>
      </c>
      <c r="B21" s="10"/>
      <c r="C21" s="10"/>
      <c r="D21" s="43"/>
      <c r="E21" s="44"/>
      <c r="F21" s="43"/>
      <c r="G21" s="43"/>
      <c r="H21" s="1"/>
      <c r="I21" s="1"/>
      <c r="J21" s="1"/>
      <c r="K21" s="1"/>
      <c r="L21" s="1"/>
      <c r="M21" s="1"/>
      <c r="N21" s="1"/>
      <c r="O21" s="45"/>
      <c r="P21" s="1"/>
      <c r="Q21" s="4"/>
      <c r="R21" s="11"/>
      <c r="S21" s="4"/>
      <c r="T21" s="16"/>
      <c r="U21" s="11" t="s">
        <v>49</v>
      </c>
      <c r="V21" s="11">
        <f>COUNTIF($Q$6:$Q$51,"PC")</f>
        <v>0</v>
      </c>
      <c r="W21" s="16"/>
    </row>
    <row r="22" spans="1:23" ht="18" customHeight="1" x14ac:dyDescent="0.25">
      <c r="A22" s="4">
        <v>17</v>
      </c>
      <c r="B22" s="10"/>
      <c r="C22" s="10"/>
      <c r="D22" s="43"/>
      <c r="E22" s="44"/>
      <c r="F22" s="43"/>
      <c r="G22" s="43"/>
      <c r="H22" s="11"/>
      <c r="I22" s="1"/>
      <c r="J22" s="11"/>
      <c r="K22" s="11"/>
      <c r="L22" s="1"/>
      <c r="M22" s="11"/>
      <c r="N22" s="11"/>
      <c r="O22" s="45"/>
      <c r="P22" s="11"/>
      <c r="Q22" s="4"/>
      <c r="R22" s="11"/>
      <c r="S22" s="4"/>
      <c r="T22" s="16"/>
      <c r="U22" s="11" t="s">
        <v>50</v>
      </c>
      <c r="V22" s="11">
        <f>COUNTIF($Q$6:$Q$51,"PC+PM")</f>
        <v>0</v>
      </c>
      <c r="W22" s="16"/>
    </row>
    <row r="23" spans="1:23" ht="18" customHeight="1" x14ac:dyDescent="0.25">
      <c r="A23" s="4">
        <v>18</v>
      </c>
      <c r="B23" s="10"/>
      <c r="C23" s="10"/>
      <c r="D23" s="43"/>
      <c r="E23" s="44"/>
      <c r="F23" s="43"/>
      <c r="G23" s="43"/>
      <c r="H23" s="11"/>
      <c r="I23" s="1"/>
      <c r="J23" s="1"/>
      <c r="K23" s="11"/>
      <c r="L23" s="11"/>
      <c r="M23" s="11"/>
      <c r="N23" s="11"/>
      <c r="O23" s="45"/>
      <c r="P23" s="11"/>
      <c r="Q23" s="4"/>
      <c r="R23" s="11"/>
      <c r="S23" s="4"/>
      <c r="T23" s="16"/>
      <c r="U23" s="16"/>
      <c r="V23" s="18"/>
      <c r="W23" s="16"/>
    </row>
    <row r="24" spans="1:23" ht="18" customHeight="1" x14ac:dyDescent="0.25">
      <c r="A24" s="4">
        <v>19</v>
      </c>
      <c r="B24" s="10"/>
      <c r="C24" s="10"/>
      <c r="D24" s="43"/>
      <c r="E24" s="44"/>
      <c r="F24" s="43"/>
      <c r="G24" s="43"/>
      <c r="H24" s="11"/>
      <c r="I24" s="1"/>
      <c r="J24" s="1"/>
      <c r="K24" s="11"/>
      <c r="L24" s="11"/>
      <c r="M24" s="11"/>
      <c r="N24" s="11"/>
      <c r="O24" s="45"/>
      <c r="P24" s="11"/>
      <c r="Q24" s="4"/>
      <c r="R24" s="11"/>
      <c r="S24" s="4"/>
      <c r="T24" s="16"/>
      <c r="U24" s="16"/>
      <c r="V24" s="18"/>
      <c r="W24" s="16"/>
    </row>
    <row r="25" spans="1:23" ht="18" customHeight="1" x14ac:dyDescent="0.25">
      <c r="A25" s="4">
        <v>20</v>
      </c>
      <c r="B25" s="10"/>
      <c r="C25" s="10"/>
      <c r="D25" s="43"/>
      <c r="E25" s="44"/>
      <c r="F25" s="43"/>
      <c r="G25" s="43"/>
      <c r="H25" s="11"/>
      <c r="I25" s="1"/>
      <c r="J25" s="1"/>
      <c r="K25" s="11"/>
      <c r="L25" s="11"/>
      <c r="M25" s="11"/>
      <c r="N25" s="11"/>
      <c r="O25" s="45"/>
      <c r="P25" s="11"/>
      <c r="Q25" s="4"/>
      <c r="R25" s="11"/>
      <c r="S25" s="4"/>
      <c r="T25" s="16"/>
      <c r="U25" s="50" t="s">
        <v>46</v>
      </c>
      <c r="V25" s="19" t="s">
        <v>16</v>
      </c>
      <c r="W25" s="57"/>
    </row>
    <row r="26" spans="1:23" ht="18" customHeight="1" x14ac:dyDescent="0.25">
      <c r="A26" s="4">
        <v>21</v>
      </c>
      <c r="B26" s="10"/>
      <c r="C26" s="10"/>
      <c r="D26" s="43"/>
      <c r="E26" s="44"/>
      <c r="F26" s="43"/>
      <c r="G26" s="43"/>
      <c r="H26" s="11"/>
      <c r="I26" s="1"/>
      <c r="J26" s="1"/>
      <c r="K26" s="11"/>
      <c r="L26" s="11"/>
      <c r="M26" s="11"/>
      <c r="N26" s="11"/>
      <c r="O26" s="45"/>
      <c r="P26" s="11"/>
      <c r="Q26" s="4"/>
      <c r="R26" s="11"/>
      <c r="S26" s="4"/>
      <c r="T26" s="16"/>
      <c r="U26" s="4" t="s">
        <v>26</v>
      </c>
      <c r="V26" s="11">
        <f>COUNTIF($R$6:$R$51,"*MCU*")</f>
        <v>0</v>
      </c>
      <c r="W26" s="16"/>
    </row>
    <row r="27" spans="1:23" ht="18" customHeight="1" x14ac:dyDescent="0.25">
      <c r="A27" s="4">
        <v>22</v>
      </c>
      <c r="B27" s="10"/>
      <c r="C27" s="10"/>
      <c r="D27" s="43"/>
      <c r="E27" s="44"/>
      <c r="F27" s="43"/>
      <c r="G27" s="43"/>
      <c r="H27" s="11"/>
      <c r="I27" s="1"/>
      <c r="J27" s="1"/>
      <c r="K27" s="11"/>
      <c r="L27" s="11"/>
      <c r="M27" s="11"/>
      <c r="N27" s="11"/>
      <c r="O27" s="45"/>
      <c r="P27" s="11"/>
      <c r="Q27" s="4"/>
      <c r="R27" s="11"/>
      <c r="S27" s="4"/>
      <c r="T27" s="16"/>
      <c r="U27" s="4" t="s">
        <v>34</v>
      </c>
      <c r="V27" s="11">
        <f>COUNTIF($R$6:$R$51,"*GSM*")</f>
        <v>0</v>
      </c>
      <c r="W27" s="16"/>
    </row>
    <row r="28" spans="1:23" ht="18" customHeight="1" x14ac:dyDescent="0.25">
      <c r="A28" s="4">
        <v>23</v>
      </c>
      <c r="B28" s="10"/>
      <c r="C28" s="10"/>
      <c r="D28" s="43"/>
      <c r="E28" s="44"/>
      <c r="F28" s="43"/>
      <c r="G28" s="43"/>
      <c r="H28" s="1"/>
      <c r="I28" s="1"/>
      <c r="J28" s="1"/>
      <c r="K28" s="1"/>
      <c r="L28" s="11"/>
      <c r="M28" s="11"/>
      <c r="N28" s="1"/>
      <c r="O28" s="45"/>
      <c r="P28" s="11"/>
      <c r="Q28" s="4"/>
      <c r="R28" s="11"/>
      <c r="S28" s="4"/>
      <c r="T28" s="16"/>
      <c r="U28" s="4" t="s">
        <v>27</v>
      </c>
      <c r="V28" s="11">
        <f>COUNTIF($R$6:$R$51,"*GPS*")</f>
        <v>0</v>
      </c>
      <c r="W28" s="16"/>
    </row>
    <row r="29" spans="1:23" ht="18" customHeight="1" x14ac:dyDescent="0.25">
      <c r="A29" s="4">
        <v>24</v>
      </c>
      <c r="B29" s="10"/>
      <c r="C29" s="10"/>
      <c r="D29" s="43"/>
      <c r="E29" s="44"/>
      <c r="F29" s="43"/>
      <c r="G29" s="43"/>
      <c r="H29" s="1"/>
      <c r="I29" s="1"/>
      <c r="J29" s="1"/>
      <c r="K29" s="1"/>
      <c r="L29" s="11"/>
      <c r="M29" s="11"/>
      <c r="N29" s="1"/>
      <c r="O29" s="45"/>
      <c r="P29" s="11"/>
      <c r="Q29" s="4"/>
      <c r="R29" s="11"/>
      <c r="S29" s="4"/>
      <c r="T29" s="16"/>
      <c r="U29" s="4" t="s">
        <v>52</v>
      </c>
      <c r="V29" s="11">
        <f>COUNTIF($R$6:$R$51,"*NG*")</f>
        <v>0</v>
      </c>
      <c r="W29" s="16"/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6"/>
      <c r="U30" s="4" t="s">
        <v>32</v>
      </c>
      <c r="V30" s="11">
        <f>COUNTIF($R$6:$R$51,"*I/O*")</f>
        <v>0</v>
      </c>
      <c r="W30" s="16"/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6"/>
      <c r="U31" s="4" t="s">
        <v>22</v>
      </c>
      <c r="V31" s="11">
        <f>COUNTIF($R$6:$R$51,"*LK*")</f>
        <v>0</v>
      </c>
      <c r="W31" s="16"/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6"/>
      <c r="U32" s="4" t="s">
        <v>28</v>
      </c>
      <c r="V32" s="11">
        <f>COUNTIF($R$6:$R$51,"*MCH*")</f>
        <v>0</v>
      </c>
      <c r="W32" s="16"/>
    </row>
    <row r="33" spans="1:24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6"/>
      <c r="U33" s="4" t="s">
        <v>47</v>
      </c>
      <c r="V33" s="11">
        <f>COUNTIF($R$6:$R$51,"*SF*")</f>
        <v>0</v>
      </c>
      <c r="W33" s="16"/>
    </row>
    <row r="34" spans="1:24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6"/>
      <c r="U34" s="4" t="s">
        <v>48</v>
      </c>
      <c r="V34" s="11">
        <f>COUNTIF($R$6:$R$51,"*RTB*")</f>
        <v>0</v>
      </c>
      <c r="W34" s="16"/>
    </row>
    <row r="35" spans="1:24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6"/>
      <c r="U35" s="4" t="s">
        <v>38</v>
      </c>
      <c r="V35" s="11">
        <f>COUNTIF($R$6:$R$51,"*NCFW*")</f>
        <v>0</v>
      </c>
      <c r="W35" s="16"/>
    </row>
    <row r="36" spans="1:24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6"/>
      <c r="U36" s="4" t="s">
        <v>29</v>
      </c>
      <c r="V36" s="11">
        <f>COUNTIF($R$6:$R$51,"*KL*")</f>
        <v>0</v>
      </c>
      <c r="W36" s="16"/>
    </row>
    <row r="37" spans="1:24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6"/>
      <c r="U37" s="20" t="s">
        <v>33</v>
      </c>
      <c r="V37" s="11">
        <f>SUM(V26:V36)</f>
        <v>0</v>
      </c>
      <c r="W37" s="16"/>
    </row>
    <row r="38" spans="1:24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6"/>
      <c r="U38" s="16"/>
      <c r="V38" s="18"/>
      <c r="W38" s="16"/>
    </row>
    <row r="39" spans="1:24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6"/>
      <c r="U39" s="16"/>
      <c r="V39" s="18"/>
      <c r="W39" s="16"/>
    </row>
    <row r="40" spans="1:24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6"/>
      <c r="U40" s="20" t="s">
        <v>40</v>
      </c>
      <c r="V40" s="11">
        <f>COUNTIF($O$6:$O$51,"*DM*")</f>
        <v>0</v>
      </c>
      <c r="W40" s="16"/>
    </row>
    <row r="41" spans="1:24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6"/>
      <c r="U41" s="20" t="s">
        <v>41</v>
      </c>
      <c r="V41" s="11">
        <f>COUNTIF($O$6:$O$51,"*KS*")</f>
        <v>0</v>
      </c>
      <c r="W41" s="16"/>
    </row>
    <row r="42" spans="1:24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6"/>
      <c r="U42" s="16"/>
      <c r="V42" s="18"/>
      <c r="W42" s="16"/>
    </row>
    <row r="43" spans="1:24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6"/>
      <c r="U43" s="16"/>
      <c r="V43" s="18"/>
      <c r="W43" s="16"/>
    </row>
    <row r="44" spans="1:24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6"/>
      <c r="U44" s="11" t="s">
        <v>3</v>
      </c>
      <c r="V44" s="11" t="s">
        <v>59</v>
      </c>
      <c r="W44" s="11" t="s">
        <v>60</v>
      </c>
      <c r="X44" s="11" t="s">
        <v>61</v>
      </c>
    </row>
    <row r="45" spans="1:24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6"/>
      <c r="U45" s="11" t="s">
        <v>44</v>
      </c>
      <c r="V45" s="11">
        <f>COUNTIFS($D$6:$D$300,"TG102LE",$H$6:$H$300,"*Lô 3-20*")</f>
        <v>0</v>
      </c>
      <c r="W45" s="11">
        <f>COUNTIFS($D$6:$D$300,"TG102LE",$H$6:$H$300,"*Lô 1-21*")</f>
        <v>0</v>
      </c>
      <c r="X45" s="11">
        <f>COUNTIFS($D$6:$D$300,"TG102LE",$H$6:$H$300,"*Lô 2-21*")</f>
        <v>0</v>
      </c>
    </row>
    <row r="46" spans="1:24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6"/>
      <c r="U46" s="11" t="s">
        <v>57</v>
      </c>
      <c r="V46" s="11">
        <f>COUNTIFS($D$6:$D$300,"TG102LE-4G",$H$6:$H$300,"*Lô 3-20*")</f>
        <v>0</v>
      </c>
      <c r="W46" s="11">
        <f>COUNTIFS($D$6:$D$300,"TG102LE-4G",$H$6:$H$300,"*Lô 1-21*")</f>
        <v>0</v>
      </c>
      <c r="X46" s="11">
        <f>COUNTIFS($D$6:$D$300,"TG102LE-4G",$H$6:$H$300,"*Lô 2-21*")</f>
        <v>0</v>
      </c>
    </row>
    <row r="47" spans="1:24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6"/>
      <c r="U47" s="11" t="s">
        <v>45</v>
      </c>
      <c r="V47" s="11">
        <f>COUNTIFS($D$6:$D$300,"TG102E",$H$6:$H$300,"*Lô 3-20*")</f>
        <v>0</v>
      </c>
      <c r="W47" s="11">
        <f>COUNTIFS($D$6:$D$300,"TG102E",$H$6:$H$300,"*Lô 1-21*")</f>
        <v>0</v>
      </c>
      <c r="X47" s="11">
        <f>COUNTIFS($D$6:$D$300,"TG102E",$H$6:$H$300,"*Lô 2-21*")</f>
        <v>0</v>
      </c>
    </row>
    <row r="48" spans="1:24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11" t="s">
        <v>58</v>
      </c>
      <c r="V48" s="11">
        <f>COUNTIFS($D$6:$D$300,"ACT-01",$H$6:$H$300,"*Lô 3-20*")</f>
        <v>0</v>
      </c>
      <c r="W48" s="11">
        <f>COUNTIFS($D$6:$D$300,"ACT-01",$H$6:$H$300,"*Lô 1-21*")</f>
        <v>0</v>
      </c>
      <c r="X48" s="11">
        <f>COUNTIFS($D$6:$D$300,"ACT-01",$H$6:$H$300,"*Lô 2-21*")</f>
        <v>0</v>
      </c>
    </row>
    <row r="49" spans="1:24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54"/>
      <c r="V49" s="54"/>
      <c r="W49" s="54"/>
      <c r="X49" s="38"/>
    </row>
    <row r="50" spans="1:24" ht="18" customHeight="1" x14ac:dyDescent="0.25">
      <c r="A50" s="34">
        <v>45</v>
      </c>
      <c r="B50" s="35"/>
      <c r="C50" s="35"/>
      <c r="D50" s="51"/>
      <c r="E50" s="36"/>
      <c r="F50" s="51"/>
      <c r="G50" s="5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1"/>
      <c r="S50" s="34"/>
      <c r="T50" s="40"/>
      <c r="U50" s="54"/>
      <c r="V50" s="54"/>
      <c r="W50" s="54"/>
      <c r="X50" s="38"/>
    </row>
    <row r="51" spans="1:24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54"/>
      <c r="V51" s="54"/>
      <c r="W51" s="54"/>
      <c r="X51" s="38"/>
    </row>
    <row r="52" spans="1:24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54"/>
      <c r="V52" s="54"/>
      <c r="W52" s="54"/>
      <c r="X52" s="38"/>
    </row>
    <row r="53" spans="1:24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1"/>
      <c r="O53" s="21"/>
      <c r="P53" s="38"/>
      <c r="Q53" s="38"/>
      <c r="R53" s="38"/>
      <c r="S53" s="38"/>
      <c r="T53" s="40"/>
      <c r="U53" s="54"/>
      <c r="V53" s="54"/>
      <c r="W53" s="54"/>
      <c r="X53" s="38"/>
    </row>
    <row r="54" spans="1:24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1"/>
      <c r="O54" s="21"/>
      <c r="P54" s="38"/>
      <c r="Q54" s="38"/>
      <c r="R54" s="38"/>
      <c r="S54" s="38"/>
      <c r="T54" s="40"/>
      <c r="U54" s="54"/>
      <c r="V54" s="54"/>
      <c r="W54" s="54"/>
      <c r="X54" s="38"/>
    </row>
    <row r="55" spans="1:24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1"/>
      <c r="O55" s="21"/>
      <c r="P55" s="38"/>
      <c r="Q55" s="38"/>
      <c r="R55" s="38"/>
      <c r="S55" s="38"/>
      <c r="T55" s="41"/>
      <c r="U55" s="54"/>
      <c r="V55" s="54"/>
      <c r="W55" s="54"/>
      <c r="X55" s="38"/>
    </row>
    <row r="56" spans="1:24" ht="18" customHeight="1" x14ac:dyDescent="0.25">
      <c r="U56" s="28"/>
      <c r="V56" s="28"/>
      <c r="W56" s="28"/>
    </row>
    <row r="57" spans="1:24" ht="18" customHeight="1" x14ac:dyDescent="0.25">
      <c r="U57" s="28"/>
      <c r="V57" s="28"/>
      <c r="W57" s="28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2021-02-18T02:46:08Z</dcterms:modified>
</cp:coreProperties>
</file>