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2"/>
  </bookViews>
  <sheets>
    <sheet name="TG102LE" sheetId="30" r:id="rId1"/>
    <sheet name="TG102V" sheetId="31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<sst xmlns="http://schemas.openxmlformats.org/spreadsheetml/2006/main" count="1224" uniqueCount="152">
  <si>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</si>
  <si>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</si>
  <si>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</si>
  <si>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</si>
  <si>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</si>
  <si>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</si>
  <si>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</si>
  <si>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</si>
  <si>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</si>
  <si>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</si>
  <si>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</si>
  <si>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</si>
  <si>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</si>
  <si>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</si>
  <si>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</si>
  <si>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</si>
  <si>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</si>
  <si>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</si>
  <si>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</si>
  <si>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</si>
  <si>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</si>
  <si>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</si>
  <si>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</si>
  <si>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</si>
  <si>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</si>
  <si>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</si>
  <si>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</si>
  <si>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</si>
  <si>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</si>
  <si>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</si>
  <si>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</si>
  <si>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</si>
  <si>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</si>
  <si>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</si>
  <si>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</si>
  <si>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</si>
  <si>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</si>
  <si>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</si>
  <si>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</si>
  <si>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</si>
  <si>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</si>
  <si>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</si>
  <si>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</si>
  <si>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</si>
  <si>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</si>
  <si>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</si>
  <si>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</si>
  <si>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</si>
  <si>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</si>
  <si>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</si>
  <si>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</si>
  <si>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</si>
  <si>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</si>
  <si>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</si>
  <si>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</si>
  <si>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</si>
  <si>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</si>
  <si>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</si>
  <si>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</si>
  <si>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</si>
  <si>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</si>
  <si>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</si>
  <si>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</si>
  <si>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</si>
  <si>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</si>
  <si>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</si>
  <si>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</si>
  <si>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XỬ LÝ THIẾT BỊ BẢO HÀNH THÁNG 11 NĂM 2020</t>
  </si>
  <si>
    <t>TarisSG</t>
  </si>
  <si>
    <t>H</t>
  </si>
  <si>
    <t>20/11/2020</t>
  </si>
  <si>
    <t>Chập nổ nguồn 4v4, 3v3</t>
  </si>
  <si>
    <t>Tùng</t>
  </si>
  <si>
    <t>LE.3.00.---01.200923</t>
  </si>
  <si>
    <t>Lock: 203.162.69.18,17880</t>
  </si>
  <si>
    <t>Bung via connector nguồn</t>
  </si>
  <si>
    <t>LE.1.00.---01.180710</t>
  </si>
  <si>
    <t>Lock: 112.213.94.88,31001</t>
  </si>
  <si>
    <t>Thiết bị không nhận sim</t>
  </si>
  <si>
    <t>Khởi tạo lại module GSM</t>
  </si>
  <si>
    <t>203.162.69.75,20675</t>
  </si>
  <si>
    <t>LE.1.00.---05.190404</t>
  </si>
  <si>
    <t>203.162.69.57,20005</t>
  </si>
  <si>
    <t>203.162.69.18,17883</t>
  </si>
  <si>
    <t>Lock: 203.162.69.57,20005</t>
  </si>
  <si>
    <t>LE.2.00.---28.200624</t>
  </si>
  <si>
    <t>Khởi tạo lại module GSM, nâng cấp FW</t>
  </si>
  <si>
    <t>SF,NCFW</t>
  </si>
  <si>
    <t>Lỗi moudule GSM</t>
  </si>
  <si>
    <t>LE.1.00.---01.180405</t>
  </si>
  <si>
    <t>Lock: 203.162.69.57,20004</t>
  </si>
  <si>
    <t>Lock: 203.162.69.57,20002</t>
  </si>
  <si>
    <t>LE.1.00.---06.191010</t>
  </si>
  <si>
    <t>Lock: 203.162.69.75,20475</t>
  </si>
  <si>
    <t>LE.1.00.---04.181025</t>
  </si>
  <si>
    <t>Lock: 203.162.69.75,20375</t>
  </si>
  <si>
    <t>Nguồn chập chờn, chân connector oxi hóa</t>
  </si>
  <si>
    <t>Thay connector (x2), nâng cấp FW</t>
  </si>
  <si>
    <t>PC+PM</t>
  </si>
  <si>
    <t>NG,NCFW</t>
  </si>
  <si>
    <t xml:space="preserve">W.1.00.---01.180320 </t>
  </si>
  <si>
    <t>Lock: 203.162.69.18,16883</t>
  </si>
  <si>
    <t>VI.1.00.---01.180629</t>
  </si>
  <si>
    <t>Lock: 203.162.69.75,20175</t>
  </si>
  <si>
    <t>CS</t>
  </si>
  <si>
    <t>VI.1.00.---01.170906</t>
  </si>
  <si>
    <t>Lock: 203.162.69.75,20075</t>
  </si>
  <si>
    <t>Thiết bị reset liện tục</t>
  </si>
  <si>
    <t>Lock: 203.162.69.18,16885</t>
  </si>
  <si>
    <t>Oxi hóa mạch moudule GSM , chập nổ ACC, không bắn lên terminal</t>
  </si>
  <si>
    <t>GSM,MCU,LK</t>
  </si>
  <si>
    <t>Lock: 203.162.69.57,20003</t>
  </si>
  <si>
    <t>Nâng cấp khay sim, nâng cấp FW</t>
  </si>
  <si>
    <t>VI.2.00.---21.200630</t>
  </si>
  <si>
    <t>W.2.00.---21.200630</t>
  </si>
  <si>
    <t>Nạp lại FW, nâng cấp khay sim</t>
  </si>
  <si>
    <t>Lock: 203.162.69.18,17883</t>
  </si>
  <si>
    <t>Lock: 203.162.69.75,30031</t>
  </si>
  <si>
    <t xml:space="preserve">W.1.00.---01.180629 </t>
  </si>
  <si>
    <t>Lock: 203.162.69.18,16884</t>
  </si>
  <si>
    <t>Lock: 203.162.69.75,30020</t>
  </si>
  <si>
    <t>Thiết bi không nhận sim</t>
  </si>
  <si>
    <t>Lock: 203.162.69.42,16873</t>
  </si>
  <si>
    <t>Chý ý kiểm tra lại hạn dịch vụ trên server</t>
  </si>
  <si>
    <t>Thiết bị không nhận sim, mất cấu hình</t>
  </si>
  <si>
    <t>VI.1.00.---01.180115</t>
  </si>
  <si>
    <t>Nâng cấp khay sim, cấu hình lại thiết bị, nâng cấp FW</t>
  </si>
  <si>
    <t>MCH,NCFW</t>
  </si>
  <si>
    <t>Lock: 203.162.69.18,16886</t>
  </si>
  <si>
    <t xml:space="preserve">W.1.00.---01.181101 </t>
  </si>
  <si>
    <t>Thiết biị không nhận sim</t>
  </si>
  <si>
    <t xml:space="preserve">W.1.00.---01.170909 </t>
  </si>
  <si>
    <t>Lock: 112.213.94.88,30006</t>
  </si>
  <si>
    <t>Mạch oxi hóa, thiết bị không nhận sim</t>
  </si>
  <si>
    <t>Vệ sinh lại mạch, nâng cấp khay sim, nâng cấp FW</t>
  </si>
  <si>
    <t>Thay module GSM/GPS</t>
  </si>
  <si>
    <t>KS</t>
  </si>
  <si>
    <t>Thay MCU, IC giao tiếp, thay module GSM (khách báo không sửa)</t>
  </si>
  <si>
    <t>Imei mới: 860157043045662</t>
  </si>
  <si>
    <t>Imei mới: 860157043045688</t>
  </si>
  <si>
    <t>Thay IC nguồn 4v4, 3v3, MCU, tụ tantalun(x2), nâng cấp FW</t>
  </si>
  <si>
    <t>Thay module GSM, nâng cấp FW</t>
  </si>
  <si>
    <t>GSM,NCFW</t>
  </si>
  <si>
    <t>Xử lý phần cứng, nâng cấp FW</t>
  </si>
  <si>
    <t>Nâng cấp khay sim, nâng cấp FW, thay vở 2 mặt</t>
  </si>
  <si>
    <t>Nâng cấp khay sim, nâng cấp FW, thay vở măt sau</t>
  </si>
  <si>
    <t>Nâng cấp khay sim, nâng cấp FW, thay vỏ mặt sau</t>
  </si>
  <si>
    <t>Nâng cấp khay sim, nâng cấp FW, thay vỏ 2 mặt</t>
  </si>
  <si>
    <t>Nâng cấp khay sim,nâng cấp FW, thay vỏ mặt sau</t>
  </si>
  <si>
    <t>Nâng cấp khay sim, nâng cấp FW,  thay vỏ mặt sau</t>
  </si>
  <si>
    <t>BT</t>
  </si>
  <si>
    <t>01/12/2020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</si>
</sst>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8.285156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68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56" t="s">
        <v>15</v>
      </c>
      <c r="J5" s="78"/>
      <c r="K5" s="56" t="s">
        <v>12</v>
      </c>
      <c r="L5" s="56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38.25" customHeight="1" x14ac:dyDescent="0.25">
      <c r="A6" s="4">
        <v>1</v>
      </c>
      <c r="B6" s="62" t="s">
        <v>70</v>
      </c>
      <c r="C6" s="62" t="s">
        <v>151</v>
      </c>
      <c r="D6" s="50" t="s">
        <v>44</v>
      </c>
      <c r="E6" s="51">
        <v>868183038495110</v>
      </c>
      <c r="F6" s="50"/>
      <c r="G6" s="50" t="s">
        <v>66</v>
      </c>
      <c r="H6" s="11" t="s">
        <v>139</v>
      </c>
      <c r="I6" s="57" t="s">
        <v>84</v>
      </c>
      <c r="J6" s="52" t="s">
        <v>34</v>
      </c>
      <c r="K6" s="52" t="s">
        <v>81</v>
      </c>
      <c r="L6" s="52" t="s">
        <v>85</v>
      </c>
      <c r="M6" s="52" t="s">
        <v>141</v>
      </c>
      <c r="N6" s="54"/>
      <c r="O6" s="52" t="s">
        <v>150</v>
      </c>
      <c r="P6" s="52" t="s">
        <v>72</v>
      </c>
      <c r="Q6" s="3" t="s">
        <v>98</v>
      </c>
      <c r="R6" s="50" t="s">
        <v>142</v>
      </c>
      <c r="S6" s="4"/>
      <c r="T6" s="28"/>
      <c r="U6" s="60"/>
      <c r="V6" s="71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2" t="s">
        <v>70</v>
      </c>
      <c r="C7" s="62" t="s">
        <v>151</v>
      </c>
      <c r="D7" s="50" t="s">
        <v>44</v>
      </c>
      <c r="E7" s="51">
        <v>868183033789152</v>
      </c>
      <c r="F7" s="50"/>
      <c r="G7" s="50" t="s">
        <v>69</v>
      </c>
      <c r="H7" s="11"/>
      <c r="I7" s="52" t="s">
        <v>80</v>
      </c>
      <c r="J7" s="52" t="s">
        <v>78</v>
      </c>
      <c r="K7" s="1" t="s">
        <v>76</v>
      </c>
      <c r="L7" s="52" t="s">
        <v>85</v>
      </c>
      <c r="M7" s="52" t="s">
        <v>86</v>
      </c>
      <c r="N7" s="3"/>
      <c r="O7" s="52" t="s">
        <v>150</v>
      </c>
      <c r="P7" s="52" t="s">
        <v>72</v>
      </c>
      <c r="Q7" s="3" t="s">
        <v>19</v>
      </c>
      <c r="R7" s="50" t="s">
        <v>87</v>
      </c>
      <c r="S7" s="4"/>
      <c r="T7" s="28"/>
      <c r="U7" s="60"/>
      <c r="V7" s="72"/>
      <c r="W7" s="4" t="s">
        <v>35</v>
      </c>
    </row>
    <row r="8" spans="1:23" s="14" customFormat="1" ht="30" customHeight="1" x14ac:dyDescent="0.25">
      <c r="A8" s="4">
        <v>3</v>
      </c>
      <c r="B8" s="62" t="s">
        <v>70</v>
      </c>
      <c r="C8" s="62" t="s">
        <v>151</v>
      </c>
      <c r="D8" s="50" t="s">
        <v>44</v>
      </c>
      <c r="E8" s="51">
        <v>868183038084682</v>
      </c>
      <c r="F8" s="50"/>
      <c r="G8" s="50" t="s">
        <v>66</v>
      </c>
      <c r="H8" s="50"/>
      <c r="I8" s="52" t="s">
        <v>82</v>
      </c>
      <c r="J8" s="52" t="s">
        <v>71</v>
      </c>
      <c r="K8" s="55" t="s">
        <v>92</v>
      </c>
      <c r="L8" s="52" t="s">
        <v>85</v>
      </c>
      <c r="M8" s="52" t="s">
        <v>140</v>
      </c>
      <c r="N8" s="3"/>
      <c r="O8" s="52" t="s">
        <v>150</v>
      </c>
      <c r="P8" s="52" t="s">
        <v>72</v>
      </c>
      <c r="Q8" s="3" t="s">
        <v>98</v>
      </c>
      <c r="R8" s="55" t="s">
        <v>99</v>
      </c>
      <c r="S8" s="4"/>
      <c r="T8" s="28"/>
      <c r="U8" s="60"/>
      <c r="V8" s="72"/>
      <c r="W8" s="4" t="s">
        <v>21</v>
      </c>
    </row>
    <row r="9" spans="1:23" s="14" customFormat="1" ht="30" customHeight="1" x14ac:dyDescent="0.25">
      <c r="A9" s="4">
        <v>4</v>
      </c>
      <c r="B9" s="62" t="s">
        <v>70</v>
      </c>
      <c r="C9" s="62" t="s">
        <v>151</v>
      </c>
      <c r="D9" s="50" t="s">
        <v>44</v>
      </c>
      <c r="E9" s="51">
        <v>867717030420278</v>
      </c>
      <c r="F9" s="50"/>
      <c r="G9" s="50" t="s">
        <v>69</v>
      </c>
      <c r="H9" s="50"/>
      <c r="I9" s="61" t="s">
        <v>91</v>
      </c>
      <c r="J9" s="52" t="s">
        <v>78</v>
      </c>
      <c r="K9" s="52" t="s">
        <v>94</v>
      </c>
      <c r="L9" s="52" t="s">
        <v>85</v>
      </c>
      <c r="M9" s="52" t="s">
        <v>86</v>
      </c>
      <c r="N9" s="54"/>
      <c r="O9" s="52" t="s">
        <v>150</v>
      </c>
      <c r="P9" s="52" t="s">
        <v>72</v>
      </c>
      <c r="Q9" s="3" t="s">
        <v>19</v>
      </c>
      <c r="R9" s="50" t="s">
        <v>87</v>
      </c>
      <c r="S9" s="4"/>
      <c r="T9" s="60"/>
      <c r="U9" s="60"/>
      <c r="V9" s="72"/>
      <c r="W9" s="4" t="s">
        <v>59</v>
      </c>
    </row>
    <row r="10" spans="1:23" s="14" customFormat="1" ht="30" customHeight="1" x14ac:dyDescent="0.25">
      <c r="A10" s="4">
        <v>5</v>
      </c>
      <c r="B10" s="62" t="s">
        <v>70</v>
      </c>
      <c r="C10" s="62" t="s">
        <v>151</v>
      </c>
      <c r="D10" s="50" t="s">
        <v>44</v>
      </c>
      <c r="E10" s="51">
        <v>867857039925130</v>
      </c>
      <c r="F10" s="50"/>
      <c r="G10" s="50"/>
      <c r="H10" s="50"/>
      <c r="I10" s="61" t="s">
        <v>91</v>
      </c>
      <c r="J10" s="52" t="s">
        <v>78</v>
      </c>
      <c r="K10" s="1" t="s">
        <v>89</v>
      </c>
      <c r="L10" s="52" t="s">
        <v>85</v>
      </c>
      <c r="M10" s="52" t="s">
        <v>86</v>
      </c>
      <c r="N10" s="3"/>
      <c r="O10" s="52" t="s">
        <v>150</v>
      </c>
      <c r="P10" s="52" t="s">
        <v>72</v>
      </c>
      <c r="Q10" s="3" t="s">
        <v>19</v>
      </c>
      <c r="R10" s="55" t="s">
        <v>87</v>
      </c>
      <c r="S10" s="4"/>
      <c r="T10" s="60"/>
      <c r="U10" s="60"/>
      <c r="V10" s="72"/>
      <c r="W10" s="4" t="s">
        <v>31</v>
      </c>
    </row>
    <row r="11" spans="1:23" s="14" customFormat="1" ht="30" customHeight="1" x14ac:dyDescent="0.25">
      <c r="A11" s="4">
        <v>6</v>
      </c>
      <c r="B11" s="62" t="s">
        <v>70</v>
      </c>
      <c r="C11" s="62" t="s">
        <v>151</v>
      </c>
      <c r="D11" s="50" t="s">
        <v>44</v>
      </c>
      <c r="E11" s="51">
        <v>868183034807326</v>
      </c>
      <c r="F11" s="50"/>
      <c r="G11" s="50" t="s">
        <v>66</v>
      </c>
      <c r="H11" s="50"/>
      <c r="I11" s="52" t="s">
        <v>74</v>
      </c>
      <c r="J11" s="52" t="s">
        <v>75</v>
      </c>
      <c r="K11" s="55" t="s">
        <v>73</v>
      </c>
      <c r="L11" s="52" t="s">
        <v>85</v>
      </c>
      <c r="M11" s="52" t="s">
        <v>143</v>
      </c>
      <c r="N11" s="54"/>
      <c r="O11" s="52" t="s">
        <v>150</v>
      </c>
      <c r="P11" s="52" t="s">
        <v>72</v>
      </c>
      <c r="Q11" s="3" t="s">
        <v>98</v>
      </c>
      <c r="R11" s="50" t="s">
        <v>99</v>
      </c>
      <c r="S11" s="4"/>
      <c r="T11" s="60"/>
      <c r="U11" s="60"/>
      <c r="V11" s="72"/>
      <c r="W11" s="4" t="s">
        <v>30</v>
      </c>
    </row>
    <row r="12" spans="1:23" s="14" customFormat="1" ht="30" customHeight="1" x14ac:dyDescent="0.25">
      <c r="A12" s="4">
        <v>7</v>
      </c>
      <c r="B12" s="62" t="s">
        <v>70</v>
      </c>
      <c r="C12" s="62" t="s">
        <v>151</v>
      </c>
      <c r="D12" s="50" t="s">
        <v>44</v>
      </c>
      <c r="E12" s="51">
        <v>868183034596606</v>
      </c>
      <c r="F12" s="50"/>
      <c r="G12" s="50" t="s">
        <v>69</v>
      </c>
      <c r="H12" s="50"/>
      <c r="I12" s="52" t="s">
        <v>93</v>
      </c>
      <c r="J12" s="52" t="s">
        <v>78</v>
      </c>
      <c r="K12" s="1" t="s">
        <v>92</v>
      </c>
      <c r="L12" s="52" t="s">
        <v>85</v>
      </c>
      <c r="M12" s="52" t="s">
        <v>86</v>
      </c>
      <c r="N12" s="3"/>
      <c r="O12" s="52" t="s">
        <v>150</v>
      </c>
      <c r="P12" s="52" t="s">
        <v>72</v>
      </c>
      <c r="Q12" s="3" t="s">
        <v>19</v>
      </c>
      <c r="R12" s="55" t="s">
        <v>87</v>
      </c>
      <c r="S12" s="4"/>
      <c r="T12" s="60"/>
      <c r="U12" s="60"/>
      <c r="V12" s="71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2" t="s">
        <v>70</v>
      </c>
      <c r="C13" s="62" t="s">
        <v>151</v>
      </c>
      <c r="D13" s="50" t="s">
        <v>44</v>
      </c>
      <c r="E13" s="51">
        <v>868183033836789</v>
      </c>
      <c r="F13" s="50"/>
      <c r="G13" s="50" t="s">
        <v>69</v>
      </c>
      <c r="H13" s="50"/>
      <c r="I13" s="52" t="s">
        <v>95</v>
      </c>
      <c r="J13" s="52" t="s">
        <v>96</v>
      </c>
      <c r="K13" s="53" t="s">
        <v>76</v>
      </c>
      <c r="L13" s="52" t="s">
        <v>85</v>
      </c>
      <c r="M13" s="1" t="s">
        <v>97</v>
      </c>
      <c r="N13" s="13">
        <v>20000</v>
      </c>
      <c r="O13" s="52" t="s">
        <v>150</v>
      </c>
      <c r="P13" s="1" t="s">
        <v>72</v>
      </c>
      <c r="Q13" s="3" t="s">
        <v>98</v>
      </c>
      <c r="R13" s="11" t="s">
        <v>99</v>
      </c>
      <c r="S13" s="4"/>
      <c r="T13" s="60"/>
      <c r="U13" s="60"/>
      <c r="V13" s="72"/>
      <c r="W13" s="4" t="s">
        <v>37</v>
      </c>
    </row>
    <row r="14" spans="1:23" s="14" customFormat="1" ht="30" customHeight="1" x14ac:dyDescent="0.25">
      <c r="A14" s="4">
        <v>9</v>
      </c>
      <c r="B14" s="62" t="s">
        <v>70</v>
      </c>
      <c r="C14" s="62" t="s">
        <v>151</v>
      </c>
      <c r="D14" s="50" t="s">
        <v>44</v>
      </c>
      <c r="E14" s="51">
        <v>868183034623301</v>
      </c>
      <c r="F14" s="50"/>
      <c r="G14" s="50" t="s">
        <v>69</v>
      </c>
      <c r="H14" s="50" t="s">
        <v>138</v>
      </c>
      <c r="I14" s="2" t="s">
        <v>77</v>
      </c>
      <c r="J14" s="1" t="s">
        <v>88</v>
      </c>
      <c r="K14" s="52" t="s">
        <v>76</v>
      </c>
      <c r="L14" s="52" t="s">
        <v>85</v>
      </c>
      <c r="M14" s="1" t="s">
        <v>135</v>
      </c>
      <c r="N14" s="13">
        <v>300000</v>
      </c>
      <c r="O14" s="52" t="s">
        <v>150</v>
      </c>
      <c r="P14" s="1" t="s">
        <v>72</v>
      </c>
      <c r="Q14" s="3" t="s">
        <v>98</v>
      </c>
      <c r="R14" s="11" t="s">
        <v>142</v>
      </c>
      <c r="S14" s="4"/>
      <c r="T14" s="60"/>
      <c r="U14" s="60"/>
      <c r="V14" s="72"/>
      <c r="W14" s="4" t="s">
        <v>36</v>
      </c>
    </row>
    <row r="15" spans="1:23" ht="30" customHeight="1" x14ac:dyDescent="0.25">
      <c r="A15" s="4">
        <v>10</v>
      </c>
      <c r="B15" s="62" t="s">
        <v>70</v>
      </c>
      <c r="C15" s="62" t="s">
        <v>151</v>
      </c>
      <c r="D15" s="50" t="s">
        <v>44</v>
      </c>
      <c r="E15" s="51">
        <v>868183033872156</v>
      </c>
      <c r="F15" s="50"/>
      <c r="G15" s="50"/>
      <c r="H15" s="50"/>
      <c r="I15" s="2" t="s">
        <v>77</v>
      </c>
      <c r="J15" s="1" t="s">
        <v>78</v>
      </c>
      <c r="K15" s="1" t="s">
        <v>76</v>
      </c>
      <c r="L15" s="52" t="s">
        <v>85</v>
      </c>
      <c r="M15" s="1" t="s">
        <v>79</v>
      </c>
      <c r="N15" s="13"/>
      <c r="O15" s="52" t="s">
        <v>150</v>
      </c>
      <c r="P15" s="1" t="s">
        <v>72</v>
      </c>
      <c r="Q15" s="3" t="s">
        <v>19</v>
      </c>
      <c r="R15" s="11" t="s">
        <v>37</v>
      </c>
      <c r="S15" s="4"/>
      <c r="T15" s="60"/>
      <c r="U15" s="16"/>
      <c r="V15" s="72"/>
      <c r="W15" s="4" t="s">
        <v>24</v>
      </c>
    </row>
    <row r="16" spans="1:23" ht="30" customHeight="1" x14ac:dyDescent="0.25">
      <c r="A16" s="4">
        <v>11</v>
      </c>
      <c r="B16" s="62" t="s">
        <v>70</v>
      </c>
      <c r="C16" s="62" t="s">
        <v>151</v>
      </c>
      <c r="D16" s="50" t="s">
        <v>44</v>
      </c>
      <c r="E16" s="51">
        <v>868183035898084</v>
      </c>
      <c r="F16" s="50"/>
      <c r="G16" s="50" t="s">
        <v>66</v>
      </c>
      <c r="H16" s="11"/>
      <c r="I16" s="2" t="s">
        <v>82</v>
      </c>
      <c r="J16" s="1" t="s">
        <v>78</v>
      </c>
      <c r="K16" s="1" t="s">
        <v>81</v>
      </c>
      <c r="L16" s="52" t="s">
        <v>85</v>
      </c>
      <c r="M16" s="1" t="s">
        <v>79</v>
      </c>
      <c r="N16" s="1"/>
      <c r="O16" s="52" t="s">
        <v>150</v>
      </c>
      <c r="P16" s="1" t="s">
        <v>72</v>
      </c>
      <c r="Q16" s="3" t="s">
        <v>19</v>
      </c>
      <c r="R16" s="11" t="s">
        <v>37</v>
      </c>
      <c r="S16" s="4"/>
      <c r="T16" s="60"/>
      <c r="U16" s="16"/>
      <c r="V16" s="73"/>
      <c r="W16" s="4" t="s">
        <v>25</v>
      </c>
    </row>
    <row r="17" spans="1:23" ht="30" customHeight="1" x14ac:dyDescent="0.25">
      <c r="A17" s="4">
        <v>12</v>
      </c>
      <c r="B17" s="62" t="s">
        <v>70</v>
      </c>
      <c r="C17" s="62" t="s">
        <v>151</v>
      </c>
      <c r="D17" s="50" t="s">
        <v>44</v>
      </c>
      <c r="E17" s="51">
        <v>867857039912493</v>
      </c>
      <c r="F17" s="50"/>
      <c r="G17" s="50" t="s">
        <v>69</v>
      </c>
      <c r="H17" s="50"/>
      <c r="I17" s="1" t="s">
        <v>90</v>
      </c>
      <c r="J17" s="1" t="s">
        <v>78</v>
      </c>
      <c r="K17" s="1" t="s">
        <v>89</v>
      </c>
      <c r="L17" s="52" t="s">
        <v>85</v>
      </c>
      <c r="M17" s="1" t="s">
        <v>79</v>
      </c>
      <c r="N17" s="1"/>
      <c r="O17" s="52" t="s">
        <v>150</v>
      </c>
      <c r="P17" s="1" t="s">
        <v>72</v>
      </c>
      <c r="Q17" s="4" t="s">
        <v>19</v>
      </c>
      <c r="R17" s="11" t="s">
        <v>37</v>
      </c>
      <c r="S17" s="4"/>
      <c r="T17" s="60"/>
      <c r="U17" s="16"/>
      <c r="V17" s="60"/>
      <c r="W17" s="17"/>
    </row>
    <row r="18" spans="1:23" ht="30" customHeight="1" x14ac:dyDescent="0.25">
      <c r="A18" s="4">
        <v>13</v>
      </c>
      <c r="B18" s="62" t="s">
        <v>70</v>
      </c>
      <c r="C18" s="62" t="s">
        <v>151</v>
      </c>
      <c r="D18" s="50" t="s">
        <v>44</v>
      </c>
      <c r="E18" s="51">
        <v>868183033817060</v>
      </c>
      <c r="F18" s="50"/>
      <c r="G18" s="50" t="s">
        <v>69</v>
      </c>
      <c r="H18" s="50"/>
      <c r="I18" s="15" t="s">
        <v>83</v>
      </c>
      <c r="J18" s="15" t="s">
        <v>78</v>
      </c>
      <c r="K18" s="15" t="s">
        <v>76</v>
      </c>
      <c r="L18" s="52" t="s">
        <v>85</v>
      </c>
      <c r="M18" s="1" t="s">
        <v>79</v>
      </c>
      <c r="N18" s="15"/>
      <c r="O18" s="52" t="s">
        <v>150</v>
      </c>
      <c r="P18" s="1" t="s">
        <v>72</v>
      </c>
      <c r="Q18" s="4" t="s">
        <v>19</v>
      </c>
      <c r="R18" s="11" t="s">
        <v>37</v>
      </c>
      <c r="S18" s="4"/>
      <c r="T18" s="60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0"/>
      <c r="U19" s="16"/>
      <c r="V19" s="56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0"/>
      <c r="U20" s="16"/>
      <c r="V20" s="11" t="s">
        <v>17</v>
      </c>
      <c r="W20" s="11">
        <f>COUNTIF($Q$6:$Q$105,"PM")</f>
        <v>8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0"/>
      <c r="U21" s="16"/>
      <c r="V21" s="11" t="s">
        <v>57</v>
      </c>
      <c r="W21" s="11">
        <f>COUNTIF($Q$6:$Q$105,"PC")</f>
        <v>0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0"/>
      <c r="U22" s="16"/>
      <c r="V22" s="11" t="s">
        <v>58</v>
      </c>
      <c r="W22" s="11">
        <f>COUNTIF($Q$6:$Q$105,"PC+PM")</f>
        <v>5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0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0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0"/>
      <c r="U25" s="16"/>
      <c r="V25" s="56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0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0"/>
      <c r="U27" s="16"/>
      <c r="V27" s="4" t="s">
        <v>34</v>
      </c>
      <c r="W27" s="11">
        <f>COUNTIF($R$6:$R$51,"*GSM*")</f>
        <v>2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0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0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0"/>
      <c r="U30" s="16"/>
      <c r="V30" s="4" t="s">
        <v>32</v>
      </c>
      <c r="W30" s="11">
        <f>COUNTIF($R$6:$R$51,"*NG*")</f>
        <v>3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0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0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0"/>
      <c r="U33" s="16"/>
      <c r="V33" s="4" t="s">
        <v>55</v>
      </c>
      <c r="W33" s="11">
        <f>COUNTIF($R$6:$R$51,"*SF*")</f>
        <v>8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0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0"/>
      <c r="U35" s="16"/>
      <c r="V35" s="4" t="s">
        <v>38</v>
      </c>
      <c r="W35" s="11">
        <f>COUNTIF($R$6:$R$51,"*NCFW*")</f>
        <v>9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0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0"/>
      <c r="U37" s="16"/>
      <c r="V37" s="20" t="s">
        <v>33</v>
      </c>
      <c r="W37" s="11">
        <f>SUM(W26:W36)</f>
        <v>22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0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0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0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0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0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6" t="s">
        <v>3</v>
      </c>
      <c r="W44" s="56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59"/>
      <c r="E50" s="34"/>
      <c r="F50" s="59"/>
      <c r="G50" s="5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5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2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52.85546875" style="22" customWidth="1"/>
    <col min="9" max="9" width="45.28515625" style="22" customWidth="1"/>
    <col min="10" max="10" width="55.85546875" style="22" customWidth="1"/>
    <col min="11" max="11" width="33.42578125" style="22" customWidth="1"/>
    <col min="12" max="12" width="30.7109375" style="27" customWidth="1"/>
    <col min="13" max="13" width="61.5703125" style="22" customWidth="1"/>
    <col min="14" max="14" width="21.85546875" style="22" customWidth="1"/>
    <col min="15" max="15" width="14.28515625" style="22" customWidth="1"/>
    <col min="16" max="16" width="15" style="22" customWidth="1"/>
    <col min="17" max="17" width="22.710937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68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56" t="s">
        <v>15</v>
      </c>
      <c r="J5" s="78"/>
      <c r="K5" s="56" t="s">
        <v>12</v>
      </c>
      <c r="L5" s="56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38.25" customHeight="1" x14ac:dyDescent="0.25">
      <c r="A6" s="4">
        <v>1</v>
      </c>
      <c r="B6" s="62" t="s">
        <v>70</v>
      </c>
      <c r="C6" s="62" t="s">
        <v>151</v>
      </c>
      <c r="D6" s="50" t="s">
        <v>46</v>
      </c>
      <c r="E6" s="51">
        <v>864811036951700</v>
      </c>
      <c r="F6" s="50"/>
      <c r="G6" s="50" t="s">
        <v>69</v>
      </c>
      <c r="H6" s="11"/>
      <c r="I6" s="57" t="s">
        <v>106</v>
      </c>
      <c r="J6" s="52" t="s">
        <v>130</v>
      </c>
      <c r="K6" s="52" t="s">
        <v>129</v>
      </c>
      <c r="L6" s="52" t="s">
        <v>114</v>
      </c>
      <c r="M6" s="1" t="s">
        <v>147</v>
      </c>
      <c r="N6" s="54"/>
      <c r="O6" s="52" t="s">
        <v>150</v>
      </c>
      <c r="P6" s="1" t="s">
        <v>72</v>
      </c>
      <c r="Q6" s="3" t="s">
        <v>98</v>
      </c>
      <c r="R6" s="11" t="s">
        <v>24</v>
      </c>
      <c r="S6" s="4" t="s">
        <v>104</v>
      </c>
      <c r="T6" s="28"/>
      <c r="U6" s="64"/>
      <c r="V6" s="71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2" t="s">
        <v>70</v>
      </c>
      <c r="C7" s="62" t="s">
        <v>151</v>
      </c>
      <c r="D7" s="50" t="s">
        <v>46</v>
      </c>
      <c r="E7" s="51">
        <v>866192037822168</v>
      </c>
      <c r="F7" s="50"/>
      <c r="G7" s="50" t="s">
        <v>69</v>
      </c>
      <c r="H7" s="11"/>
      <c r="I7" s="52" t="s">
        <v>116</v>
      </c>
      <c r="J7" s="52" t="s">
        <v>107</v>
      </c>
      <c r="K7" s="1"/>
      <c r="L7" s="52" t="s">
        <v>114</v>
      </c>
      <c r="M7" s="52" t="s">
        <v>115</v>
      </c>
      <c r="N7" s="3"/>
      <c r="O7" s="52" t="s">
        <v>150</v>
      </c>
      <c r="P7" s="52" t="s">
        <v>72</v>
      </c>
      <c r="Q7" s="3" t="s">
        <v>19</v>
      </c>
      <c r="R7" s="50" t="s">
        <v>36</v>
      </c>
      <c r="S7" s="4" t="s">
        <v>104</v>
      </c>
      <c r="T7" s="28"/>
      <c r="U7" s="64"/>
      <c r="V7" s="72"/>
      <c r="W7" s="4" t="s">
        <v>35</v>
      </c>
    </row>
    <row r="8" spans="1:23" s="14" customFormat="1" ht="30" customHeight="1" x14ac:dyDescent="0.25">
      <c r="A8" s="4">
        <v>3</v>
      </c>
      <c r="B8" s="62" t="s">
        <v>70</v>
      </c>
      <c r="C8" s="62" t="s">
        <v>151</v>
      </c>
      <c r="D8" s="50" t="s">
        <v>46</v>
      </c>
      <c r="E8" s="51">
        <v>868345031033004</v>
      </c>
      <c r="F8" s="50"/>
      <c r="G8" s="50" t="s">
        <v>69</v>
      </c>
      <c r="H8" s="50"/>
      <c r="I8" s="52" t="s">
        <v>101</v>
      </c>
      <c r="J8" s="52" t="s">
        <v>78</v>
      </c>
      <c r="K8" s="55" t="s">
        <v>100</v>
      </c>
      <c r="L8" s="52" t="s">
        <v>114</v>
      </c>
      <c r="M8" s="52" t="s">
        <v>86</v>
      </c>
      <c r="N8" s="3"/>
      <c r="O8" s="52" t="s">
        <v>150</v>
      </c>
      <c r="P8" s="52" t="s">
        <v>72</v>
      </c>
      <c r="Q8" s="3" t="s">
        <v>19</v>
      </c>
      <c r="R8" s="55" t="s">
        <v>87</v>
      </c>
      <c r="S8" s="4"/>
      <c r="T8" s="28"/>
      <c r="U8" s="64"/>
      <c r="V8" s="72"/>
      <c r="W8" s="4" t="s">
        <v>21</v>
      </c>
    </row>
    <row r="9" spans="1:23" s="14" customFormat="1" ht="30" customHeight="1" x14ac:dyDescent="0.25">
      <c r="A9" s="4">
        <v>4</v>
      </c>
      <c r="B9" s="62" t="s">
        <v>70</v>
      </c>
      <c r="C9" s="62" t="s">
        <v>151</v>
      </c>
      <c r="D9" s="50" t="s">
        <v>46</v>
      </c>
      <c r="E9" s="51">
        <v>868345035630284</v>
      </c>
      <c r="F9" s="50"/>
      <c r="G9" s="50" t="s">
        <v>69</v>
      </c>
      <c r="H9" s="50"/>
      <c r="I9" s="61" t="s">
        <v>103</v>
      </c>
      <c r="J9" s="52" t="s">
        <v>78</v>
      </c>
      <c r="K9" s="52" t="s">
        <v>125</v>
      </c>
      <c r="L9" s="55" t="s">
        <v>113</v>
      </c>
      <c r="M9" s="11" t="s">
        <v>112</v>
      </c>
      <c r="N9" s="54"/>
      <c r="O9" s="52" t="s">
        <v>150</v>
      </c>
      <c r="P9" s="52" t="s">
        <v>72</v>
      </c>
      <c r="Q9" s="3" t="s">
        <v>98</v>
      </c>
      <c r="R9" s="50" t="s">
        <v>24</v>
      </c>
      <c r="S9" s="4" t="s">
        <v>104</v>
      </c>
      <c r="T9" s="64"/>
      <c r="U9" s="64"/>
      <c r="V9" s="72"/>
      <c r="W9" s="4" t="s">
        <v>59</v>
      </c>
    </row>
    <row r="10" spans="1:23" s="14" customFormat="1" ht="30" customHeight="1" x14ac:dyDescent="0.25">
      <c r="A10" s="4">
        <v>5</v>
      </c>
      <c r="B10" s="62" t="s">
        <v>70</v>
      </c>
      <c r="C10" s="62" t="s">
        <v>151</v>
      </c>
      <c r="D10" s="50" t="s">
        <v>46</v>
      </c>
      <c r="E10" s="51">
        <v>868345031030356</v>
      </c>
      <c r="F10" s="50"/>
      <c r="G10" s="50" t="s">
        <v>69</v>
      </c>
      <c r="H10" s="50"/>
      <c r="I10" s="61"/>
      <c r="J10" s="52" t="s">
        <v>124</v>
      </c>
      <c r="K10" s="1" t="s">
        <v>100</v>
      </c>
      <c r="L10" s="52" t="s">
        <v>114</v>
      </c>
      <c r="M10" s="1" t="s">
        <v>126</v>
      </c>
      <c r="N10" s="3"/>
      <c r="O10" s="52" t="s">
        <v>150</v>
      </c>
      <c r="P10" s="52" t="s">
        <v>72</v>
      </c>
      <c r="Q10" s="3" t="s">
        <v>98</v>
      </c>
      <c r="R10" s="55" t="s">
        <v>127</v>
      </c>
      <c r="S10" s="4" t="s">
        <v>104</v>
      </c>
      <c r="T10" s="64"/>
      <c r="U10" s="64"/>
      <c r="V10" s="72"/>
      <c r="W10" s="4" t="s">
        <v>31</v>
      </c>
    </row>
    <row r="11" spans="1:23" s="14" customFormat="1" ht="30" customHeight="1" x14ac:dyDescent="0.25">
      <c r="A11" s="4">
        <v>6</v>
      </c>
      <c r="B11" s="62" t="s">
        <v>70</v>
      </c>
      <c r="C11" s="62" t="s">
        <v>151</v>
      </c>
      <c r="D11" s="50" t="s">
        <v>46</v>
      </c>
      <c r="E11" s="51">
        <v>866192037814470</v>
      </c>
      <c r="F11" s="50"/>
      <c r="G11" s="50" t="s">
        <v>69</v>
      </c>
      <c r="H11" s="50"/>
      <c r="I11" s="1" t="s">
        <v>103</v>
      </c>
      <c r="J11" s="1" t="s">
        <v>78</v>
      </c>
      <c r="K11" s="1" t="s">
        <v>102</v>
      </c>
      <c r="L11" s="55" t="s">
        <v>113</v>
      </c>
      <c r="M11" s="52" t="s">
        <v>112</v>
      </c>
      <c r="N11" s="54"/>
      <c r="O11" s="52" t="s">
        <v>150</v>
      </c>
      <c r="P11" s="52" t="s">
        <v>72</v>
      </c>
      <c r="Q11" s="3" t="s">
        <v>98</v>
      </c>
      <c r="R11" s="50" t="s">
        <v>24</v>
      </c>
      <c r="S11" s="4" t="s">
        <v>104</v>
      </c>
      <c r="T11" s="64"/>
      <c r="U11" s="64"/>
      <c r="V11" s="72"/>
      <c r="W11" s="4" t="s">
        <v>30</v>
      </c>
    </row>
    <row r="12" spans="1:23" s="14" customFormat="1" ht="30" customHeight="1" x14ac:dyDescent="0.25">
      <c r="A12" s="4">
        <v>7</v>
      </c>
      <c r="B12" s="62" t="s">
        <v>70</v>
      </c>
      <c r="C12" s="62" t="s">
        <v>151</v>
      </c>
      <c r="D12" s="50" t="s">
        <v>46</v>
      </c>
      <c r="E12" s="51">
        <v>866192037845094</v>
      </c>
      <c r="F12" s="50"/>
      <c r="G12" s="50" t="s">
        <v>69</v>
      </c>
      <c r="H12" s="50"/>
      <c r="I12" s="52" t="s">
        <v>103</v>
      </c>
      <c r="J12" s="52" t="s">
        <v>78</v>
      </c>
      <c r="K12" s="1" t="s">
        <v>102</v>
      </c>
      <c r="L12" s="52" t="s">
        <v>114</v>
      </c>
      <c r="M12" s="52" t="s">
        <v>148</v>
      </c>
      <c r="N12" s="3"/>
      <c r="O12" s="52" t="s">
        <v>150</v>
      </c>
      <c r="P12" s="52" t="s">
        <v>72</v>
      </c>
      <c r="Q12" s="3" t="s">
        <v>98</v>
      </c>
      <c r="R12" s="50" t="s">
        <v>24</v>
      </c>
      <c r="S12" s="4" t="s">
        <v>104</v>
      </c>
      <c r="T12" s="64"/>
      <c r="U12" s="64"/>
      <c r="V12" s="71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2" t="s">
        <v>70</v>
      </c>
      <c r="C13" s="62" t="s">
        <v>151</v>
      </c>
      <c r="D13" s="50" t="s">
        <v>46</v>
      </c>
      <c r="E13" s="51">
        <v>868926033918423</v>
      </c>
      <c r="F13" s="50"/>
      <c r="G13" s="50" t="s">
        <v>69</v>
      </c>
      <c r="H13" s="50"/>
      <c r="I13" s="52" t="s">
        <v>128</v>
      </c>
      <c r="J13" s="52" t="s">
        <v>78</v>
      </c>
      <c r="K13" s="53" t="s">
        <v>100</v>
      </c>
      <c r="L13" s="52" t="s">
        <v>114</v>
      </c>
      <c r="M13" s="52" t="s">
        <v>149</v>
      </c>
      <c r="N13" s="1"/>
      <c r="O13" s="52" t="s">
        <v>150</v>
      </c>
      <c r="P13" s="1" t="s">
        <v>72</v>
      </c>
      <c r="Q13" s="3" t="s">
        <v>98</v>
      </c>
      <c r="R13" s="50" t="s">
        <v>24</v>
      </c>
      <c r="S13" s="4" t="s">
        <v>104</v>
      </c>
      <c r="T13" s="64"/>
      <c r="U13" s="64"/>
      <c r="V13" s="72"/>
      <c r="W13" s="4" t="s">
        <v>37</v>
      </c>
    </row>
    <row r="14" spans="1:23" s="14" customFormat="1" ht="35.25" customHeight="1" x14ac:dyDescent="0.25">
      <c r="A14" s="65">
        <v>9</v>
      </c>
      <c r="B14" s="66" t="s">
        <v>70</v>
      </c>
      <c r="C14" s="66" t="s">
        <v>151</v>
      </c>
      <c r="D14" s="67" t="s">
        <v>46</v>
      </c>
      <c r="E14" s="68">
        <v>864811037199903</v>
      </c>
      <c r="F14" s="67"/>
      <c r="G14" s="67" t="s">
        <v>69</v>
      </c>
      <c r="H14" s="67"/>
      <c r="I14" s="69"/>
      <c r="J14" s="69" t="s">
        <v>109</v>
      </c>
      <c r="K14" s="67"/>
      <c r="L14" s="65"/>
      <c r="M14" s="65" t="s">
        <v>137</v>
      </c>
      <c r="N14" s="70"/>
      <c r="O14" s="67" t="s">
        <v>136</v>
      </c>
      <c r="P14" s="65" t="s">
        <v>72</v>
      </c>
      <c r="Q14" s="70" t="s">
        <v>18</v>
      </c>
      <c r="R14" s="65" t="s">
        <v>110</v>
      </c>
      <c r="S14" s="65"/>
      <c r="T14" s="64"/>
      <c r="U14" s="64"/>
      <c r="V14" s="72"/>
      <c r="W14" s="4" t="s">
        <v>36</v>
      </c>
    </row>
    <row r="15" spans="1:23" ht="30" customHeight="1" x14ac:dyDescent="0.25">
      <c r="A15" s="4">
        <v>10</v>
      </c>
      <c r="B15" s="62" t="s">
        <v>70</v>
      </c>
      <c r="C15" s="62" t="s">
        <v>151</v>
      </c>
      <c r="D15" s="50" t="s">
        <v>46</v>
      </c>
      <c r="E15" s="51">
        <v>868926033965507</v>
      </c>
      <c r="F15" s="50"/>
      <c r="G15" s="50" t="s">
        <v>69</v>
      </c>
      <c r="H15" s="50"/>
      <c r="I15" s="2" t="s">
        <v>91</v>
      </c>
      <c r="J15" s="1" t="s">
        <v>78</v>
      </c>
      <c r="K15" s="1" t="s">
        <v>100</v>
      </c>
      <c r="L15" s="52" t="s">
        <v>114</v>
      </c>
      <c r="M15" s="1" t="s">
        <v>112</v>
      </c>
      <c r="N15" s="13"/>
      <c r="O15" s="52" t="s">
        <v>150</v>
      </c>
      <c r="P15" s="1" t="s">
        <v>72</v>
      </c>
      <c r="Q15" s="3" t="s">
        <v>98</v>
      </c>
      <c r="R15" s="11" t="s">
        <v>24</v>
      </c>
      <c r="S15" s="4" t="s">
        <v>104</v>
      </c>
      <c r="T15" s="64"/>
      <c r="U15" s="16"/>
      <c r="V15" s="72"/>
      <c r="W15" s="4" t="s">
        <v>24</v>
      </c>
    </row>
    <row r="16" spans="1:23" ht="30" customHeight="1" x14ac:dyDescent="0.25">
      <c r="A16" s="4">
        <v>11</v>
      </c>
      <c r="B16" s="62" t="s">
        <v>70</v>
      </c>
      <c r="C16" s="62" t="s">
        <v>151</v>
      </c>
      <c r="D16" s="50" t="s">
        <v>46</v>
      </c>
      <c r="E16" s="51">
        <v>868926033950939</v>
      </c>
      <c r="F16" s="50"/>
      <c r="G16" s="50" t="s">
        <v>69</v>
      </c>
      <c r="H16" s="11"/>
      <c r="I16" s="2" t="s">
        <v>108</v>
      </c>
      <c r="J16" s="1" t="s">
        <v>78</v>
      </c>
      <c r="K16" s="1" t="s">
        <v>100</v>
      </c>
      <c r="L16" s="52" t="s">
        <v>114</v>
      </c>
      <c r="M16" s="1" t="s">
        <v>112</v>
      </c>
      <c r="N16" s="1"/>
      <c r="O16" s="52" t="s">
        <v>150</v>
      </c>
      <c r="P16" s="1" t="s">
        <v>72</v>
      </c>
      <c r="Q16" s="3" t="s">
        <v>98</v>
      </c>
      <c r="R16" s="11" t="s">
        <v>24</v>
      </c>
      <c r="S16" s="4" t="s">
        <v>104</v>
      </c>
      <c r="T16" s="64"/>
      <c r="U16" s="16"/>
      <c r="V16" s="73"/>
      <c r="W16" s="4" t="s">
        <v>25</v>
      </c>
    </row>
    <row r="17" spans="1:23" ht="30" customHeight="1" x14ac:dyDescent="0.25">
      <c r="A17" s="4">
        <v>12</v>
      </c>
      <c r="B17" s="62" t="s">
        <v>70</v>
      </c>
      <c r="C17" s="62" t="s">
        <v>151</v>
      </c>
      <c r="D17" s="50" t="s">
        <v>46</v>
      </c>
      <c r="E17" s="51">
        <v>868926033983971</v>
      </c>
      <c r="F17" s="50"/>
      <c r="G17" s="50"/>
      <c r="H17" s="50"/>
      <c r="I17" s="1" t="s">
        <v>117</v>
      </c>
      <c r="J17" s="1" t="s">
        <v>78</v>
      </c>
      <c r="K17" s="1" t="s">
        <v>100</v>
      </c>
      <c r="L17" s="1" t="s">
        <v>114</v>
      </c>
      <c r="M17" s="1" t="s">
        <v>144</v>
      </c>
      <c r="N17" s="1"/>
      <c r="O17" s="52" t="s">
        <v>150</v>
      </c>
      <c r="P17" s="1" t="s">
        <v>72</v>
      </c>
      <c r="Q17" s="3" t="s">
        <v>98</v>
      </c>
      <c r="R17" s="11" t="s">
        <v>24</v>
      </c>
      <c r="S17" s="4" t="s">
        <v>104</v>
      </c>
      <c r="T17" s="64"/>
      <c r="U17" s="16"/>
      <c r="V17" s="64"/>
      <c r="W17" s="17"/>
    </row>
    <row r="18" spans="1:23" ht="30" customHeight="1" x14ac:dyDescent="0.25">
      <c r="A18" s="4">
        <v>13</v>
      </c>
      <c r="B18" s="62" t="s">
        <v>70</v>
      </c>
      <c r="C18" s="62" t="s">
        <v>151</v>
      </c>
      <c r="D18" s="50" t="s">
        <v>46</v>
      </c>
      <c r="E18" s="51">
        <v>864811037201485</v>
      </c>
      <c r="F18" s="50"/>
      <c r="G18" s="50" t="s">
        <v>69</v>
      </c>
      <c r="H18" s="50" t="s">
        <v>123</v>
      </c>
      <c r="I18" s="15" t="s">
        <v>122</v>
      </c>
      <c r="J18" s="15" t="s">
        <v>78</v>
      </c>
      <c r="K18" s="15" t="s">
        <v>105</v>
      </c>
      <c r="L18" s="1" t="s">
        <v>113</v>
      </c>
      <c r="M18" s="1" t="s">
        <v>112</v>
      </c>
      <c r="N18" s="15"/>
      <c r="O18" s="52" t="s">
        <v>150</v>
      </c>
      <c r="P18" s="1" t="s">
        <v>72</v>
      </c>
      <c r="Q18" s="4" t="s">
        <v>98</v>
      </c>
      <c r="R18" s="11" t="s">
        <v>24</v>
      </c>
      <c r="S18" s="4" t="s">
        <v>104</v>
      </c>
      <c r="T18" s="64"/>
      <c r="U18" s="16"/>
      <c r="V18" s="16"/>
      <c r="W18" s="18"/>
    </row>
    <row r="19" spans="1:23" ht="30" customHeight="1" x14ac:dyDescent="0.25">
      <c r="A19" s="4">
        <v>14</v>
      </c>
      <c r="B19" s="62" t="s">
        <v>70</v>
      </c>
      <c r="C19" s="62" t="s">
        <v>151</v>
      </c>
      <c r="D19" s="50" t="s">
        <v>46</v>
      </c>
      <c r="E19" s="51">
        <v>866192037846282</v>
      </c>
      <c r="F19" s="50"/>
      <c r="G19" s="50" t="s">
        <v>69</v>
      </c>
      <c r="H19" s="1"/>
      <c r="I19" s="1" t="s">
        <v>111</v>
      </c>
      <c r="J19" s="15" t="s">
        <v>78</v>
      </c>
      <c r="K19" s="1" t="s">
        <v>125</v>
      </c>
      <c r="L19" s="1" t="s">
        <v>113</v>
      </c>
      <c r="M19" s="1" t="s">
        <v>146</v>
      </c>
      <c r="N19" s="1"/>
      <c r="O19" s="52" t="s">
        <v>150</v>
      </c>
      <c r="P19" s="1" t="s">
        <v>72</v>
      </c>
      <c r="Q19" s="4" t="s">
        <v>98</v>
      </c>
      <c r="R19" s="11" t="s">
        <v>24</v>
      </c>
      <c r="S19" s="4" t="s">
        <v>104</v>
      </c>
      <c r="T19" s="64"/>
      <c r="U19" s="16"/>
      <c r="V19" s="56" t="s">
        <v>39</v>
      </c>
      <c r="W19" s="19" t="s">
        <v>16</v>
      </c>
    </row>
    <row r="20" spans="1:23" ht="30" customHeight="1" x14ac:dyDescent="0.25">
      <c r="A20" s="4">
        <v>15</v>
      </c>
      <c r="B20" s="62" t="s">
        <v>70</v>
      </c>
      <c r="C20" s="62" t="s">
        <v>151</v>
      </c>
      <c r="D20" s="50" t="s">
        <v>46</v>
      </c>
      <c r="E20" s="51">
        <v>868926033919991</v>
      </c>
      <c r="F20" s="50"/>
      <c r="G20" s="50" t="s">
        <v>69</v>
      </c>
      <c r="H20" s="1"/>
      <c r="I20" s="1" t="s">
        <v>128</v>
      </c>
      <c r="J20" s="15" t="s">
        <v>78</v>
      </c>
      <c r="K20" s="1" t="s">
        <v>100</v>
      </c>
      <c r="L20" s="1" t="s">
        <v>114</v>
      </c>
      <c r="M20" s="1" t="s">
        <v>112</v>
      </c>
      <c r="N20" s="1"/>
      <c r="O20" s="52" t="s">
        <v>150</v>
      </c>
      <c r="P20" s="1" t="s">
        <v>72</v>
      </c>
      <c r="Q20" s="4" t="s">
        <v>98</v>
      </c>
      <c r="R20" s="11" t="s">
        <v>24</v>
      </c>
      <c r="S20" s="4" t="s">
        <v>104</v>
      </c>
      <c r="T20" s="64"/>
      <c r="U20" s="16"/>
      <c r="V20" s="11" t="s">
        <v>17</v>
      </c>
      <c r="W20" s="11">
        <f>COUNTIF($Q$6:$Q$105,"PM")</f>
        <v>2</v>
      </c>
    </row>
    <row r="21" spans="1:23" ht="30" customHeight="1" x14ac:dyDescent="0.25">
      <c r="A21" s="4">
        <v>16</v>
      </c>
      <c r="B21" s="62" t="s">
        <v>70</v>
      </c>
      <c r="C21" s="62" t="s">
        <v>151</v>
      </c>
      <c r="D21" s="50" t="s">
        <v>46</v>
      </c>
      <c r="E21" s="51">
        <v>866192037825609</v>
      </c>
      <c r="F21" s="50"/>
      <c r="G21" s="50" t="s">
        <v>69</v>
      </c>
      <c r="H21" s="1"/>
      <c r="I21" s="1" t="s">
        <v>111</v>
      </c>
      <c r="J21" s="1" t="s">
        <v>78</v>
      </c>
      <c r="K21" s="1" t="s">
        <v>102</v>
      </c>
      <c r="L21" s="1" t="s">
        <v>113</v>
      </c>
      <c r="M21" s="1" t="s">
        <v>145</v>
      </c>
      <c r="N21" s="1"/>
      <c r="O21" s="52" t="s">
        <v>150</v>
      </c>
      <c r="P21" s="1" t="s">
        <v>72</v>
      </c>
      <c r="Q21" s="4" t="s">
        <v>98</v>
      </c>
      <c r="R21" s="11" t="s">
        <v>24</v>
      </c>
      <c r="S21" s="4" t="s">
        <v>104</v>
      </c>
      <c r="T21" s="64"/>
      <c r="U21" s="16"/>
      <c r="V21" s="11" t="s">
        <v>57</v>
      </c>
      <c r="W21" s="11">
        <f>COUNTIF($Q$6:$Q$105,"PC")</f>
        <v>1</v>
      </c>
    </row>
    <row r="22" spans="1:23" ht="30" customHeight="1" x14ac:dyDescent="0.25">
      <c r="A22" s="4">
        <v>17</v>
      </c>
      <c r="B22" s="62" t="s">
        <v>70</v>
      </c>
      <c r="C22" s="62" t="s">
        <v>151</v>
      </c>
      <c r="D22" s="50" t="s">
        <v>46</v>
      </c>
      <c r="E22" s="51">
        <v>866192037804067</v>
      </c>
      <c r="F22" s="50"/>
      <c r="G22" s="50" t="s">
        <v>69</v>
      </c>
      <c r="H22" s="11"/>
      <c r="I22" s="11" t="s">
        <v>103</v>
      </c>
      <c r="J22" s="1" t="s">
        <v>78</v>
      </c>
      <c r="K22" s="11" t="s">
        <v>102</v>
      </c>
      <c r="L22" s="11" t="s">
        <v>113</v>
      </c>
      <c r="M22" s="1" t="s">
        <v>146</v>
      </c>
      <c r="N22" s="11"/>
      <c r="O22" s="52" t="s">
        <v>150</v>
      </c>
      <c r="P22" s="1" t="s">
        <v>72</v>
      </c>
      <c r="Q22" s="4" t="s">
        <v>98</v>
      </c>
      <c r="R22" s="11" t="s">
        <v>24</v>
      </c>
      <c r="S22" s="4" t="s">
        <v>104</v>
      </c>
      <c r="T22" s="64"/>
      <c r="U22" s="16"/>
      <c r="V22" s="11" t="s">
        <v>58</v>
      </c>
      <c r="W22" s="11">
        <f>COUNTIF($Q$6:$Q$105,"PC+PM")</f>
        <v>21</v>
      </c>
    </row>
    <row r="23" spans="1:23" ht="30" customHeight="1" x14ac:dyDescent="0.25">
      <c r="A23" s="4">
        <v>18</v>
      </c>
      <c r="B23" s="62" t="s">
        <v>70</v>
      </c>
      <c r="C23" s="62" t="s">
        <v>151</v>
      </c>
      <c r="D23" s="50" t="s">
        <v>46</v>
      </c>
      <c r="E23" s="51">
        <v>864811036984446</v>
      </c>
      <c r="F23" s="50"/>
      <c r="G23" s="50" t="s">
        <v>69</v>
      </c>
      <c r="H23" s="11"/>
      <c r="I23" s="11" t="s">
        <v>103</v>
      </c>
      <c r="J23" s="11" t="s">
        <v>78</v>
      </c>
      <c r="K23" s="11" t="s">
        <v>118</v>
      </c>
      <c r="L23" s="1" t="s">
        <v>114</v>
      </c>
      <c r="M23" s="11" t="s">
        <v>147</v>
      </c>
      <c r="N23" s="11"/>
      <c r="O23" s="52" t="s">
        <v>150</v>
      </c>
      <c r="P23" s="11" t="s">
        <v>72</v>
      </c>
      <c r="Q23" s="4" t="s">
        <v>98</v>
      </c>
      <c r="R23" s="11" t="s">
        <v>24</v>
      </c>
      <c r="S23" s="4" t="s">
        <v>104</v>
      </c>
      <c r="T23" s="64"/>
      <c r="U23" s="16"/>
      <c r="V23" s="16"/>
      <c r="W23" s="18"/>
    </row>
    <row r="24" spans="1:23" ht="30" customHeight="1" x14ac:dyDescent="0.25">
      <c r="A24" s="4">
        <v>19</v>
      </c>
      <c r="B24" s="62" t="s">
        <v>70</v>
      </c>
      <c r="C24" s="62" t="s">
        <v>151</v>
      </c>
      <c r="D24" s="50" t="s">
        <v>46</v>
      </c>
      <c r="E24" s="51">
        <v>864811036927247</v>
      </c>
      <c r="F24" s="50"/>
      <c r="G24" s="50" t="s">
        <v>69</v>
      </c>
      <c r="H24" s="11"/>
      <c r="I24" s="11" t="s">
        <v>119</v>
      </c>
      <c r="J24" s="11" t="s">
        <v>78</v>
      </c>
      <c r="K24" s="11" t="s">
        <v>118</v>
      </c>
      <c r="L24" s="1" t="s">
        <v>114</v>
      </c>
      <c r="M24" s="11" t="s">
        <v>112</v>
      </c>
      <c r="N24" s="11"/>
      <c r="O24" s="52" t="s">
        <v>150</v>
      </c>
      <c r="P24" s="11" t="s">
        <v>72</v>
      </c>
      <c r="Q24" s="4" t="s">
        <v>98</v>
      </c>
      <c r="R24" s="11" t="s">
        <v>24</v>
      </c>
      <c r="S24" s="4" t="s">
        <v>104</v>
      </c>
      <c r="T24" s="64"/>
      <c r="U24" s="16"/>
      <c r="V24" s="16"/>
      <c r="W24" s="18"/>
    </row>
    <row r="25" spans="1:23" ht="30" customHeight="1" x14ac:dyDescent="0.25">
      <c r="A25" s="4">
        <v>20</v>
      </c>
      <c r="B25" s="62" t="s">
        <v>70</v>
      </c>
      <c r="C25" s="62" t="s">
        <v>151</v>
      </c>
      <c r="D25" s="50" t="s">
        <v>46</v>
      </c>
      <c r="E25" s="51">
        <v>866192037808969</v>
      </c>
      <c r="F25" s="50"/>
      <c r="G25" s="50" t="s">
        <v>69</v>
      </c>
      <c r="H25" s="11"/>
      <c r="I25" s="11" t="s">
        <v>108</v>
      </c>
      <c r="J25" s="11" t="s">
        <v>78</v>
      </c>
      <c r="K25" s="11" t="s">
        <v>105</v>
      </c>
      <c r="L25" s="11" t="s">
        <v>113</v>
      </c>
      <c r="M25" s="11" t="s">
        <v>146</v>
      </c>
      <c r="N25" s="11"/>
      <c r="O25" s="52" t="s">
        <v>150</v>
      </c>
      <c r="P25" s="11" t="s">
        <v>72</v>
      </c>
      <c r="Q25" s="4" t="s">
        <v>98</v>
      </c>
      <c r="R25" s="11" t="s">
        <v>24</v>
      </c>
      <c r="S25" s="4" t="s">
        <v>104</v>
      </c>
      <c r="T25" s="64"/>
      <c r="U25" s="16"/>
      <c r="V25" s="56" t="s">
        <v>54</v>
      </c>
      <c r="W25" s="19" t="s">
        <v>16</v>
      </c>
    </row>
    <row r="26" spans="1:23" ht="30" customHeight="1" x14ac:dyDescent="0.25">
      <c r="A26" s="4">
        <v>21</v>
      </c>
      <c r="B26" s="62" t="s">
        <v>70</v>
      </c>
      <c r="C26" s="62" t="s">
        <v>151</v>
      </c>
      <c r="D26" s="50" t="s">
        <v>46</v>
      </c>
      <c r="E26" s="51">
        <v>864811036917446</v>
      </c>
      <c r="F26" s="50"/>
      <c r="G26" s="50" t="s">
        <v>69</v>
      </c>
      <c r="H26" s="11"/>
      <c r="I26" s="11" t="s">
        <v>132</v>
      </c>
      <c r="J26" s="1" t="s">
        <v>133</v>
      </c>
      <c r="K26" s="11" t="s">
        <v>131</v>
      </c>
      <c r="L26" s="1" t="s">
        <v>114</v>
      </c>
      <c r="M26" s="1" t="s">
        <v>134</v>
      </c>
      <c r="N26" s="11"/>
      <c r="O26" s="52" t="s">
        <v>150</v>
      </c>
      <c r="P26" s="11" t="s">
        <v>72</v>
      </c>
      <c r="Q26" s="4" t="s">
        <v>98</v>
      </c>
      <c r="R26" s="11" t="s">
        <v>24</v>
      </c>
      <c r="S26" s="4" t="s">
        <v>104</v>
      </c>
      <c r="T26" s="64"/>
      <c r="U26" s="16"/>
      <c r="V26" s="4" t="s">
        <v>26</v>
      </c>
      <c r="W26" s="11">
        <f>COUNTIF($R$6:$R$51,"*MCU*")</f>
        <v>1</v>
      </c>
    </row>
    <row r="27" spans="1:23" ht="30" customHeight="1" x14ac:dyDescent="0.25">
      <c r="A27" s="4">
        <v>22</v>
      </c>
      <c r="B27" s="62" t="s">
        <v>70</v>
      </c>
      <c r="C27" s="62" t="s">
        <v>151</v>
      </c>
      <c r="D27" s="50" t="s">
        <v>46</v>
      </c>
      <c r="E27" s="51">
        <v>864811036944606</v>
      </c>
      <c r="F27" s="50"/>
      <c r="G27" s="50" t="s">
        <v>69</v>
      </c>
      <c r="H27" s="11"/>
      <c r="I27" s="11" t="s">
        <v>120</v>
      </c>
      <c r="J27" s="11" t="s">
        <v>121</v>
      </c>
      <c r="K27" s="11" t="s">
        <v>118</v>
      </c>
      <c r="L27" s="1" t="s">
        <v>114</v>
      </c>
      <c r="M27" s="11" t="s">
        <v>112</v>
      </c>
      <c r="N27" s="11"/>
      <c r="O27" s="52" t="s">
        <v>150</v>
      </c>
      <c r="P27" s="11" t="s">
        <v>72</v>
      </c>
      <c r="Q27" s="4" t="s">
        <v>98</v>
      </c>
      <c r="R27" s="11" t="s">
        <v>24</v>
      </c>
      <c r="S27" s="4" t="s">
        <v>104</v>
      </c>
      <c r="T27" s="64"/>
      <c r="U27" s="16"/>
      <c r="V27" s="4" t="s">
        <v>34</v>
      </c>
      <c r="W27" s="11">
        <f>COUNTIF($R$6:$R$51,"*GSM*")</f>
        <v>1</v>
      </c>
    </row>
    <row r="28" spans="1:23" ht="30" customHeight="1" x14ac:dyDescent="0.25">
      <c r="A28" s="4">
        <v>23</v>
      </c>
      <c r="B28" s="62" t="s">
        <v>70</v>
      </c>
      <c r="C28" s="62" t="s">
        <v>151</v>
      </c>
      <c r="D28" s="50" t="s">
        <v>46</v>
      </c>
      <c r="E28" s="51">
        <v>868345035617042</v>
      </c>
      <c r="F28" s="50"/>
      <c r="G28" s="50" t="s">
        <v>69</v>
      </c>
      <c r="H28" s="1"/>
      <c r="I28" s="1" t="s">
        <v>108</v>
      </c>
      <c r="J28" s="11" t="s">
        <v>121</v>
      </c>
      <c r="K28" s="1" t="s">
        <v>100</v>
      </c>
      <c r="L28" s="1" t="s">
        <v>114</v>
      </c>
      <c r="M28" s="11" t="s">
        <v>112</v>
      </c>
      <c r="N28" s="1"/>
      <c r="O28" s="52" t="s">
        <v>150</v>
      </c>
      <c r="P28" s="1" t="s">
        <v>72</v>
      </c>
      <c r="Q28" s="4" t="s">
        <v>98</v>
      </c>
      <c r="R28" s="11" t="s">
        <v>24</v>
      </c>
      <c r="S28" s="4" t="s">
        <v>104</v>
      </c>
      <c r="T28" s="64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62" t="s">
        <v>70</v>
      </c>
      <c r="C29" s="62" t="s">
        <v>151</v>
      </c>
      <c r="D29" s="50" t="s">
        <v>46</v>
      </c>
      <c r="E29" s="51">
        <v>866192037796370</v>
      </c>
      <c r="F29" s="50"/>
      <c r="G29" s="50" t="s">
        <v>69</v>
      </c>
      <c r="H29" s="1"/>
      <c r="I29" s="1" t="s">
        <v>106</v>
      </c>
      <c r="J29" s="1" t="s">
        <v>78</v>
      </c>
      <c r="K29" s="1" t="s">
        <v>105</v>
      </c>
      <c r="L29" s="11" t="s">
        <v>113</v>
      </c>
      <c r="M29" s="11" t="s">
        <v>112</v>
      </c>
      <c r="N29" s="1"/>
      <c r="O29" s="52" t="s">
        <v>150</v>
      </c>
      <c r="P29" s="1" t="s">
        <v>72</v>
      </c>
      <c r="Q29" s="4" t="s">
        <v>98</v>
      </c>
      <c r="R29" s="11" t="s">
        <v>24</v>
      </c>
      <c r="S29" s="4" t="s">
        <v>104</v>
      </c>
      <c r="T29" s="64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1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1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1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1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22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28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1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6" t="s">
        <v>3</v>
      </c>
      <c r="W44" s="56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A27" sqref="A27:XFD2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68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8"/>
      <c r="K5" s="5" t="s">
        <v>12</v>
      </c>
      <c r="L5" s="5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2" t="s">
        <v>70</v>
      </c>
      <c r="C6" s="62" t="s">
        <v>151</v>
      </c>
      <c r="D6" s="50" t="s">
        <v>44</v>
      </c>
      <c r="E6" s="51">
        <v>868183038495110</v>
      </c>
      <c r="F6" s="50"/>
      <c r="G6" s="50" t="s">
        <v>66</v>
      </c>
      <c r="H6" s="11" t="s">
        <v>139</v>
      </c>
      <c r="I6" s="57" t="s">
        <v>84</v>
      </c>
      <c r="J6" s="52" t="s">
        <v>34</v>
      </c>
      <c r="K6" s="52" t="s">
        <v>81</v>
      </c>
      <c r="L6" s="52" t="s">
        <v>85</v>
      </c>
      <c r="M6" s="52" t="s">
        <v>141</v>
      </c>
      <c r="N6" s="54"/>
      <c r="O6" s="52" t="s">
        <v>150</v>
      </c>
      <c r="P6" s="52" t="s">
        <v>72</v>
      </c>
      <c r="Q6" s="3" t="s">
        <v>98</v>
      </c>
      <c r="R6" s="50" t="s">
        <v>142</v>
      </c>
      <c r="S6" s="4"/>
      <c r="T6" s="28"/>
      <c r="U6" s="3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2" t="s">
        <v>70</v>
      </c>
      <c r="C7" s="62" t="s">
        <v>151</v>
      </c>
      <c r="D7" s="50" t="s">
        <v>44</v>
      </c>
      <c r="E7" s="51">
        <v>868183033789152</v>
      </c>
      <c r="F7" s="50"/>
      <c r="G7" s="50" t="s">
        <v>69</v>
      </c>
      <c r="H7" s="11"/>
      <c r="I7" s="52" t="s">
        <v>80</v>
      </c>
      <c r="J7" s="52" t="s">
        <v>78</v>
      </c>
      <c r="K7" s="1" t="s">
        <v>76</v>
      </c>
      <c r="L7" s="52" t="s">
        <v>85</v>
      </c>
      <c r="M7" s="52" t="s">
        <v>86</v>
      </c>
      <c r="N7" s="3"/>
      <c r="O7" s="52" t="s">
        <v>150</v>
      </c>
      <c r="P7" s="52" t="s">
        <v>72</v>
      </c>
      <c r="Q7" s="3" t="s">
        <v>19</v>
      </c>
      <c r="R7" s="50" t="s">
        <v>87</v>
      </c>
      <c r="S7" s="4"/>
      <c r="T7" s="28"/>
      <c r="U7" s="30"/>
      <c r="V7" s="72"/>
      <c r="W7" s="4" t="s">
        <v>35</v>
      </c>
    </row>
    <row r="8" spans="1:23" s="14" customFormat="1" ht="18" customHeight="1" x14ac:dyDescent="0.25">
      <c r="A8" s="4">
        <v>3</v>
      </c>
      <c r="B8" s="62" t="s">
        <v>70</v>
      </c>
      <c r="C8" s="62" t="s">
        <v>151</v>
      </c>
      <c r="D8" s="50" t="s">
        <v>44</v>
      </c>
      <c r="E8" s="51">
        <v>868183038084682</v>
      </c>
      <c r="F8" s="50"/>
      <c r="G8" s="50" t="s">
        <v>66</v>
      </c>
      <c r="H8" s="50"/>
      <c r="I8" s="52" t="s">
        <v>82</v>
      </c>
      <c r="J8" s="52" t="s">
        <v>71</v>
      </c>
      <c r="K8" s="55" t="s">
        <v>92</v>
      </c>
      <c r="L8" s="52" t="s">
        <v>85</v>
      </c>
      <c r="M8" s="52" t="s">
        <v>140</v>
      </c>
      <c r="N8" s="3"/>
      <c r="O8" s="52" t="s">
        <v>150</v>
      </c>
      <c r="P8" s="52" t="s">
        <v>72</v>
      </c>
      <c r="Q8" s="3" t="s">
        <v>98</v>
      </c>
      <c r="R8" s="55" t="s">
        <v>99</v>
      </c>
      <c r="S8" s="4"/>
      <c r="T8" s="28"/>
      <c r="U8" s="30"/>
      <c r="V8" s="72"/>
      <c r="W8" s="4" t="s">
        <v>21</v>
      </c>
    </row>
    <row r="9" spans="1:23" s="14" customFormat="1" ht="18" customHeight="1" x14ac:dyDescent="0.25">
      <c r="A9" s="4">
        <v>4</v>
      </c>
      <c r="B9" s="62" t="s">
        <v>70</v>
      </c>
      <c r="C9" s="62" t="s">
        <v>151</v>
      </c>
      <c r="D9" s="50" t="s">
        <v>44</v>
      </c>
      <c r="E9" s="51">
        <v>867717030420278</v>
      </c>
      <c r="F9" s="50"/>
      <c r="G9" s="50" t="s">
        <v>69</v>
      </c>
      <c r="H9" s="50"/>
      <c r="I9" s="61" t="s">
        <v>91</v>
      </c>
      <c r="J9" s="52" t="s">
        <v>78</v>
      </c>
      <c r="K9" s="52" t="s">
        <v>94</v>
      </c>
      <c r="L9" s="52" t="s">
        <v>85</v>
      </c>
      <c r="M9" s="52" t="s">
        <v>86</v>
      </c>
      <c r="N9" s="54"/>
      <c r="O9" s="52" t="s">
        <v>150</v>
      </c>
      <c r="P9" s="52" t="s">
        <v>72</v>
      </c>
      <c r="Q9" s="3" t="s">
        <v>19</v>
      </c>
      <c r="R9" s="50" t="s">
        <v>87</v>
      </c>
      <c r="S9" s="4"/>
      <c r="T9" s="30"/>
      <c r="U9" s="30"/>
      <c r="V9" s="72"/>
      <c r="W9" s="4" t="s">
        <v>59</v>
      </c>
    </row>
    <row r="10" spans="1:23" s="14" customFormat="1" ht="18" customHeight="1" x14ac:dyDescent="0.25">
      <c r="A10" s="4">
        <v>5</v>
      </c>
      <c r="B10" s="62" t="s">
        <v>70</v>
      </c>
      <c r="C10" s="62" t="s">
        <v>151</v>
      </c>
      <c r="D10" s="50" t="s">
        <v>44</v>
      </c>
      <c r="E10" s="51">
        <v>867857039925130</v>
      </c>
      <c r="F10" s="50"/>
      <c r="G10" s="50"/>
      <c r="H10" s="50"/>
      <c r="I10" s="61" t="s">
        <v>91</v>
      </c>
      <c r="J10" s="52" t="s">
        <v>78</v>
      </c>
      <c r="K10" s="1" t="s">
        <v>89</v>
      </c>
      <c r="L10" s="52" t="s">
        <v>85</v>
      </c>
      <c r="M10" s="52" t="s">
        <v>86</v>
      </c>
      <c r="N10" s="3"/>
      <c r="O10" s="52" t="s">
        <v>150</v>
      </c>
      <c r="P10" s="52" t="s">
        <v>72</v>
      </c>
      <c r="Q10" s="3" t="s">
        <v>19</v>
      </c>
      <c r="R10" s="55" t="s">
        <v>87</v>
      </c>
      <c r="S10" s="4"/>
      <c r="T10" s="30"/>
      <c r="U10" s="30"/>
      <c r="V10" s="72"/>
      <c r="W10" s="4" t="s">
        <v>31</v>
      </c>
    </row>
    <row r="11" spans="1:23" s="14" customFormat="1" ht="18" customHeight="1" x14ac:dyDescent="0.25">
      <c r="A11" s="4">
        <v>6</v>
      </c>
      <c r="B11" s="62" t="s">
        <v>70</v>
      </c>
      <c r="C11" s="62" t="s">
        <v>151</v>
      </c>
      <c r="D11" s="50" t="s">
        <v>44</v>
      </c>
      <c r="E11" s="51">
        <v>868183034807326</v>
      </c>
      <c r="F11" s="50"/>
      <c r="G11" s="50" t="s">
        <v>66</v>
      </c>
      <c r="H11" s="50"/>
      <c r="I11" s="52" t="s">
        <v>74</v>
      </c>
      <c r="J11" s="52" t="s">
        <v>75</v>
      </c>
      <c r="K11" s="55" t="s">
        <v>73</v>
      </c>
      <c r="L11" s="52" t="s">
        <v>85</v>
      </c>
      <c r="M11" s="52" t="s">
        <v>143</v>
      </c>
      <c r="N11" s="54"/>
      <c r="O11" s="52" t="s">
        <v>150</v>
      </c>
      <c r="P11" s="52" t="s">
        <v>72</v>
      </c>
      <c r="Q11" s="3" t="s">
        <v>98</v>
      </c>
      <c r="R11" s="50" t="s">
        <v>99</v>
      </c>
      <c r="S11" s="4"/>
      <c r="T11" s="30"/>
      <c r="U11" s="30"/>
      <c r="V11" s="72"/>
      <c r="W11" s="4" t="s">
        <v>30</v>
      </c>
    </row>
    <row r="12" spans="1:23" s="14" customFormat="1" ht="18" customHeight="1" x14ac:dyDescent="0.25">
      <c r="A12" s="4">
        <v>7</v>
      </c>
      <c r="B12" s="62" t="s">
        <v>70</v>
      </c>
      <c r="C12" s="62" t="s">
        <v>151</v>
      </c>
      <c r="D12" s="50" t="s">
        <v>44</v>
      </c>
      <c r="E12" s="51">
        <v>868183034596606</v>
      </c>
      <c r="F12" s="50"/>
      <c r="G12" s="50" t="s">
        <v>69</v>
      </c>
      <c r="H12" s="50"/>
      <c r="I12" s="52" t="s">
        <v>93</v>
      </c>
      <c r="J12" s="52" t="s">
        <v>78</v>
      </c>
      <c r="K12" s="1" t="s">
        <v>92</v>
      </c>
      <c r="L12" s="52" t="s">
        <v>85</v>
      </c>
      <c r="M12" s="52" t="s">
        <v>86</v>
      </c>
      <c r="N12" s="3"/>
      <c r="O12" s="52" t="s">
        <v>150</v>
      </c>
      <c r="P12" s="52" t="s">
        <v>72</v>
      </c>
      <c r="Q12" s="3" t="s">
        <v>19</v>
      </c>
      <c r="R12" s="55" t="s">
        <v>87</v>
      </c>
      <c r="S12" s="4"/>
      <c r="T12" s="30"/>
      <c r="U12" s="3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62" t="s">
        <v>70</v>
      </c>
      <c r="C13" s="62" t="s">
        <v>151</v>
      </c>
      <c r="D13" s="50" t="s">
        <v>44</v>
      </c>
      <c r="E13" s="51">
        <v>868183033836789</v>
      </c>
      <c r="F13" s="50"/>
      <c r="G13" s="50" t="s">
        <v>69</v>
      </c>
      <c r="H13" s="50"/>
      <c r="I13" s="52" t="s">
        <v>95</v>
      </c>
      <c r="J13" s="52" t="s">
        <v>96</v>
      </c>
      <c r="K13" s="53" t="s">
        <v>76</v>
      </c>
      <c r="L13" s="52" t="s">
        <v>85</v>
      </c>
      <c r="M13" s="1" t="s">
        <v>97</v>
      </c>
      <c r="N13" s="13">
        <v>20000</v>
      </c>
      <c r="O13" s="52" t="s">
        <v>150</v>
      </c>
      <c r="P13" s="1" t="s">
        <v>72</v>
      </c>
      <c r="Q13" s="3" t="s">
        <v>98</v>
      </c>
      <c r="R13" s="11" t="s">
        <v>99</v>
      </c>
      <c r="S13" s="4"/>
      <c r="T13" s="30"/>
      <c r="U13" s="30"/>
      <c r="V13" s="72"/>
      <c r="W13" s="4" t="s">
        <v>37</v>
      </c>
    </row>
    <row r="14" spans="1:23" s="14" customFormat="1" ht="18" customHeight="1" x14ac:dyDescent="0.25">
      <c r="A14" s="4">
        <v>9</v>
      </c>
      <c r="B14" s="62" t="s">
        <v>70</v>
      </c>
      <c r="C14" s="62" t="s">
        <v>151</v>
      </c>
      <c r="D14" s="50" t="s">
        <v>44</v>
      </c>
      <c r="E14" s="51">
        <v>868183034623301</v>
      </c>
      <c r="F14" s="50"/>
      <c r="G14" s="50" t="s">
        <v>69</v>
      </c>
      <c r="H14" s="50" t="s">
        <v>138</v>
      </c>
      <c r="I14" s="2" t="s">
        <v>77</v>
      </c>
      <c r="J14" s="1" t="s">
        <v>88</v>
      </c>
      <c r="K14" s="52" t="s">
        <v>76</v>
      </c>
      <c r="L14" s="52" t="s">
        <v>85</v>
      </c>
      <c r="M14" s="1" t="s">
        <v>135</v>
      </c>
      <c r="N14" s="13">
        <v>300000</v>
      </c>
      <c r="O14" s="52" t="s">
        <v>150</v>
      </c>
      <c r="P14" s="1" t="s">
        <v>72</v>
      </c>
      <c r="Q14" s="3" t="s">
        <v>98</v>
      </c>
      <c r="R14" s="11" t="s">
        <v>142</v>
      </c>
      <c r="S14" s="4"/>
      <c r="T14" s="30"/>
      <c r="U14" s="30"/>
      <c r="V14" s="72"/>
      <c r="W14" s="4" t="s">
        <v>36</v>
      </c>
    </row>
    <row r="15" spans="1:23" ht="18" customHeight="1" x14ac:dyDescent="0.25">
      <c r="A15" s="4">
        <v>10</v>
      </c>
      <c r="B15" s="62" t="s">
        <v>70</v>
      </c>
      <c r="C15" s="62" t="s">
        <v>151</v>
      </c>
      <c r="D15" s="50" t="s">
        <v>44</v>
      </c>
      <c r="E15" s="51">
        <v>868183033872156</v>
      </c>
      <c r="F15" s="50"/>
      <c r="G15" s="50"/>
      <c r="H15" s="50"/>
      <c r="I15" s="2" t="s">
        <v>77</v>
      </c>
      <c r="J15" s="1" t="s">
        <v>78</v>
      </c>
      <c r="K15" s="1" t="s">
        <v>76</v>
      </c>
      <c r="L15" s="52" t="s">
        <v>85</v>
      </c>
      <c r="M15" s="1" t="s">
        <v>79</v>
      </c>
      <c r="N15" s="13"/>
      <c r="O15" s="52" t="s">
        <v>150</v>
      </c>
      <c r="P15" s="1" t="s">
        <v>72</v>
      </c>
      <c r="Q15" s="3" t="s">
        <v>19</v>
      </c>
      <c r="R15" s="11" t="s">
        <v>37</v>
      </c>
      <c r="S15" s="4"/>
      <c r="T15" s="30"/>
      <c r="U15" s="16"/>
      <c r="V15" s="72"/>
      <c r="W15" s="4" t="s">
        <v>24</v>
      </c>
    </row>
    <row r="16" spans="1:23" ht="18" customHeight="1" x14ac:dyDescent="0.25">
      <c r="A16" s="4">
        <v>11</v>
      </c>
      <c r="B16" s="62" t="s">
        <v>70</v>
      </c>
      <c r="C16" s="62" t="s">
        <v>151</v>
      </c>
      <c r="D16" s="50" t="s">
        <v>44</v>
      </c>
      <c r="E16" s="51">
        <v>868183035898084</v>
      </c>
      <c r="F16" s="50"/>
      <c r="G16" s="50" t="s">
        <v>66</v>
      </c>
      <c r="H16" s="11"/>
      <c r="I16" s="2" t="s">
        <v>82</v>
      </c>
      <c r="J16" s="1" t="s">
        <v>78</v>
      </c>
      <c r="K16" s="1" t="s">
        <v>81</v>
      </c>
      <c r="L16" s="52" t="s">
        <v>85</v>
      </c>
      <c r="M16" s="1" t="s">
        <v>79</v>
      </c>
      <c r="N16" s="1"/>
      <c r="O16" s="52" t="s">
        <v>150</v>
      </c>
      <c r="P16" s="1" t="s">
        <v>72</v>
      </c>
      <c r="Q16" s="3" t="s">
        <v>19</v>
      </c>
      <c r="R16" s="11" t="s">
        <v>37</v>
      </c>
      <c r="S16" s="4"/>
      <c r="T16" s="30"/>
      <c r="U16" s="16"/>
      <c r="V16" s="73"/>
      <c r="W16" s="4" t="s">
        <v>25</v>
      </c>
    </row>
    <row r="17" spans="1:23" ht="18" customHeight="1" x14ac:dyDescent="0.25">
      <c r="A17" s="4">
        <v>12</v>
      </c>
      <c r="B17" s="62" t="s">
        <v>70</v>
      </c>
      <c r="C17" s="62" t="s">
        <v>151</v>
      </c>
      <c r="D17" s="50" t="s">
        <v>44</v>
      </c>
      <c r="E17" s="51">
        <v>867857039912493</v>
      </c>
      <c r="F17" s="50"/>
      <c r="G17" s="50" t="s">
        <v>69</v>
      </c>
      <c r="H17" s="50"/>
      <c r="I17" s="1" t="s">
        <v>90</v>
      </c>
      <c r="J17" s="1" t="s">
        <v>78</v>
      </c>
      <c r="K17" s="1" t="s">
        <v>89</v>
      </c>
      <c r="L17" s="52" t="s">
        <v>85</v>
      </c>
      <c r="M17" s="1" t="s">
        <v>79</v>
      </c>
      <c r="N17" s="1"/>
      <c r="O17" s="52" t="s">
        <v>150</v>
      </c>
      <c r="P17" s="1" t="s">
        <v>72</v>
      </c>
      <c r="Q17" s="4" t="s">
        <v>19</v>
      </c>
      <c r="R17" s="11" t="s">
        <v>37</v>
      </c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62" t="s">
        <v>70</v>
      </c>
      <c r="C18" s="62" t="s">
        <v>151</v>
      </c>
      <c r="D18" s="50" t="s">
        <v>44</v>
      </c>
      <c r="E18" s="51">
        <v>868183033817060</v>
      </c>
      <c r="F18" s="50"/>
      <c r="G18" s="50" t="s">
        <v>69</v>
      </c>
      <c r="H18" s="50"/>
      <c r="I18" s="15" t="s">
        <v>83</v>
      </c>
      <c r="J18" s="15" t="s">
        <v>78</v>
      </c>
      <c r="K18" s="15" t="s">
        <v>76</v>
      </c>
      <c r="L18" s="52" t="s">
        <v>85</v>
      </c>
      <c r="M18" s="1" t="s">
        <v>79</v>
      </c>
      <c r="N18" s="15"/>
      <c r="O18" s="52" t="s">
        <v>150</v>
      </c>
      <c r="P18" s="1" t="s">
        <v>72</v>
      </c>
      <c r="Q18" s="4" t="s">
        <v>19</v>
      </c>
      <c r="R18" s="11" t="s">
        <v>37</v>
      </c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62" t="s">
        <v>70</v>
      </c>
      <c r="C19" s="62" t="s">
        <v>151</v>
      </c>
      <c r="D19" s="50" t="s">
        <v>46</v>
      </c>
      <c r="E19" s="51">
        <v>864811036951700</v>
      </c>
      <c r="F19" s="50"/>
      <c r="G19" s="50" t="s">
        <v>69</v>
      </c>
      <c r="H19" s="11"/>
      <c r="I19" s="57" t="s">
        <v>106</v>
      </c>
      <c r="J19" s="52" t="s">
        <v>130</v>
      </c>
      <c r="K19" s="52" t="s">
        <v>129</v>
      </c>
      <c r="L19" s="52" t="s">
        <v>114</v>
      </c>
      <c r="M19" s="1" t="s">
        <v>147</v>
      </c>
      <c r="N19" s="54"/>
      <c r="O19" s="52" t="s">
        <v>150</v>
      </c>
      <c r="P19" s="1" t="s">
        <v>72</v>
      </c>
      <c r="Q19" s="3" t="s">
        <v>98</v>
      </c>
      <c r="R19" s="11" t="s">
        <v>24</v>
      </c>
      <c r="S19" s="4" t="s">
        <v>104</v>
      </c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62" t="s">
        <v>70</v>
      </c>
      <c r="C20" s="62" t="s">
        <v>151</v>
      </c>
      <c r="D20" s="50" t="s">
        <v>46</v>
      </c>
      <c r="E20" s="51">
        <v>866192037822168</v>
      </c>
      <c r="F20" s="50"/>
      <c r="G20" s="50" t="s">
        <v>69</v>
      </c>
      <c r="H20" s="11"/>
      <c r="I20" s="52" t="s">
        <v>116</v>
      </c>
      <c r="J20" s="52" t="s">
        <v>107</v>
      </c>
      <c r="K20" s="1"/>
      <c r="L20" s="52" t="s">
        <v>114</v>
      </c>
      <c r="M20" s="52" t="s">
        <v>115</v>
      </c>
      <c r="N20" s="3"/>
      <c r="O20" s="52" t="s">
        <v>150</v>
      </c>
      <c r="P20" s="52" t="s">
        <v>72</v>
      </c>
      <c r="Q20" s="3" t="s">
        <v>19</v>
      </c>
      <c r="R20" s="50" t="s">
        <v>36</v>
      </c>
      <c r="S20" s="4" t="s">
        <v>104</v>
      </c>
      <c r="T20" s="30"/>
      <c r="U20" s="16"/>
      <c r="V20" s="11" t="s">
        <v>17</v>
      </c>
      <c r="W20" s="11">
        <f>COUNTIF($Q$6:$Q$105,"PM")</f>
        <v>10</v>
      </c>
    </row>
    <row r="21" spans="1:23" ht="18" customHeight="1" x14ac:dyDescent="0.25">
      <c r="A21" s="4">
        <v>16</v>
      </c>
      <c r="B21" s="62" t="s">
        <v>70</v>
      </c>
      <c r="C21" s="62" t="s">
        <v>151</v>
      </c>
      <c r="D21" s="50" t="s">
        <v>46</v>
      </c>
      <c r="E21" s="51">
        <v>868345031033004</v>
      </c>
      <c r="F21" s="50"/>
      <c r="G21" s="50" t="s">
        <v>69</v>
      </c>
      <c r="H21" s="50"/>
      <c r="I21" s="52" t="s">
        <v>101</v>
      </c>
      <c r="J21" s="52" t="s">
        <v>78</v>
      </c>
      <c r="K21" s="55" t="s">
        <v>100</v>
      </c>
      <c r="L21" s="52" t="s">
        <v>114</v>
      </c>
      <c r="M21" s="52" t="s">
        <v>86</v>
      </c>
      <c r="N21" s="3"/>
      <c r="O21" s="52" t="s">
        <v>150</v>
      </c>
      <c r="P21" s="52" t="s">
        <v>72</v>
      </c>
      <c r="Q21" s="3" t="s">
        <v>19</v>
      </c>
      <c r="R21" s="55" t="s">
        <v>87</v>
      </c>
      <c r="S21" s="4"/>
      <c r="T21" s="3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62" t="s">
        <v>70</v>
      </c>
      <c r="C22" s="62" t="s">
        <v>151</v>
      </c>
      <c r="D22" s="50" t="s">
        <v>46</v>
      </c>
      <c r="E22" s="51">
        <v>868345035630284</v>
      </c>
      <c r="F22" s="50"/>
      <c r="G22" s="50" t="s">
        <v>69</v>
      </c>
      <c r="H22" s="50"/>
      <c r="I22" s="61" t="s">
        <v>103</v>
      </c>
      <c r="J22" s="52" t="s">
        <v>78</v>
      </c>
      <c r="K22" s="52" t="s">
        <v>125</v>
      </c>
      <c r="L22" s="55" t="s">
        <v>113</v>
      </c>
      <c r="M22" s="11" t="s">
        <v>112</v>
      </c>
      <c r="N22" s="54"/>
      <c r="O22" s="52" t="s">
        <v>150</v>
      </c>
      <c r="P22" s="52" t="s">
        <v>72</v>
      </c>
      <c r="Q22" s="3" t="s">
        <v>98</v>
      </c>
      <c r="R22" s="50" t="s">
        <v>24</v>
      </c>
      <c r="S22" s="4" t="s">
        <v>104</v>
      </c>
      <c r="T22" s="30"/>
      <c r="U22" s="16"/>
      <c r="V22" s="11" t="s">
        <v>58</v>
      </c>
      <c r="W22" s="11">
        <f>COUNTIF($Q$6:$Q$105,"PC+PM")</f>
        <v>26</v>
      </c>
    </row>
    <row r="23" spans="1:23" ht="18" customHeight="1" x14ac:dyDescent="0.25">
      <c r="A23" s="4">
        <v>18</v>
      </c>
      <c r="B23" s="62" t="s">
        <v>70</v>
      </c>
      <c r="C23" s="62" t="s">
        <v>151</v>
      </c>
      <c r="D23" s="50" t="s">
        <v>46</v>
      </c>
      <c r="E23" s="51">
        <v>868345031030356</v>
      </c>
      <c r="F23" s="50"/>
      <c r="G23" s="50" t="s">
        <v>69</v>
      </c>
      <c r="H23" s="50"/>
      <c r="I23" s="61"/>
      <c r="J23" s="52" t="s">
        <v>124</v>
      </c>
      <c r="K23" s="1" t="s">
        <v>100</v>
      </c>
      <c r="L23" s="52" t="s">
        <v>114</v>
      </c>
      <c r="M23" s="1" t="s">
        <v>126</v>
      </c>
      <c r="N23" s="3"/>
      <c r="O23" s="52" t="s">
        <v>150</v>
      </c>
      <c r="P23" s="52" t="s">
        <v>72</v>
      </c>
      <c r="Q23" s="3" t="s">
        <v>98</v>
      </c>
      <c r="R23" s="55" t="s">
        <v>127</v>
      </c>
      <c r="S23" s="4" t="s">
        <v>104</v>
      </c>
      <c r="T23" s="30"/>
      <c r="U23" s="16"/>
      <c r="V23" s="16"/>
      <c r="W23" s="18"/>
    </row>
    <row r="24" spans="1:23" ht="18" customHeight="1" x14ac:dyDescent="0.25">
      <c r="A24" s="4">
        <v>19</v>
      </c>
      <c r="B24" s="62" t="s">
        <v>70</v>
      </c>
      <c r="C24" s="62" t="s">
        <v>151</v>
      </c>
      <c r="D24" s="50" t="s">
        <v>46</v>
      </c>
      <c r="E24" s="51">
        <v>866192037814470</v>
      </c>
      <c r="F24" s="50"/>
      <c r="G24" s="50" t="s">
        <v>69</v>
      </c>
      <c r="H24" s="50"/>
      <c r="I24" s="1" t="s">
        <v>103</v>
      </c>
      <c r="J24" s="1" t="s">
        <v>78</v>
      </c>
      <c r="K24" s="1" t="s">
        <v>102</v>
      </c>
      <c r="L24" s="55" t="s">
        <v>113</v>
      </c>
      <c r="M24" s="52" t="s">
        <v>112</v>
      </c>
      <c r="N24" s="54"/>
      <c r="O24" s="52" t="s">
        <v>150</v>
      </c>
      <c r="P24" s="52" t="s">
        <v>72</v>
      </c>
      <c r="Q24" s="3" t="s">
        <v>98</v>
      </c>
      <c r="R24" s="50" t="s">
        <v>24</v>
      </c>
      <c r="S24" s="4" t="s">
        <v>104</v>
      </c>
      <c r="T24" s="30"/>
      <c r="U24" s="16"/>
      <c r="V24" s="16"/>
      <c r="W24" s="18"/>
    </row>
    <row r="25" spans="1:23" ht="18" customHeight="1" x14ac:dyDescent="0.25">
      <c r="A25" s="4">
        <v>20</v>
      </c>
      <c r="B25" s="62" t="s">
        <v>70</v>
      </c>
      <c r="C25" s="62" t="s">
        <v>151</v>
      </c>
      <c r="D25" s="50" t="s">
        <v>46</v>
      </c>
      <c r="E25" s="51">
        <v>866192037845094</v>
      </c>
      <c r="F25" s="50"/>
      <c r="G25" s="50" t="s">
        <v>69</v>
      </c>
      <c r="H25" s="50"/>
      <c r="I25" s="52" t="s">
        <v>103</v>
      </c>
      <c r="J25" s="52" t="s">
        <v>78</v>
      </c>
      <c r="K25" s="1" t="s">
        <v>102</v>
      </c>
      <c r="L25" s="52" t="s">
        <v>114</v>
      </c>
      <c r="M25" s="52" t="s">
        <v>148</v>
      </c>
      <c r="N25" s="3"/>
      <c r="O25" s="52" t="s">
        <v>150</v>
      </c>
      <c r="P25" s="52" t="s">
        <v>72</v>
      </c>
      <c r="Q25" s="3" t="s">
        <v>98</v>
      </c>
      <c r="R25" s="50" t="s">
        <v>24</v>
      </c>
      <c r="S25" s="4" t="s">
        <v>104</v>
      </c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2" t="s">
        <v>70</v>
      </c>
      <c r="C26" s="62" t="s">
        <v>151</v>
      </c>
      <c r="D26" s="50" t="s">
        <v>46</v>
      </c>
      <c r="E26" s="51">
        <v>868926033918423</v>
      </c>
      <c r="F26" s="50"/>
      <c r="G26" s="50" t="s">
        <v>69</v>
      </c>
      <c r="H26" s="50"/>
      <c r="I26" s="52" t="s">
        <v>128</v>
      </c>
      <c r="J26" s="52" t="s">
        <v>78</v>
      </c>
      <c r="K26" s="53" t="s">
        <v>100</v>
      </c>
      <c r="L26" s="52" t="s">
        <v>114</v>
      </c>
      <c r="M26" s="52" t="s">
        <v>149</v>
      </c>
      <c r="N26" s="1"/>
      <c r="O26" s="52" t="s">
        <v>150</v>
      </c>
      <c r="P26" s="1" t="s">
        <v>72</v>
      </c>
      <c r="Q26" s="3" t="s">
        <v>98</v>
      </c>
      <c r="R26" s="50" t="s">
        <v>24</v>
      </c>
      <c r="S26" s="4" t="s">
        <v>104</v>
      </c>
      <c r="T26" s="30"/>
      <c r="U26" s="16"/>
      <c r="V26" s="4" t="s">
        <v>26</v>
      </c>
      <c r="W26" s="11">
        <f>COUNTIF($R$6:$R$51,"*MCU*")</f>
        <v>1</v>
      </c>
    </row>
    <row r="27" spans="1:23" s="89" customFormat="1" ht="18" customHeight="1" x14ac:dyDescent="0.25">
      <c r="A27" s="1">
        <v>22</v>
      </c>
      <c r="B27" s="62" t="s">
        <v>70</v>
      </c>
      <c r="C27" s="62" t="s">
        <v>151</v>
      </c>
      <c r="D27" s="52" t="s">
        <v>46</v>
      </c>
      <c r="E27" s="58">
        <v>864811037199903</v>
      </c>
      <c r="F27" s="52"/>
      <c r="G27" s="52" t="s">
        <v>69</v>
      </c>
      <c r="H27" s="52"/>
      <c r="I27" s="2"/>
      <c r="J27" s="2" t="s">
        <v>109</v>
      </c>
      <c r="K27" s="52"/>
      <c r="L27" s="1"/>
      <c r="M27" s="1" t="s">
        <v>137</v>
      </c>
      <c r="N27" s="13"/>
      <c r="O27" s="52" t="s">
        <v>136</v>
      </c>
      <c r="P27" s="1" t="s">
        <v>72</v>
      </c>
      <c r="Q27" s="13" t="s">
        <v>18</v>
      </c>
      <c r="R27" s="1" t="s">
        <v>110</v>
      </c>
      <c r="S27" s="1"/>
      <c r="T27" s="88"/>
      <c r="U27" s="88"/>
      <c r="V27" s="1" t="s">
        <v>34</v>
      </c>
      <c r="W27" s="1">
        <f>COUNTIF($R$6:$R$51,"*GSM*")</f>
        <v>3</v>
      </c>
    </row>
    <row r="28" spans="1:23" ht="18" customHeight="1" x14ac:dyDescent="0.25">
      <c r="A28" s="4">
        <v>23</v>
      </c>
      <c r="B28" s="62" t="s">
        <v>70</v>
      </c>
      <c r="C28" s="62" t="s">
        <v>151</v>
      </c>
      <c r="D28" s="50" t="s">
        <v>46</v>
      </c>
      <c r="E28" s="51">
        <v>868926033965507</v>
      </c>
      <c r="F28" s="50"/>
      <c r="G28" s="50" t="s">
        <v>69</v>
      </c>
      <c r="H28" s="50"/>
      <c r="I28" s="2" t="s">
        <v>91</v>
      </c>
      <c r="J28" s="1" t="s">
        <v>78</v>
      </c>
      <c r="K28" s="1" t="s">
        <v>100</v>
      </c>
      <c r="L28" s="52" t="s">
        <v>114</v>
      </c>
      <c r="M28" s="1" t="s">
        <v>112</v>
      </c>
      <c r="N28" s="13"/>
      <c r="O28" s="52" t="s">
        <v>150</v>
      </c>
      <c r="P28" s="1" t="s">
        <v>72</v>
      </c>
      <c r="Q28" s="3" t="s">
        <v>98</v>
      </c>
      <c r="R28" s="11" t="s">
        <v>24</v>
      </c>
      <c r="S28" s="4" t="s">
        <v>104</v>
      </c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62" t="s">
        <v>70</v>
      </c>
      <c r="C29" s="62" t="s">
        <v>151</v>
      </c>
      <c r="D29" s="50" t="s">
        <v>46</v>
      </c>
      <c r="E29" s="51">
        <v>868926033950939</v>
      </c>
      <c r="F29" s="50"/>
      <c r="G29" s="50" t="s">
        <v>69</v>
      </c>
      <c r="H29" s="11"/>
      <c r="I29" s="2" t="s">
        <v>108</v>
      </c>
      <c r="J29" s="1" t="s">
        <v>78</v>
      </c>
      <c r="K29" s="1" t="s">
        <v>100</v>
      </c>
      <c r="L29" s="52" t="s">
        <v>114</v>
      </c>
      <c r="M29" s="1" t="s">
        <v>112</v>
      </c>
      <c r="N29" s="1"/>
      <c r="O29" s="52" t="s">
        <v>150</v>
      </c>
      <c r="P29" s="1" t="s">
        <v>72</v>
      </c>
      <c r="Q29" s="3" t="s">
        <v>98</v>
      </c>
      <c r="R29" s="11" t="s">
        <v>24</v>
      </c>
      <c r="S29" s="4" t="s">
        <v>104</v>
      </c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62" t="s">
        <v>70</v>
      </c>
      <c r="C30" s="62" t="s">
        <v>151</v>
      </c>
      <c r="D30" s="50" t="s">
        <v>46</v>
      </c>
      <c r="E30" s="51">
        <v>868926033983971</v>
      </c>
      <c r="F30" s="50"/>
      <c r="G30" s="50"/>
      <c r="H30" s="50"/>
      <c r="I30" s="1" t="s">
        <v>117</v>
      </c>
      <c r="J30" s="1" t="s">
        <v>78</v>
      </c>
      <c r="K30" s="1" t="s">
        <v>100</v>
      </c>
      <c r="L30" s="1" t="s">
        <v>114</v>
      </c>
      <c r="M30" s="1" t="s">
        <v>144</v>
      </c>
      <c r="N30" s="1"/>
      <c r="O30" s="52" t="s">
        <v>150</v>
      </c>
      <c r="P30" s="1" t="s">
        <v>72</v>
      </c>
      <c r="Q30" s="3" t="s">
        <v>98</v>
      </c>
      <c r="R30" s="11" t="s">
        <v>24</v>
      </c>
      <c r="S30" s="4" t="s">
        <v>104</v>
      </c>
      <c r="T30" s="30"/>
      <c r="U30" s="16"/>
      <c r="V30" s="4" t="s">
        <v>32</v>
      </c>
      <c r="W30" s="11">
        <f>COUNTIF($R$6:$R$51,"*NG*")</f>
        <v>3</v>
      </c>
    </row>
    <row r="31" spans="1:23" ht="18" customHeight="1" x14ac:dyDescent="0.25">
      <c r="A31" s="4">
        <v>26</v>
      </c>
      <c r="B31" s="62" t="s">
        <v>70</v>
      </c>
      <c r="C31" s="62" t="s">
        <v>151</v>
      </c>
      <c r="D31" s="50" t="s">
        <v>46</v>
      </c>
      <c r="E31" s="51">
        <v>864811037201485</v>
      </c>
      <c r="F31" s="50"/>
      <c r="G31" s="50" t="s">
        <v>69</v>
      </c>
      <c r="H31" s="50" t="s">
        <v>123</v>
      </c>
      <c r="I31" s="15" t="s">
        <v>122</v>
      </c>
      <c r="J31" s="15" t="s">
        <v>78</v>
      </c>
      <c r="K31" s="15" t="s">
        <v>105</v>
      </c>
      <c r="L31" s="1" t="s">
        <v>113</v>
      </c>
      <c r="M31" s="1" t="s">
        <v>112</v>
      </c>
      <c r="N31" s="15"/>
      <c r="O31" s="52" t="s">
        <v>150</v>
      </c>
      <c r="P31" s="1" t="s">
        <v>72</v>
      </c>
      <c r="Q31" s="4" t="s">
        <v>98</v>
      </c>
      <c r="R31" s="11" t="s">
        <v>24</v>
      </c>
      <c r="S31" s="4" t="s">
        <v>104</v>
      </c>
      <c r="T31" s="3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62" t="s">
        <v>70</v>
      </c>
      <c r="C32" s="62" t="s">
        <v>151</v>
      </c>
      <c r="D32" s="50" t="s">
        <v>46</v>
      </c>
      <c r="E32" s="51">
        <v>866192037846282</v>
      </c>
      <c r="F32" s="50"/>
      <c r="G32" s="50" t="s">
        <v>69</v>
      </c>
      <c r="H32" s="1"/>
      <c r="I32" s="1" t="s">
        <v>111</v>
      </c>
      <c r="J32" s="15" t="s">
        <v>78</v>
      </c>
      <c r="K32" s="1" t="s">
        <v>125</v>
      </c>
      <c r="L32" s="1" t="s">
        <v>113</v>
      </c>
      <c r="M32" s="1" t="s">
        <v>146</v>
      </c>
      <c r="N32" s="1"/>
      <c r="O32" s="52" t="s">
        <v>150</v>
      </c>
      <c r="P32" s="1" t="s">
        <v>72</v>
      </c>
      <c r="Q32" s="4" t="s">
        <v>98</v>
      </c>
      <c r="R32" s="11" t="s">
        <v>24</v>
      </c>
      <c r="S32" s="4" t="s">
        <v>104</v>
      </c>
      <c r="T32" s="30"/>
      <c r="U32" s="16"/>
      <c r="V32" s="4" t="s">
        <v>28</v>
      </c>
      <c r="W32" s="11">
        <f>COUNTIF($R$6:$R$51,"*MCH*")</f>
        <v>1</v>
      </c>
    </row>
    <row r="33" spans="1:23" ht="18" customHeight="1" x14ac:dyDescent="0.25">
      <c r="A33" s="4">
        <v>28</v>
      </c>
      <c r="B33" s="62" t="s">
        <v>70</v>
      </c>
      <c r="C33" s="62" t="s">
        <v>151</v>
      </c>
      <c r="D33" s="50" t="s">
        <v>46</v>
      </c>
      <c r="E33" s="51">
        <v>868926033919991</v>
      </c>
      <c r="F33" s="50"/>
      <c r="G33" s="50" t="s">
        <v>69</v>
      </c>
      <c r="H33" s="1"/>
      <c r="I33" s="1" t="s">
        <v>128</v>
      </c>
      <c r="J33" s="15" t="s">
        <v>78</v>
      </c>
      <c r="K33" s="1" t="s">
        <v>100</v>
      </c>
      <c r="L33" s="1" t="s">
        <v>114</v>
      </c>
      <c r="M33" s="1" t="s">
        <v>112</v>
      </c>
      <c r="N33" s="1"/>
      <c r="O33" s="52" t="s">
        <v>150</v>
      </c>
      <c r="P33" s="1" t="s">
        <v>72</v>
      </c>
      <c r="Q33" s="4" t="s">
        <v>98</v>
      </c>
      <c r="R33" s="11" t="s">
        <v>24</v>
      </c>
      <c r="S33" s="4" t="s">
        <v>104</v>
      </c>
      <c r="T33" s="30"/>
      <c r="U33" s="16"/>
      <c r="V33" s="4" t="s">
        <v>55</v>
      </c>
      <c r="W33" s="11">
        <f>COUNTIF($R$6:$R$51,"*SF*")</f>
        <v>9</v>
      </c>
    </row>
    <row r="34" spans="1:23" ht="18" customHeight="1" x14ac:dyDescent="0.25">
      <c r="A34" s="4">
        <v>29</v>
      </c>
      <c r="B34" s="62" t="s">
        <v>70</v>
      </c>
      <c r="C34" s="62" t="s">
        <v>151</v>
      </c>
      <c r="D34" s="50" t="s">
        <v>46</v>
      </c>
      <c r="E34" s="51">
        <v>866192037825609</v>
      </c>
      <c r="F34" s="50"/>
      <c r="G34" s="50" t="s">
        <v>69</v>
      </c>
      <c r="H34" s="1"/>
      <c r="I34" s="1" t="s">
        <v>111</v>
      </c>
      <c r="J34" s="1" t="s">
        <v>78</v>
      </c>
      <c r="K34" s="1" t="s">
        <v>102</v>
      </c>
      <c r="L34" s="1" t="s">
        <v>113</v>
      </c>
      <c r="M34" s="1" t="s">
        <v>145</v>
      </c>
      <c r="N34" s="1"/>
      <c r="O34" s="52" t="s">
        <v>150</v>
      </c>
      <c r="P34" s="1" t="s">
        <v>72</v>
      </c>
      <c r="Q34" s="4" t="s">
        <v>98</v>
      </c>
      <c r="R34" s="11" t="s">
        <v>24</v>
      </c>
      <c r="S34" s="4" t="s">
        <v>104</v>
      </c>
      <c r="T34" s="30"/>
      <c r="U34" s="16"/>
      <c r="V34" s="4" t="s">
        <v>56</v>
      </c>
      <c r="W34" s="11">
        <f>COUNTIF($R$6:$R$51,"*RTB*")</f>
        <v>1</v>
      </c>
    </row>
    <row r="35" spans="1:23" ht="18" customHeight="1" x14ac:dyDescent="0.25">
      <c r="A35" s="4">
        <v>30</v>
      </c>
      <c r="B35" s="62" t="s">
        <v>70</v>
      </c>
      <c r="C35" s="62" t="s">
        <v>151</v>
      </c>
      <c r="D35" s="50" t="s">
        <v>46</v>
      </c>
      <c r="E35" s="51">
        <v>866192037804067</v>
      </c>
      <c r="F35" s="50"/>
      <c r="G35" s="50" t="s">
        <v>69</v>
      </c>
      <c r="H35" s="11"/>
      <c r="I35" s="11" t="s">
        <v>103</v>
      </c>
      <c r="J35" s="1" t="s">
        <v>78</v>
      </c>
      <c r="K35" s="11" t="s">
        <v>102</v>
      </c>
      <c r="L35" s="11" t="s">
        <v>113</v>
      </c>
      <c r="M35" s="1" t="s">
        <v>146</v>
      </c>
      <c r="N35" s="11"/>
      <c r="O35" s="52" t="s">
        <v>150</v>
      </c>
      <c r="P35" s="1" t="s">
        <v>72</v>
      </c>
      <c r="Q35" s="4" t="s">
        <v>98</v>
      </c>
      <c r="R35" s="11" t="s">
        <v>24</v>
      </c>
      <c r="S35" s="4" t="s">
        <v>104</v>
      </c>
      <c r="T35" s="30"/>
      <c r="U35" s="16"/>
      <c r="V35" s="4" t="s">
        <v>38</v>
      </c>
      <c r="W35" s="11">
        <f>COUNTIF($R$6:$R$51,"*NCFW*")</f>
        <v>31</v>
      </c>
    </row>
    <row r="36" spans="1:23" ht="18" customHeight="1" x14ac:dyDescent="0.25">
      <c r="A36" s="4">
        <v>31</v>
      </c>
      <c r="B36" s="62" t="s">
        <v>70</v>
      </c>
      <c r="C36" s="62" t="s">
        <v>151</v>
      </c>
      <c r="D36" s="50" t="s">
        <v>46</v>
      </c>
      <c r="E36" s="51">
        <v>864811036984446</v>
      </c>
      <c r="F36" s="50"/>
      <c r="G36" s="50" t="s">
        <v>69</v>
      </c>
      <c r="H36" s="11"/>
      <c r="I36" s="11" t="s">
        <v>103</v>
      </c>
      <c r="J36" s="11" t="s">
        <v>78</v>
      </c>
      <c r="K36" s="11" t="s">
        <v>118</v>
      </c>
      <c r="L36" s="1" t="s">
        <v>114</v>
      </c>
      <c r="M36" s="11" t="s">
        <v>147</v>
      </c>
      <c r="N36" s="11"/>
      <c r="O36" s="52" t="s">
        <v>150</v>
      </c>
      <c r="P36" s="11" t="s">
        <v>72</v>
      </c>
      <c r="Q36" s="4" t="s">
        <v>98</v>
      </c>
      <c r="R36" s="11" t="s">
        <v>24</v>
      </c>
      <c r="S36" s="4" t="s">
        <v>104</v>
      </c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62" t="s">
        <v>70</v>
      </c>
      <c r="C37" s="62" t="s">
        <v>151</v>
      </c>
      <c r="D37" s="50" t="s">
        <v>46</v>
      </c>
      <c r="E37" s="51">
        <v>864811036927247</v>
      </c>
      <c r="F37" s="50"/>
      <c r="G37" s="50" t="s">
        <v>69</v>
      </c>
      <c r="H37" s="11"/>
      <c r="I37" s="11" t="s">
        <v>119</v>
      </c>
      <c r="J37" s="11" t="s">
        <v>78</v>
      </c>
      <c r="K37" s="11" t="s">
        <v>118</v>
      </c>
      <c r="L37" s="1" t="s">
        <v>114</v>
      </c>
      <c r="M37" s="11" t="s">
        <v>112</v>
      </c>
      <c r="N37" s="11"/>
      <c r="O37" s="52" t="s">
        <v>150</v>
      </c>
      <c r="P37" s="11" t="s">
        <v>72</v>
      </c>
      <c r="Q37" s="4" t="s">
        <v>98</v>
      </c>
      <c r="R37" s="11" t="s">
        <v>24</v>
      </c>
      <c r="S37" s="4" t="s">
        <v>104</v>
      </c>
      <c r="T37" s="30"/>
      <c r="U37" s="16"/>
      <c r="V37" s="20" t="s">
        <v>33</v>
      </c>
      <c r="W37" s="11">
        <f>SUM(W26:W36)</f>
        <v>50</v>
      </c>
    </row>
    <row r="38" spans="1:23" ht="18" customHeight="1" x14ac:dyDescent="0.25">
      <c r="A38" s="4">
        <v>33</v>
      </c>
      <c r="B38" s="62" t="s">
        <v>70</v>
      </c>
      <c r="C38" s="62" t="s">
        <v>151</v>
      </c>
      <c r="D38" s="50" t="s">
        <v>46</v>
      </c>
      <c r="E38" s="51">
        <v>866192037808969</v>
      </c>
      <c r="F38" s="50"/>
      <c r="G38" s="50" t="s">
        <v>69</v>
      </c>
      <c r="H38" s="11"/>
      <c r="I38" s="11" t="s">
        <v>108</v>
      </c>
      <c r="J38" s="11" t="s">
        <v>78</v>
      </c>
      <c r="K38" s="11" t="s">
        <v>105</v>
      </c>
      <c r="L38" s="11" t="s">
        <v>113</v>
      </c>
      <c r="M38" s="11" t="s">
        <v>146</v>
      </c>
      <c r="N38" s="11"/>
      <c r="O38" s="52" t="s">
        <v>150</v>
      </c>
      <c r="P38" s="11" t="s">
        <v>72</v>
      </c>
      <c r="Q38" s="4" t="s">
        <v>98</v>
      </c>
      <c r="R38" s="11" t="s">
        <v>24</v>
      </c>
      <c r="S38" s="4" t="s">
        <v>104</v>
      </c>
      <c r="T38" s="30"/>
      <c r="U38" s="16"/>
      <c r="V38" s="16"/>
      <c r="W38" s="18"/>
    </row>
    <row r="39" spans="1:23" ht="18" customHeight="1" x14ac:dyDescent="0.25">
      <c r="A39" s="4">
        <v>34</v>
      </c>
      <c r="B39" s="62" t="s">
        <v>70</v>
      </c>
      <c r="C39" s="62" t="s">
        <v>151</v>
      </c>
      <c r="D39" s="50" t="s">
        <v>46</v>
      </c>
      <c r="E39" s="51">
        <v>864811036917446</v>
      </c>
      <c r="F39" s="50"/>
      <c r="G39" s="50" t="s">
        <v>69</v>
      </c>
      <c r="H39" s="11"/>
      <c r="I39" s="11" t="s">
        <v>132</v>
      </c>
      <c r="J39" s="1" t="s">
        <v>133</v>
      </c>
      <c r="K39" s="11" t="s">
        <v>131</v>
      </c>
      <c r="L39" s="1" t="s">
        <v>114</v>
      </c>
      <c r="M39" s="1" t="s">
        <v>134</v>
      </c>
      <c r="N39" s="11"/>
      <c r="O39" s="52" t="s">
        <v>150</v>
      </c>
      <c r="P39" s="11" t="s">
        <v>72</v>
      </c>
      <c r="Q39" s="4" t="s">
        <v>98</v>
      </c>
      <c r="R39" s="11" t="s">
        <v>24</v>
      </c>
      <c r="S39" s="4" t="s">
        <v>104</v>
      </c>
      <c r="T39" s="30"/>
      <c r="U39" s="16"/>
      <c r="V39" s="16"/>
      <c r="W39" s="18"/>
    </row>
    <row r="40" spans="1:23" ht="18" customHeight="1" x14ac:dyDescent="0.25">
      <c r="A40" s="4">
        <v>35</v>
      </c>
      <c r="B40" s="62" t="s">
        <v>70</v>
      </c>
      <c r="C40" s="62" t="s">
        <v>151</v>
      </c>
      <c r="D40" s="50" t="s">
        <v>46</v>
      </c>
      <c r="E40" s="51">
        <v>864811036944606</v>
      </c>
      <c r="F40" s="50"/>
      <c r="G40" s="50" t="s">
        <v>69</v>
      </c>
      <c r="H40" s="11"/>
      <c r="I40" s="11" t="s">
        <v>120</v>
      </c>
      <c r="J40" s="11" t="s">
        <v>121</v>
      </c>
      <c r="K40" s="11" t="s">
        <v>118</v>
      </c>
      <c r="L40" s="1" t="s">
        <v>114</v>
      </c>
      <c r="M40" s="11" t="s">
        <v>112</v>
      </c>
      <c r="N40" s="11"/>
      <c r="O40" s="52" t="s">
        <v>150</v>
      </c>
      <c r="P40" s="11" t="s">
        <v>72</v>
      </c>
      <c r="Q40" s="4" t="s">
        <v>98</v>
      </c>
      <c r="R40" s="11" t="s">
        <v>24</v>
      </c>
      <c r="S40" s="4" t="s">
        <v>104</v>
      </c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62" t="s">
        <v>70</v>
      </c>
      <c r="C41" s="62" t="s">
        <v>151</v>
      </c>
      <c r="D41" s="50" t="s">
        <v>46</v>
      </c>
      <c r="E41" s="51">
        <v>868345035617042</v>
      </c>
      <c r="F41" s="50"/>
      <c r="G41" s="50" t="s">
        <v>69</v>
      </c>
      <c r="H41" s="1"/>
      <c r="I41" s="1" t="s">
        <v>108</v>
      </c>
      <c r="J41" s="11" t="s">
        <v>121</v>
      </c>
      <c r="K41" s="1" t="s">
        <v>100</v>
      </c>
      <c r="L41" s="1" t="s">
        <v>114</v>
      </c>
      <c r="M41" s="11" t="s">
        <v>112</v>
      </c>
      <c r="N41" s="1"/>
      <c r="O41" s="52" t="s">
        <v>150</v>
      </c>
      <c r="P41" s="1" t="s">
        <v>72</v>
      </c>
      <c r="Q41" s="4" t="s">
        <v>98</v>
      </c>
      <c r="R41" s="11" t="s">
        <v>24</v>
      </c>
      <c r="S41" s="4" t="s">
        <v>104</v>
      </c>
      <c r="T41" s="30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62" t="s">
        <v>70</v>
      </c>
      <c r="C42" s="62" t="s">
        <v>151</v>
      </c>
      <c r="D42" s="50" t="s">
        <v>46</v>
      </c>
      <c r="E42" s="51">
        <v>866192037796370</v>
      </c>
      <c r="F42" s="50"/>
      <c r="G42" s="50" t="s">
        <v>69</v>
      </c>
      <c r="H42" s="1"/>
      <c r="I42" s="1" t="s">
        <v>106</v>
      </c>
      <c r="J42" s="1" t="s">
        <v>78</v>
      </c>
      <c r="K42" s="1" t="s">
        <v>105</v>
      </c>
      <c r="L42" s="11" t="s">
        <v>113</v>
      </c>
      <c r="M42" s="11" t="s">
        <v>112</v>
      </c>
      <c r="N42" s="1"/>
      <c r="O42" s="52" t="s">
        <v>150</v>
      </c>
      <c r="P42" s="1" t="s">
        <v>72</v>
      </c>
      <c r="Q42" s="4" t="s">
        <v>98</v>
      </c>
      <c r="R42" s="11" t="s">
        <v>24</v>
      </c>
      <c r="S42" s="4" t="s">
        <v>104</v>
      </c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2020-12-24T07:35:10Z</dcterms:modified>
</cp:coreProperties>
</file>