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 activeTab="3"/>
  </bookViews>
  <sheets>
    <sheet name="TG102LE" sheetId="32" r:id="rId1"/>
    <sheet name="TG102V" sheetId="27" r:id="rId2"/>
    <sheet name="TG102SE" sheetId="31" r:id="rId3"/>
    <sheet name="TongHopThang" sheetId="22" r:id="rId4"/>
  </sheets>
  <definedNames>
    <definedName name="_xlnm._FilterDatabase" localSheetId="0" hidden="1">TG102LE!$S$1:$S$105</definedName>
    <definedName name="_xlnm._FilterDatabase" localSheetId="2" hidden="1">TG102SE!$S$1:$S$105</definedName>
    <definedName name="_xlnm._FilterDatabase" localSheetId="1" hidden="1">TG102V!$S$1:$S$105</definedName>
    <definedName name="_xlnm._FilterDatabase" localSheetId="3" hidden="1">TongHopThang!$S$1:$S$105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37" i="31" s="1"/>
  <c r="W26" i="31"/>
  <c r="W22" i="31"/>
  <c r="W21" i="31"/>
  <c r="W20" i="31"/>
  <c r="W37" i="32" l="1"/>
  <c r="W56" i="31"/>
  <c r="W56" i="32"/>
  <c r="V67" i="27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<sst xmlns="http://schemas.openxmlformats.org/spreadsheetml/2006/main" count="1144" uniqueCount="139">
  <si>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</si>
  <si>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</si>
  <si>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</si>
  <si>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</si>
  <si>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</si>
  <si>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</si>
  <si>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</si>
  <si>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</si>
  <si>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</si>
  <si>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</si>
  <si>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</si>
  <si>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</si>
  <si>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</si>
  <si>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</si>
  <si>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</si>
  <si>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</si>
  <si>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</si>
  <si>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</si>
  <si>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</si>
  <si>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</si>
  <si>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</si>
  <si>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</si>
  <si>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</si>
  <si>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</si>
  <si>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</si>
  <si>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</si>
  <si>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</si>
  <si>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</si>
  <si>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</si>
  <si>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</si>
  <si>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</si>
  <si>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</si>
  <si>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</si>
  <si>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</si>
  <si>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</si>
  <si>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</si>
  <si>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</si>
  <si>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</si>
  <si>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</si>
  <si>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</si>
  <si>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</si>
  <si>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</si>
  <si>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</si>
  <si>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</si>
  <si>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</si>
  <si>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</si>
  <si>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</si>
  <si>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</si>
  <si>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</si>
  <si>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</si>
  <si>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</si>
  <si>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</si>
  <si>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</si>
  <si>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</si>
  <si>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</si>
  <si>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</si>
  <si>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</si>
  <si>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</si>
  <si>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</si>
  <si>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</si>
  <si>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</si>
  <si>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</si>
  <si>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</si>
  <si>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</si>
  <si>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</si>
  <si>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</si>
  <si>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</si>
  <si>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Còn BH</t>
  </si>
  <si>
    <t>Ngọc Kim Anh</t>
  </si>
  <si>
    <t>XỬ LÝ THIẾT BỊ BẢO HÀNH THÁNG 12 NĂM 2020</t>
  </si>
  <si>
    <t>02/12/2020</t>
  </si>
  <si>
    <t>LE.1.00.---04.181025</t>
  </si>
  <si>
    <t>Lock: 125.212.203.114,16363</t>
  </si>
  <si>
    <t>LE.1.00.---06.191010</t>
  </si>
  <si>
    <t>Lock: 125.212.203.114,15757</t>
  </si>
  <si>
    <t>Chập nguồn</t>
  </si>
  <si>
    <t>Tùng</t>
  </si>
  <si>
    <t>LE.2.00.---27.200525</t>
  </si>
  <si>
    <t>Lock: 125.212.203.114,16565</t>
  </si>
  <si>
    <t>LE.1.00.---01.180710</t>
  </si>
  <si>
    <t>Không bắn lên terminal, thiết bị không nhận sim</t>
  </si>
  <si>
    <t>PC+PM</t>
  </si>
  <si>
    <t>Thay diode quá áp, nâng cấp FW</t>
  </si>
  <si>
    <t>Thiết bị không nhận sim</t>
  </si>
  <si>
    <t>Lock: 125.212.203.114,16767</t>
  </si>
  <si>
    <t>LE.2.00.---28.200624</t>
  </si>
  <si>
    <t>Thay ic giao tiếp, khởi tạo lại module GSM, nâng cấp FW</t>
  </si>
  <si>
    <t>Thay mosfet, nâng cấp FW</t>
  </si>
  <si>
    <t>LK,NCFW</t>
  </si>
  <si>
    <t>LK,SF,NCFW</t>
  </si>
  <si>
    <t>NG,NCFW</t>
  </si>
  <si>
    <t>Lock: 125.212.203.114,16161</t>
  </si>
  <si>
    <t>Không khởi động được thiết bị</t>
  </si>
  <si>
    <t>Nạp lại FW</t>
  </si>
  <si>
    <t>Khởi tạo lại module GSM</t>
  </si>
  <si>
    <t>Xử lý phần cứng</t>
  </si>
  <si>
    <t>Lock: 203.162.69.75,20075</t>
  </si>
  <si>
    <t>Thiết bị hoạt động bình thường</t>
  </si>
  <si>
    <t>Test lại chức năng</t>
  </si>
  <si>
    <t>Thiết bị có dấu hiệu bị phá hoại</t>
  </si>
  <si>
    <t>KS</t>
  </si>
  <si>
    <t>LE.1.00.---01.180405</t>
  </si>
  <si>
    <t>125.212.203.114,16060</t>
  </si>
  <si>
    <t>Mạch oxi hóa nặng</t>
  </si>
  <si>
    <t>Không bảo hành</t>
  </si>
  <si>
    <t>LE.2.00.---28.200622</t>
  </si>
  <si>
    <t>Chập nổ nguồn</t>
  </si>
  <si>
    <t>Thay diode quá áp, IC nguồn 4v4, cuộn cảm</t>
  </si>
  <si>
    <t>VI.1.00.---01.170906</t>
  </si>
  <si>
    <t>125.212.203.114,15555</t>
  </si>
  <si>
    <t>Lock: 125.212.203.114,15555</t>
  </si>
  <si>
    <t>Chập nguồn, thiết bị không nhận sim</t>
  </si>
  <si>
    <t>CS</t>
  </si>
  <si>
    <t>Thay diode quá áp, nâng cấp khay sim, nâng cấp FW</t>
  </si>
  <si>
    <t>NG+NCFW</t>
  </si>
  <si>
    <t>VI.2.00.---21.200630</t>
  </si>
  <si>
    <t>Không nhận bảo hành</t>
  </si>
  <si>
    <t>SE.3.00.---02.180711</t>
  </si>
  <si>
    <t>VI.1.00.---01.180629</t>
  </si>
  <si>
    <t xml:space="preserve">W.1.00.---01.170909 </t>
  </si>
  <si>
    <t>SE.3.00.---01.120817</t>
  </si>
  <si>
    <t>Hàn lại khay sim, nâng cấp FW</t>
  </si>
  <si>
    <t>125.212.203.114,15757</t>
  </si>
  <si>
    <t>Nâng cấp khay sim, nâng cấp FW, thay vỏ hộp</t>
  </si>
  <si>
    <t>Lỗi GPS</t>
  </si>
  <si>
    <t>Thay module GSM/GPS, nâng cấp FW</t>
  </si>
  <si>
    <t>Imei mới: 860157043046280</t>
  </si>
  <si>
    <t>Thay module GSM, nâng cấp FW</t>
  </si>
  <si>
    <t>Pc+PM</t>
  </si>
  <si>
    <t>GSM,NCFW</t>
  </si>
  <si>
    <t>Imei mới: 862846048285145</t>
  </si>
  <si>
    <t>Imei mới: 862846048285368</t>
  </si>
  <si>
    <t xml:space="preserve"> W.2.00.---21.200630</t>
  </si>
  <si>
    <t>SE.4.00.---06.200630</t>
  </si>
  <si>
    <t>Khởi tạo lại module GSM, nâng cấp FW</t>
  </si>
  <si>
    <t>MCH,NCFW</t>
  </si>
  <si>
    <t>GPS,NCFW</t>
  </si>
  <si>
    <t>BT</t>
  </si>
  <si>
    <t>07/12/2020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</si>
</sst>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0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3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5" t="s">
        <v>69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4.95" customHeight="1" x14ac:dyDescent="0.25">
      <c r="A2" s="96" t="s">
        <v>65</v>
      </c>
      <c r="B2" s="97"/>
      <c r="C2" s="97"/>
      <c r="D2" s="97"/>
      <c r="E2" s="98" t="s">
        <v>68</v>
      </c>
      <c r="F2" s="98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9" t="s">
        <v>0</v>
      </c>
      <c r="B4" s="92" t="s">
        <v>9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100" t="s">
        <v>42</v>
      </c>
      <c r="N4" s="100" t="s">
        <v>10</v>
      </c>
      <c r="O4" s="92" t="s">
        <v>8</v>
      </c>
      <c r="P4" s="91" t="s">
        <v>14</v>
      </c>
      <c r="Q4" s="92" t="s">
        <v>39</v>
      </c>
      <c r="R4" s="92" t="s">
        <v>61</v>
      </c>
      <c r="S4" s="93" t="s">
        <v>64</v>
      </c>
      <c r="T4" s="27"/>
      <c r="U4" s="27"/>
      <c r="V4" s="92" t="s">
        <v>39</v>
      </c>
      <c r="W4" s="92" t="s">
        <v>61</v>
      </c>
    </row>
    <row r="5" spans="1:23" ht="50.1" customHeight="1" x14ac:dyDescent="0.25">
      <c r="A5" s="99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7</v>
      </c>
      <c r="I5" s="65" t="s">
        <v>15</v>
      </c>
      <c r="J5" s="92"/>
      <c r="K5" s="55" t="s">
        <v>12</v>
      </c>
      <c r="L5" s="55" t="s">
        <v>13</v>
      </c>
      <c r="M5" s="101"/>
      <c r="N5" s="101"/>
      <c r="O5" s="92"/>
      <c r="P5" s="91"/>
      <c r="Q5" s="92"/>
      <c r="R5" s="92"/>
      <c r="S5" s="94"/>
      <c r="T5" s="27"/>
      <c r="U5" s="27"/>
      <c r="V5" s="92"/>
      <c r="W5" s="92"/>
    </row>
    <row r="6" spans="1:23" s="13" customFormat="1" ht="21.95" customHeight="1" x14ac:dyDescent="0.25">
      <c r="A6" s="3">
        <v>1</v>
      </c>
      <c r="B6" s="77" t="s">
        <v>70</v>
      </c>
      <c r="C6" s="77" t="s">
        <v>138</v>
      </c>
      <c r="D6" s="50" t="s">
        <v>44</v>
      </c>
      <c r="E6" s="51">
        <v>868183034539325</v>
      </c>
      <c r="F6" s="50"/>
      <c r="G6" s="50" t="s">
        <v>67</v>
      </c>
      <c r="H6" s="61"/>
      <c r="I6" s="58"/>
      <c r="J6" s="52" t="s">
        <v>99</v>
      </c>
      <c r="K6" s="52"/>
      <c r="L6" s="54"/>
      <c r="M6" s="52" t="s">
        <v>104</v>
      </c>
      <c r="N6" s="53"/>
      <c r="O6" s="52" t="s">
        <v>100</v>
      </c>
      <c r="P6" s="52" t="s">
        <v>76</v>
      </c>
      <c r="Q6" s="2" t="s">
        <v>18</v>
      </c>
      <c r="R6" s="50" t="s">
        <v>30</v>
      </c>
      <c r="S6" s="3"/>
      <c r="T6" s="27"/>
      <c r="U6" s="75"/>
      <c r="V6" s="85" t="s">
        <v>18</v>
      </c>
      <c r="W6" s="3" t="s">
        <v>20</v>
      </c>
    </row>
    <row r="7" spans="1:23" s="13" customFormat="1" ht="21.95" customHeight="1" x14ac:dyDescent="0.25">
      <c r="A7" s="3">
        <v>2</v>
      </c>
      <c r="B7" s="77" t="s">
        <v>70</v>
      </c>
      <c r="C7" s="77" t="s">
        <v>138</v>
      </c>
      <c r="D7" s="50" t="s">
        <v>44</v>
      </c>
      <c r="E7" s="51">
        <v>868183037877797</v>
      </c>
      <c r="F7" s="50"/>
      <c r="G7" s="50" t="s">
        <v>67</v>
      </c>
      <c r="H7" s="50"/>
      <c r="I7" s="58" t="s">
        <v>91</v>
      </c>
      <c r="J7" s="14" t="s">
        <v>83</v>
      </c>
      <c r="K7" s="1" t="s">
        <v>73</v>
      </c>
      <c r="L7" s="1" t="s">
        <v>85</v>
      </c>
      <c r="M7" s="1" t="s">
        <v>134</v>
      </c>
      <c r="N7" s="53"/>
      <c r="O7" s="52" t="s">
        <v>137</v>
      </c>
      <c r="P7" s="52" t="s">
        <v>76</v>
      </c>
      <c r="Q7" s="2" t="s">
        <v>19</v>
      </c>
      <c r="R7" s="10" t="s">
        <v>135</v>
      </c>
      <c r="S7" s="3"/>
      <c r="T7" s="27"/>
      <c r="U7" s="75"/>
      <c r="V7" s="86"/>
      <c r="W7" s="3" t="s">
        <v>35</v>
      </c>
    </row>
    <row r="8" spans="1:23" s="13" customFormat="1" ht="21.95" customHeight="1" x14ac:dyDescent="0.25">
      <c r="A8" s="3">
        <v>3</v>
      </c>
      <c r="B8" s="77" t="s">
        <v>70</v>
      </c>
      <c r="C8" s="77" t="s">
        <v>138</v>
      </c>
      <c r="D8" s="50" t="s">
        <v>44</v>
      </c>
      <c r="E8" s="51">
        <v>860157040209980</v>
      </c>
      <c r="F8" s="50"/>
      <c r="G8" s="50" t="s">
        <v>67</v>
      </c>
      <c r="H8" s="50"/>
      <c r="I8" s="58" t="s">
        <v>91</v>
      </c>
      <c r="J8" s="1" t="s">
        <v>92</v>
      </c>
      <c r="K8" s="54"/>
      <c r="L8" s="1" t="s">
        <v>85</v>
      </c>
      <c r="M8" s="52" t="s">
        <v>93</v>
      </c>
      <c r="N8" s="1"/>
      <c r="O8" s="52" t="s">
        <v>137</v>
      </c>
      <c r="P8" s="1" t="s">
        <v>76</v>
      </c>
      <c r="Q8" s="2" t="s">
        <v>19</v>
      </c>
      <c r="R8" s="10" t="s">
        <v>23</v>
      </c>
      <c r="S8" s="3"/>
      <c r="T8" s="27"/>
      <c r="U8" s="75"/>
      <c r="V8" s="86"/>
      <c r="W8" s="3" t="s">
        <v>21</v>
      </c>
    </row>
    <row r="9" spans="1:23" s="13" customFormat="1" ht="21.95" customHeight="1" x14ac:dyDescent="0.25">
      <c r="A9" s="3">
        <v>4</v>
      </c>
      <c r="B9" s="77" t="s">
        <v>70</v>
      </c>
      <c r="C9" s="77" t="s">
        <v>138</v>
      </c>
      <c r="D9" s="50" t="s">
        <v>44</v>
      </c>
      <c r="E9" s="51">
        <v>867717030426598</v>
      </c>
      <c r="F9" s="50"/>
      <c r="G9" s="50" t="s">
        <v>67</v>
      </c>
      <c r="H9" s="50"/>
      <c r="I9" s="58" t="s">
        <v>102</v>
      </c>
      <c r="J9" s="14" t="s">
        <v>83</v>
      </c>
      <c r="K9" s="54" t="s">
        <v>101</v>
      </c>
      <c r="L9" s="1" t="s">
        <v>85</v>
      </c>
      <c r="M9" s="1" t="s">
        <v>134</v>
      </c>
      <c r="N9" s="53"/>
      <c r="O9" s="52" t="s">
        <v>137</v>
      </c>
      <c r="P9" s="52" t="s">
        <v>76</v>
      </c>
      <c r="Q9" s="2" t="s">
        <v>19</v>
      </c>
      <c r="R9" s="10" t="s">
        <v>135</v>
      </c>
      <c r="S9" s="3"/>
      <c r="T9" s="75"/>
      <c r="U9" s="75"/>
      <c r="V9" s="86"/>
      <c r="W9" s="3" t="s">
        <v>59</v>
      </c>
    </row>
    <row r="10" spans="1:23" s="13" customFormat="1" ht="21.95" customHeight="1" x14ac:dyDescent="0.25">
      <c r="A10" s="3">
        <v>5</v>
      </c>
      <c r="B10" s="77" t="s">
        <v>70</v>
      </c>
      <c r="C10" s="77" t="s">
        <v>138</v>
      </c>
      <c r="D10" s="50" t="s">
        <v>44</v>
      </c>
      <c r="E10" s="51">
        <v>868183038007154</v>
      </c>
      <c r="F10" s="50"/>
      <c r="G10" s="50" t="s">
        <v>67</v>
      </c>
      <c r="H10" s="61"/>
      <c r="I10" s="52" t="s">
        <v>91</v>
      </c>
      <c r="J10" s="52" t="s">
        <v>83</v>
      </c>
      <c r="K10" s="54" t="s">
        <v>101</v>
      </c>
      <c r="L10" s="1" t="s">
        <v>85</v>
      </c>
      <c r="M10" s="1" t="s">
        <v>134</v>
      </c>
      <c r="N10" s="53"/>
      <c r="O10" s="52" t="s">
        <v>137</v>
      </c>
      <c r="P10" s="52" t="s">
        <v>76</v>
      </c>
      <c r="Q10" s="2" t="s">
        <v>19</v>
      </c>
      <c r="R10" s="10" t="s">
        <v>135</v>
      </c>
      <c r="S10" s="3"/>
      <c r="T10" s="75"/>
      <c r="U10" s="75"/>
      <c r="V10" s="86"/>
      <c r="W10" s="3" t="s">
        <v>31</v>
      </c>
    </row>
    <row r="11" spans="1:23" s="13" customFormat="1" ht="21.95" customHeight="1" x14ac:dyDescent="0.25">
      <c r="A11" s="3">
        <v>6</v>
      </c>
      <c r="B11" s="77" t="s">
        <v>70</v>
      </c>
      <c r="C11" s="77" t="s">
        <v>138</v>
      </c>
      <c r="D11" s="50" t="s">
        <v>44</v>
      </c>
      <c r="E11" s="51">
        <v>868183034674015</v>
      </c>
      <c r="F11" s="50"/>
      <c r="G11" s="50" t="s">
        <v>67</v>
      </c>
      <c r="H11" s="61"/>
      <c r="I11" s="66" t="s">
        <v>78</v>
      </c>
      <c r="J11" s="52"/>
      <c r="K11" s="52" t="s">
        <v>77</v>
      </c>
      <c r="L11" s="1" t="s">
        <v>85</v>
      </c>
      <c r="M11" s="52" t="s">
        <v>38</v>
      </c>
      <c r="N11" s="53"/>
      <c r="O11" s="52" t="s">
        <v>137</v>
      </c>
      <c r="P11" s="52" t="s">
        <v>76</v>
      </c>
      <c r="Q11" s="2" t="s">
        <v>19</v>
      </c>
      <c r="R11" s="50" t="s">
        <v>24</v>
      </c>
      <c r="S11" s="3"/>
      <c r="T11" s="75"/>
      <c r="U11" s="75"/>
      <c r="V11" s="86"/>
      <c r="W11" s="3" t="s">
        <v>30</v>
      </c>
    </row>
    <row r="12" spans="1:23" s="13" customFormat="1" ht="21.95" customHeight="1" x14ac:dyDescent="0.25">
      <c r="A12" s="3">
        <v>7</v>
      </c>
      <c r="B12" s="77" t="s">
        <v>70</v>
      </c>
      <c r="C12" s="77" t="s">
        <v>138</v>
      </c>
      <c r="D12" s="50" t="s">
        <v>44</v>
      </c>
      <c r="E12" s="51">
        <v>868183037823270</v>
      </c>
      <c r="F12" s="50"/>
      <c r="G12" s="50" t="s">
        <v>67</v>
      </c>
      <c r="H12" s="61"/>
      <c r="I12" s="52" t="s">
        <v>91</v>
      </c>
      <c r="J12" s="52"/>
      <c r="K12" s="52" t="s">
        <v>73</v>
      </c>
      <c r="L12" s="1" t="s">
        <v>85</v>
      </c>
      <c r="M12" s="52" t="s">
        <v>38</v>
      </c>
      <c r="N12" s="53"/>
      <c r="O12" s="52" t="s">
        <v>137</v>
      </c>
      <c r="P12" s="52" t="s">
        <v>76</v>
      </c>
      <c r="Q12" s="2" t="s">
        <v>19</v>
      </c>
      <c r="R12" s="50" t="s">
        <v>24</v>
      </c>
      <c r="S12" s="3"/>
      <c r="T12" s="75"/>
      <c r="U12" s="75"/>
      <c r="V12" s="85" t="s">
        <v>19</v>
      </c>
      <c r="W12" s="3" t="s">
        <v>23</v>
      </c>
    </row>
    <row r="13" spans="1:23" s="13" customFormat="1" ht="21.95" customHeight="1" x14ac:dyDescent="0.25">
      <c r="A13" s="3">
        <v>8</v>
      </c>
      <c r="B13" s="77" t="s">
        <v>70</v>
      </c>
      <c r="C13" s="77" t="s">
        <v>138</v>
      </c>
      <c r="D13" s="50" t="s">
        <v>44</v>
      </c>
      <c r="E13" s="51">
        <v>868183038056326</v>
      </c>
      <c r="F13" s="50"/>
      <c r="G13" s="50" t="s">
        <v>67</v>
      </c>
      <c r="H13" s="61"/>
      <c r="I13" s="80" t="s">
        <v>91</v>
      </c>
      <c r="J13" s="81"/>
      <c r="K13" s="81" t="s">
        <v>73</v>
      </c>
      <c r="L13" s="1" t="s">
        <v>85</v>
      </c>
      <c r="M13" s="52" t="s">
        <v>38</v>
      </c>
      <c r="N13" s="57"/>
      <c r="O13" s="52" t="s">
        <v>137</v>
      </c>
      <c r="P13" s="52" t="s">
        <v>76</v>
      </c>
      <c r="Q13" s="2" t="s">
        <v>19</v>
      </c>
      <c r="R13" s="50" t="s">
        <v>24</v>
      </c>
      <c r="S13" s="56"/>
      <c r="T13" s="75"/>
      <c r="U13" s="75"/>
      <c r="V13" s="86"/>
      <c r="W13" s="3" t="s">
        <v>37</v>
      </c>
    </row>
    <row r="14" spans="1:23" s="13" customFormat="1" ht="21.95" customHeight="1" x14ac:dyDescent="0.25">
      <c r="A14" s="3">
        <v>9</v>
      </c>
      <c r="B14" s="77" t="s">
        <v>70</v>
      </c>
      <c r="C14" s="77" t="s">
        <v>138</v>
      </c>
      <c r="D14" s="50" t="s">
        <v>44</v>
      </c>
      <c r="E14" s="51">
        <v>868183035931919</v>
      </c>
      <c r="F14" s="50"/>
      <c r="G14" s="50" t="s">
        <v>67</v>
      </c>
      <c r="H14" s="50"/>
      <c r="I14" s="67" t="s">
        <v>72</v>
      </c>
      <c r="J14" s="1"/>
      <c r="K14" s="52" t="s">
        <v>77</v>
      </c>
      <c r="L14" s="1" t="s">
        <v>85</v>
      </c>
      <c r="M14" s="52" t="s">
        <v>38</v>
      </c>
      <c r="N14" s="1"/>
      <c r="O14" s="52" t="s">
        <v>137</v>
      </c>
      <c r="P14" s="52" t="s">
        <v>76</v>
      </c>
      <c r="Q14" s="2" t="s">
        <v>19</v>
      </c>
      <c r="R14" s="50" t="s">
        <v>24</v>
      </c>
      <c r="S14" s="3"/>
      <c r="T14" s="75"/>
      <c r="U14" s="75"/>
      <c r="V14" s="86"/>
      <c r="W14" s="3" t="s">
        <v>36</v>
      </c>
    </row>
    <row r="15" spans="1:23" ht="21.95" customHeight="1" x14ac:dyDescent="0.25">
      <c r="A15" s="3">
        <v>10</v>
      </c>
      <c r="B15" s="77" t="s">
        <v>70</v>
      </c>
      <c r="C15" s="77" t="s">
        <v>138</v>
      </c>
      <c r="D15" s="50" t="s">
        <v>44</v>
      </c>
      <c r="E15" s="51">
        <v>868183037878548</v>
      </c>
      <c r="F15" s="50"/>
      <c r="G15" s="50" t="s">
        <v>67</v>
      </c>
      <c r="H15" s="50"/>
      <c r="I15" s="67" t="s">
        <v>91</v>
      </c>
      <c r="J15" s="1"/>
      <c r="K15" s="1" t="s">
        <v>73</v>
      </c>
      <c r="L15" s="1" t="s">
        <v>85</v>
      </c>
      <c r="M15" s="52" t="s">
        <v>38</v>
      </c>
      <c r="N15" s="12"/>
      <c r="O15" s="52" t="s">
        <v>137</v>
      </c>
      <c r="P15" s="1" t="s">
        <v>76</v>
      </c>
      <c r="Q15" s="2" t="s">
        <v>19</v>
      </c>
      <c r="R15" s="50" t="s">
        <v>24</v>
      </c>
      <c r="S15" s="3"/>
      <c r="T15" s="75"/>
      <c r="U15" s="15"/>
      <c r="V15" s="86"/>
      <c r="W15" s="3" t="s">
        <v>24</v>
      </c>
    </row>
    <row r="16" spans="1:23" ht="21.95" customHeight="1" x14ac:dyDescent="0.25">
      <c r="A16" s="3">
        <v>11</v>
      </c>
      <c r="B16" s="77" t="s">
        <v>70</v>
      </c>
      <c r="C16" s="77" t="s">
        <v>138</v>
      </c>
      <c r="D16" s="50" t="s">
        <v>44</v>
      </c>
      <c r="E16" s="51">
        <v>868183034695796</v>
      </c>
      <c r="F16" s="50"/>
      <c r="G16" s="50" t="s">
        <v>67</v>
      </c>
      <c r="H16" s="10"/>
      <c r="I16" s="66" t="s">
        <v>78</v>
      </c>
      <c r="J16" s="1" t="s">
        <v>92</v>
      </c>
      <c r="K16" s="1"/>
      <c r="L16" s="1" t="s">
        <v>85</v>
      </c>
      <c r="M16" s="52" t="s">
        <v>93</v>
      </c>
      <c r="N16" s="1"/>
      <c r="O16" s="52" t="s">
        <v>137</v>
      </c>
      <c r="P16" s="1" t="s">
        <v>76</v>
      </c>
      <c r="Q16" s="2" t="s">
        <v>19</v>
      </c>
      <c r="R16" s="10" t="s">
        <v>23</v>
      </c>
      <c r="S16" s="3"/>
      <c r="T16" s="75"/>
      <c r="U16" s="15"/>
      <c r="V16" s="87"/>
      <c r="W16" s="3" t="s">
        <v>25</v>
      </c>
    </row>
    <row r="17" spans="1:23" ht="21.95" customHeight="1" x14ac:dyDescent="0.25">
      <c r="A17" s="3">
        <v>12</v>
      </c>
      <c r="B17" s="77" t="s">
        <v>70</v>
      </c>
      <c r="C17" s="77" t="s">
        <v>138</v>
      </c>
      <c r="D17" s="50" t="s">
        <v>44</v>
      </c>
      <c r="E17" s="51">
        <v>868183033806717</v>
      </c>
      <c r="F17" s="50"/>
      <c r="G17" s="50" t="s">
        <v>67</v>
      </c>
      <c r="H17" s="50"/>
      <c r="I17" s="66" t="s">
        <v>78</v>
      </c>
      <c r="J17" s="14" t="s">
        <v>83</v>
      </c>
      <c r="K17" s="1" t="s">
        <v>85</v>
      </c>
      <c r="L17" s="1"/>
      <c r="M17" s="52" t="s">
        <v>95</v>
      </c>
      <c r="N17" s="1"/>
      <c r="O17" s="52" t="s">
        <v>137</v>
      </c>
      <c r="P17" s="1" t="s">
        <v>76</v>
      </c>
      <c r="Q17" s="2" t="s">
        <v>18</v>
      </c>
      <c r="R17" s="10" t="s">
        <v>30</v>
      </c>
      <c r="S17" s="3"/>
      <c r="T17" s="75"/>
      <c r="U17" s="15"/>
      <c r="V17" s="75"/>
      <c r="W17" s="16"/>
    </row>
    <row r="18" spans="1:23" ht="21.95" customHeight="1" x14ac:dyDescent="0.25">
      <c r="A18" s="3">
        <v>13</v>
      </c>
      <c r="B18" s="77" t="s">
        <v>70</v>
      </c>
      <c r="C18" s="77" t="s">
        <v>138</v>
      </c>
      <c r="D18" s="50" t="s">
        <v>44</v>
      </c>
      <c r="E18" s="51">
        <v>868183038043399</v>
      </c>
      <c r="F18" s="50"/>
      <c r="G18" s="50" t="s">
        <v>67</v>
      </c>
      <c r="H18" s="50"/>
      <c r="I18" s="69" t="s">
        <v>91</v>
      </c>
      <c r="J18" s="14" t="s">
        <v>83</v>
      </c>
      <c r="K18" s="69" t="s">
        <v>85</v>
      </c>
      <c r="L18" s="1"/>
      <c r="M18" s="1" t="s">
        <v>94</v>
      </c>
      <c r="N18" s="14"/>
      <c r="O18" s="52" t="s">
        <v>137</v>
      </c>
      <c r="P18" s="1" t="s">
        <v>76</v>
      </c>
      <c r="Q18" s="3" t="s">
        <v>19</v>
      </c>
      <c r="R18" s="10" t="s">
        <v>37</v>
      </c>
      <c r="S18" s="3"/>
      <c r="T18" s="75"/>
      <c r="U18" s="15"/>
      <c r="V18" s="15"/>
      <c r="W18" s="17"/>
    </row>
    <row r="19" spans="1:23" ht="21.95" customHeight="1" x14ac:dyDescent="0.25">
      <c r="A19" s="3">
        <v>14</v>
      </c>
      <c r="B19" s="77" t="s">
        <v>70</v>
      </c>
      <c r="C19" s="77" t="s">
        <v>138</v>
      </c>
      <c r="D19" s="50" t="s">
        <v>44</v>
      </c>
      <c r="E19" s="51">
        <v>868183037860835</v>
      </c>
      <c r="F19" s="50"/>
      <c r="G19" s="50" t="s">
        <v>67</v>
      </c>
      <c r="H19" s="1"/>
      <c r="I19" s="68" t="s">
        <v>91</v>
      </c>
      <c r="J19" s="1"/>
      <c r="K19" s="1" t="s">
        <v>85</v>
      </c>
      <c r="L19" s="1"/>
      <c r="M19" s="1" t="s">
        <v>94</v>
      </c>
      <c r="N19" s="1"/>
      <c r="O19" s="52" t="s">
        <v>137</v>
      </c>
      <c r="P19" s="1" t="s">
        <v>76</v>
      </c>
      <c r="Q19" s="3" t="s">
        <v>19</v>
      </c>
      <c r="R19" s="10" t="s">
        <v>37</v>
      </c>
      <c r="S19" s="3"/>
      <c r="T19" s="75"/>
      <c r="U19" s="15"/>
      <c r="V19" s="55" t="s">
        <v>39</v>
      </c>
      <c r="W19" s="18" t="s">
        <v>16</v>
      </c>
    </row>
    <row r="20" spans="1:23" ht="21.95" customHeight="1" x14ac:dyDescent="0.25">
      <c r="A20" s="3">
        <v>15</v>
      </c>
      <c r="B20" s="77" t="s">
        <v>70</v>
      </c>
      <c r="C20" s="77" t="s">
        <v>138</v>
      </c>
      <c r="D20" s="50" t="s">
        <v>44</v>
      </c>
      <c r="E20" s="51">
        <v>868183035856611</v>
      </c>
      <c r="F20" s="50"/>
      <c r="G20" s="50" t="s">
        <v>67</v>
      </c>
      <c r="H20" s="1"/>
      <c r="I20" s="68" t="s">
        <v>84</v>
      </c>
      <c r="J20" s="1" t="s">
        <v>106</v>
      </c>
      <c r="K20" s="1" t="s">
        <v>105</v>
      </c>
      <c r="L20" s="1"/>
      <c r="M20" s="10" t="s">
        <v>107</v>
      </c>
      <c r="N20" s="1"/>
      <c r="O20" s="52" t="s">
        <v>137</v>
      </c>
      <c r="P20" s="1" t="s">
        <v>76</v>
      </c>
      <c r="Q20" s="3" t="s">
        <v>18</v>
      </c>
      <c r="R20" s="10" t="s">
        <v>31</v>
      </c>
      <c r="S20" s="3"/>
      <c r="T20" s="75"/>
      <c r="U20" s="15"/>
      <c r="V20" s="10" t="s">
        <v>17</v>
      </c>
      <c r="W20" s="10">
        <f>COUNTIF($Q$6:$Q$105,"PM")</f>
        <v>18</v>
      </c>
    </row>
    <row r="21" spans="1:23" ht="21.95" customHeight="1" x14ac:dyDescent="0.25">
      <c r="A21" s="3">
        <v>16</v>
      </c>
      <c r="B21" s="77" t="s">
        <v>70</v>
      </c>
      <c r="C21" s="77" t="s">
        <v>138</v>
      </c>
      <c r="D21" s="50" t="s">
        <v>44</v>
      </c>
      <c r="E21" s="51">
        <v>868183037820409</v>
      </c>
      <c r="F21" s="50"/>
      <c r="G21" s="50" t="s">
        <v>67</v>
      </c>
      <c r="H21" s="1"/>
      <c r="I21" s="68" t="s">
        <v>91</v>
      </c>
      <c r="J21" s="14" t="s">
        <v>83</v>
      </c>
      <c r="K21" s="1" t="s">
        <v>73</v>
      </c>
      <c r="L21" s="1"/>
      <c r="M21" s="1" t="s">
        <v>134</v>
      </c>
      <c r="N21" s="53"/>
      <c r="O21" s="52" t="s">
        <v>137</v>
      </c>
      <c r="P21" s="52" t="s">
        <v>76</v>
      </c>
      <c r="Q21" s="2" t="s">
        <v>19</v>
      </c>
      <c r="R21" s="10" t="s">
        <v>135</v>
      </c>
      <c r="S21" s="3"/>
      <c r="T21" s="75"/>
      <c r="U21" s="15"/>
      <c r="V21" s="10" t="s">
        <v>57</v>
      </c>
      <c r="W21" s="10">
        <f>COUNTIF($Q$6:$Q$105,"PC")</f>
        <v>5</v>
      </c>
    </row>
    <row r="22" spans="1:23" ht="21.95" customHeight="1" x14ac:dyDescent="0.25">
      <c r="A22" s="3">
        <v>17</v>
      </c>
      <c r="B22" s="77" t="s">
        <v>70</v>
      </c>
      <c r="C22" s="77" t="s">
        <v>138</v>
      </c>
      <c r="D22" s="50" t="s">
        <v>44</v>
      </c>
      <c r="E22" s="51">
        <v>868183038027368</v>
      </c>
      <c r="F22" s="50"/>
      <c r="G22" s="50" t="s">
        <v>67</v>
      </c>
      <c r="H22" s="10"/>
      <c r="I22" s="70" t="s">
        <v>91</v>
      </c>
      <c r="J22" s="1" t="s">
        <v>92</v>
      </c>
      <c r="K22" s="10"/>
      <c r="L22" s="10" t="s">
        <v>85</v>
      </c>
      <c r="M22" s="52" t="s">
        <v>93</v>
      </c>
      <c r="N22" s="10"/>
      <c r="O22" s="52" t="s">
        <v>137</v>
      </c>
      <c r="P22" s="1" t="s">
        <v>76</v>
      </c>
      <c r="Q22" s="2" t="s">
        <v>19</v>
      </c>
      <c r="R22" s="10" t="s">
        <v>23</v>
      </c>
      <c r="S22" s="3"/>
      <c r="T22" s="75"/>
      <c r="U22" s="15"/>
      <c r="V22" s="10" t="s">
        <v>58</v>
      </c>
      <c r="W22" s="10">
        <f>COUNTIF($Q$6:$Q$105,"PC+PM")</f>
        <v>4</v>
      </c>
    </row>
    <row r="23" spans="1:23" ht="21.95" customHeight="1" x14ac:dyDescent="0.25">
      <c r="A23" s="3">
        <v>18</v>
      </c>
      <c r="B23" s="77" t="s">
        <v>70</v>
      </c>
      <c r="C23" s="77" t="s">
        <v>138</v>
      </c>
      <c r="D23" s="50" t="s">
        <v>44</v>
      </c>
      <c r="E23" s="51">
        <v>867857039901074</v>
      </c>
      <c r="F23" s="50"/>
      <c r="G23" s="50" t="s">
        <v>67</v>
      </c>
      <c r="H23" s="10"/>
      <c r="I23" s="70" t="s">
        <v>96</v>
      </c>
      <c r="J23" s="10" t="s">
        <v>97</v>
      </c>
      <c r="K23" s="10" t="s">
        <v>85</v>
      </c>
      <c r="L23" s="10"/>
      <c r="M23" s="10" t="s">
        <v>98</v>
      </c>
      <c r="N23" s="10"/>
      <c r="O23" s="52" t="s">
        <v>137</v>
      </c>
      <c r="P23" s="10" t="s">
        <v>76</v>
      </c>
      <c r="Q23" s="3" t="s">
        <v>19</v>
      </c>
      <c r="R23" s="10" t="s">
        <v>25</v>
      </c>
      <c r="S23" s="3"/>
      <c r="T23" s="75"/>
      <c r="U23" s="15"/>
      <c r="V23" s="15"/>
      <c r="W23" s="17"/>
    </row>
    <row r="24" spans="1:23" ht="21.95" customHeight="1" x14ac:dyDescent="0.25">
      <c r="A24" s="3">
        <v>19</v>
      </c>
      <c r="B24" s="77" t="s">
        <v>70</v>
      </c>
      <c r="C24" s="77" t="s">
        <v>138</v>
      </c>
      <c r="D24" s="50" t="s">
        <v>44</v>
      </c>
      <c r="E24" s="51">
        <v>867857039917591</v>
      </c>
      <c r="F24" s="50"/>
      <c r="G24" s="50" t="s">
        <v>67</v>
      </c>
      <c r="H24" s="10"/>
      <c r="I24" s="70" t="s">
        <v>78</v>
      </c>
      <c r="J24" s="10" t="s">
        <v>83</v>
      </c>
      <c r="K24" s="10" t="s">
        <v>71</v>
      </c>
      <c r="L24" s="10" t="s">
        <v>85</v>
      </c>
      <c r="M24" s="10" t="s">
        <v>87</v>
      </c>
      <c r="N24" s="10"/>
      <c r="O24" s="52" t="s">
        <v>137</v>
      </c>
      <c r="P24" s="10" t="s">
        <v>76</v>
      </c>
      <c r="Q24" s="3" t="s">
        <v>18</v>
      </c>
      <c r="R24" s="10" t="s">
        <v>88</v>
      </c>
      <c r="S24" s="3"/>
      <c r="T24" s="75"/>
      <c r="U24" s="15"/>
      <c r="V24" s="15"/>
      <c r="W24" s="17"/>
    </row>
    <row r="25" spans="1:23" ht="21.95" customHeight="1" x14ac:dyDescent="0.25">
      <c r="A25" s="3">
        <v>20</v>
      </c>
      <c r="B25" s="77" t="s">
        <v>70</v>
      </c>
      <c r="C25" s="77" t="s">
        <v>138</v>
      </c>
      <c r="D25" s="50" t="s">
        <v>44</v>
      </c>
      <c r="E25" s="51">
        <v>868183034555826</v>
      </c>
      <c r="F25" s="50"/>
      <c r="G25" s="50" t="s">
        <v>67</v>
      </c>
      <c r="H25" s="10"/>
      <c r="I25" s="70" t="s">
        <v>78</v>
      </c>
      <c r="J25" s="10"/>
      <c r="K25" s="10" t="s">
        <v>77</v>
      </c>
      <c r="L25" s="10" t="s">
        <v>85</v>
      </c>
      <c r="M25" s="10" t="s">
        <v>38</v>
      </c>
      <c r="N25" s="10"/>
      <c r="O25" s="52" t="s">
        <v>137</v>
      </c>
      <c r="P25" s="10" t="s">
        <v>76</v>
      </c>
      <c r="Q25" s="3" t="s">
        <v>19</v>
      </c>
      <c r="R25" s="10" t="s">
        <v>24</v>
      </c>
      <c r="S25" s="3"/>
      <c r="T25" s="75"/>
      <c r="U25" s="15"/>
      <c r="V25" s="55" t="s">
        <v>54</v>
      </c>
      <c r="W25" s="18" t="s">
        <v>16</v>
      </c>
    </row>
    <row r="26" spans="1:23" ht="21.95" customHeight="1" x14ac:dyDescent="0.25">
      <c r="A26" s="3">
        <v>21</v>
      </c>
      <c r="B26" s="77" t="s">
        <v>70</v>
      </c>
      <c r="C26" s="77" t="s">
        <v>138</v>
      </c>
      <c r="D26" s="50" t="s">
        <v>44</v>
      </c>
      <c r="E26" s="51">
        <v>868183034627765</v>
      </c>
      <c r="F26" s="50"/>
      <c r="G26" s="50" t="s">
        <v>67</v>
      </c>
      <c r="H26" s="10"/>
      <c r="I26" s="70" t="s">
        <v>78</v>
      </c>
      <c r="J26" s="1" t="s">
        <v>80</v>
      </c>
      <c r="K26" s="10" t="s">
        <v>79</v>
      </c>
      <c r="L26" s="10" t="s">
        <v>85</v>
      </c>
      <c r="M26" s="1" t="s">
        <v>86</v>
      </c>
      <c r="N26" s="10"/>
      <c r="O26" s="52" t="s">
        <v>137</v>
      </c>
      <c r="P26" s="10" t="s">
        <v>76</v>
      </c>
      <c r="Q26" s="3" t="s">
        <v>81</v>
      </c>
      <c r="R26" s="10" t="s">
        <v>89</v>
      </c>
      <c r="S26" s="3"/>
      <c r="T26" s="75"/>
      <c r="U26" s="15"/>
      <c r="V26" s="3" t="s">
        <v>26</v>
      </c>
      <c r="W26" s="10">
        <f>COUNTIF($R$6:$R$51,"*MCU*")</f>
        <v>0</v>
      </c>
    </row>
    <row r="27" spans="1:23" ht="21.95" customHeight="1" x14ac:dyDescent="0.25">
      <c r="A27" s="3">
        <v>22</v>
      </c>
      <c r="B27" s="77" t="s">
        <v>70</v>
      </c>
      <c r="C27" s="77" t="s">
        <v>138</v>
      </c>
      <c r="D27" s="50" t="s">
        <v>44</v>
      </c>
      <c r="E27" s="51">
        <v>868183033803896</v>
      </c>
      <c r="F27" s="50"/>
      <c r="G27" s="50" t="s">
        <v>67</v>
      </c>
      <c r="H27" s="10"/>
      <c r="I27" s="70" t="s">
        <v>74</v>
      </c>
      <c r="J27" s="10"/>
      <c r="K27" s="10" t="s">
        <v>73</v>
      </c>
      <c r="L27" s="10" t="s">
        <v>85</v>
      </c>
      <c r="M27" s="10" t="s">
        <v>38</v>
      </c>
      <c r="N27" s="10"/>
      <c r="O27" s="52" t="s">
        <v>137</v>
      </c>
      <c r="P27" s="10" t="s">
        <v>76</v>
      </c>
      <c r="Q27" s="3" t="s">
        <v>19</v>
      </c>
      <c r="R27" s="10" t="s">
        <v>24</v>
      </c>
      <c r="S27" s="3"/>
      <c r="T27" s="75"/>
      <c r="U27" s="15"/>
      <c r="V27" s="3" t="s">
        <v>34</v>
      </c>
      <c r="W27" s="10">
        <f>COUNTIF($R$6:$R$51,"*GSM*")</f>
        <v>0</v>
      </c>
    </row>
    <row r="28" spans="1:23" ht="21.95" customHeight="1" x14ac:dyDescent="0.25">
      <c r="A28" s="3">
        <v>23</v>
      </c>
      <c r="B28" s="77" t="s">
        <v>70</v>
      </c>
      <c r="C28" s="77" t="s">
        <v>138</v>
      </c>
      <c r="D28" s="50" t="s">
        <v>44</v>
      </c>
      <c r="E28" s="51">
        <v>867717030432927</v>
      </c>
      <c r="F28" s="50"/>
      <c r="G28" s="50" t="s">
        <v>67</v>
      </c>
      <c r="H28" s="84" t="s">
        <v>126</v>
      </c>
      <c r="I28" s="68" t="s">
        <v>72</v>
      </c>
      <c r="J28" s="1" t="s">
        <v>124</v>
      </c>
      <c r="K28" s="1" t="s">
        <v>71</v>
      </c>
      <c r="L28" s="10" t="s">
        <v>85</v>
      </c>
      <c r="M28" s="10" t="s">
        <v>125</v>
      </c>
      <c r="N28" s="1"/>
      <c r="O28" s="52" t="s">
        <v>137</v>
      </c>
      <c r="P28" s="1" t="s">
        <v>76</v>
      </c>
      <c r="Q28" s="3" t="s">
        <v>81</v>
      </c>
      <c r="R28" s="10" t="s">
        <v>136</v>
      </c>
      <c r="S28" s="3"/>
      <c r="T28" s="75"/>
      <c r="U28" s="15"/>
      <c r="V28" s="3" t="s">
        <v>27</v>
      </c>
      <c r="W28" s="10">
        <f>COUNTIF($R$6:$R$51,"*GPS*")</f>
        <v>1</v>
      </c>
    </row>
    <row r="29" spans="1:23" ht="21.95" customHeight="1" x14ac:dyDescent="0.25">
      <c r="A29" s="3">
        <v>24</v>
      </c>
      <c r="B29" s="77" t="s">
        <v>70</v>
      </c>
      <c r="C29" s="77" t="s">
        <v>138</v>
      </c>
      <c r="D29" s="50" t="s">
        <v>44</v>
      </c>
      <c r="E29" s="51">
        <v>868183035896351</v>
      </c>
      <c r="F29" s="50"/>
      <c r="G29" s="50" t="s">
        <v>67</v>
      </c>
      <c r="H29" s="1"/>
      <c r="I29" s="68" t="s">
        <v>84</v>
      </c>
      <c r="J29" s="1"/>
      <c r="K29" s="1" t="s">
        <v>73</v>
      </c>
      <c r="L29" s="10" t="s">
        <v>85</v>
      </c>
      <c r="M29" s="10" t="s">
        <v>38</v>
      </c>
      <c r="N29" s="1"/>
      <c r="O29" s="52" t="s">
        <v>137</v>
      </c>
      <c r="P29" s="1" t="s">
        <v>76</v>
      </c>
      <c r="Q29" s="3" t="s">
        <v>19</v>
      </c>
      <c r="R29" s="10" t="s">
        <v>24</v>
      </c>
      <c r="S29" s="3"/>
      <c r="T29" s="75"/>
      <c r="U29" s="15"/>
      <c r="V29" s="3" t="s">
        <v>60</v>
      </c>
      <c r="W29" s="10">
        <f>COUNTIF($R$6:$R$51,"*I/O*")</f>
        <v>0</v>
      </c>
    </row>
    <row r="30" spans="1:23" ht="21.95" customHeight="1" x14ac:dyDescent="0.25">
      <c r="A30" s="3">
        <v>25</v>
      </c>
      <c r="B30" s="77" t="s">
        <v>70</v>
      </c>
      <c r="C30" s="77" t="s">
        <v>138</v>
      </c>
      <c r="D30" s="50" t="s">
        <v>44</v>
      </c>
      <c r="E30" s="51">
        <v>868183034698469</v>
      </c>
      <c r="F30" s="50"/>
      <c r="G30" s="50" t="s">
        <v>67</v>
      </c>
      <c r="H30" s="1"/>
      <c r="I30" s="68" t="s">
        <v>78</v>
      </c>
      <c r="J30" s="1" t="s">
        <v>75</v>
      </c>
      <c r="K30" s="1" t="s">
        <v>77</v>
      </c>
      <c r="L30" s="10" t="s">
        <v>85</v>
      </c>
      <c r="M30" s="1" t="s">
        <v>82</v>
      </c>
      <c r="N30" s="1"/>
      <c r="O30" s="52" t="s">
        <v>137</v>
      </c>
      <c r="P30" s="1" t="s">
        <v>76</v>
      </c>
      <c r="Q30" s="3" t="s">
        <v>81</v>
      </c>
      <c r="R30" s="10" t="s">
        <v>90</v>
      </c>
      <c r="S30" s="3"/>
      <c r="T30" s="75"/>
      <c r="U30" s="15"/>
      <c r="V30" s="3" t="s">
        <v>32</v>
      </c>
      <c r="W30" s="10">
        <f>COUNTIF($R$6:$R$51,"*NG*")</f>
        <v>3</v>
      </c>
    </row>
    <row r="31" spans="1:23" ht="21.95" customHeight="1" x14ac:dyDescent="0.25">
      <c r="A31" s="3">
        <v>26</v>
      </c>
      <c r="B31" s="77" t="s">
        <v>70</v>
      </c>
      <c r="C31" s="77" t="s">
        <v>138</v>
      </c>
      <c r="D31" s="50" t="s">
        <v>44</v>
      </c>
      <c r="E31" s="51">
        <v>867857039897744</v>
      </c>
      <c r="F31" s="50"/>
      <c r="G31" s="50" t="s">
        <v>67</v>
      </c>
      <c r="H31" s="1"/>
      <c r="I31" s="68"/>
      <c r="J31" s="1" t="s">
        <v>103</v>
      </c>
      <c r="K31" s="1"/>
      <c r="L31" s="10"/>
      <c r="M31" s="1" t="s">
        <v>104</v>
      </c>
      <c r="N31" s="1"/>
      <c r="O31" s="1" t="s">
        <v>100</v>
      </c>
      <c r="P31" s="1" t="s">
        <v>76</v>
      </c>
      <c r="Q31" s="3" t="s">
        <v>18</v>
      </c>
      <c r="R31" s="10" t="s">
        <v>30</v>
      </c>
      <c r="S31" s="3"/>
      <c r="T31" s="75"/>
      <c r="U31" s="15"/>
      <c r="V31" s="3" t="s">
        <v>22</v>
      </c>
      <c r="W31" s="10">
        <f>COUNTIF($R$6:$R$51,"*LK*")</f>
        <v>5</v>
      </c>
    </row>
    <row r="32" spans="1:23" ht="21.95" customHeight="1" x14ac:dyDescent="0.25">
      <c r="A32" s="3">
        <v>27</v>
      </c>
      <c r="B32" s="77" t="s">
        <v>70</v>
      </c>
      <c r="C32" s="77" t="s">
        <v>138</v>
      </c>
      <c r="D32" s="50" t="s">
        <v>44</v>
      </c>
      <c r="E32" s="51">
        <v>868183034685748</v>
      </c>
      <c r="F32" s="50"/>
      <c r="G32" s="50" t="s">
        <v>67</v>
      </c>
      <c r="H32" s="1"/>
      <c r="I32" s="68" t="s">
        <v>74</v>
      </c>
      <c r="J32" s="1" t="s">
        <v>75</v>
      </c>
      <c r="K32" s="1" t="s">
        <v>71</v>
      </c>
      <c r="L32" s="10" t="s">
        <v>85</v>
      </c>
      <c r="M32" s="1" t="s">
        <v>82</v>
      </c>
      <c r="N32" s="1"/>
      <c r="O32" s="1" t="s">
        <v>137</v>
      </c>
      <c r="P32" s="1" t="s">
        <v>76</v>
      </c>
      <c r="Q32" s="3" t="s">
        <v>81</v>
      </c>
      <c r="R32" s="10" t="s">
        <v>90</v>
      </c>
      <c r="S32" s="3"/>
      <c r="T32" s="75"/>
      <c r="U32" s="15"/>
      <c r="V32" s="3" t="s">
        <v>28</v>
      </c>
      <c r="W32" s="10">
        <f>COUNTIF($R$6:$R$51,"*MCH*")</f>
        <v>7</v>
      </c>
    </row>
    <row r="33" spans="1:23" ht="21.95" customHeight="1" x14ac:dyDescent="0.25">
      <c r="A33" s="3">
        <v>28</v>
      </c>
      <c r="B33" s="77"/>
      <c r="C33" s="9"/>
      <c r="D33" s="50"/>
      <c r="E33" s="51"/>
      <c r="F33" s="50"/>
      <c r="G33" s="5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75"/>
      <c r="U33" s="15"/>
      <c r="V33" s="3" t="s">
        <v>55</v>
      </c>
      <c r="W33" s="10">
        <f>COUNTIF($R$6:$R$51,"*SF*")</f>
        <v>3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7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75"/>
      <c r="U35" s="15"/>
      <c r="V35" s="3" t="s">
        <v>38</v>
      </c>
      <c r="W35" s="10">
        <f>COUNTIF($R$6:$R$51,"*NCFW*")</f>
        <v>17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75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75"/>
      <c r="U37" s="15"/>
      <c r="V37" s="19" t="s">
        <v>33</v>
      </c>
      <c r="W37" s="10">
        <f>SUM(W26:W36)</f>
        <v>37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7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7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7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75"/>
      <c r="U41" s="15"/>
      <c r="V41" s="19" t="s">
        <v>41</v>
      </c>
      <c r="W41" s="10">
        <f>COUNTIF($O$6:$O$51,"*KS*")</f>
        <v>2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7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7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5" t="s">
        <v>3</v>
      </c>
      <c r="W44" s="55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76"/>
      <c r="E50" s="33"/>
      <c r="F50" s="76"/>
      <c r="G50" s="76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7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8" t="s">
        <v>63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9"/>
      <c r="W57" s="8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0"/>
      <c r="W58" s="9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2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F1" zoomScale="55" zoomScaleNormal="55" workbookViewId="0">
      <selection activeCell="B6" sqref="B6:S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9.5703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5" t="s">
        <v>69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4.95" customHeight="1" x14ac:dyDescent="0.25">
      <c r="A2" s="96" t="s">
        <v>65</v>
      </c>
      <c r="B2" s="97"/>
      <c r="C2" s="97"/>
      <c r="D2" s="97"/>
      <c r="E2" s="98" t="s">
        <v>68</v>
      </c>
      <c r="F2" s="98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9" t="s">
        <v>0</v>
      </c>
      <c r="B4" s="92" t="s">
        <v>9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100" t="s">
        <v>42</v>
      </c>
      <c r="N4" s="100" t="s">
        <v>10</v>
      </c>
      <c r="O4" s="92" t="s">
        <v>8</v>
      </c>
      <c r="P4" s="91" t="s">
        <v>14</v>
      </c>
      <c r="Q4" s="92" t="s">
        <v>39</v>
      </c>
      <c r="R4" s="92" t="s">
        <v>61</v>
      </c>
      <c r="S4" s="93" t="s">
        <v>64</v>
      </c>
      <c r="T4" s="27"/>
      <c r="U4" s="27"/>
      <c r="V4" s="92" t="s">
        <v>39</v>
      </c>
      <c r="W4" s="92" t="s">
        <v>61</v>
      </c>
    </row>
    <row r="5" spans="1:23" ht="50.1" customHeight="1" x14ac:dyDescent="0.25">
      <c r="A5" s="99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7</v>
      </c>
      <c r="I5" s="65" t="s">
        <v>15</v>
      </c>
      <c r="J5" s="92"/>
      <c r="K5" s="55" t="s">
        <v>12</v>
      </c>
      <c r="L5" s="55" t="s">
        <v>13</v>
      </c>
      <c r="M5" s="101"/>
      <c r="N5" s="101"/>
      <c r="O5" s="92"/>
      <c r="P5" s="91"/>
      <c r="Q5" s="92"/>
      <c r="R5" s="92"/>
      <c r="S5" s="94"/>
      <c r="T5" s="27"/>
      <c r="U5" s="27"/>
      <c r="V5" s="92"/>
      <c r="W5" s="92"/>
    </row>
    <row r="6" spans="1:23" s="13" customFormat="1" ht="18" customHeight="1" x14ac:dyDescent="0.25">
      <c r="A6" s="3">
        <v>1</v>
      </c>
      <c r="B6" s="77" t="s">
        <v>70</v>
      </c>
      <c r="C6" s="77" t="s">
        <v>138</v>
      </c>
      <c r="D6" s="50" t="s">
        <v>46</v>
      </c>
      <c r="E6" s="51">
        <v>866192037769310</v>
      </c>
      <c r="F6" s="50"/>
      <c r="G6" s="50" t="s">
        <v>67</v>
      </c>
      <c r="H6" s="61"/>
      <c r="I6" s="58" t="s">
        <v>109</v>
      </c>
      <c r="J6" s="52" t="s">
        <v>111</v>
      </c>
      <c r="K6" s="52" t="s">
        <v>108</v>
      </c>
      <c r="L6" s="54" t="s">
        <v>115</v>
      </c>
      <c r="M6" s="52" t="s">
        <v>113</v>
      </c>
      <c r="N6" s="53"/>
      <c r="O6" s="52" t="s">
        <v>137</v>
      </c>
      <c r="P6" s="52" t="s">
        <v>76</v>
      </c>
      <c r="Q6" s="2" t="s">
        <v>81</v>
      </c>
      <c r="R6" s="50" t="s">
        <v>114</v>
      </c>
      <c r="S6" s="3" t="s">
        <v>112</v>
      </c>
      <c r="T6" s="27"/>
      <c r="U6" s="59"/>
      <c r="V6" s="85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70</v>
      </c>
      <c r="C7" s="77" t="s">
        <v>138</v>
      </c>
      <c r="D7" s="50" t="s">
        <v>46</v>
      </c>
      <c r="E7" s="51">
        <v>864811037199333</v>
      </c>
      <c r="F7" s="50"/>
      <c r="G7" s="50" t="s">
        <v>66</v>
      </c>
      <c r="H7" s="50"/>
      <c r="I7" s="58"/>
      <c r="J7" s="52" t="s">
        <v>103</v>
      </c>
      <c r="K7" s="1"/>
      <c r="L7" s="54"/>
      <c r="M7" s="52" t="s">
        <v>116</v>
      </c>
      <c r="N7" s="53"/>
      <c r="O7" s="52" t="s">
        <v>100</v>
      </c>
      <c r="P7" s="52" t="s">
        <v>76</v>
      </c>
      <c r="Q7" s="2" t="s">
        <v>81</v>
      </c>
      <c r="R7" s="50" t="s">
        <v>30</v>
      </c>
      <c r="S7" s="3"/>
      <c r="T7" s="27"/>
      <c r="U7" s="59"/>
      <c r="V7" s="86"/>
      <c r="W7" s="3" t="s">
        <v>35</v>
      </c>
    </row>
    <row r="8" spans="1:23" s="13" customFormat="1" ht="18" customHeight="1" x14ac:dyDescent="0.25">
      <c r="A8" s="3">
        <v>3</v>
      </c>
      <c r="B8" s="77" t="s">
        <v>70</v>
      </c>
      <c r="C8" s="77" t="s">
        <v>138</v>
      </c>
      <c r="D8" s="50" t="s">
        <v>46</v>
      </c>
      <c r="E8" s="51">
        <v>868926033968428</v>
      </c>
      <c r="F8" s="50"/>
      <c r="G8" s="50" t="s">
        <v>66</v>
      </c>
      <c r="H8" s="50"/>
      <c r="I8" s="58" t="s">
        <v>84</v>
      </c>
      <c r="J8" s="52" t="s">
        <v>83</v>
      </c>
      <c r="K8" s="54" t="s">
        <v>118</v>
      </c>
      <c r="L8" s="52" t="s">
        <v>115</v>
      </c>
      <c r="M8" s="52" t="s">
        <v>123</v>
      </c>
      <c r="N8" s="53"/>
      <c r="O8" s="52" t="s">
        <v>137</v>
      </c>
      <c r="P8" s="52" t="s">
        <v>76</v>
      </c>
      <c r="Q8" s="2" t="s">
        <v>81</v>
      </c>
      <c r="R8" s="50" t="s">
        <v>24</v>
      </c>
      <c r="S8" s="3" t="s">
        <v>112</v>
      </c>
      <c r="T8" s="27"/>
      <c r="U8" s="59"/>
      <c r="V8" s="86"/>
      <c r="W8" s="3" t="s">
        <v>21</v>
      </c>
    </row>
    <row r="9" spans="1:23" s="13" customFormat="1" ht="18" customHeight="1" x14ac:dyDescent="0.25">
      <c r="A9" s="3">
        <v>4</v>
      </c>
      <c r="B9" s="77" t="s">
        <v>70</v>
      </c>
      <c r="C9" s="77" t="s">
        <v>138</v>
      </c>
      <c r="D9" s="50" t="s">
        <v>46</v>
      </c>
      <c r="E9" s="51">
        <v>864811036928468</v>
      </c>
      <c r="F9" s="50"/>
      <c r="G9" s="50" t="s">
        <v>66</v>
      </c>
      <c r="H9" s="50" t="s">
        <v>131</v>
      </c>
      <c r="I9" s="58" t="s">
        <v>84</v>
      </c>
      <c r="J9" s="52" t="s">
        <v>34</v>
      </c>
      <c r="K9" s="54" t="s">
        <v>119</v>
      </c>
      <c r="L9" s="52" t="s">
        <v>132</v>
      </c>
      <c r="M9" s="52" t="s">
        <v>127</v>
      </c>
      <c r="N9" s="53">
        <v>220000</v>
      </c>
      <c r="O9" s="52" t="s">
        <v>137</v>
      </c>
      <c r="P9" s="52" t="s">
        <v>76</v>
      </c>
      <c r="Q9" s="2" t="s">
        <v>128</v>
      </c>
      <c r="R9" s="50" t="s">
        <v>129</v>
      </c>
      <c r="S9" s="3"/>
      <c r="T9" s="59"/>
      <c r="U9" s="59"/>
      <c r="V9" s="86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1"/>
      <c r="I10" s="52"/>
      <c r="J10" s="52"/>
      <c r="K10" s="54"/>
      <c r="L10" s="52"/>
      <c r="M10" s="52"/>
      <c r="N10" s="53"/>
      <c r="O10" s="52"/>
      <c r="P10" s="52"/>
      <c r="Q10" s="2"/>
      <c r="R10" s="50"/>
      <c r="S10" s="3"/>
      <c r="T10" s="59"/>
      <c r="U10" s="59"/>
      <c r="V10" s="86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61"/>
      <c r="I11" s="66"/>
      <c r="J11" s="52"/>
      <c r="K11" s="52"/>
      <c r="L11" s="52"/>
      <c r="M11" s="52"/>
      <c r="N11" s="53"/>
      <c r="O11" s="52"/>
      <c r="P11" s="52"/>
      <c r="Q11" s="2"/>
      <c r="R11" s="50"/>
      <c r="S11" s="3"/>
      <c r="T11" s="59"/>
      <c r="U11" s="59"/>
      <c r="V11" s="86"/>
      <c r="W11" s="3" t="s">
        <v>30</v>
      </c>
    </row>
    <row r="12" spans="1:23" s="13" customFormat="1" ht="18" customHeight="1" x14ac:dyDescent="0.25">
      <c r="A12" s="3">
        <v>7</v>
      </c>
      <c r="B12" s="77"/>
      <c r="C12" s="78"/>
      <c r="D12" s="50"/>
      <c r="E12" s="51"/>
      <c r="F12" s="50"/>
      <c r="G12" s="50"/>
      <c r="H12" s="61"/>
      <c r="I12" s="52"/>
      <c r="J12" s="52"/>
      <c r="K12" s="52"/>
      <c r="L12" s="52"/>
      <c r="M12" s="52"/>
      <c r="N12" s="53"/>
      <c r="O12" s="52"/>
      <c r="P12" s="52"/>
      <c r="Q12" s="2"/>
      <c r="R12" s="50"/>
      <c r="S12" s="3"/>
      <c r="T12" s="59"/>
      <c r="U12" s="59"/>
      <c r="V12" s="85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9"/>
      <c r="D13" s="50"/>
      <c r="E13" s="51"/>
      <c r="F13" s="50"/>
      <c r="G13" s="50"/>
      <c r="H13" s="61"/>
      <c r="I13" s="80"/>
      <c r="J13" s="81"/>
      <c r="K13" s="81"/>
      <c r="L13" s="82"/>
      <c r="M13" s="81"/>
      <c r="N13" s="57"/>
      <c r="O13" s="52"/>
      <c r="P13" s="52"/>
      <c r="Q13" s="83"/>
      <c r="R13" s="81"/>
      <c r="S13" s="56"/>
      <c r="T13" s="59"/>
      <c r="U13" s="59"/>
      <c r="V13" s="86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7"/>
      <c r="J14" s="1"/>
      <c r="K14" s="52"/>
      <c r="L14" s="1"/>
      <c r="M14" s="1"/>
      <c r="N14" s="1"/>
      <c r="O14" s="52"/>
      <c r="P14" s="1"/>
      <c r="Q14" s="2"/>
      <c r="R14" s="10"/>
      <c r="S14" s="3"/>
      <c r="T14" s="59"/>
      <c r="U14" s="59"/>
      <c r="V14" s="86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7"/>
      <c r="J15" s="1"/>
      <c r="K15" s="1"/>
      <c r="L15" s="1"/>
      <c r="M15" s="1"/>
      <c r="N15" s="12"/>
      <c r="O15" s="52"/>
      <c r="P15" s="1"/>
      <c r="Q15" s="2"/>
      <c r="R15" s="10"/>
      <c r="S15" s="3"/>
      <c r="T15" s="59"/>
      <c r="U15" s="15"/>
      <c r="V15" s="86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6"/>
      <c r="J16" s="1"/>
      <c r="K16" s="1"/>
      <c r="L16" s="1"/>
      <c r="M16" s="52"/>
      <c r="N16" s="1"/>
      <c r="O16" s="52"/>
      <c r="P16" s="1"/>
      <c r="Q16" s="2"/>
      <c r="R16" s="10"/>
      <c r="S16" s="3"/>
      <c r="T16" s="59"/>
      <c r="U16" s="15"/>
      <c r="V16" s="87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6"/>
      <c r="J17" s="1"/>
      <c r="K17" s="1"/>
      <c r="L17" s="1"/>
      <c r="M17" s="52"/>
      <c r="N17" s="1"/>
      <c r="O17" s="52"/>
      <c r="P17" s="1"/>
      <c r="Q17" s="2"/>
      <c r="R17" s="10"/>
      <c r="S17" s="3"/>
      <c r="T17" s="59"/>
      <c r="U17" s="15"/>
      <c r="V17" s="5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9"/>
      <c r="J18" s="14"/>
      <c r="K18" s="62"/>
      <c r="L18" s="1"/>
      <c r="M18" s="1"/>
      <c r="N18" s="14"/>
      <c r="O18" s="52"/>
      <c r="P18" s="1"/>
      <c r="Q18" s="3"/>
      <c r="R18" s="10"/>
      <c r="S18" s="3"/>
      <c r="T18" s="59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68"/>
      <c r="J19" s="1"/>
      <c r="K19" s="1"/>
      <c r="L19" s="1"/>
      <c r="M19" s="1"/>
      <c r="N19" s="1"/>
      <c r="O19" s="1"/>
      <c r="P19" s="1"/>
      <c r="Q19" s="3"/>
      <c r="R19" s="10"/>
      <c r="S19" s="3"/>
      <c r="T19" s="59"/>
      <c r="U19" s="15"/>
      <c r="V19" s="55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68"/>
      <c r="J20" s="1"/>
      <c r="K20" s="1"/>
      <c r="L20" s="1"/>
      <c r="M20" s="10"/>
      <c r="N20" s="1"/>
      <c r="O20" s="1"/>
      <c r="P20" s="1"/>
      <c r="Q20" s="3"/>
      <c r="R20" s="10"/>
      <c r="S20" s="3"/>
      <c r="T20" s="5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68"/>
      <c r="J21" s="1"/>
      <c r="K21" s="1"/>
      <c r="L21" s="1"/>
      <c r="M21" s="1"/>
      <c r="N21" s="1"/>
      <c r="O21" s="1"/>
      <c r="P21" s="1"/>
      <c r="Q21" s="3"/>
      <c r="R21" s="10"/>
      <c r="S21" s="3"/>
      <c r="T21" s="5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0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59"/>
      <c r="U22" s="15"/>
      <c r="V22" s="10" t="s">
        <v>58</v>
      </c>
      <c r="W22" s="10">
        <f>COUNTIF($Q$6:$Q$105,"PC+PM")</f>
        <v>4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0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59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0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59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0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59"/>
      <c r="U25" s="15"/>
      <c r="V25" s="55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5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59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5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5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59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59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5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5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5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59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5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59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5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5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5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59"/>
      <c r="U41" s="15"/>
      <c r="V41" s="19" t="s">
        <v>41</v>
      </c>
      <c r="W41" s="10">
        <f>COUNTIF($O$6:$O$51,"*KS*")</f>
        <v>1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5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5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5" t="s">
        <v>3</v>
      </c>
      <c r="W44" s="55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4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0"/>
      <c r="E50" s="33"/>
      <c r="F50" s="60"/>
      <c r="G50" s="60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6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8" t="s">
        <v>63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9"/>
      <c r="W57" s="8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0"/>
      <c r="W58" s="9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1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opLeftCell="D5" zoomScale="55" zoomScaleNormal="55" workbookViewId="0">
      <selection activeCell="H61" sqref="H61:H64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74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5" t="s">
        <v>69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4.95" customHeight="1" x14ac:dyDescent="0.25">
      <c r="A2" s="96" t="s">
        <v>65</v>
      </c>
      <c r="B2" s="97"/>
      <c r="C2" s="97"/>
      <c r="D2" s="97"/>
      <c r="E2" s="98" t="s">
        <v>68</v>
      </c>
      <c r="F2" s="98"/>
      <c r="G2" s="5"/>
      <c r="H2" s="22"/>
      <c r="I2" s="63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64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9" t="s">
        <v>0</v>
      </c>
      <c r="B4" s="92" t="s">
        <v>9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100" t="s">
        <v>42</v>
      </c>
      <c r="N4" s="100" t="s">
        <v>10</v>
      </c>
      <c r="O4" s="92" t="s">
        <v>8</v>
      </c>
      <c r="P4" s="91" t="s">
        <v>14</v>
      </c>
      <c r="Q4" s="92" t="s">
        <v>39</v>
      </c>
      <c r="R4" s="92" t="s">
        <v>61</v>
      </c>
      <c r="S4" s="93" t="s">
        <v>64</v>
      </c>
      <c r="T4" s="27"/>
      <c r="U4" s="27"/>
      <c r="V4" s="92" t="s">
        <v>39</v>
      </c>
      <c r="W4" s="92" t="s">
        <v>61</v>
      </c>
    </row>
    <row r="5" spans="1:23" ht="50.1" customHeight="1" x14ac:dyDescent="0.25">
      <c r="A5" s="99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7</v>
      </c>
      <c r="I5" s="65" t="s">
        <v>15</v>
      </c>
      <c r="J5" s="92"/>
      <c r="K5" s="55" t="s">
        <v>12</v>
      </c>
      <c r="L5" s="55" t="s">
        <v>13</v>
      </c>
      <c r="M5" s="101"/>
      <c r="N5" s="101"/>
      <c r="O5" s="92"/>
      <c r="P5" s="91"/>
      <c r="Q5" s="92"/>
      <c r="R5" s="92"/>
      <c r="S5" s="94"/>
      <c r="T5" s="27"/>
      <c r="U5" s="27"/>
      <c r="V5" s="92"/>
      <c r="W5" s="92"/>
    </row>
    <row r="6" spans="1:23" s="13" customFormat="1" ht="18" customHeight="1" x14ac:dyDescent="0.25">
      <c r="A6" s="3">
        <v>1</v>
      </c>
      <c r="B6" s="77" t="s">
        <v>70</v>
      </c>
      <c r="C6" s="77" t="s">
        <v>138</v>
      </c>
      <c r="D6" s="50" t="s">
        <v>47</v>
      </c>
      <c r="E6" s="51">
        <v>863586032913620</v>
      </c>
      <c r="F6" s="50"/>
      <c r="G6" s="50" t="s">
        <v>66</v>
      </c>
      <c r="H6" s="50" t="s">
        <v>130</v>
      </c>
      <c r="I6" s="58" t="s">
        <v>110</v>
      </c>
      <c r="J6" s="52" t="s">
        <v>34</v>
      </c>
      <c r="K6" s="52" t="s">
        <v>120</v>
      </c>
      <c r="L6" s="54" t="s">
        <v>133</v>
      </c>
      <c r="M6" s="52" t="s">
        <v>127</v>
      </c>
      <c r="N6" s="53">
        <v>220000</v>
      </c>
      <c r="O6" s="52" t="s">
        <v>137</v>
      </c>
      <c r="P6" s="52" t="s">
        <v>76</v>
      </c>
      <c r="Q6" s="2" t="s">
        <v>81</v>
      </c>
      <c r="R6" s="50" t="s">
        <v>129</v>
      </c>
      <c r="S6" s="3"/>
      <c r="T6" s="27"/>
      <c r="U6" s="75"/>
      <c r="V6" s="85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70</v>
      </c>
      <c r="C7" s="77" t="s">
        <v>138</v>
      </c>
      <c r="D7" s="50" t="s">
        <v>47</v>
      </c>
      <c r="E7" s="51">
        <v>863586032883393</v>
      </c>
      <c r="F7" s="50"/>
      <c r="G7" s="50" t="s">
        <v>66</v>
      </c>
      <c r="H7" s="50"/>
      <c r="I7" s="58" t="s">
        <v>122</v>
      </c>
      <c r="J7" s="52" t="s">
        <v>75</v>
      </c>
      <c r="K7" s="1" t="s">
        <v>117</v>
      </c>
      <c r="L7" s="54" t="s">
        <v>133</v>
      </c>
      <c r="M7" s="52" t="s">
        <v>82</v>
      </c>
      <c r="N7" s="53">
        <v>10000</v>
      </c>
      <c r="O7" s="52" t="s">
        <v>137</v>
      </c>
      <c r="P7" s="52" t="s">
        <v>76</v>
      </c>
      <c r="Q7" s="2" t="s">
        <v>81</v>
      </c>
      <c r="R7" s="50" t="s">
        <v>90</v>
      </c>
      <c r="S7" s="3"/>
      <c r="T7" s="27"/>
      <c r="U7" s="75"/>
      <c r="V7" s="86"/>
      <c r="W7" s="3" t="s">
        <v>35</v>
      </c>
    </row>
    <row r="8" spans="1:23" s="13" customFormat="1" ht="18" customHeight="1" x14ac:dyDescent="0.25">
      <c r="A8" s="3">
        <v>3</v>
      </c>
      <c r="B8" s="77" t="s">
        <v>70</v>
      </c>
      <c r="C8" s="77" t="s">
        <v>138</v>
      </c>
      <c r="D8" s="50" t="s">
        <v>47</v>
      </c>
      <c r="E8" s="51">
        <v>862631039271142</v>
      </c>
      <c r="F8" s="50"/>
      <c r="G8" s="50" t="s">
        <v>66</v>
      </c>
      <c r="H8" s="50"/>
      <c r="I8" s="58" t="s">
        <v>110</v>
      </c>
      <c r="J8" s="52" t="s">
        <v>83</v>
      </c>
      <c r="K8" s="54" t="s">
        <v>117</v>
      </c>
      <c r="L8" s="54" t="s">
        <v>133</v>
      </c>
      <c r="M8" s="52" t="s">
        <v>121</v>
      </c>
      <c r="N8" s="53"/>
      <c r="O8" s="52" t="s">
        <v>137</v>
      </c>
      <c r="P8" s="52" t="s">
        <v>76</v>
      </c>
      <c r="Q8" s="2" t="s">
        <v>81</v>
      </c>
      <c r="R8" s="50" t="s">
        <v>88</v>
      </c>
      <c r="S8" s="3"/>
      <c r="T8" s="27"/>
      <c r="U8" s="75"/>
      <c r="V8" s="86"/>
      <c r="W8" s="3" t="s">
        <v>21</v>
      </c>
    </row>
    <row r="9" spans="1:23" s="13" customFormat="1" ht="18" customHeight="1" x14ac:dyDescent="0.25">
      <c r="A9" s="3">
        <v>4</v>
      </c>
      <c r="B9" s="77"/>
      <c r="C9" s="77"/>
      <c r="D9" s="50"/>
      <c r="E9" s="51"/>
      <c r="F9" s="61"/>
      <c r="G9" s="50"/>
      <c r="H9" s="50"/>
      <c r="I9" s="58"/>
      <c r="J9" s="52"/>
      <c r="K9" s="54"/>
      <c r="L9" s="52"/>
      <c r="M9" s="52"/>
      <c r="N9" s="53"/>
      <c r="O9" s="52"/>
      <c r="P9" s="52"/>
      <c r="Q9" s="2"/>
      <c r="R9" s="50"/>
      <c r="S9" s="3"/>
      <c r="T9" s="75"/>
      <c r="U9" s="75"/>
      <c r="V9" s="86"/>
      <c r="W9" s="3" t="s">
        <v>59</v>
      </c>
    </row>
    <row r="10" spans="1:23" s="13" customFormat="1" ht="18" customHeight="1" x14ac:dyDescent="0.25">
      <c r="A10" s="3">
        <v>5</v>
      </c>
      <c r="B10" s="77"/>
      <c r="C10" s="77"/>
      <c r="D10" s="50"/>
      <c r="E10" s="51"/>
      <c r="F10" s="50"/>
      <c r="G10" s="50"/>
      <c r="H10" s="61"/>
      <c r="I10" s="52"/>
      <c r="J10" s="52"/>
      <c r="K10" s="54"/>
      <c r="L10" s="52"/>
      <c r="M10" s="52"/>
      <c r="N10" s="53"/>
      <c r="O10" s="52"/>
      <c r="P10" s="52"/>
      <c r="Q10" s="2"/>
      <c r="R10" s="50"/>
      <c r="S10" s="3"/>
      <c r="T10" s="75"/>
      <c r="U10" s="75"/>
      <c r="V10" s="86"/>
      <c r="W10" s="3" t="s">
        <v>31</v>
      </c>
    </row>
    <row r="11" spans="1:23" s="13" customFormat="1" ht="18" customHeight="1" x14ac:dyDescent="0.25">
      <c r="A11" s="3">
        <v>6</v>
      </c>
      <c r="B11" s="77"/>
      <c r="C11" s="77"/>
      <c r="D11" s="50"/>
      <c r="E11" s="51"/>
      <c r="F11" s="50"/>
      <c r="G11" s="50"/>
      <c r="H11" s="61"/>
      <c r="I11" s="66"/>
      <c r="J11" s="52"/>
      <c r="K11" s="52"/>
      <c r="L11" s="52"/>
      <c r="M11" s="52"/>
      <c r="N11" s="53"/>
      <c r="O11" s="52"/>
      <c r="P11" s="52"/>
      <c r="Q11" s="2"/>
      <c r="R11" s="50"/>
      <c r="S11" s="3"/>
      <c r="T11" s="75"/>
      <c r="U11" s="75"/>
      <c r="V11" s="86"/>
      <c r="W11" s="3" t="s">
        <v>30</v>
      </c>
    </row>
    <row r="12" spans="1:23" s="13" customFormat="1" ht="18" customHeight="1" x14ac:dyDescent="0.25">
      <c r="A12" s="3">
        <v>7</v>
      </c>
      <c r="B12" s="77"/>
      <c r="C12" s="78"/>
      <c r="D12" s="50"/>
      <c r="E12" s="51"/>
      <c r="F12" s="50"/>
      <c r="G12" s="50"/>
      <c r="H12" s="61"/>
      <c r="I12" s="52"/>
      <c r="J12" s="52"/>
      <c r="K12" s="52"/>
      <c r="L12" s="52"/>
      <c r="M12" s="52"/>
      <c r="N12" s="53"/>
      <c r="O12" s="52"/>
      <c r="P12" s="52"/>
      <c r="Q12" s="2"/>
      <c r="R12" s="50"/>
      <c r="S12" s="3"/>
      <c r="T12" s="75"/>
      <c r="U12" s="75"/>
      <c r="V12" s="85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/>
      <c r="C13" s="79"/>
      <c r="D13" s="50"/>
      <c r="E13" s="51"/>
      <c r="F13" s="50"/>
      <c r="G13" s="50"/>
      <c r="H13" s="61"/>
      <c r="I13" s="80"/>
      <c r="J13" s="81"/>
      <c r="K13" s="81"/>
      <c r="L13" s="82"/>
      <c r="M13" s="81"/>
      <c r="N13" s="57"/>
      <c r="O13" s="52"/>
      <c r="P13" s="52"/>
      <c r="Q13" s="83"/>
      <c r="R13" s="81"/>
      <c r="S13" s="56"/>
      <c r="T13" s="75"/>
      <c r="U13" s="75"/>
      <c r="V13" s="86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67"/>
      <c r="J14" s="1"/>
      <c r="K14" s="52"/>
      <c r="L14" s="1"/>
      <c r="M14" s="1"/>
      <c r="N14" s="1"/>
      <c r="O14" s="52"/>
      <c r="P14" s="1"/>
      <c r="Q14" s="2"/>
      <c r="R14" s="10"/>
      <c r="S14" s="3"/>
      <c r="T14" s="75"/>
      <c r="U14" s="75"/>
      <c r="V14" s="86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67"/>
      <c r="J15" s="1"/>
      <c r="K15" s="1"/>
      <c r="L15" s="1"/>
      <c r="M15" s="1"/>
      <c r="N15" s="12"/>
      <c r="O15" s="52"/>
      <c r="P15" s="1"/>
      <c r="Q15" s="2"/>
      <c r="R15" s="10"/>
      <c r="S15" s="3"/>
      <c r="T15" s="75"/>
      <c r="U15" s="15"/>
      <c r="V15" s="86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66"/>
      <c r="J16" s="1"/>
      <c r="K16" s="1"/>
      <c r="L16" s="1"/>
      <c r="M16" s="52"/>
      <c r="N16" s="1"/>
      <c r="O16" s="52"/>
      <c r="P16" s="1"/>
      <c r="Q16" s="2"/>
      <c r="R16" s="10"/>
      <c r="S16" s="3"/>
      <c r="T16" s="75"/>
      <c r="U16" s="15"/>
      <c r="V16" s="87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66"/>
      <c r="J17" s="1"/>
      <c r="K17" s="1"/>
      <c r="L17" s="1"/>
      <c r="M17" s="52"/>
      <c r="N17" s="1"/>
      <c r="O17" s="52"/>
      <c r="P17" s="1"/>
      <c r="Q17" s="2"/>
      <c r="R17" s="10"/>
      <c r="S17" s="3"/>
      <c r="T17" s="75"/>
      <c r="U17" s="15"/>
      <c r="V17" s="75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69"/>
      <c r="J18" s="14"/>
      <c r="K18" s="62"/>
      <c r="L18" s="1"/>
      <c r="M18" s="1"/>
      <c r="N18" s="14"/>
      <c r="O18" s="52"/>
      <c r="P18" s="1"/>
      <c r="Q18" s="3"/>
      <c r="R18" s="10"/>
      <c r="S18" s="3"/>
      <c r="T18" s="75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68"/>
      <c r="J19" s="1"/>
      <c r="K19" s="1"/>
      <c r="L19" s="1"/>
      <c r="M19" s="1"/>
      <c r="N19" s="1"/>
      <c r="O19" s="1"/>
      <c r="P19" s="1"/>
      <c r="Q19" s="3"/>
      <c r="R19" s="10"/>
      <c r="S19" s="3"/>
      <c r="T19" s="75"/>
      <c r="U19" s="15"/>
      <c r="V19" s="55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68"/>
      <c r="J20" s="1"/>
      <c r="K20" s="1"/>
      <c r="L20" s="1"/>
      <c r="M20" s="10"/>
      <c r="N20" s="1"/>
      <c r="O20" s="1"/>
      <c r="P20" s="1"/>
      <c r="Q20" s="3"/>
      <c r="R20" s="10"/>
      <c r="S20" s="3"/>
      <c r="T20" s="75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68"/>
      <c r="J21" s="1"/>
      <c r="K21" s="1"/>
      <c r="L21" s="1"/>
      <c r="M21" s="1"/>
      <c r="N21" s="1"/>
      <c r="O21" s="1"/>
      <c r="P21" s="1"/>
      <c r="Q21" s="3"/>
      <c r="R21" s="10"/>
      <c r="S21" s="3"/>
      <c r="T21" s="75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0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75"/>
      <c r="U22" s="15"/>
      <c r="V22" s="10" t="s">
        <v>58</v>
      </c>
      <c r="W22" s="10">
        <f>COUNTIF($Q$6:$Q$105,"PC+PM")</f>
        <v>3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0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75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0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75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0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75"/>
      <c r="U25" s="15"/>
      <c r="V25" s="55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0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75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0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75"/>
      <c r="U27" s="15"/>
      <c r="V27" s="3" t="s">
        <v>34</v>
      </c>
      <c r="W27" s="10">
        <f>COUNTIF($R$6:$R$51,"*GSM*")</f>
        <v>1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68"/>
      <c r="J28" s="1"/>
      <c r="K28" s="1"/>
      <c r="L28" s="1"/>
      <c r="M28" s="1"/>
      <c r="N28" s="1"/>
      <c r="O28" s="1"/>
      <c r="P28" s="1"/>
      <c r="Q28" s="3"/>
      <c r="R28" s="10"/>
      <c r="S28" s="3"/>
      <c r="T28" s="75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68"/>
      <c r="J29" s="1"/>
      <c r="K29" s="1"/>
      <c r="L29" s="1"/>
      <c r="M29" s="1"/>
      <c r="N29" s="1"/>
      <c r="O29" s="1"/>
      <c r="P29" s="1"/>
      <c r="Q29" s="3"/>
      <c r="R29" s="10"/>
      <c r="S29" s="3"/>
      <c r="T29" s="75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68"/>
      <c r="J30" s="1"/>
      <c r="K30" s="1"/>
      <c r="L30" s="1"/>
      <c r="M30" s="1"/>
      <c r="N30" s="1"/>
      <c r="O30" s="1"/>
      <c r="P30" s="1"/>
      <c r="Q30" s="3"/>
      <c r="R30" s="10"/>
      <c r="S30" s="3"/>
      <c r="T30" s="75"/>
      <c r="U30" s="15"/>
      <c r="V30" s="3" t="s">
        <v>32</v>
      </c>
      <c r="W30" s="10">
        <f>COUNTIF($R$6:$R$51,"*NG*")</f>
        <v>1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68"/>
      <c r="J31" s="1"/>
      <c r="K31" s="1"/>
      <c r="L31" s="1"/>
      <c r="M31" s="1"/>
      <c r="N31" s="1"/>
      <c r="O31" s="1"/>
      <c r="P31" s="1"/>
      <c r="Q31" s="3"/>
      <c r="R31" s="10"/>
      <c r="S31" s="3"/>
      <c r="T31" s="75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68"/>
      <c r="J32" s="1"/>
      <c r="K32" s="1"/>
      <c r="L32" s="1"/>
      <c r="M32" s="1"/>
      <c r="N32" s="1"/>
      <c r="O32" s="1"/>
      <c r="P32" s="1"/>
      <c r="Q32" s="3"/>
      <c r="R32" s="10"/>
      <c r="S32" s="3"/>
      <c r="T32" s="75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68"/>
      <c r="J33" s="1"/>
      <c r="K33" s="1"/>
      <c r="L33" s="1"/>
      <c r="M33" s="1"/>
      <c r="N33" s="1"/>
      <c r="O33" s="1"/>
      <c r="P33" s="1"/>
      <c r="Q33" s="3"/>
      <c r="R33" s="10"/>
      <c r="S33" s="3"/>
      <c r="T33" s="75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68"/>
      <c r="J34" s="1"/>
      <c r="K34" s="1"/>
      <c r="L34" s="1"/>
      <c r="M34" s="1"/>
      <c r="N34" s="1"/>
      <c r="O34" s="1"/>
      <c r="P34" s="1"/>
      <c r="Q34" s="3"/>
      <c r="R34" s="10"/>
      <c r="S34" s="3"/>
      <c r="T34" s="75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68"/>
      <c r="J35" s="1"/>
      <c r="K35" s="1"/>
      <c r="L35" s="1"/>
      <c r="M35" s="1"/>
      <c r="N35" s="1"/>
      <c r="O35" s="1"/>
      <c r="P35" s="1"/>
      <c r="Q35" s="3"/>
      <c r="R35" s="10"/>
      <c r="S35" s="3"/>
      <c r="T35" s="75"/>
      <c r="U35" s="15"/>
      <c r="V35" s="3" t="s">
        <v>38</v>
      </c>
      <c r="W35" s="10">
        <f>COUNTIF($R$6:$R$51,"*NCFW*")</f>
        <v>3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68"/>
      <c r="J36" s="1"/>
      <c r="K36" s="1"/>
      <c r="L36" s="1"/>
      <c r="M36" s="1"/>
      <c r="N36" s="1"/>
      <c r="O36" s="1"/>
      <c r="P36" s="1"/>
      <c r="Q36" s="3"/>
      <c r="R36" s="10"/>
      <c r="S36" s="3"/>
      <c r="T36" s="75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68"/>
      <c r="J37" s="1"/>
      <c r="K37" s="1"/>
      <c r="L37" s="1"/>
      <c r="M37" s="1"/>
      <c r="N37" s="1"/>
      <c r="O37" s="1"/>
      <c r="P37" s="1"/>
      <c r="Q37" s="3"/>
      <c r="R37" s="10"/>
      <c r="S37" s="3"/>
      <c r="T37" s="75"/>
      <c r="U37" s="15"/>
      <c r="V37" s="19" t="s">
        <v>33</v>
      </c>
      <c r="W37" s="10">
        <f>SUM(W26:W36)</f>
        <v>6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68"/>
      <c r="J38" s="1"/>
      <c r="K38" s="1"/>
      <c r="L38" s="1"/>
      <c r="M38" s="1"/>
      <c r="N38" s="1"/>
      <c r="O38" s="1"/>
      <c r="P38" s="1"/>
      <c r="Q38" s="3"/>
      <c r="R38" s="10"/>
      <c r="S38" s="3"/>
      <c r="T38" s="75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68"/>
      <c r="J39" s="1"/>
      <c r="K39" s="1"/>
      <c r="L39" s="1"/>
      <c r="M39" s="1"/>
      <c r="N39" s="1"/>
      <c r="O39" s="1"/>
      <c r="P39" s="1"/>
      <c r="Q39" s="3"/>
      <c r="R39" s="10"/>
      <c r="S39" s="3"/>
      <c r="T39" s="75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68"/>
      <c r="J40" s="1"/>
      <c r="K40" s="1"/>
      <c r="L40" s="1"/>
      <c r="M40" s="1"/>
      <c r="N40" s="1"/>
      <c r="O40" s="1"/>
      <c r="P40" s="1"/>
      <c r="Q40" s="3"/>
      <c r="R40" s="10"/>
      <c r="S40" s="3"/>
      <c r="T40" s="75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68"/>
      <c r="J41" s="1"/>
      <c r="K41" s="1"/>
      <c r="L41" s="1"/>
      <c r="M41" s="1"/>
      <c r="N41" s="1"/>
      <c r="O41" s="1"/>
      <c r="P41" s="1"/>
      <c r="Q41" s="3"/>
      <c r="R41" s="10"/>
      <c r="S41" s="3"/>
      <c r="T41" s="75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68"/>
      <c r="J42" s="1"/>
      <c r="K42" s="1"/>
      <c r="L42" s="1"/>
      <c r="M42" s="1"/>
      <c r="N42" s="1"/>
      <c r="O42" s="1"/>
      <c r="P42" s="1"/>
      <c r="Q42" s="3"/>
      <c r="R42" s="10"/>
      <c r="S42" s="3"/>
      <c r="T42" s="75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68"/>
      <c r="J43" s="1"/>
      <c r="K43" s="1"/>
      <c r="L43" s="1"/>
      <c r="M43" s="1"/>
      <c r="N43" s="1"/>
      <c r="O43" s="1"/>
      <c r="P43" s="1"/>
      <c r="Q43" s="3"/>
      <c r="R43" s="10"/>
      <c r="S43" s="3"/>
      <c r="T43" s="75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68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5" t="s">
        <v>3</v>
      </c>
      <c r="W44" s="55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68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68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68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68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68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76"/>
      <c r="E50" s="33"/>
      <c r="F50" s="76"/>
      <c r="G50" s="76"/>
      <c r="H50" s="34"/>
      <c r="I50" s="71"/>
      <c r="J50" s="34"/>
      <c r="K50" s="34"/>
      <c r="L50" s="34"/>
      <c r="M50" s="34"/>
      <c r="N50" s="34"/>
      <c r="O50" s="34"/>
      <c r="P50" s="34"/>
      <c r="Q50" s="31"/>
      <c r="R50" s="76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68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2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2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73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2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2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8" t="s">
        <v>63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2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9"/>
      <c r="W57" s="8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2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0"/>
      <c r="W58" s="9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2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2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2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2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2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2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2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2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2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2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2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2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2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2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2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2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2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2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2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2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2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2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2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2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2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2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2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2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2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2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2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2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2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2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2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2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2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2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2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2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2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2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2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2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2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2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2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B37" sqref="B37:S39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5" t="s">
        <v>69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</row>
    <row r="2" spans="1:23" ht="24.95" customHeight="1" x14ac:dyDescent="0.25">
      <c r="A2" s="96" t="s">
        <v>65</v>
      </c>
      <c r="B2" s="97"/>
      <c r="C2" s="97"/>
      <c r="D2" s="97"/>
      <c r="E2" s="98" t="s">
        <v>68</v>
      </c>
      <c r="F2" s="98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9" t="s">
        <v>0</v>
      </c>
      <c r="B4" s="92" t="s">
        <v>9</v>
      </c>
      <c r="C4" s="92"/>
      <c r="D4" s="92"/>
      <c r="E4" s="92"/>
      <c r="F4" s="92"/>
      <c r="G4" s="92"/>
      <c r="H4" s="92"/>
      <c r="I4" s="92"/>
      <c r="J4" s="92" t="s">
        <v>6</v>
      </c>
      <c r="K4" s="92" t="s">
        <v>11</v>
      </c>
      <c r="L4" s="92"/>
      <c r="M4" s="100" t="s">
        <v>42</v>
      </c>
      <c r="N4" s="100" t="s">
        <v>10</v>
      </c>
      <c r="O4" s="92" t="s">
        <v>8</v>
      </c>
      <c r="P4" s="91" t="s">
        <v>14</v>
      </c>
      <c r="Q4" s="92" t="s">
        <v>39</v>
      </c>
      <c r="R4" s="92" t="s">
        <v>61</v>
      </c>
      <c r="S4" s="93" t="s">
        <v>64</v>
      </c>
      <c r="T4" s="27"/>
      <c r="U4" s="27"/>
      <c r="V4" s="92" t="s">
        <v>39</v>
      </c>
      <c r="W4" s="92" t="s">
        <v>61</v>
      </c>
    </row>
    <row r="5" spans="1:23" ht="50.1" customHeight="1" x14ac:dyDescent="0.25">
      <c r="A5" s="99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2"/>
      <c r="K5" s="4" t="s">
        <v>12</v>
      </c>
      <c r="L5" s="4" t="s">
        <v>13</v>
      </c>
      <c r="M5" s="101"/>
      <c r="N5" s="101"/>
      <c r="O5" s="92"/>
      <c r="P5" s="91"/>
      <c r="Q5" s="92"/>
      <c r="R5" s="92"/>
      <c r="S5" s="94"/>
      <c r="T5" s="27"/>
      <c r="U5" s="27"/>
      <c r="V5" s="92"/>
      <c r="W5" s="92"/>
    </row>
    <row r="6" spans="1:23" s="13" customFormat="1" ht="18" customHeight="1" x14ac:dyDescent="0.25">
      <c r="A6" s="3">
        <v>1</v>
      </c>
      <c r="B6" s="77" t="s">
        <v>70</v>
      </c>
      <c r="C6" s="77" t="s">
        <v>138</v>
      </c>
      <c r="D6" s="50" t="s">
        <v>44</v>
      </c>
      <c r="E6" s="51">
        <v>868183034539325</v>
      </c>
      <c r="F6" s="50"/>
      <c r="G6" s="50" t="s">
        <v>67</v>
      </c>
      <c r="H6" s="61"/>
      <c r="I6" s="58"/>
      <c r="J6" s="52" t="s">
        <v>99</v>
      </c>
      <c r="K6" s="52"/>
      <c r="L6" s="54"/>
      <c r="M6" s="52" t="s">
        <v>104</v>
      </c>
      <c r="N6" s="53"/>
      <c r="O6" s="52" t="s">
        <v>100</v>
      </c>
      <c r="P6" s="52" t="s">
        <v>76</v>
      </c>
      <c r="Q6" s="2" t="s">
        <v>18</v>
      </c>
      <c r="R6" s="50" t="s">
        <v>30</v>
      </c>
      <c r="S6" s="3"/>
      <c r="T6" s="27"/>
      <c r="U6" s="29"/>
      <c r="V6" s="85" t="s">
        <v>18</v>
      </c>
      <c r="W6" s="3" t="s">
        <v>20</v>
      </c>
    </row>
    <row r="7" spans="1:23" s="13" customFormat="1" ht="18" customHeight="1" x14ac:dyDescent="0.25">
      <c r="A7" s="3">
        <v>2</v>
      </c>
      <c r="B7" s="77" t="s">
        <v>70</v>
      </c>
      <c r="C7" s="77" t="s">
        <v>138</v>
      </c>
      <c r="D7" s="50" t="s">
        <v>44</v>
      </c>
      <c r="E7" s="51">
        <v>868183037877797</v>
      </c>
      <c r="F7" s="50"/>
      <c r="G7" s="50" t="s">
        <v>67</v>
      </c>
      <c r="H7" s="50"/>
      <c r="I7" s="58" t="s">
        <v>91</v>
      </c>
      <c r="J7" s="14" t="s">
        <v>83</v>
      </c>
      <c r="K7" s="1" t="s">
        <v>73</v>
      </c>
      <c r="L7" s="1" t="s">
        <v>85</v>
      </c>
      <c r="M7" s="1" t="s">
        <v>134</v>
      </c>
      <c r="N7" s="53"/>
      <c r="O7" s="52" t="s">
        <v>137</v>
      </c>
      <c r="P7" s="52" t="s">
        <v>76</v>
      </c>
      <c r="Q7" s="2" t="s">
        <v>19</v>
      </c>
      <c r="R7" s="10" t="s">
        <v>135</v>
      </c>
      <c r="S7" s="3"/>
      <c r="T7" s="27"/>
      <c r="U7" s="29"/>
      <c r="V7" s="86"/>
      <c r="W7" s="3" t="s">
        <v>35</v>
      </c>
    </row>
    <row r="8" spans="1:23" s="13" customFormat="1" ht="18" customHeight="1" x14ac:dyDescent="0.25">
      <c r="A8" s="3">
        <v>3</v>
      </c>
      <c r="B8" s="77" t="s">
        <v>70</v>
      </c>
      <c r="C8" s="77" t="s">
        <v>138</v>
      </c>
      <c r="D8" s="50" t="s">
        <v>44</v>
      </c>
      <c r="E8" s="51">
        <v>860157040209980</v>
      </c>
      <c r="F8" s="50"/>
      <c r="G8" s="50" t="s">
        <v>67</v>
      </c>
      <c r="H8" s="50"/>
      <c r="I8" s="58" t="s">
        <v>91</v>
      </c>
      <c r="J8" s="1" t="s">
        <v>92</v>
      </c>
      <c r="K8" s="54"/>
      <c r="L8" s="1" t="s">
        <v>85</v>
      </c>
      <c r="M8" s="52" t="s">
        <v>93</v>
      </c>
      <c r="N8" s="1"/>
      <c r="O8" s="52" t="s">
        <v>137</v>
      </c>
      <c r="P8" s="1" t="s">
        <v>76</v>
      </c>
      <c r="Q8" s="2" t="s">
        <v>19</v>
      </c>
      <c r="R8" s="10" t="s">
        <v>23</v>
      </c>
      <c r="S8" s="3"/>
      <c r="T8" s="27"/>
      <c r="U8" s="29"/>
      <c r="V8" s="86"/>
      <c r="W8" s="3" t="s">
        <v>21</v>
      </c>
    </row>
    <row r="9" spans="1:23" s="13" customFormat="1" ht="18" customHeight="1" x14ac:dyDescent="0.25">
      <c r="A9" s="3">
        <v>4</v>
      </c>
      <c r="B9" s="77" t="s">
        <v>70</v>
      </c>
      <c r="C9" s="77" t="s">
        <v>138</v>
      </c>
      <c r="D9" s="50" t="s">
        <v>44</v>
      </c>
      <c r="E9" s="51">
        <v>867717030426598</v>
      </c>
      <c r="F9" s="50"/>
      <c r="G9" s="50" t="s">
        <v>67</v>
      </c>
      <c r="H9" s="50"/>
      <c r="I9" s="58" t="s">
        <v>102</v>
      </c>
      <c r="J9" s="14" t="s">
        <v>83</v>
      </c>
      <c r="K9" s="54" t="s">
        <v>101</v>
      </c>
      <c r="L9" s="1" t="s">
        <v>85</v>
      </c>
      <c r="M9" s="1" t="s">
        <v>134</v>
      </c>
      <c r="N9" s="53"/>
      <c r="O9" s="52" t="s">
        <v>137</v>
      </c>
      <c r="P9" s="52" t="s">
        <v>76</v>
      </c>
      <c r="Q9" s="2" t="s">
        <v>19</v>
      </c>
      <c r="R9" s="10" t="s">
        <v>135</v>
      </c>
      <c r="S9" s="3"/>
      <c r="T9" s="29"/>
      <c r="U9" s="29"/>
      <c r="V9" s="86"/>
      <c r="W9" s="3" t="s">
        <v>59</v>
      </c>
    </row>
    <row r="10" spans="1:23" s="13" customFormat="1" ht="18" customHeight="1" x14ac:dyDescent="0.25">
      <c r="A10" s="3">
        <v>5</v>
      </c>
      <c r="B10" s="77" t="s">
        <v>70</v>
      </c>
      <c r="C10" s="77" t="s">
        <v>138</v>
      </c>
      <c r="D10" s="50" t="s">
        <v>44</v>
      </c>
      <c r="E10" s="51">
        <v>868183038007154</v>
      </c>
      <c r="F10" s="50"/>
      <c r="G10" s="50" t="s">
        <v>67</v>
      </c>
      <c r="H10" s="61"/>
      <c r="I10" s="52" t="s">
        <v>91</v>
      </c>
      <c r="J10" s="52" t="s">
        <v>83</v>
      </c>
      <c r="K10" s="54" t="s">
        <v>101</v>
      </c>
      <c r="L10" s="1" t="s">
        <v>85</v>
      </c>
      <c r="M10" s="1" t="s">
        <v>134</v>
      </c>
      <c r="N10" s="53"/>
      <c r="O10" s="52" t="s">
        <v>137</v>
      </c>
      <c r="P10" s="52" t="s">
        <v>76</v>
      </c>
      <c r="Q10" s="2" t="s">
        <v>19</v>
      </c>
      <c r="R10" s="10" t="s">
        <v>135</v>
      </c>
      <c r="S10" s="3"/>
      <c r="T10" s="29"/>
      <c r="U10" s="29"/>
      <c r="V10" s="86"/>
      <c r="W10" s="3" t="s">
        <v>31</v>
      </c>
    </row>
    <row r="11" spans="1:23" s="13" customFormat="1" ht="18" customHeight="1" x14ac:dyDescent="0.25">
      <c r="A11" s="3">
        <v>6</v>
      </c>
      <c r="B11" s="77" t="s">
        <v>70</v>
      </c>
      <c r="C11" s="77" t="s">
        <v>138</v>
      </c>
      <c r="D11" s="50" t="s">
        <v>44</v>
      </c>
      <c r="E11" s="51">
        <v>868183034674015</v>
      </c>
      <c r="F11" s="50"/>
      <c r="G11" s="50" t="s">
        <v>67</v>
      </c>
      <c r="H11" s="61"/>
      <c r="I11" s="66" t="s">
        <v>78</v>
      </c>
      <c r="J11" s="52"/>
      <c r="K11" s="52" t="s">
        <v>77</v>
      </c>
      <c r="L11" s="1" t="s">
        <v>85</v>
      </c>
      <c r="M11" s="52" t="s">
        <v>38</v>
      </c>
      <c r="N11" s="53"/>
      <c r="O11" s="52" t="s">
        <v>137</v>
      </c>
      <c r="P11" s="52" t="s">
        <v>76</v>
      </c>
      <c r="Q11" s="2" t="s">
        <v>19</v>
      </c>
      <c r="R11" s="50" t="s">
        <v>24</v>
      </c>
      <c r="S11" s="3"/>
      <c r="T11" s="29"/>
      <c r="U11" s="29"/>
      <c r="V11" s="86"/>
      <c r="W11" s="3" t="s">
        <v>30</v>
      </c>
    </row>
    <row r="12" spans="1:23" s="13" customFormat="1" ht="18" customHeight="1" x14ac:dyDescent="0.25">
      <c r="A12" s="3">
        <v>7</v>
      </c>
      <c r="B12" s="77" t="s">
        <v>70</v>
      </c>
      <c r="C12" s="77" t="s">
        <v>138</v>
      </c>
      <c r="D12" s="50" t="s">
        <v>44</v>
      </c>
      <c r="E12" s="51">
        <v>868183037823270</v>
      </c>
      <c r="F12" s="50"/>
      <c r="G12" s="50" t="s">
        <v>67</v>
      </c>
      <c r="H12" s="61"/>
      <c r="I12" s="52" t="s">
        <v>91</v>
      </c>
      <c r="J12" s="52"/>
      <c r="K12" s="52" t="s">
        <v>73</v>
      </c>
      <c r="L12" s="1" t="s">
        <v>85</v>
      </c>
      <c r="M12" s="52" t="s">
        <v>38</v>
      </c>
      <c r="N12" s="53"/>
      <c r="O12" s="52" t="s">
        <v>137</v>
      </c>
      <c r="P12" s="52" t="s">
        <v>76</v>
      </c>
      <c r="Q12" s="2" t="s">
        <v>19</v>
      </c>
      <c r="R12" s="50" t="s">
        <v>24</v>
      </c>
      <c r="S12" s="3"/>
      <c r="T12" s="29"/>
      <c r="U12" s="29"/>
      <c r="V12" s="85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77" t="s">
        <v>70</v>
      </c>
      <c r="C13" s="77" t="s">
        <v>138</v>
      </c>
      <c r="D13" s="50" t="s">
        <v>44</v>
      </c>
      <c r="E13" s="51">
        <v>868183038056326</v>
      </c>
      <c r="F13" s="50"/>
      <c r="G13" s="50" t="s">
        <v>67</v>
      </c>
      <c r="H13" s="61"/>
      <c r="I13" s="80" t="s">
        <v>91</v>
      </c>
      <c r="J13" s="81"/>
      <c r="K13" s="81" t="s">
        <v>73</v>
      </c>
      <c r="L13" s="1" t="s">
        <v>85</v>
      </c>
      <c r="M13" s="52" t="s">
        <v>38</v>
      </c>
      <c r="N13" s="57"/>
      <c r="O13" s="52" t="s">
        <v>137</v>
      </c>
      <c r="P13" s="52" t="s">
        <v>76</v>
      </c>
      <c r="Q13" s="2" t="s">
        <v>19</v>
      </c>
      <c r="R13" s="50" t="s">
        <v>24</v>
      </c>
      <c r="S13" s="56"/>
      <c r="T13" s="29"/>
      <c r="U13" s="29"/>
      <c r="V13" s="86"/>
      <c r="W13" s="3" t="s">
        <v>37</v>
      </c>
    </row>
    <row r="14" spans="1:23" s="13" customFormat="1" ht="18" customHeight="1" x14ac:dyDescent="0.25">
      <c r="A14" s="3">
        <v>9</v>
      </c>
      <c r="B14" s="77" t="s">
        <v>70</v>
      </c>
      <c r="C14" s="77" t="s">
        <v>138</v>
      </c>
      <c r="D14" s="50" t="s">
        <v>44</v>
      </c>
      <c r="E14" s="51">
        <v>868183035931919</v>
      </c>
      <c r="F14" s="50"/>
      <c r="G14" s="50" t="s">
        <v>67</v>
      </c>
      <c r="H14" s="50"/>
      <c r="I14" s="67" t="s">
        <v>72</v>
      </c>
      <c r="J14" s="1"/>
      <c r="K14" s="52" t="s">
        <v>77</v>
      </c>
      <c r="L14" s="1" t="s">
        <v>85</v>
      </c>
      <c r="M14" s="52" t="s">
        <v>38</v>
      </c>
      <c r="N14" s="1"/>
      <c r="O14" s="52" t="s">
        <v>137</v>
      </c>
      <c r="P14" s="52" t="s">
        <v>76</v>
      </c>
      <c r="Q14" s="2" t="s">
        <v>19</v>
      </c>
      <c r="R14" s="50" t="s">
        <v>24</v>
      </c>
      <c r="S14" s="3"/>
      <c r="T14" s="29"/>
      <c r="U14" s="29"/>
      <c r="V14" s="86"/>
      <c r="W14" s="3" t="s">
        <v>36</v>
      </c>
    </row>
    <row r="15" spans="1:23" ht="18" customHeight="1" x14ac:dyDescent="0.25">
      <c r="A15" s="3">
        <v>10</v>
      </c>
      <c r="B15" s="77" t="s">
        <v>70</v>
      </c>
      <c r="C15" s="77" t="s">
        <v>138</v>
      </c>
      <c r="D15" s="50" t="s">
        <v>44</v>
      </c>
      <c r="E15" s="51">
        <v>868183037878548</v>
      </c>
      <c r="F15" s="50"/>
      <c r="G15" s="50" t="s">
        <v>67</v>
      </c>
      <c r="H15" s="50"/>
      <c r="I15" s="67" t="s">
        <v>91</v>
      </c>
      <c r="J15" s="1"/>
      <c r="K15" s="1" t="s">
        <v>73</v>
      </c>
      <c r="L15" s="1" t="s">
        <v>85</v>
      </c>
      <c r="M15" s="52" t="s">
        <v>38</v>
      </c>
      <c r="N15" s="12"/>
      <c r="O15" s="52" t="s">
        <v>137</v>
      </c>
      <c r="P15" s="1" t="s">
        <v>76</v>
      </c>
      <c r="Q15" s="2" t="s">
        <v>19</v>
      </c>
      <c r="R15" s="50" t="s">
        <v>24</v>
      </c>
      <c r="S15" s="3"/>
      <c r="T15" s="29"/>
      <c r="U15" s="15"/>
      <c r="V15" s="86"/>
      <c r="W15" s="3" t="s">
        <v>24</v>
      </c>
    </row>
    <row r="16" spans="1:23" ht="18" customHeight="1" x14ac:dyDescent="0.25">
      <c r="A16" s="3">
        <v>11</v>
      </c>
      <c r="B16" s="77" t="s">
        <v>70</v>
      </c>
      <c r="C16" s="77" t="s">
        <v>138</v>
      </c>
      <c r="D16" s="50" t="s">
        <v>44</v>
      </c>
      <c r="E16" s="51">
        <v>868183034695796</v>
      </c>
      <c r="F16" s="50"/>
      <c r="G16" s="50" t="s">
        <v>67</v>
      </c>
      <c r="H16" s="10"/>
      <c r="I16" s="66" t="s">
        <v>78</v>
      </c>
      <c r="J16" s="1" t="s">
        <v>92</v>
      </c>
      <c r="K16" s="1"/>
      <c r="L16" s="1" t="s">
        <v>85</v>
      </c>
      <c r="M16" s="52" t="s">
        <v>93</v>
      </c>
      <c r="N16" s="1"/>
      <c r="O16" s="52" t="s">
        <v>137</v>
      </c>
      <c r="P16" s="1" t="s">
        <v>76</v>
      </c>
      <c r="Q16" s="2" t="s">
        <v>19</v>
      </c>
      <c r="R16" s="10" t="s">
        <v>23</v>
      </c>
      <c r="S16" s="3"/>
      <c r="T16" s="29"/>
      <c r="U16" s="15"/>
      <c r="V16" s="87"/>
      <c r="W16" s="3" t="s">
        <v>25</v>
      </c>
    </row>
    <row r="17" spans="1:23" ht="18" customHeight="1" x14ac:dyDescent="0.25">
      <c r="A17" s="3">
        <v>12</v>
      </c>
      <c r="B17" s="77" t="s">
        <v>70</v>
      </c>
      <c r="C17" s="77" t="s">
        <v>138</v>
      </c>
      <c r="D17" s="50" t="s">
        <v>44</v>
      </c>
      <c r="E17" s="51">
        <v>868183033806717</v>
      </c>
      <c r="F17" s="50"/>
      <c r="G17" s="50" t="s">
        <v>67</v>
      </c>
      <c r="H17" s="50"/>
      <c r="I17" s="66" t="s">
        <v>78</v>
      </c>
      <c r="J17" s="14" t="s">
        <v>83</v>
      </c>
      <c r="K17" s="1" t="s">
        <v>85</v>
      </c>
      <c r="L17" s="1"/>
      <c r="M17" s="52" t="s">
        <v>95</v>
      </c>
      <c r="N17" s="1"/>
      <c r="O17" s="52" t="s">
        <v>137</v>
      </c>
      <c r="P17" s="1" t="s">
        <v>76</v>
      </c>
      <c r="Q17" s="2" t="s">
        <v>18</v>
      </c>
      <c r="R17" s="10" t="s">
        <v>30</v>
      </c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77" t="s">
        <v>70</v>
      </c>
      <c r="C18" s="77" t="s">
        <v>138</v>
      </c>
      <c r="D18" s="50" t="s">
        <v>44</v>
      </c>
      <c r="E18" s="51">
        <v>868183038043399</v>
      </c>
      <c r="F18" s="50"/>
      <c r="G18" s="50" t="s">
        <v>67</v>
      </c>
      <c r="H18" s="50"/>
      <c r="I18" s="69" t="s">
        <v>91</v>
      </c>
      <c r="J18" s="14" t="s">
        <v>83</v>
      </c>
      <c r="K18" s="69" t="s">
        <v>85</v>
      </c>
      <c r="L18" s="1"/>
      <c r="M18" s="1" t="s">
        <v>94</v>
      </c>
      <c r="N18" s="14"/>
      <c r="O18" s="52" t="s">
        <v>137</v>
      </c>
      <c r="P18" s="1" t="s">
        <v>76</v>
      </c>
      <c r="Q18" s="3" t="s">
        <v>19</v>
      </c>
      <c r="R18" s="10" t="s">
        <v>37</v>
      </c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77" t="s">
        <v>70</v>
      </c>
      <c r="C19" s="77" t="s">
        <v>138</v>
      </c>
      <c r="D19" s="50" t="s">
        <v>44</v>
      </c>
      <c r="E19" s="51">
        <v>868183037860835</v>
      </c>
      <c r="F19" s="50"/>
      <c r="G19" s="50" t="s">
        <v>67</v>
      </c>
      <c r="H19" s="1"/>
      <c r="I19" s="68" t="s">
        <v>91</v>
      </c>
      <c r="J19" s="1"/>
      <c r="K19" s="1" t="s">
        <v>85</v>
      </c>
      <c r="L19" s="1"/>
      <c r="M19" s="1" t="s">
        <v>94</v>
      </c>
      <c r="N19" s="1"/>
      <c r="O19" s="52" t="s">
        <v>137</v>
      </c>
      <c r="P19" s="1" t="s">
        <v>76</v>
      </c>
      <c r="Q19" s="3" t="s">
        <v>19</v>
      </c>
      <c r="R19" s="10" t="s">
        <v>37</v>
      </c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77" t="s">
        <v>70</v>
      </c>
      <c r="C20" s="77" t="s">
        <v>138</v>
      </c>
      <c r="D20" s="50" t="s">
        <v>44</v>
      </c>
      <c r="E20" s="51">
        <v>868183035856611</v>
      </c>
      <c r="F20" s="50"/>
      <c r="G20" s="50" t="s">
        <v>67</v>
      </c>
      <c r="H20" s="1"/>
      <c r="I20" s="68" t="s">
        <v>84</v>
      </c>
      <c r="J20" s="1" t="s">
        <v>106</v>
      </c>
      <c r="K20" s="1" t="s">
        <v>105</v>
      </c>
      <c r="L20" s="1"/>
      <c r="M20" s="10" t="s">
        <v>107</v>
      </c>
      <c r="N20" s="1"/>
      <c r="O20" s="52" t="s">
        <v>137</v>
      </c>
      <c r="P20" s="1" t="s">
        <v>76</v>
      </c>
      <c r="Q20" s="3" t="s">
        <v>18</v>
      </c>
      <c r="R20" s="10" t="s">
        <v>31</v>
      </c>
      <c r="S20" s="3"/>
      <c r="T20" s="29"/>
      <c r="U20" s="15"/>
      <c r="V20" s="10" t="s">
        <v>17</v>
      </c>
      <c r="W20" s="10">
        <f>COUNTIF($Q$6:$Q$105,"PM")</f>
        <v>18</v>
      </c>
    </row>
    <row r="21" spans="1:23" ht="18" customHeight="1" x14ac:dyDescent="0.25">
      <c r="A21" s="3">
        <v>16</v>
      </c>
      <c r="B21" s="77" t="s">
        <v>70</v>
      </c>
      <c r="C21" s="77" t="s">
        <v>138</v>
      </c>
      <c r="D21" s="50" t="s">
        <v>44</v>
      </c>
      <c r="E21" s="51">
        <v>868183037820409</v>
      </c>
      <c r="F21" s="50"/>
      <c r="G21" s="50" t="s">
        <v>67</v>
      </c>
      <c r="H21" s="1"/>
      <c r="I21" s="68" t="s">
        <v>91</v>
      </c>
      <c r="J21" s="14" t="s">
        <v>83</v>
      </c>
      <c r="K21" s="1" t="s">
        <v>73</v>
      </c>
      <c r="L21" s="1"/>
      <c r="M21" s="1" t="s">
        <v>134</v>
      </c>
      <c r="N21" s="53"/>
      <c r="O21" s="52" t="s">
        <v>137</v>
      </c>
      <c r="P21" s="52" t="s">
        <v>76</v>
      </c>
      <c r="Q21" s="2" t="s">
        <v>19</v>
      </c>
      <c r="R21" s="10" t="s">
        <v>135</v>
      </c>
      <c r="S21" s="3"/>
      <c r="T21" s="29"/>
      <c r="U21" s="15"/>
      <c r="V21" s="10" t="s">
        <v>57</v>
      </c>
      <c r="W21" s="10">
        <f>COUNTIF($Q$6:$Q$105,"PC")</f>
        <v>5</v>
      </c>
    </row>
    <row r="22" spans="1:23" ht="18" customHeight="1" x14ac:dyDescent="0.25">
      <c r="A22" s="3">
        <v>17</v>
      </c>
      <c r="B22" s="77" t="s">
        <v>70</v>
      </c>
      <c r="C22" s="77" t="s">
        <v>138</v>
      </c>
      <c r="D22" s="50" t="s">
        <v>44</v>
      </c>
      <c r="E22" s="51">
        <v>868183038027368</v>
      </c>
      <c r="F22" s="50"/>
      <c r="G22" s="50" t="s">
        <v>67</v>
      </c>
      <c r="H22" s="10"/>
      <c r="I22" s="70" t="s">
        <v>91</v>
      </c>
      <c r="J22" s="1" t="s">
        <v>92</v>
      </c>
      <c r="K22" s="10"/>
      <c r="L22" s="10" t="s">
        <v>85</v>
      </c>
      <c r="M22" s="52" t="s">
        <v>93</v>
      </c>
      <c r="N22" s="10"/>
      <c r="O22" s="52" t="s">
        <v>137</v>
      </c>
      <c r="P22" s="1" t="s">
        <v>76</v>
      </c>
      <c r="Q22" s="2" t="s">
        <v>19</v>
      </c>
      <c r="R22" s="10" t="s">
        <v>23</v>
      </c>
      <c r="S22" s="3"/>
      <c r="T22" s="29"/>
      <c r="U22" s="15"/>
      <c r="V22" s="10" t="s">
        <v>58</v>
      </c>
      <c r="W22" s="10">
        <f>COUNTIF($Q$6:$Q$105,"PC+PM")</f>
        <v>11</v>
      </c>
    </row>
    <row r="23" spans="1:23" ht="18" customHeight="1" x14ac:dyDescent="0.25">
      <c r="A23" s="3">
        <v>18</v>
      </c>
      <c r="B23" s="77" t="s">
        <v>70</v>
      </c>
      <c r="C23" s="77" t="s">
        <v>138</v>
      </c>
      <c r="D23" s="50" t="s">
        <v>44</v>
      </c>
      <c r="E23" s="51">
        <v>867857039901074</v>
      </c>
      <c r="F23" s="50"/>
      <c r="G23" s="50" t="s">
        <v>67</v>
      </c>
      <c r="H23" s="10"/>
      <c r="I23" s="70" t="s">
        <v>96</v>
      </c>
      <c r="J23" s="10" t="s">
        <v>97</v>
      </c>
      <c r="K23" s="10" t="s">
        <v>85</v>
      </c>
      <c r="L23" s="10"/>
      <c r="M23" s="10" t="s">
        <v>98</v>
      </c>
      <c r="N23" s="10"/>
      <c r="O23" s="52" t="s">
        <v>137</v>
      </c>
      <c r="P23" s="10" t="s">
        <v>76</v>
      </c>
      <c r="Q23" s="3" t="s">
        <v>19</v>
      </c>
      <c r="R23" s="10" t="s">
        <v>25</v>
      </c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77" t="s">
        <v>70</v>
      </c>
      <c r="C24" s="77" t="s">
        <v>138</v>
      </c>
      <c r="D24" s="50" t="s">
        <v>44</v>
      </c>
      <c r="E24" s="51">
        <v>867857039917591</v>
      </c>
      <c r="F24" s="50"/>
      <c r="G24" s="50" t="s">
        <v>67</v>
      </c>
      <c r="H24" s="10"/>
      <c r="I24" s="70" t="s">
        <v>78</v>
      </c>
      <c r="J24" s="10" t="s">
        <v>83</v>
      </c>
      <c r="K24" s="10" t="s">
        <v>71</v>
      </c>
      <c r="L24" s="10" t="s">
        <v>85</v>
      </c>
      <c r="M24" s="10" t="s">
        <v>87</v>
      </c>
      <c r="N24" s="10"/>
      <c r="O24" s="52" t="s">
        <v>137</v>
      </c>
      <c r="P24" s="10" t="s">
        <v>76</v>
      </c>
      <c r="Q24" s="3" t="s">
        <v>18</v>
      </c>
      <c r="R24" s="10" t="s">
        <v>88</v>
      </c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77" t="s">
        <v>70</v>
      </c>
      <c r="C25" s="77" t="s">
        <v>138</v>
      </c>
      <c r="D25" s="50" t="s">
        <v>44</v>
      </c>
      <c r="E25" s="51">
        <v>868183034555826</v>
      </c>
      <c r="F25" s="50"/>
      <c r="G25" s="50" t="s">
        <v>67</v>
      </c>
      <c r="H25" s="10"/>
      <c r="I25" s="70" t="s">
        <v>78</v>
      </c>
      <c r="J25" s="10"/>
      <c r="K25" s="10" t="s">
        <v>77</v>
      </c>
      <c r="L25" s="10" t="s">
        <v>85</v>
      </c>
      <c r="M25" s="10" t="s">
        <v>38</v>
      </c>
      <c r="N25" s="10"/>
      <c r="O25" s="52" t="s">
        <v>137</v>
      </c>
      <c r="P25" s="10" t="s">
        <v>76</v>
      </c>
      <c r="Q25" s="3" t="s">
        <v>19</v>
      </c>
      <c r="R25" s="10" t="s">
        <v>24</v>
      </c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77" t="s">
        <v>70</v>
      </c>
      <c r="C26" s="77" t="s">
        <v>138</v>
      </c>
      <c r="D26" s="50" t="s">
        <v>44</v>
      </c>
      <c r="E26" s="51">
        <v>868183034627765</v>
      </c>
      <c r="F26" s="50"/>
      <c r="G26" s="50" t="s">
        <v>67</v>
      </c>
      <c r="H26" s="10"/>
      <c r="I26" s="70" t="s">
        <v>78</v>
      </c>
      <c r="J26" s="1" t="s">
        <v>80</v>
      </c>
      <c r="K26" s="10" t="s">
        <v>79</v>
      </c>
      <c r="L26" s="10" t="s">
        <v>85</v>
      </c>
      <c r="M26" s="1" t="s">
        <v>86</v>
      </c>
      <c r="N26" s="10"/>
      <c r="O26" s="52" t="s">
        <v>137</v>
      </c>
      <c r="P26" s="10" t="s">
        <v>76</v>
      </c>
      <c r="Q26" s="3" t="s">
        <v>81</v>
      </c>
      <c r="R26" s="10" t="s">
        <v>89</v>
      </c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77" t="s">
        <v>70</v>
      </c>
      <c r="C27" s="77" t="s">
        <v>138</v>
      </c>
      <c r="D27" s="50" t="s">
        <v>44</v>
      </c>
      <c r="E27" s="51">
        <v>868183033803896</v>
      </c>
      <c r="F27" s="50"/>
      <c r="G27" s="50" t="s">
        <v>67</v>
      </c>
      <c r="H27" s="10"/>
      <c r="I27" s="70" t="s">
        <v>74</v>
      </c>
      <c r="J27" s="10"/>
      <c r="K27" s="10" t="s">
        <v>73</v>
      </c>
      <c r="L27" s="10" t="s">
        <v>85</v>
      </c>
      <c r="M27" s="10" t="s">
        <v>38</v>
      </c>
      <c r="N27" s="10"/>
      <c r="O27" s="52" t="s">
        <v>137</v>
      </c>
      <c r="P27" s="10" t="s">
        <v>76</v>
      </c>
      <c r="Q27" s="3" t="s">
        <v>19</v>
      </c>
      <c r="R27" s="10" t="s">
        <v>24</v>
      </c>
      <c r="S27" s="3"/>
      <c r="T27" s="29"/>
      <c r="U27" s="15"/>
      <c r="V27" s="3" t="s">
        <v>34</v>
      </c>
      <c r="W27" s="10">
        <f>COUNTIF($R$6:$R$51,"*GSM*")</f>
        <v>2</v>
      </c>
    </row>
    <row r="28" spans="1:23" ht="18" customHeight="1" x14ac:dyDescent="0.25">
      <c r="A28" s="3">
        <v>23</v>
      </c>
      <c r="B28" s="77" t="s">
        <v>70</v>
      </c>
      <c r="C28" s="77" t="s">
        <v>138</v>
      </c>
      <c r="D28" s="50" t="s">
        <v>44</v>
      </c>
      <c r="E28" s="51">
        <v>867717030432927</v>
      </c>
      <c r="F28" s="50"/>
      <c r="G28" s="50" t="s">
        <v>67</v>
      </c>
      <c r="H28" s="84" t="s">
        <v>126</v>
      </c>
      <c r="I28" s="68" t="s">
        <v>72</v>
      </c>
      <c r="J28" s="1" t="s">
        <v>124</v>
      </c>
      <c r="K28" s="1" t="s">
        <v>71</v>
      </c>
      <c r="L28" s="10" t="s">
        <v>85</v>
      </c>
      <c r="M28" s="10" t="s">
        <v>125</v>
      </c>
      <c r="N28" s="1"/>
      <c r="O28" s="52" t="s">
        <v>137</v>
      </c>
      <c r="P28" s="1" t="s">
        <v>76</v>
      </c>
      <c r="Q28" s="3" t="s">
        <v>81</v>
      </c>
      <c r="R28" s="10" t="s">
        <v>136</v>
      </c>
      <c r="S28" s="3"/>
      <c r="T28" s="29"/>
      <c r="U28" s="15"/>
      <c r="V28" s="3" t="s">
        <v>27</v>
      </c>
      <c r="W28" s="10">
        <f>COUNTIF($R$6:$R$51,"*GPS*")</f>
        <v>1</v>
      </c>
    </row>
    <row r="29" spans="1:23" ht="18" customHeight="1" x14ac:dyDescent="0.25">
      <c r="A29" s="3">
        <v>24</v>
      </c>
      <c r="B29" s="77" t="s">
        <v>70</v>
      </c>
      <c r="C29" s="77" t="s">
        <v>138</v>
      </c>
      <c r="D29" s="50" t="s">
        <v>44</v>
      </c>
      <c r="E29" s="51">
        <v>868183035896351</v>
      </c>
      <c r="F29" s="50"/>
      <c r="G29" s="50" t="s">
        <v>67</v>
      </c>
      <c r="H29" s="1"/>
      <c r="I29" s="68" t="s">
        <v>84</v>
      </c>
      <c r="J29" s="1"/>
      <c r="K29" s="1" t="s">
        <v>73</v>
      </c>
      <c r="L29" s="10" t="s">
        <v>85</v>
      </c>
      <c r="M29" s="10" t="s">
        <v>38</v>
      </c>
      <c r="N29" s="1"/>
      <c r="O29" s="52" t="s">
        <v>137</v>
      </c>
      <c r="P29" s="1" t="s">
        <v>76</v>
      </c>
      <c r="Q29" s="3" t="s">
        <v>19</v>
      </c>
      <c r="R29" s="10" t="s">
        <v>24</v>
      </c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77" t="s">
        <v>70</v>
      </c>
      <c r="C30" s="77" t="s">
        <v>138</v>
      </c>
      <c r="D30" s="50" t="s">
        <v>44</v>
      </c>
      <c r="E30" s="51">
        <v>868183034698469</v>
      </c>
      <c r="F30" s="50"/>
      <c r="G30" s="50" t="s">
        <v>67</v>
      </c>
      <c r="H30" s="1"/>
      <c r="I30" s="68" t="s">
        <v>78</v>
      </c>
      <c r="J30" s="1" t="s">
        <v>75</v>
      </c>
      <c r="K30" s="1" t="s">
        <v>77</v>
      </c>
      <c r="L30" s="10" t="s">
        <v>85</v>
      </c>
      <c r="M30" s="1" t="s">
        <v>82</v>
      </c>
      <c r="N30" s="1"/>
      <c r="O30" s="52" t="s">
        <v>137</v>
      </c>
      <c r="P30" s="1" t="s">
        <v>76</v>
      </c>
      <c r="Q30" s="3" t="s">
        <v>81</v>
      </c>
      <c r="R30" s="10" t="s">
        <v>90</v>
      </c>
      <c r="S30" s="3"/>
      <c r="T30" s="29"/>
      <c r="U30" s="15"/>
      <c r="V30" s="3" t="s">
        <v>32</v>
      </c>
      <c r="W30" s="10">
        <f>COUNTIF($R$6:$R$51,"*NG*")</f>
        <v>5</v>
      </c>
    </row>
    <row r="31" spans="1:23" ht="18" customHeight="1" x14ac:dyDescent="0.25">
      <c r="A31" s="3">
        <v>26</v>
      </c>
      <c r="B31" s="77" t="s">
        <v>70</v>
      </c>
      <c r="C31" s="77" t="s">
        <v>138</v>
      </c>
      <c r="D31" s="50" t="s">
        <v>44</v>
      </c>
      <c r="E31" s="51">
        <v>867857039897744</v>
      </c>
      <c r="F31" s="50"/>
      <c r="G31" s="50" t="s">
        <v>67</v>
      </c>
      <c r="H31" s="1"/>
      <c r="I31" s="68"/>
      <c r="J31" s="1" t="s">
        <v>103</v>
      </c>
      <c r="K31" s="1"/>
      <c r="L31" s="10"/>
      <c r="M31" s="1" t="s">
        <v>104</v>
      </c>
      <c r="N31" s="1"/>
      <c r="O31" s="1" t="s">
        <v>100</v>
      </c>
      <c r="P31" s="1" t="s">
        <v>76</v>
      </c>
      <c r="Q31" s="3" t="s">
        <v>18</v>
      </c>
      <c r="R31" s="10" t="s">
        <v>30</v>
      </c>
      <c r="S31" s="3"/>
      <c r="T31" s="29"/>
      <c r="U31" s="15"/>
      <c r="V31" s="3" t="s">
        <v>22</v>
      </c>
      <c r="W31" s="10">
        <f>COUNTIF($R$6:$R$51,"*LK*")</f>
        <v>7</v>
      </c>
    </row>
    <row r="32" spans="1:23" ht="18" customHeight="1" x14ac:dyDescent="0.25">
      <c r="A32" s="3">
        <v>27</v>
      </c>
      <c r="B32" s="77" t="s">
        <v>70</v>
      </c>
      <c r="C32" s="77" t="s">
        <v>138</v>
      </c>
      <c r="D32" s="50" t="s">
        <v>44</v>
      </c>
      <c r="E32" s="51">
        <v>868183034685748</v>
      </c>
      <c r="F32" s="50"/>
      <c r="G32" s="50" t="s">
        <v>67</v>
      </c>
      <c r="H32" s="1"/>
      <c r="I32" s="68" t="s">
        <v>74</v>
      </c>
      <c r="J32" s="1" t="s">
        <v>75</v>
      </c>
      <c r="K32" s="1" t="s">
        <v>71</v>
      </c>
      <c r="L32" s="10" t="s">
        <v>85</v>
      </c>
      <c r="M32" s="1" t="s">
        <v>82</v>
      </c>
      <c r="N32" s="1"/>
      <c r="O32" s="1" t="s">
        <v>137</v>
      </c>
      <c r="P32" s="1" t="s">
        <v>76</v>
      </c>
      <c r="Q32" s="3" t="s">
        <v>81</v>
      </c>
      <c r="R32" s="10" t="s">
        <v>90</v>
      </c>
      <c r="S32" s="3"/>
      <c r="T32" s="29"/>
      <c r="U32" s="15"/>
      <c r="V32" s="3" t="s">
        <v>28</v>
      </c>
      <c r="W32" s="10">
        <f>COUNTIF($R$6:$R$51,"*MCH*")</f>
        <v>7</v>
      </c>
    </row>
    <row r="33" spans="1:23" ht="18" customHeight="1" x14ac:dyDescent="0.25">
      <c r="A33" s="3">
        <v>28</v>
      </c>
      <c r="B33" s="77" t="s">
        <v>70</v>
      </c>
      <c r="C33" s="77" t="s">
        <v>138</v>
      </c>
      <c r="D33" s="50" t="s">
        <v>46</v>
      </c>
      <c r="E33" s="51">
        <v>866192037769310</v>
      </c>
      <c r="F33" s="50"/>
      <c r="G33" s="50" t="s">
        <v>67</v>
      </c>
      <c r="H33" s="61"/>
      <c r="I33" s="58" t="s">
        <v>109</v>
      </c>
      <c r="J33" s="52" t="s">
        <v>111</v>
      </c>
      <c r="K33" s="52" t="s">
        <v>108</v>
      </c>
      <c r="L33" s="54" t="s">
        <v>115</v>
      </c>
      <c r="M33" s="52" t="s">
        <v>113</v>
      </c>
      <c r="N33" s="53"/>
      <c r="O33" s="52" t="s">
        <v>137</v>
      </c>
      <c r="P33" s="52" t="s">
        <v>76</v>
      </c>
      <c r="Q33" s="2" t="s">
        <v>81</v>
      </c>
      <c r="R33" s="50" t="s">
        <v>114</v>
      </c>
      <c r="S33" s="3" t="s">
        <v>112</v>
      </c>
      <c r="T33" s="29"/>
      <c r="U33" s="15"/>
      <c r="V33" s="3" t="s">
        <v>55</v>
      </c>
      <c r="W33" s="10">
        <f>COUNTIF($R$6:$R$51,"*SF*")</f>
        <v>3</v>
      </c>
    </row>
    <row r="34" spans="1:23" ht="18" customHeight="1" x14ac:dyDescent="0.25">
      <c r="A34" s="3">
        <v>29</v>
      </c>
      <c r="B34" s="77" t="s">
        <v>70</v>
      </c>
      <c r="C34" s="77" t="s">
        <v>138</v>
      </c>
      <c r="D34" s="50" t="s">
        <v>46</v>
      </c>
      <c r="E34" s="51">
        <v>864811037199333</v>
      </c>
      <c r="F34" s="50"/>
      <c r="G34" s="50" t="s">
        <v>66</v>
      </c>
      <c r="H34" s="50"/>
      <c r="I34" s="58"/>
      <c r="J34" s="52" t="s">
        <v>103</v>
      </c>
      <c r="K34" s="1"/>
      <c r="L34" s="54"/>
      <c r="M34" s="52" t="s">
        <v>116</v>
      </c>
      <c r="N34" s="53"/>
      <c r="O34" s="52" t="s">
        <v>100</v>
      </c>
      <c r="P34" s="52" t="s">
        <v>76</v>
      </c>
      <c r="Q34" s="2" t="s">
        <v>81</v>
      </c>
      <c r="R34" s="50" t="s">
        <v>30</v>
      </c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77" t="s">
        <v>70</v>
      </c>
      <c r="C35" s="77" t="s">
        <v>138</v>
      </c>
      <c r="D35" s="50" t="s">
        <v>46</v>
      </c>
      <c r="E35" s="51">
        <v>868926033968428</v>
      </c>
      <c r="F35" s="50"/>
      <c r="G35" s="50" t="s">
        <v>66</v>
      </c>
      <c r="H35" s="50"/>
      <c r="I35" s="58" t="s">
        <v>84</v>
      </c>
      <c r="J35" s="52" t="s">
        <v>83</v>
      </c>
      <c r="K35" s="54" t="s">
        <v>118</v>
      </c>
      <c r="L35" s="52" t="s">
        <v>115</v>
      </c>
      <c r="M35" s="52" t="s">
        <v>123</v>
      </c>
      <c r="N35" s="53"/>
      <c r="O35" s="52" t="s">
        <v>137</v>
      </c>
      <c r="P35" s="52" t="s">
        <v>76</v>
      </c>
      <c r="Q35" s="2" t="s">
        <v>81</v>
      </c>
      <c r="R35" s="50" t="s">
        <v>24</v>
      </c>
      <c r="S35" s="3" t="s">
        <v>112</v>
      </c>
      <c r="T35" s="29"/>
      <c r="U35" s="15"/>
      <c r="V35" s="3" t="s">
        <v>38</v>
      </c>
      <c r="W35" s="10">
        <f>COUNTIF($R$6:$R$51,"*NCFW*")</f>
        <v>23</v>
      </c>
    </row>
    <row r="36" spans="1:23" ht="18" customHeight="1" x14ac:dyDescent="0.25">
      <c r="A36" s="3">
        <v>31</v>
      </c>
      <c r="B36" s="77" t="s">
        <v>70</v>
      </c>
      <c r="C36" s="77" t="s">
        <v>138</v>
      </c>
      <c r="D36" s="50" t="s">
        <v>46</v>
      </c>
      <c r="E36" s="51">
        <v>864811036928468</v>
      </c>
      <c r="F36" s="50"/>
      <c r="G36" s="50" t="s">
        <v>66</v>
      </c>
      <c r="H36" s="50" t="s">
        <v>131</v>
      </c>
      <c r="I36" s="58" t="s">
        <v>84</v>
      </c>
      <c r="J36" s="52" t="s">
        <v>34</v>
      </c>
      <c r="K36" s="54" t="s">
        <v>119</v>
      </c>
      <c r="L36" s="52" t="s">
        <v>132</v>
      </c>
      <c r="M36" s="52" t="s">
        <v>127</v>
      </c>
      <c r="N36" s="53">
        <v>220000</v>
      </c>
      <c r="O36" s="52" t="s">
        <v>137</v>
      </c>
      <c r="P36" s="52" t="s">
        <v>76</v>
      </c>
      <c r="Q36" s="2" t="s">
        <v>128</v>
      </c>
      <c r="R36" s="50" t="s">
        <v>129</v>
      </c>
      <c r="S36" s="3"/>
      <c r="T36" s="29"/>
      <c r="U36" s="15"/>
      <c r="V36" s="3" t="s">
        <v>29</v>
      </c>
      <c r="W36" s="10">
        <f>COUNTIF($R$6:$R$51,"*KL*")</f>
        <v>1</v>
      </c>
    </row>
    <row r="37" spans="1:23" ht="18" customHeight="1" x14ac:dyDescent="0.25">
      <c r="A37" s="3">
        <v>32</v>
      </c>
      <c r="B37" s="77" t="s">
        <v>70</v>
      </c>
      <c r="C37" s="77" t="s">
        <v>138</v>
      </c>
      <c r="D37" s="50" t="s">
        <v>47</v>
      </c>
      <c r="E37" s="51">
        <v>863586032913620</v>
      </c>
      <c r="F37" s="50"/>
      <c r="G37" s="50" t="s">
        <v>66</v>
      </c>
      <c r="H37" s="50" t="s">
        <v>130</v>
      </c>
      <c r="I37" s="58" t="s">
        <v>110</v>
      </c>
      <c r="J37" s="52" t="s">
        <v>34</v>
      </c>
      <c r="K37" s="52" t="s">
        <v>120</v>
      </c>
      <c r="L37" s="54" t="s">
        <v>133</v>
      </c>
      <c r="M37" s="52" t="s">
        <v>127</v>
      </c>
      <c r="N37" s="53">
        <v>220000</v>
      </c>
      <c r="O37" s="52" t="s">
        <v>137</v>
      </c>
      <c r="P37" s="52" t="s">
        <v>76</v>
      </c>
      <c r="Q37" s="2" t="s">
        <v>81</v>
      </c>
      <c r="R37" s="50" t="s">
        <v>129</v>
      </c>
      <c r="S37" s="3"/>
      <c r="T37" s="29"/>
      <c r="U37" s="15"/>
      <c r="V37" s="19" t="s">
        <v>33</v>
      </c>
      <c r="W37" s="10">
        <f>SUM(W26:W36)</f>
        <v>49</v>
      </c>
    </row>
    <row r="38" spans="1:23" ht="18" customHeight="1" x14ac:dyDescent="0.25">
      <c r="A38" s="3">
        <v>33</v>
      </c>
      <c r="B38" s="77" t="s">
        <v>70</v>
      </c>
      <c r="C38" s="77" t="s">
        <v>138</v>
      </c>
      <c r="D38" s="50" t="s">
        <v>47</v>
      </c>
      <c r="E38" s="51">
        <v>863586032883393</v>
      </c>
      <c r="F38" s="50"/>
      <c r="G38" s="50" t="s">
        <v>66</v>
      </c>
      <c r="H38" s="50"/>
      <c r="I38" s="58" t="s">
        <v>122</v>
      </c>
      <c r="J38" s="52" t="s">
        <v>75</v>
      </c>
      <c r="K38" s="1" t="s">
        <v>117</v>
      </c>
      <c r="L38" s="54" t="s">
        <v>133</v>
      </c>
      <c r="M38" s="52" t="s">
        <v>82</v>
      </c>
      <c r="N38" s="53">
        <v>10000</v>
      </c>
      <c r="O38" s="52" t="s">
        <v>137</v>
      </c>
      <c r="P38" s="52" t="s">
        <v>76</v>
      </c>
      <c r="Q38" s="2" t="s">
        <v>81</v>
      </c>
      <c r="R38" s="50" t="s">
        <v>90</v>
      </c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77" t="s">
        <v>70</v>
      </c>
      <c r="C39" s="77" t="s">
        <v>138</v>
      </c>
      <c r="D39" s="50" t="s">
        <v>47</v>
      </c>
      <c r="E39" s="51">
        <v>862631039271142</v>
      </c>
      <c r="F39" s="50"/>
      <c r="G39" s="50" t="s">
        <v>66</v>
      </c>
      <c r="H39" s="50"/>
      <c r="I39" s="58" t="s">
        <v>110</v>
      </c>
      <c r="J39" s="52" t="s">
        <v>83</v>
      </c>
      <c r="K39" s="54" t="s">
        <v>117</v>
      </c>
      <c r="L39" s="54" t="s">
        <v>133</v>
      </c>
      <c r="M39" s="52" t="s">
        <v>121</v>
      </c>
      <c r="N39" s="53"/>
      <c r="O39" s="52" t="s">
        <v>137</v>
      </c>
      <c r="P39" s="52" t="s">
        <v>76</v>
      </c>
      <c r="Q39" s="2" t="s">
        <v>81</v>
      </c>
      <c r="R39" s="50" t="s">
        <v>88</v>
      </c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3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27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4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3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88" t="s">
        <v>63</v>
      </c>
      <c r="W56" s="88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89"/>
      <c r="W57" s="89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90"/>
      <c r="W58" s="90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3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TG102V</vt:lpstr>
      <vt:lpstr>TG102SE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2020-12-24T08:12:10Z</dcterms:modified>
</cp:coreProperties>
</file>