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VNET\5. WS\1. Bộ phận bảo hành\1. Thực hiện sửa chữa bảo hành\nam2020\Thang11\02.XuLyBH\"/>
    </mc:Choice>
  </mc:AlternateContent>
  <bookViews>
    <workbookView xWindow="0" yWindow="0" windowWidth="28800" windowHeight="12435"/>
  </bookViews>
  <sheets>
    <sheet name="TG102LE" sheetId="29" r:id="rId1"/>
    <sheet name="TongHopThang" sheetId="22" r:id="rId2"/>
  </sheets>
  <definedNames>
    <definedName name="_xlnm._FilterDatabase" localSheetId="0" hidden="1">TG102LE!$S$1:$S$105</definedName>
    <definedName name="_xlnm._FilterDatabase" localSheetId="1" hidden="1">TongHopThang!$S$1:$S$105</definedName>
    <definedName name="_xlnm.Criteria" localSheetId="0">TG102LE!$S$4:$S$51</definedName>
    <definedName name="_xlnm.Criteria" localSheetId="1">TongHopThang!$S$4:$S$51</definedName>
  </definedNames>
  <calcPr calcId="152511"/>
</workbook>
</file>

<file path=xl/calcChain.xml><?xml version="1.0" encoding="utf-8"?>
<calcChain xmlns="http://schemas.openxmlformats.org/spreadsheetml/2006/main">
  <c r="V67" i="29" l="1"/>
  <c r="W62" i="29"/>
  <c r="W61" i="29"/>
  <c r="W55" i="29"/>
  <c r="W54" i="29"/>
  <c r="W53" i="29"/>
  <c r="W52" i="29"/>
  <c r="W51" i="29"/>
  <c r="W50" i="29"/>
  <c r="W49" i="29"/>
  <c r="W48" i="29"/>
  <c r="W47" i="29"/>
  <c r="W46" i="29"/>
  <c r="W45" i="29"/>
  <c r="W41" i="29"/>
  <c r="W40" i="29"/>
  <c r="W36" i="29"/>
  <c r="W35" i="29"/>
  <c r="W34" i="29"/>
  <c r="W33" i="29"/>
  <c r="W32" i="29"/>
  <c r="W31" i="29"/>
  <c r="W30" i="29"/>
  <c r="W29" i="29"/>
  <c r="W28" i="29"/>
  <c r="W27" i="29"/>
  <c r="W37" i="29" s="1"/>
  <c r="W26" i="29"/>
  <c r="W22" i="29"/>
  <c r="W21" i="29"/>
  <c r="W20" i="29"/>
  <c r="W56" i="29" l="1"/>
  <c r="W62" i="22" l="1"/>
  <c r="W61" i="22"/>
  <c r="V67" i="22" l="1"/>
  <c r="W55" i="22"/>
  <c r="W54" i="22"/>
  <c r="W53" i="22"/>
  <c r="W52" i="22"/>
  <c r="W51" i="22"/>
  <c r="W50" i="22"/>
  <c r="W49" i="22"/>
  <c r="W48" i="22"/>
  <c r="W47" i="22"/>
  <c r="W46" i="22"/>
  <c r="W45" i="22"/>
  <c r="W36" i="22"/>
  <c r="W35" i="22"/>
  <c r="W34" i="22"/>
  <c r="W33" i="22"/>
  <c r="W32" i="22"/>
  <c r="W31" i="22"/>
  <c r="W30" i="22"/>
  <c r="W29" i="22"/>
  <c r="W28" i="22"/>
  <c r="W27" i="22"/>
  <c r="W22" i="22"/>
  <c r="W21" i="22"/>
  <c r="W20" i="22"/>
  <c r="W41" i="22"/>
  <c r="W40" i="22"/>
  <c r="W26" i="22"/>
  <c r="W37" i="22" l="1"/>
  <c r="W56" i="22"/>
</calcChain>
</file>

<file path=xl/sharedStrings.xml><?xml version="1.0" encoding="utf-8"?>
<sst xmlns="http://schemas.openxmlformats.org/spreadsheetml/2006/main" count="287" uniqueCount="93">
  <si>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</si>
  <si>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</si>
  <si>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</si>
  <si>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</si>
  <si>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</si>
  <si>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</si>
  <si>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</si>
  <si>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</si>
  <si>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 xml:space="preserve">Kết Quả </t>
  </si>
  <si>
    <t xml:space="preserve">Thông tin thiết bị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</si>
  <si>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</si>
  <si>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</si>
  <si>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</si>
  <si>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</si>
  <si>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</si>
  <si>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</si>
  <si>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</si>
  <si>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</si>
  <si>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</si>
  <si>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</si>
  <si>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</si>
  <si>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</si>
  <si>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</si>
  <si>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</si>
  <si>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</si>
  <si>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</si>
  <si>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</si>
  <si>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</si>
  <si>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</si>
  <si>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</si>
  <si>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</si>
  <si>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</si>
  <si>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</si>
  <si>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</si>
  <si>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</si>
  <si>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</si>
  <si>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</si>
  <si>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</si>
  <si>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</si>
  <si>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</si>
  <si>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</si>
  <si>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</si>
  <si>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</si>
  <si>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</si>
  <si>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</si>
  <si>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TG007X</t>
  </si>
  <si>
    <t>TG102V</t>
  </si>
  <si>
    <t>TG102SE</t>
  </si>
  <si>
    <t>TG007S</t>
  </si>
  <si>
    <t>TG007</t>
  </si>
  <si>
    <t>TG102E</t>
  </si>
  <si>
    <t>TG102</t>
  </si>
  <si>
    <t>TG102A</t>
  </si>
  <si>
    <t>NSHD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</si>
  <si>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</si>
  <si>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</si>
  <si>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</si>
  <si>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</si>
  <si>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</si>
  <si>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</si>
  <si>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</si>
  <si>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</si>
  <si>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Cảm biến nhiệt (CBN)</t>
  </si>
  <si>
    <t>Model khác (Wetrack 1,2…)</t>
  </si>
  <si>
    <t>Xử lý phát sinh lỗi mới</t>
  </si>
  <si>
    <t>Khách hàng</t>
  </si>
  <si>
    <t>XỬ LÝ THIẾT BỊ BẢO HÀNH THÁNG 10 NĂM 2020</t>
  </si>
  <si>
    <t>H</t>
  </si>
  <si>
    <t>PC+PM</t>
  </si>
  <si>
    <t>Sim</t>
  </si>
  <si>
    <t>LE.2.00.---28.200624</t>
  </si>
  <si>
    <t>Còn BH</t>
  </si>
  <si>
    <t>LE.1.00.---05.190404</t>
  </si>
  <si>
    <t>LK,NCFW</t>
  </si>
  <si>
    <t>Vietcom</t>
  </si>
  <si>
    <t>05/11/2020</t>
  </si>
  <si>
    <t>LE.2.00.---27.200525</t>
  </si>
  <si>
    <t>Lỗi còi</t>
  </si>
  <si>
    <t>Tùng</t>
  </si>
  <si>
    <t>quanly365.vn,08091</t>
  </si>
  <si>
    <t>Lock: quanly365.vn,08091</t>
  </si>
  <si>
    <t>Thay còi, nâng cấp FW</t>
  </si>
  <si>
    <t>LE.1.00.---06.191010</t>
  </si>
  <si>
    <t>LE.1.00.---02.181025</t>
  </si>
  <si>
    <t>Thiết bị không nhận sim</t>
  </si>
  <si>
    <t>LE.1.00.---01.180405</t>
  </si>
  <si>
    <t>Thay transistor, nâng cấp FW</t>
  </si>
  <si>
    <t>Khởi tạo lại module GSM,NCFW</t>
  </si>
  <si>
    <t>SF,NCFW</t>
  </si>
  <si>
    <t>Sim lỗi</t>
  </si>
  <si>
    <t>Test lại server VNET</t>
  </si>
  <si>
    <t>BT</t>
  </si>
  <si>
    <t>09/11/2020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</si>
</sst>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1"/>
      <color rgb="FF9C0006"/>
      <name val="Calibri"/>
      <family val="2"/>
      <charset val="163"/>
      <scheme val="minor"/>
    </font>
    <font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7CE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0" fillId="4" borderId="0" applyNumberFormat="0" applyBorder="0" applyAlignment="0" applyProtection="0"/>
  </cellStyleXfs>
  <cellXfs count="92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0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9" xfId="0" applyFont="1" applyBorder="1" applyAlignment="1">
      <alignment vertical="center" wrapText="1"/>
    </xf>
    <xf numFmtId="0" fontId="5" fillId="0" borderId="2" xfId="0" applyFont="1" applyBorder="1" applyAlignment="1">
      <alignment wrapText="1"/>
    </xf>
    <xf numFmtId="0" fontId="5" fillId="0" borderId="2" xfId="0" applyFont="1" applyBorder="1" applyAlignment="1">
      <alignment horizontal="center" wrapText="1"/>
    </xf>
    <xf numFmtId="0" fontId="3" fillId="0" borderId="2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5" xfId="0" applyFont="1" applyFill="1" applyBorder="1" applyAlignment="1">
      <alignment vertical="center" wrapText="1"/>
    </xf>
    <xf numFmtId="0" fontId="3" fillId="0" borderId="1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0" fontId="3" fillId="0" borderId="4" xfId="0" applyFont="1" applyFill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" fontId="3" fillId="0" borderId="1" xfId="0" quotePrefix="1" applyNumberFormat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/>
    </xf>
    <xf numFmtId="14" fontId="11" fillId="0" borderId="1" xfId="0" quotePrefix="1" applyNumberFormat="1" applyFont="1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49" fontId="3" fillId="2" borderId="1" xfId="0" quotePrefix="1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1" xfId="0" quotePrefix="1" applyNumberFormat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/>
    </xf>
    <xf numFmtId="0" fontId="3" fillId="2" borderId="0" xfId="1" applyFont="1" applyFill="1" applyAlignment="1">
      <alignment horizontal="center" vertical="center"/>
    </xf>
    <xf numFmtId="3" fontId="3" fillId="2" borderId="1" xfId="1" applyNumberFormat="1" applyFont="1" applyFill="1" applyBorder="1" applyAlignment="1">
      <alignment horizontal="center" vertical="center" wrapText="1"/>
    </xf>
    <xf numFmtId="3" fontId="3" fillId="2" borderId="1" xfId="1" applyNumberFormat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 wrapText="1"/>
    </xf>
    <xf numFmtId="0" fontId="3" fillId="2" borderId="1" xfId="1" quotePrefix="1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1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tabSelected="1" zoomScale="55" zoomScaleNormal="55" workbookViewId="0">
      <selection activeCell="F22" sqref="F22"/>
    </sheetView>
  </sheetViews>
  <sheetFormatPr defaultRowHeight="18" customHeight="1" x14ac:dyDescent="0.25"/>
  <cols>
    <col min="1" max="1" width="9.42578125" style="21" customWidth="1"/>
    <col min="2" max="2" width="19.28515625" style="21" customWidth="1"/>
    <col min="3" max="3" width="18.28515625" style="21" customWidth="1"/>
    <col min="4" max="4" width="21.85546875" style="21" customWidth="1"/>
    <col min="5" max="5" width="32.42578125" style="21" customWidth="1"/>
    <col min="6" max="6" width="15.85546875" style="21" customWidth="1"/>
    <col min="7" max="7" width="17" style="21" customWidth="1"/>
    <col min="8" max="8" width="35.42578125" style="21" customWidth="1"/>
    <col min="9" max="9" width="45.28515625" style="21" customWidth="1"/>
    <col min="10" max="10" width="53" style="21" customWidth="1"/>
    <col min="11" max="11" width="33.42578125" style="21" customWidth="1"/>
    <col min="12" max="12" width="30.7109375" style="26" customWidth="1"/>
    <col min="13" max="13" width="58" style="21" customWidth="1"/>
    <col min="14" max="14" width="21.85546875" style="21" customWidth="1"/>
    <col min="15" max="15" width="14.28515625" style="21" customWidth="1"/>
    <col min="16" max="16" width="37.7109375" style="21" customWidth="1"/>
    <col min="17" max="17" width="23.42578125" style="21" customWidth="1"/>
    <col min="18" max="18" width="21.140625" style="21" customWidth="1"/>
    <col min="19" max="20" width="26.85546875" style="21" customWidth="1"/>
    <col min="21" max="21" width="9.140625" style="21"/>
    <col min="22" max="22" width="30.5703125" style="21" customWidth="1"/>
    <col min="23" max="23" width="21.42578125" style="21" customWidth="1"/>
    <col min="24" max="16384" width="9.140625" style="21"/>
  </cols>
  <sheetData>
    <row r="1" spans="1:23" ht="24.95" customHeight="1" x14ac:dyDescent="0.25">
      <c r="A1" s="75" t="s">
        <v>66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75"/>
    </row>
    <row r="2" spans="1:23" ht="24.95" customHeight="1" x14ac:dyDescent="0.25">
      <c r="A2" s="76" t="s">
        <v>65</v>
      </c>
      <c r="B2" s="77"/>
      <c r="C2" s="77"/>
      <c r="D2" s="77"/>
      <c r="E2" s="78" t="s">
        <v>74</v>
      </c>
      <c r="F2" s="78"/>
      <c r="G2" s="5"/>
      <c r="H2" s="22"/>
      <c r="I2" s="22"/>
      <c r="J2" s="22"/>
      <c r="K2" s="22"/>
      <c r="L2" s="23"/>
      <c r="M2" s="22"/>
      <c r="N2" s="22"/>
      <c r="O2" s="24"/>
      <c r="P2" s="24"/>
      <c r="Q2" s="24"/>
      <c r="R2" s="24"/>
      <c r="S2" s="27"/>
      <c r="T2" s="44"/>
      <c r="U2" s="27"/>
      <c r="V2" s="27"/>
      <c r="W2" s="28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5"/>
      <c r="R3" s="25"/>
      <c r="S3" s="27"/>
      <c r="T3" s="27"/>
      <c r="U3" s="27"/>
      <c r="V3" s="27"/>
      <c r="W3" s="28"/>
    </row>
    <row r="4" spans="1:23" ht="24.95" customHeight="1" x14ac:dyDescent="0.25">
      <c r="A4" s="79" t="s">
        <v>0</v>
      </c>
      <c r="B4" s="80" t="s">
        <v>9</v>
      </c>
      <c r="C4" s="80"/>
      <c r="D4" s="80"/>
      <c r="E4" s="80"/>
      <c r="F4" s="80"/>
      <c r="G4" s="80"/>
      <c r="H4" s="80"/>
      <c r="I4" s="80"/>
      <c r="J4" s="80" t="s">
        <v>6</v>
      </c>
      <c r="K4" s="80" t="s">
        <v>11</v>
      </c>
      <c r="L4" s="80"/>
      <c r="M4" s="81" t="s">
        <v>42</v>
      </c>
      <c r="N4" s="81" t="s">
        <v>10</v>
      </c>
      <c r="O4" s="80" t="s">
        <v>8</v>
      </c>
      <c r="P4" s="89" t="s">
        <v>14</v>
      </c>
      <c r="Q4" s="80" t="s">
        <v>39</v>
      </c>
      <c r="R4" s="80" t="s">
        <v>61</v>
      </c>
      <c r="S4" s="90" t="s">
        <v>64</v>
      </c>
      <c r="T4" s="27"/>
      <c r="U4" s="27"/>
      <c r="V4" s="80" t="s">
        <v>39</v>
      </c>
      <c r="W4" s="80" t="s">
        <v>61</v>
      </c>
    </row>
    <row r="5" spans="1:23" ht="50.1" customHeight="1" x14ac:dyDescent="0.25">
      <c r="A5" s="79"/>
      <c r="B5" s="57" t="s">
        <v>1</v>
      </c>
      <c r="C5" s="57" t="s">
        <v>2</v>
      </c>
      <c r="D5" s="57" t="s">
        <v>3</v>
      </c>
      <c r="E5" s="57" t="s">
        <v>43</v>
      </c>
      <c r="F5" s="57" t="s">
        <v>4</v>
      </c>
      <c r="G5" s="57" t="s">
        <v>5</v>
      </c>
      <c r="H5" s="57" t="s">
        <v>7</v>
      </c>
      <c r="I5" s="57" t="s">
        <v>15</v>
      </c>
      <c r="J5" s="80"/>
      <c r="K5" s="57" t="s">
        <v>12</v>
      </c>
      <c r="L5" s="57" t="s">
        <v>13</v>
      </c>
      <c r="M5" s="82"/>
      <c r="N5" s="82"/>
      <c r="O5" s="80"/>
      <c r="P5" s="89"/>
      <c r="Q5" s="80"/>
      <c r="R5" s="80"/>
      <c r="S5" s="91"/>
      <c r="T5" s="27"/>
      <c r="U5" s="27"/>
      <c r="V5" s="80"/>
      <c r="W5" s="80"/>
    </row>
    <row r="6" spans="1:23" s="13" customFormat="1" ht="18" customHeight="1" x14ac:dyDescent="0.25">
      <c r="A6" s="3">
        <v>1</v>
      </c>
      <c r="B6" s="68" t="s">
        <v>75</v>
      </c>
      <c r="C6" s="68" t="s">
        <v>92</v>
      </c>
      <c r="D6" s="50" t="s">
        <v>44</v>
      </c>
      <c r="E6" s="51">
        <v>868183034685680</v>
      </c>
      <c r="F6" s="50"/>
      <c r="G6" s="50" t="s">
        <v>67</v>
      </c>
      <c r="H6" s="64"/>
      <c r="I6" s="74" t="s">
        <v>79</v>
      </c>
      <c r="J6" s="52"/>
      <c r="K6" s="52" t="s">
        <v>72</v>
      </c>
      <c r="L6" s="55" t="s">
        <v>70</v>
      </c>
      <c r="M6" s="52" t="s">
        <v>38</v>
      </c>
      <c r="N6" s="54"/>
      <c r="O6" s="52" t="s">
        <v>91</v>
      </c>
      <c r="P6" s="52" t="s">
        <v>78</v>
      </c>
      <c r="Q6" s="2" t="s">
        <v>19</v>
      </c>
      <c r="R6" s="50" t="s">
        <v>24</v>
      </c>
      <c r="S6" s="3"/>
      <c r="T6" s="27"/>
      <c r="U6" s="62"/>
      <c r="V6" s="83" t="s">
        <v>18</v>
      </c>
      <c r="W6" s="3" t="s">
        <v>20</v>
      </c>
    </row>
    <row r="7" spans="1:23" s="13" customFormat="1" ht="18" customHeight="1" x14ac:dyDescent="0.25">
      <c r="A7" s="3">
        <v>2</v>
      </c>
      <c r="B7" s="68" t="s">
        <v>75</v>
      </c>
      <c r="C7" s="68" t="s">
        <v>92</v>
      </c>
      <c r="D7" s="50" t="s">
        <v>44</v>
      </c>
      <c r="E7" s="51">
        <v>868183034558788</v>
      </c>
      <c r="F7" s="50" t="s">
        <v>69</v>
      </c>
      <c r="G7" s="50" t="s">
        <v>71</v>
      </c>
      <c r="H7" s="50"/>
      <c r="I7" s="74" t="s">
        <v>79</v>
      </c>
      <c r="J7" s="52"/>
      <c r="K7" s="55" t="s">
        <v>72</v>
      </c>
      <c r="L7" s="55" t="s">
        <v>70</v>
      </c>
      <c r="M7" s="52" t="s">
        <v>38</v>
      </c>
      <c r="N7" s="54"/>
      <c r="O7" s="52" t="s">
        <v>91</v>
      </c>
      <c r="P7" s="52" t="s">
        <v>78</v>
      </c>
      <c r="Q7" s="2" t="s">
        <v>19</v>
      </c>
      <c r="R7" s="50" t="s">
        <v>24</v>
      </c>
      <c r="S7" s="3"/>
      <c r="T7" s="27"/>
      <c r="U7" s="62"/>
      <c r="V7" s="84"/>
      <c r="W7" s="3" t="s">
        <v>35</v>
      </c>
    </row>
    <row r="8" spans="1:23" s="13" customFormat="1" ht="18" customHeight="1" x14ac:dyDescent="0.25">
      <c r="A8" s="3">
        <v>3</v>
      </c>
      <c r="B8" s="68" t="s">
        <v>75</v>
      </c>
      <c r="C8" s="68" t="s">
        <v>92</v>
      </c>
      <c r="D8" s="50" t="s">
        <v>44</v>
      </c>
      <c r="E8" s="51">
        <v>868183034632419</v>
      </c>
      <c r="F8" s="50"/>
      <c r="G8" s="50" t="s">
        <v>67</v>
      </c>
      <c r="H8" s="50"/>
      <c r="I8" s="1" t="s">
        <v>80</v>
      </c>
      <c r="J8" s="52" t="s">
        <v>84</v>
      </c>
      <c r="K8" s="55" t="s">
        <v>72</v>
      </c>
      <c r="L8" s="55" t="s">
        <v>70</v>
      </c>
      <c r="M8" s="52" t="s">
        <v>86</v>
      </c>
      <c r="N8" s="54"/>
      <c r="O8" s="52" t="s">
        <v>91</v>
      </c>
      <c r="P8" s="52" t="s">
        <v>78</v>
      </c>
      <c r="Q8" s="2" t="s">
        <v>68</v>
      </c>
      <c r="R8" s="50" t="s">
        <v>73</v>
      </c>
      <c r="S8" s="3"/>
      <c r="T8" s="27"/>
      <c r="U8" s="62"/>
      <c r="V8" s="84"/>
      <c r="W8" s="3" t="s">
        <v>21</v>
      </c>
    </row>
    <row r="9" spans="1:23" s="13" customFormat="1" ht="18" customHeight="1" x14ac:dyDescent="0.25">
      <c r="A9" s="3">
        <v>4</v>
      </c>
      <c r="B9" s="68" t="s">
        <v>75</v>
      </c>
      <c r="C9" s="68" t="s">
        <v>92</v>
      </c>
      <c r="D9" s="50" t="s">
        <v>44</v>
      </c>
      <c r="E9" s="51">
        <v>867857039902940</v>
      </c>
      <c r="F9" s="50" t="s">
        <v>69</v>
      </c>
      <c r="G9" s="50" t="s">
        <v>67</v>
      </c>
      <c r="H9" s="50" t="s">
        <v>89</v>
      </c>
      <c r="I9" s="1" t="s">
        <v>80</v>
      </c>
      <c r="J9" s="52" t="s">
        <v>84</v>
      </c>
      <c r="K9" s="55" t="s">
        <v>85</v>
      </c>
      <c r="L9" s="55" t="s">
        <v>70</v>
      </c>
      <c r="M9" s="52" t="s">
        <v>87</v>
      </c>
      <c r="N9" s="54"/>
      <c r="O9" s="52" t="s">
        <v>91</v>
      </c>
      <c r="P9" s="52" t="s">
        <v>78</v>
      </c>
      <c r="Q9" s="2" t="s">
        <v>19</v>
      </c>
      <c r="R9" s="50" t="s">
        <v>88</v>
      </c>
      <c r="S9" s="3"/>
      <c r="T9" s="62"/>
      <c r="U9" s="62"/>
      <c r="V9" s="84"/>
      <c r="W9" s="3" t="s">
        <v>59</v>
      </c>
    </row>
    <row r="10" spans="1:23" s="13" customFormat="1" ht="18" customHeight="1" x14ac:dyDescent="0.25">
      <c r="A10" s="3">
        <v>5</v>
      </c>
      <c r="B10" s="68" t="s">
        <v>75</v>
      </c>
      <c r="C10" s="68" t="s">
        <v>92</v>
      </c>
      <c r="D10" s="50" t="s">
        <v>44</v>
      </c>
      <c r="E10" s="51">
        <v>867857039910232</v>
      </c>
      <c r="F10" s="50"/>
      <c r="G10" s="50" t="s">
        <v>67</v>
      </c>
      <c r="H10" s="64"/>
      <c r="I10" s="1" t="s">
        <v>80</v>
      </c>
      <c r="J10" s="52"/>
      <c r="K10" s="70" t="s">
        <v>83</v>
      </c>
      <c r="L10" s="55" t="s">
        <v>70</v>
      </c>
      <c r="M10" s="52" t="s">
        <v>38</v>
      </c>
      <c r="N10" s="54"/>
      <c r="O10" s="52" t="s">
        <v>91</v>
      </c>
      <c r="P10" s="52" t="s">
        <v>78</v>
      </c>
      <c r="Q10" s="2" t="s">
        <v>19</v>
      </c>
      <c r="R10" s="50" t="s">
        <v>24</v>
      </c>
      <c r="S10" s="3"/>
      <c r="T10" s="62"/>
      <c r="U10" s="62"/>
      <c r="V10" s="84"/>
      <c r="W10" s="3" t="s">
        <v>31</v>
      </c>
    </row>
    <row r="11" spans="1:23" s="13" customFormat="1" ht="18" customHeight="1" x14ac:dyDescent="0.25">
      <c r="A11" s="3">
        <v>6</v>
      </c>
      <c r="B11" s="68" t="s">
        <v>75</v>
      </c>
      <c r="C11" s="68" t="s">
        <v>92</v>
      </c>
      <c r="D11" s="50" t="s">
        <v>44</v>
      </c>
      <c r="E11" s="51">
        <v>868183034698188</v>
      </c>
      <c r="F11" s="50"/>
      <c r="G11" s="50" t="s">
        <v>67</v>
      </c>
      <c r="H11" s="50"/>
      <c r="I11" s="1" t="s">
        <v>80</v>
      </c>
      <c r="J11" s="52"/>
      <c r="K11" s="55" t="s">
        <v>82</v>
      </c>
      <c r="L11" s="55" t="s">
        <v>70</v>
      </c>
      <c r="M11" s="52" t="s">
        <v>38</v>
      </c>
      <c r="N11" s="54"/>
      <c r="O11" s="52" t="s">
        <v>91</v>
      </c>
      <c r="P11" s="52" t="s">
        <v>78</v>
      </c>
      <c r="Q11" s="2" t="s">
        <v>19</v>
      </c>
      <c r="R11" s="50" t="s">
        <v>24</v>
      </c>
      <c r="S11" s="3"/>
      <c r="T11" s="62"/>
      <c r="U11" s="62"/>
      <c r="V11" s="84"/>
      <c r="W11" s="3" t="s">
        <v>30</v>
      </c>
    </row>
    <row r="12" spans="1:23" s="13" customFormat="1" ht="18" customHeight="1" x14ac:dyDescent="0.25">
      <c r="A12" s="3">
        <v>7</v>
      </c>
      <c r="B12" s="68" t="s">
        <v>75</v>
      </c>
      <c r="C12" s="68" t="s">
        <v>92</v>
      </c>
      <c r="D12" s="50" t="s">
        <v>44</v>
      </c>
      <c r="E12" s="51">
        <v>868183034782834</v>
      </c>
      <c r="F12" s="50"/>
      <c r="G12" s="50" t="s">
        <v>67</v>
      </c>
      <c r="H12" s="50"/>
      <c r="I12" s="74" t="s">
        <v>80</v>
      </c>
      <c r="J12" s="52"/>
      <c r="K12" s="52" t="s">
        <v>82</v>
      </c>
      <c r="L12" s="55" t="s">
        <v>70</v>
      </c>
      <c r="M12" s="52" t="s">
        <v>38</v>
      </c>
      <c r="N12" s="54"/>
      <c r="O12" s="52" t="s">
        <v>91</v>
      </c>
      <c r="P12" s="52" t="s">
        <v>78</v>
      </c>
      <c r="Q12" s="2" t="s">
        <v>19</v>
      </c>
      <c r="R12" s="50" t="s">
        <v>24</v>
      </c>
      <c r="S12" s="3"/>
      <c r="T12" s="62"/>
      <c r="U12" s="62"/>
      <c r="V12" s="83" t="s">
        <v>19</v>
      </c>
      <c r="W12" s="3" t="s">
        <v>23</v>
      </c>
    </row>
    <row r="13" spans="1:23" s="13" customFormat="1" ht="18" customHeight="1" x14ac:dyDescent="0.25">
      <c r="A13" s="3">
        <v>8</v>
      </c>
      <c r="B13" s="68" t="s">
        <v>75</v>
      </c>
      <c r="C13" s="68" t="s">
        <v>92</v>
      </c>
      <c r="D13" s="50" t="s">
        <v>44</v>
      </c>
      <c r="E13" s="51">
        <v>867857039905729</v>
      </c>
      <c r="F13" s="50"/>
      <c r="G13" s="50" t="s">
        <v>67</v>
      </c>
      <c r="H13" s="50"/>
      <c r="I13" s="74" t="s">
        <v>80</v>
      </c>
      <c r="J13" s="52"/>
      <c r="K13" s="70" t="s">
        <v>70</v>
      </c>
      <c r="L13" s="55"/>
      <c r="M13" s="52" t="s">
        <v>90</v>
      </c>
      <c r="N13" s="72"/>
      <c r="O13" s="52" t="s">
        <v>91</v>
      </c>
      <c r="P13" s="52" t="s">
        <v>78</v>
      </c>
      <c r="Q13" s="2" t="s">
        <v>19</v>
      </c>
      <c r="R13" s="50" t="s">
        <v>25</v>
      </c>
      <c r="S13" s="73"/>
      <c r="T13" s="62"/>
      <c r="U13" s="62"/>
      <c r="V13" s="84"/>
      <c r="W13" s="3" t="s">
        <v>37</v>
      </c>
    </row>
    <row r="14" spans="1:23" s="13" customFormat="1" ht="18" customHeight="1" x14ac:dyDescent="0.25">
      <c r="A14" s="3">
        <v>9</v>
      </c>
      <c r="B14" s="68" t="s">
        <v>75</v>
      </c>
      <c r="C14" s="68" t="s">
        <v>92</v>
      </c>
      <c r="D14" s="50" t="s">
        <v>44</v>
      </c>
      <c r="E14" s="51">
        <v>868183035949275</v>
      </c>
      <c r="F14" s="50"/>
      <c r="G14" s="50" t="s">
        <v>71</v>
      </c>
      <c r="H14" s="64"/>
      <c r="I14" s="74" t="s">
        <v>79</v>
      </c>
      <c r="J14" s="73" t="s">
        <v>77</v>
      </c>
      <c r="K14" s="69" t="s">
        <v>76</v>
      </c>
      <c r="L14" s="55" t="s">
        <v>70</v>
      </c>
      <c r="M14" s="52" t="s">
        <v>81</v>
      </c>
      <c r="N14" s="73"/>
      <c r="O14" s="52" t="s">
        <v>91</v>
      </c>
      <c r="P14" s="73" t="s">
        <v>78</v>
      </c>
      <c r="Q14" s="71" t="s">
        <v>68</v>
      </c>
      <c r="R14" s="69" t="s">
        <v>73</v>
      </c>
      <c r="S14" s="73"/>
      <c r="T14" s="62"/>
      <c r="U14" s="62"/>
      <c r="V14" s="84"/>
      <c r="W14" s="3" t="s">
        <v>36</v>
      </c>
    </row>
    <row r="15" spans="1:23" ht="18" customHeight="1" x14ac:dyDescent="0.25">
      <c r="A15" s="3">
        <v>10</v>
      </c>
      <c r="B15" s="68" t="s">
        <v>75</v>
      </c>
      <c r="C15" s="68" t="s">
        <v>92</v>
      </c>
      <c r="D15" s="50" t="s">
        <v>44</v>
      </c>
      <c r="E15" s="51">
        <v>868183034777297</v>
      </c>
      <c r="F15" s="50"/>
      <c r="G15" s="50" t="s">
        <v>71</v>
      </c>
      <c r="H15" s="64"/>
      <c r="I15" s="74" t="s">
        <v>80</v>
      </c>
      <c r="J15" s="52"/>
      <c r="K15" s="55" t="s">
        <v>70</v>
      </c>
      <c r="L15" s="55"/>
      <c r="M15" s="52" t="s">
        <v>90</v>
      </c>
      <c r="N15" s="54"/>
      <c r="O15" s="52" t="s">
        <v>91</v>
      </c>
      <c r="P15" s="52" t="s">
        <v>78</v>
      </c>
      <c r="Q15" s="2" t="s">
        <v>19</v>
      </c>
      <c r="R15" s="50" t="s">
        <v>25</v>
      </c>
      <c r="S15" s="3"/>
      <c r="T15" s="62"/>
      <c r="U15" s="15"/>
      <c r="V15" s="84"/>
      <c r="W15" s="3" t="s">
        <v>24</v>
      </c>
    </row>
    <row r="16" spans="1:23" ht="18" customHeight="1" x14ac:dyDescent="0.25">
      <c r="A16" s="3">
        <v>11</v>
      </c>
      <c r="B16" s="68" t="s">
        <v>75</v>
      </c>
      <c r="C16" s="68" t="s">
        <v>92</v>
      </c>
      <c r="D16" s="50" t="s">
        <v>44</v>
      </c>
      <c r="E16" s="51">
        <v>867857039913632</v>
      </c>
      <c r="F16" s="50"/>
      <c r="G16" s="50" t="s">
        <v>67</v>
      </c>
      <c r="H16" s="64"/>
      <c r="I16" s="1" t="s">
        <v>80</v>
      </c>
      <c r="J16" s="1"/>
      <c r="K16" s="1" t="s">
        <v>70</v>
      </c>
      <c r="L16" s="55"/>
      <c r="M16" s="52" t="s">
        <v>90</v>
      </c>
      <c r="N16" s="54"/>
      <c r="O16" s="52" t="s">
        <v>91</v>
      </c>
      <c r="P16" s="52" t="s">
        <v>78</v>
      </c>
      <c r="Q16" s="2" t="s">
        <v>19</v>
      </c>
      <c r="R16" s="50" t="s">
        <v>25</v>
      </c>
      <c r="S16" s="3"/>
      <c r="T16" s="62"/>
      <c r="U16" s="15"/>
      <c r="V16" s="85"/>
      <c r="W16" s="3" t="s">
        <v>25</v>
      </c>
    </row>
    <row r="17" spans="1:23" ht="18" customHeight="1" x14ac:dyDescent="0.25">
      <c r="A17" s="3">
        <v>12</v>
      </c>
      <c r="B17" s="68"/>
      <c r="C17" s="68"/>
      <c r="D17" s="50"/>
      <c r="E17" s="56"/>
      <c r="F17" s="50"/>
      <c r="G17" s="50"/>
      <c r="H17" s="50"/>
      <c r="I17" s="14"/>
      <c r="J17" s="14"/>
      <c r="K17" s="14"/>
      <c r="L17" s="55"/>
      <c r="M17" s="52"/>
      <c r="N17" s="72"/>
      <c r="O17" s="52"/>
      <c r="P17" s="52"/>
      <c r="Q17" s="2"/>
      <c r="R17" s="50"/>
      <c r="S17" s="3"/>
      <c r="T17" s="62"/>
      <c r="U17" s="15"/>
      <c r="V17" s="62"/>
      <c r="W17" s="16"/>
    </row>
    <row r="18" spans="1:23" ht="18" customHeight="1" x14ac:dyDescent="0.25">
      <c r="A18" s="3">
        <v>13</v>
      </c>
      <c r="B18" s="66"/>
      <c r="C18" s="67"/>
      <c r="D18" s="50"/>
      <c r="E18" s="51"/>
      <c r="F18" s="50"/>
      <c r="G18" s="50"/>
      <c r="H18" s="64"/>
      <c r="I18" s="1"/>
      <c r="J18" s="1"/>
      <c r="K18" s="1"/>
      <c r="L18" s="1"/>
      <c r="M18" s="1"/>
      <c r="N18" s="1"/>
      <c r="O18" s="1"/>
      <c r="P18" s="1"/>
      <c r="Q18" s="3"/>
      <c r="R18" s="10"/>
      <c r="S18" s="3"/>
      <c r="T18" s="62"/>
      <c r="U18" s="15"/>
      <c r="V18" s="15"/>
      <c r="W18" s="17"/>
    </row>
    <row r="19" spans="1:23" ht="18" customHeight="1" x14ac:dyDescent="0.25">
      <c r="A19" s="3">
        <v>14</v>
      </c>
      <c r="B19" s="66"/>
      <c r="C19" s="67"/>
      <c r="D19" s="50"/>
      <c r="E19" s="56"/>
      <c r="F19" s="50"/>
      <c r="G19" s="50"/>
      <c r="H19" s="50"/>
      <c r="I19" s="1"/>
      <c r="J19" s="1"/>
      <c r="K19" s="1"/>
      <c r="L19" s="1"/>
      <c r="M19" s="10"/>
      <c r="N19" s="1"/>
      <c r="O19" s="1"/>
      <c r="P19" s="1"/>
      <c r="Q19" s="3"/>
      <c r="R19" s="10"/>
      <c r="S19" s="3"/>
      <c r="T19" s="62"/>
      <c r="U19" s="15"/>
      <c r="V19" s="57" t="s">
        <v>39</v>
      </c>
      <c r="W19" s="18" t="s">
        <v>16</v>
      </c>
    </row>
    <row r="20" spans="1:23" ht="18" customHeight="1" x14ac:dyDescent="0.25">
      <c r="A20" s="3">
        <v>15</v>
      </c>
      <c r="B20" s="66"/>
      <c r="C20" s="67"/>
      <c r="D20" s="50"/>
      <c r="E20" s="51"/>
      <c r="F20" s="50"/>
      <c r="G20" s="50"/>
      <c r="H20" s="50"/>
      <c r="I20" s="1"/>
      <c r="J20" s="1"/>
      <c r="K20" s="1"/>
      <c r="L20" s="1"/>
      <c r="M20" s="1"/>
      <c r="N20" s="1"/>
      <c r="O20" s="1"/>
      <c r="P20" s="1"/>
      <c r="Q20" s="3"/>
      <c r="R20" s="10"/>
      <c r="S20" s="3"/>
      <c r="T20" s="62"/>
      <c r="U20" s="15"/>
      <c r="V20" s="10" t="s">
        <v>17</v>
      </c>
      <c r="W20" s="10">
        <f>COUNTIF($Q$6:$Q$105,"PM")</f>
        <v>9</v>
      </c>
    </row>
    <row r="21" spans="1:23" ht="18" customHeight="1" x14ac:dyDescent="0.25">
      <c r="A21" s="3">
        <v>16</v>
      </c>
      <c r="B21" s="66"/>
      <c r="C21" s="67"/>
      <c r="D21" s="50"/>
      <c r="E21" s="51"/>
      <c r="F21" s="50"/>
      <c r="G21" s="50"/>
      <c r="H21" s="50"/>
      <c r="I21" s="10"/>
      <c r="J21" s="1"/>
      <c r="K21" s="10"/>
      <c r="L21" s="10"/>
      <c r="M21" s="10"/>
      <c r="N21" s="10"/>
      <c r="O21" s="10"/>
      <c r="P21" s="10"/>
      <c r="Q21" s="3"/>
      <c r="R21" s="10"/>
      <c r="S21" s="3"/>
      <c r="T21" s="62"/>
      <c r="U21" s="15"/>
      <c r="V21" s="10" t="s">
        <v>57</v>
      </c>
      <c r="W21" s="10">
        <f>COUNTIF($Q$6:$Q$105,"PC")</f>
        <v>0</v>
      </c>
    </row>
    <row r="22" spans="1:23" ht="18" customHeight="1" x14ac:dyDescent="0.25">
      <c r="A22" s="3">
        <v>17</v>
      </c>
      <c r="B22" s="66"/>
      <c r="C22" s="67"/>
      <c r="D22" s="50"/>
      <c r="E22" s="51"/>
      <c r="F22" s="50"/>
      <c r="G22" s="50"/>
      <c r="H22" s="64"/>
      <c r="I22" s="10"/>
      <c r="J22" s="1"/>
      <c r="K22" s="10"/>
      <c r="L22" s="10"/>
      <c r="M22" s="10"/>
      <c r="N22" s="10"/>
      <c r="O22" s="10"/>
      <c r="P22" s="10"/>
      <c r="Q22" s="3"/>
      <c r="R22" s="10"/>
      <c r="S22" s="3"/>
      <c r="T22" s="62"/>
      <c r="U22" s="15"/>
      <c r="V22" s="10" t="s">
        <v>58</v>
      </c>
      <c r="W22" s="10">
        <f>COUNTIF($Q$6:$Q$105,"PC+PM")</f>
        <v>2</v>
      </c>
    </row>
    <row r="23" spans="1:23" ht="18" customHeight="1" x14ac:dyDescent="0.25">
      <c r="A23" s="3">
        <v>18</v>
      </c>
      <c r="B23" s="66"/>
      <c r="C23" s="67"/>
      <c r="D23" s="50"/>
      <c r="E23" s="51"/>
      <c r="F23" s="50"/>
      <c r="G23" s="50"/>
      <c r="H23" s="50"/>
      <c r="I23" s="10"/>
      <c r="J23" s="1"/>
      <c r="K23" s="10"/>
      <c r="L23" s="10"/>
      <c r="M23" s="10"/>
      <c r="N23" s="10"/>
      <c r="O23" s="10"/>
      <c r="P23" s="10"/>
      <c r="Q23" s="3"/>
      <c r="R23" s="10"/>
      <c r="S23" s="3"/>
      <c r="T23" s="62"/>
      <c r="U23" s="15"/>
      <c r="V23" s="15"/>
      <c r="W23" s="17"/>
    </row>
    <row r="24" spans="1:23" ht="18" customHeight="1" x14ac:dyDescent="0.25">
      <c r="A24" s="3">
        <v>19</v>
      </c>
      <c r="B24" s="66"/>
      <c r="C24" s="67"/>
      <c r="D24" s="50"/>
      <c r="E24" s="51"/>
      <c r="F24" s="50"/>
      <c r="G24" s="50"/>
      <c r="H24" s="50"/>
      <c r="I24" s="10"/>
      <c r="J24" s="1"/>
      <c r="K24" s="10"/>
      <c r="L24" s="10"/>
      <c r="M24" s="10"/>
      <c r="N24" s="10"/>
      <c r="O24" s="10"/>
      <c r="P24" s="10"/>
      <c r="Q24" s="3"/>
      <c r="R24" s="10"/>
      <c r="S24" s="3"/>
      <c r="T24" s="62"/>
      <c r="U24" s="15"/>
      <c r="V24" s="15"/>
      <c r="W24" s="17"/>
    </row>
    <row r="25" spans="1:23" ht="18" customHeight="1" x14ac:dyDescent="0.25">
      <c r="A25" s="3">
        <v>20</v>
      </c>
      <c r="B25" s="66"/>
      <c r="C25" s="67"/>
      <c r="D25" s="50"/>
      <c r="E25" s="51"/>
      <c r="F25" s="50"/>
      <c r="G25" s="50"/>
      <c r="H25" s="50"/>
      <c r="I25" s="10"/>
      <c r="J25" s="1"/>
      <c r="K25" s="10"/>
      <c r="L25" s="10"/>
      <c r="M25" s="1"/>
      <c r="N25" s="10"/>
      <c r="O25" s="10"/>
      <c r="P25" s="10"/>
      <c r="Q25" s="3"/>
      <c r="R25" s="10"/>
      <c r="S25" s="3"/>
      <c r="T25" s="62"/>
      <c r="U25" s="15"/>
      <c r="V25" s="57" t="s">
        <v>54</v>
      </c>
      <c r="W25" s="18" t="s">
        <v>16</v>
      </c>
    </row>
    <row r="26" spans="1:23" ht="18" customHeight="1" x14ac:dyDescent="0.25">
      <c r="A26" s="3">
        <v>21</v>
      </c>
      <c r="B26" s="9"/>
      <c r="C26" s="1"/>
      <c r="D26" s="10"/>
      <c r="E26" s="11"/>
      <c r="F26" s="10"/>
      <c r="G26" s="10"/>
      <c r="H26" s="10"/>
      <c r="I26" s="10"/>
      <c r="J26" s="1"/>
      <c r="K26" s="10"/>
      <c r="L26" s="10"/>
      <c r="M26" s="1"/>
      <c r="N26" s="10"/>
      <c r="O26" s="10"/>
      <c r="P26" s="10"/>
      <c r="Q26" s="3"/>
      <c r="R26" s="10"/>
      <c r="S26" s="3"/>
      <c r="T26" s="62"/>
      <c r="U26" s="15"/>
      <c r="V26" s="3" t="s">
        <v>26</v>
      </c>
      <c r="W26" s="10">
        <f>COUNTIF($R$6:$R$51,"*MCU*")</f>
        <v>0</v>
      </c>
    </row>
    <row r="27" spans="1:23" ht="18" customHeight="1" x14ac:dyDescent="0.25">
      <c r="A27" s="3">
        <v>22</v>
      </c>
      <c r="B27" s="9"/>
      <c r="C27" s="1"/>
      <c r="D27" s="10"/>
      <c r="E27" s="11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3"/>
      <c r="R27" s="10"/>
      <c r="S27" s="3"/>
      <c r="T27" s="62"/>
      <c r="U27" s="15"/>
      <c r="V27" s="3" t="s">
        <v>34</v>
      </c>
      <c r="W27" s="10">
        <f>COUNTIF($R$6:$R$51,"*GSM*")</f>
        <v>0</v>
      </c>
    </row>
    <row r="28" spans="1:23" ht="18" customHeight="1" x14ac:dyDescent="0.25">
      <c r="A28" s="3">
        <v>23</v>
      </c>
      <c r="B28" s="9"/>
      <c r="C28" s="9"/>
      <c r="D28" s="10"/>
      <c r="E28" s="11"/>
      <c r="F28" s="10"/>
      <c r="G28" s="10"/>
      <c r="H28" s="1"/>
      <c r="I28" s="1"/>
      <c r="J28" s="1"/>
      <c r="K28" s="1"/>
      <c r="L28" s="1"/>
      <c r="M28" s="1"/>
      <c r="N28" s="1"/>
      <c r="O28" s="1"/>
      <c r="P28" s="1"/>
      <c r="Q28" s="3"/>
      <c r="R28" s="10"/>
      <c r="S28" s="3"/>
      <c r="T28" s="62"/>
      <c r="U28" s="15"/>
      <c r="V28" s="3" t="s">
        <v>27</v>
      </c>
      <c r="W28" s="10">
        <f>COUNTIF($R$6:$R$51,"*GPS*")</f>
        <v>0</v>
      </c>
    </row>
    <row r="29" spans="1:23" ht="18" customHeight="1" x14ac:dyDescent="0.25">
      <c r="A29" s="3">
        <v>24</v>
      </c>
      <c r="B29" s="9"/>
      <c r="C29" s="9"/>
      <c r="D29" s="10"/>
      <c r="E29" s="11"/>
      <c r="F29" s="10"/>
      <c r="G29" s="10"/>
      <c r="H29" s="1"/>
      <c r="I29" s="1"/>
      <c r="J29" s="1"/>
      <c r="K29" s="1"/>
      <c r="L29" s="1"/>
      <c r="M29" s="1"/>
      <c r="N29" s="1"/>
      <c r="O29" s="1"/>
      <c r="P29" s="1"/>
      <c r="Q29" s="3"/>
      <c r="R29" s="10"/>
      <c r="S29" s="3"/>
      <c r="T29" s="62"/>
      <c r="U29" s="15"/>
      <c r="V29" s="3" t="s">
        <v>60</v>
      </c>
      <c r="W29" s="10">
        <f>COUNTIF($R$6:$R$51,"*I/O*")</f>
        <v>0</v>
      </c>
    </row>
    <row r="30" spans="1:23" ht="18" customHeight="1" x14ac:dyDescent="0.25">
      <c r="A30" s="3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3"/>
      <c r="R30" s="10"/>
      <c r="S30" s="3"/>
      <c r="T30" s="62"/>
      <c r="U30" s="15"/>
      <c r="V30" s="3" t="s">
        <v>32</v>
      </c>
      <c r="W30" s="10">
        <f>COUNTIF($R$6:$R$51,"*NG*")</f>
        <v>0</v>
      </c>
    </row>
    <row r="31" spans="1:23" ht="18" customHeight="1" x14ac:dyDescent="0.25">
      <c r="A31" s="3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3"/>
      <c r="R31" s="10"/>
      <c r="S31" s="3"/>
      <c r="T31" s="62"/>
      <c r="U31" s="15"/>
      <c r="V31" s="3" t="s">
        <v>22</v>
      </c>
      <c r="W31" s="10">
        <f>COUNTIF($R$6:$R$51,"*LK*")</f>
        <v>2</v>
      </c>
    </row>
    <row r="32" spans="1:23" ht="18" customHeight="1" x14ac:dyDescent="0.25">
      <c r="A32" s="3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3"/>
      <c r="R32" s="10"/>
      <c r="S32" s="3"/>
      <c r="T32" s="62"/>
      <c r="U32" s="15"/>
      <c r="V32" s="3" t="s">
        <v>28</v>
      </c>
      <c r="W32" s="10">
        <f>COUNTIF($R$6:$R$51,"*MCH*")</f>
        <v>0</v>
      </c>
    </row>
    <row r="33" spans="1:23" ht="18" customHeight="1" x14ac:dyDescent="0.25">
      <c r="A33" s="3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3"/>
      <c r="R33" s="10"/>
      <c r="S33" s="3"/>
      <c r="T33" s="62"/>
      <c r="U33" s="15"/>
      <c r="V33" s="3" t="s">
        <v>55</v>
      </c>
      <c r="W33" s="10">
        <f>COUNTIF($R$6:$R$51,"*SF*")</f>
        <v>1</v>
      </c>
    </row>
    <row r="34" spans="1:23" ht="18" customHeight="1" x14ac:dyDescent="0.25">
      <c r="A34" s="3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3"/>
      <c r="R34" s="10"/>
      <c r="S34" s="3"/>
      <c r="T34" s="62"/>
      <c r="U34" s="15"/>
      <c r="V34" s="3" t="s">
        <v>56</v>
      </c>
      <c r="W34" s="10">
        <f>COUNTIF($R$6:$R$51,"*RTB*")</f>
        <v>0</v>
      </c>
    </row>
    <row r="35" spans="1:23" ht="18" customHeight="1" x14ac:dyDescent="0.25">
      <c r="A35" s="3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3"/>
      <c r="R35" s="10"/>
      <c r="S35" s="3"/>
      <c r="T35" s="62"/>
      <c r="U35" s="15"/>
      <c r="V35" s="3" t="s">
        <v>38</v>
      </c>
      <c r="W35" s="10">
        <f>COUNTIF($R$6:$R$51,"*NCFW*")</f>
        <v>8</v>
      </c>
    </row>
    <row r="36" spans="1:23" ht="18" customHeight="1" x14ac:dyDescent="0.25">
      <c r="A36" s="3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3"/>
      <c r="R36" s="10"/>
      <c r="S36" s="3"/>
      <c r="T36" s="62"/>
      <c r="U36" s="15"/>
      <c r="V36" s="3" t="s">
        <v>29</v>
      </c>
      <c r="W36" s="10">
        <f>COUNTIF($R$6:$R$51,"*KL*")</f>
        <v>3</v>
      </c>
    </row>
    <row r="37" spans="1:23" ht="18" customHeight="1" x14ac:dyDescent="0.25">
      <c r="A37" s="3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3"/>
      <c r="R37" s="10"/>
      <c r="S37" s="3"/>
      <c r="T37" s="62"/>
      <c r="U37" s="15"/>
      <c r="V37" s="19" t="s">
        <v>33</v>
      </c>
      <c r="W37" s="10">
        <f>SUM(W26:W36)</f>
        <v>14</v>
      </c>
    </row>
    <row r="38" spans="1:23" ht="18" customHeight="1" x14ac:dyDescent="0.25">
      <c r="A38" s="3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3"/>
      <c r="R38" s="10"/>
      <c r="S38" s="3"/>
      <c r="T38" s="62"/>
      <c r="U38" s="15"/>
      <c r="V38" s="15"/>
      <c r="W38" s="17"/>
    </row>
    <row r="39" spans="1:23" ht="18" customHeight="1" x14ac:dyDescent="0.25">
      <c r="A39" s="3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3"/>
      <c r="R39" s="10"/>
      <c r="S39" s="3"/>
      <c r="T39" s="62"/>
      <c r="U39" s="15"/>
      <c r="V39" s="15"/>
      <c r="W39" s="17"/>
    </row>
    <row r="40" spans="1:23" ht="18" customHeight="1" x14ac:dyDescent="0.25">
      <c r="A40" s="3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3"/>
      <c r="R40" s="10"/>
      <c r="S40" s="3"/>
      <c r="T40" s="62"/>
      <c r="U40" s="15"/>
      <c r="V40" s="19" t="s">
        <v>40</v>
      </c>
      <c r="W40" s="10">
        <f>COUNTIF($O$6:$O$51,"*DM*")</f>
        <v>0</v>
      </c>
    </row>
    <row r="41" spans="1:23" ht="18" customHeight="1" x14ac:dyDescent="0.25">
      <c r="A41" s="3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3"/>
      <c r="R41" s="10"/>
      <c r="S41" s="3"/>
      <c r="T41" s="62"/>
      <c r="U41" s="15"/>
      <c r="V41" s="19" t="s">
        <v>41</v>
      </c>
      <c r="W41" s="10">
        <f>COUNTIF($O$6:$O$51,"*KS*")</f>
        <v>0</v>
      </c>
    </row>
    <row r="42" spans="1:23" ht="18" customHeight="1" x14ac:dyDescent="0.25">
      <c r="A42" s="3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3"/>
      <c r="R42" s="10"/>
      <c r="S42" s="3"/>
      <c r="T42" s="62"/>
      <c r="U42" s="15"/>
      <c r="V42" s="15"/>
      <c r="W42" s="17"/>
    </row>
    <row r="43" spans="1:23" ht="18" customHeight="1" x14ac:dyDescent="0.25">
      <c r="A43" s="3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3"/>
      <c r="R43" s="10"/>
      <c r="S43" s="3"/>
      <c r="T43" s="62"/>
      <c r="U43" s="15"/>
      <c r="V43" s="15"/>
      <c r="W43" s="17"/>
    </row>
    <row r="44" spans="1:23" ht="18" customHeight="1" x14ac:dyDescent="0.25">
      <c r="A44" s="3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3"/>
      <c r="R44" s="10"/>
      <c r="S44" s="3"/>
      <c r="T44" s="45"/>
      <c r="U44" s="15"/>
      <c r="V44" s="57" t="s">
        <v>3</v>
      </c>
      <c r="W44" s="57" t="s">
        <v>16</v>
      </c>
    </row>
    <row r="45" spans="1:23" ht="18" customHeight="1" x14ac:dyDescent="0.25">
      <c r="A45" s="3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3"/>
      <c r="R45" s="10"/>
      <c r="S45" s="3"/>
      <c r="T45" s="45"/>
      <c r="U45" s="15"/>
      <c r="V45" s="10" t="s">
        <v>50</v>
      </c>
      <c r="W45" s="10">
        <f>COUNTIF($D$6:$D$105,"TG102E")</f>
        <v>0</v>
      </c>
    </row>
    <row r="46" spans="1:23" ht="18" customHeight="1" x14ac:dyDescent="0.25">
      <c r="A46" s="3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3"/>
      <c r="R46" s="10"/>
      <c r="S46" s="3"/>
      <c r="T46" s="45"/>
      <c r="U46" s="15"/>
      <c r="V46" s="10" t="s">
        <v>44</v>
      </c>
      <c r="W46" s="10">
        <f>COUNTIF($D$6:$D$105,"TG102LE")</f>
        <v>11</v>
      </c>
    </row>
    <row r="47" spans="1:23" ht="18" customHeight="1" x14ac:dyDescent="0.25">
      <c r="A47" s="3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3"/>
      <c r="R47" s="10"/>
      <c r="S47" s="3"/>
      <c r="T47" s="45"/>
      <c r="U47" s="47"/>
      <c r="V47" s="10" t="s">
        <v>45</v>
      </c>
      <c r="W47" s="10">
        <f>COUNTIF($D$6:$D$105,"TG007X")</f>
        <v>0</v>
      </c>
    </row>
    <row r="48" spans="1:23" ht="18" customHeight="1" x14ac:dyDescent="0.25">
      <c r="A48" s="3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3"/>
      <c r="R48" s="10"/>
      <c r="S48" s="3"/>
      <c r="T48" s="45"/>
      <c r="U48" s="47"/>
      <c r="V48" s="10" t="s">
        <v>46</v>
      </c>
      <c r="W48" s="10">
        <f>COUNTIF($D$6:$D$105,"TG102V")</f>
        <v>0</v>
      </c>
    </row>
    <row r="49" spans="1:23" ht="18" customHeight="1" x14ac:dyDescent="0.25">
      <c r="A49" s="3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3"/>
      <c r="R49" s="10"/>
      <c r="S49" s="3"/>
      <c r="T49" s="45"/>
      <c r="U49" s="47"/>
      <c r="V49" s="10" t="s">
        <v>47</v>
      </c>
      <c r="W49" s="10">
        <f>COUNTIF($D$6:$D$105,"TG102SE")</f>
        <v>0</v>
      </c>
    </row>
    <row r="50" spans="1:23" ht="18" customHeight="1" x14ac:dyDescent="0.25">
      <c r="A50" s="31">
        <v>45</v>
      </c>
      <c r="B50" s="32"/>
      <c r="C50" s="32"/>
      <c r="D50" s="61"/>
      <c r="E50" s="33"/>
      <c r="F50" s="61"/>
      <c r="G50" s="61"/>
      <c r="H50" s="34"/>
      <c r="I50" s="34"/>
      <c r="J50" s="34"/>
      <c r="K50" s="34"/>
      <c r="L50" s="34"/>
      <c r="M50" s="34"/>
      <c r="N50" s="34"/>
      <c r="O50" s="34"/>
      <c r="P50" s="34"/>
      <c r="Q50" s="31"/>
      <c r="R50" s="61"/>
      <c r="S50" s="31"/>
      <c r="T50" s="45"/>
      <c r="U50" s="47"/>
      <c r="V50" s="10" t="s">
        <v>48</v>
      </c>
      <c r="W50" s="10">
        <f>COUNTIF($D$6:$D$105,"TG007S")</f>
        <v>0</v>
      </c>
    </row>
    <row r="51" spans="1:23" ht="18" customHeight="1" x14ac:dyDescent="0.25">
      <c r="A51" s="3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3"/>
      <c r="R51" s="10"/>
      <c r="S51" s="10"/>
      <c r="T51" s="45"/>
      <c r="U51" s="47"/>
      <c r="V51" s="10" t="s">
        <v>49</v>
      </c>
      <c r="W51" s="10">
        <f>COUNTIF($D$6:$D$105,"TG007")</f>
        <v>0</v>
      </c>
    </row>
    <row r="52" spans="1:23" ht="18" customHeight="1" x14ac:dyDescent="0.25">
      <c r="A52" s="3">
        <v>47</v>
      </c>
      <c r="B52" s="35"/>
      <c r="C52" s="35"/>
      <c r="D52" s="35"/>
      <c r="E52" s="35"/>
      <c r="F52" s="35"/>
      <c r="G52" s="35"/>
      <c r="H52" s="35"/>
      <c r="I52" s="35"/>
      <c r="J52" s="35"/>
      <c r="K52" s="35"/>
      <c r="L52" s="36"/>
      <c r="M52" s="35"/>
      <c r="N52" s="35"/>
      <c r="O52" s="35"/>
      <c r="P52" s="35"/>
      <c r="Q52" s="35"/>
      <c r="R52" s="35"/>
      <c r="S52" s="35"/>
      <c r="T52" s="45"/>
      <c r="U52" s="47"/>
      <c r="V52" s="10" t="s">
        <v>51</v>
      </c>
      <c r="W52" s="10">
        <f>COUNTIF($D$6:$D$105,"TG102")</f>
        <v>0</v>
      </c>
    </row>
    <row r="53" spans="1:23" ht="18" customHeight="1" x14ac:dyDescent="0.25">
      <c r="A53" s="3">
        <v>48</v>
      </c>
      <c r="B53" s="35"/>
      <c r="C53" s="35"/>
      <c r="D53" s="35"/>
      <c r="E53" s="35"/>
      <c r="F53" s="35"/>
      <c r="G53" s="35"/>
      <c r="H53" s="35"/>
      <c r="I53" s="35"/>
      <c r="J53" s="35"/>
      <c r="K53" s="35"/>
      <c r="L53" s="36"/>
      <c r="M53" s="35"/>
      <c r="N53" s="20"/>
      <c r="O53" s="20"/>
      <c r="P53" s="35"/>
      <c r="Q53" s="35"/>
      <c r="R53" s="35"/>
      <c r="S53" s="35"/>
      <c r="T53" s="45"/>
      <c r="U53" s="47"/>
      <c r="V53" s="10" t="s">
        <v>52</v>
      </c>
      <c r="W53" s="10">
        <f>COUNTIF($D$6:$D$105,"TG102A")</f>
        <v>0</v>
      </c>
    </row>
    <row r="54" spans="1:23" ht="18" customHeight="1" x14ac:dyDescent="0.25">
      <c r="A54" s="31">
        <v>49</v>
      </c>
      <c r="B54" s="41"/>
      <c r="C54" s="41"/>
      <c r="D54" s="41"/>
      <c r="E54" s="41"/>
      <c r="F54" s="41"/>
      <c r="G54" s="41"/>
      <c r="H54" s="41"/>
      <c r="I54" s="41"/>
      <c r="J54" s="41"/>
      <c r="K54" s="41"/>
      <c r="L54" s="42"/>
      <c r="M54" s="41"/>
      <c r="N54" s="43"/>
      <c r="O54" s="43"/>
      <c r="P54" s="41"/>
      <c r="Q54" s="41"/>
      <c r="R54" s="41"/>
      <c r="S54" s="41"/>
      <c r="T54" s="45"/>
      <c r="U54" s="47"/>
      <c r="V54" s="10" t="s">
        <v>53</v>
      </c>
      <c r="W54" s="10">
        <f>COUNTIF($D$6:$D$105,"NSHD")</f>
        <v>0</v>
      </c>
    </row>
    <row r="55" spans="1:23" ht="18" customHeight="1" x14ac:dyDescent="0.25">
      <c r="A55" s="3">
        <v>50</v>
      </c>
      <c r="B55" s="35"/>
      <c r="C55" s="35"/>
      <c r="D55" s="35"/>
      <c r="E55" s="35"/>
      <c r="F55" s="35"/>
      <c r="G55" s="35"/>
      <c r="H55" s="35"/>
      <c r="I55" s="35"/>
      <c r="J55" s="35"/>
      <c r="K55" s="35"/>
      <c r="L55" s="36"/>
      <c r="M55" s="35"/>
      <c r="N55" s="20"/>
      <c r="O55" s="20"/>
      <c r="P55" s="35"/>
      <c r="Q55" s="35"/>
      <c r="R55" s="35"/>
      <c r="S55" s="35"/>
      <c r="T55" s="45"/>
      <c r="U55" s="47"/>
      <c r="V55" s="10" t="s">
        <v>62</v>
      </c>
      <c r="W55" s="10">
        <f>COUNTIF($D$6:$D$105,"CBN")</f>
        <v>0</v>
      </c>
    </row>
    <row r="56" spans="1:23" ht="18" customHeight="1" x14ac:dyDescent="0.25">
      <c r="A56" s="3">
        <v>51</v>
      </c>
      <c r="B56" s="35"/>
      <c r="C56" s="35"/>
      <c r="D56" s="35"/>
      <c r="E56" s="35"/>
      <c r="F56" s="35"/>
      <c r="G56" s="35"/>
      <c r="H56" s="35"/>
      <c r="I56" s="35"/>
      <c r="J56" s="35"/>
      <c r="K56" s="35"/>
      <c r="L56" s="36"/>
      <c r="M56" s="35"/>
      <c r="N56" s="35"/>
      <c r="O56" s="35"/>
      <c r="P56" s="35"/>
      <c r="Q56" s="35"/>
      <c r="R56" s="35"/>
      <c r="S56" s="35"/>
      <c r="T56" s="45"/>
      <c r="U56" s="47"/>
      <c r="V56" s="86" t="s">
        <v>63</v>
      </c>
      <c r="W56" s="86">
        <f>SUM(COUNTIF($D$6:$D$106,"**")-SUM($W$45:$W$55))</f>
        <v>0</v>
      </c>
    </row>
    <row r="57" spans="1:23" ht="18" customHeight="1" x14ac:dyDescent="0.25">
      <c r="A57" s="3">
        <v>52</v>
      </c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6"/>
      <c r="M57" s="35"/>
      <c r="N57" s="35"/>
      <c r="O57" s="35"/>
      <c r="P57" s="35"/>
      <c r="Q57" s="35"/>
      <c r="R57" s="35"/>
      <c r="S57" s="35"/>
      <c r="T57" s="45"/>
      <c r="U57" s="47"/>
      <c r="V57" s="87"/>
      <c r="W57" s="87"/>
    </row>
    <row r="58" spans="1:23" ht="18" customHeight="1" x14ac:dyDescent="0.25">
      <c r="A58" s="3">
        <v>53</v>
      </c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6"/>
      <c r="M58" s="35"/>
      <c r="N58" s="35"/>
      <c r="O58" s="35"/>
      <c r="P58" s="35"/>
      <c r="Q58" s="35"/>
      <c r="R58" s="35"/>
      <c r="S58" s="35"/>
      <c r="T58" s="45"/>
      <c r="U58" s="47"/>
      <c r="V58" s="88"/>
      <c r="W58" s="88"/>
    </row>
    <row r="59" spans="1:23" ht="18" customHeight="1" x14ac:dyDescent="0.25">
      <c r="A59" s="3">
        <v>54</v>
      </c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6"/>
      <c r="M59" s="35"/>
      <c r="N59" s="35"/>
      <c r="O59" s="35"/>
      <c r="P59" s="35"/>
      <c r="Q59" s="35"/>
      <c r="R59" s="35"/>
      <c r="S59" s="35"/>
      <c r="T59" s="45"/>
      <c r="U59" s="47"/>
      <c r="V59" s="37"/>
      <c r="W59" s="38"/>
    </row>
    <row r="60" spans="1:23" ht="18" customHeight="1" x14ac:dyDescent="0.25">
      <c r="A60" s="3">
        <v>55</v>
      </c>
      <c r="B60" s="35"/>
      <c r="C60" s="35"/>
      <c r="D60" s="35"/>
      <c r="E60" s="35"/>
      <c r="F60" s="35"/>
      <c r="G60" s="35"/>
      <c r="H60" s="35"/>
      <c r="I60" s="35"/>
      <c r="J60" s="35"/>
      <c r="K60" s="35"/>
      <c r="L60" s="36"/>
      <c r="M60" s="35"/>
      <c r="N60" s="35"/>
      <c r="O60" s="35"/>
      <c r="P60" s="35"/>
      <c r="Q60" s="35"/>
      <c r="R60" s="35"/>
      <c r="S60" s="35"/>
      <c r="T60" s="45"/>
      <c r="U60" s="47"/>
      <c r="V60" s="37"/>
      <c r="W60" s="38"/>
    </row>
    <row r="61" spans="1:23" ht="18" customHeight="1" x14ac:dyDescent="0.25">
      <c r="A61" s="3">
        <v>56</v>
      </c>
      <c r="B61" s="35"/>
      <c r="C61" s="35"/>
      <c r="D61" s="35"/>
      <c r="E61" s="35"/>
      <c r="F61" s="35"/>
      <c r="G61" s="35"/>
      <c r="H61" s="35"/>
      <c r="I61" s="35"/>
      <c r="J61" s="35"/>
      <c r="K61" s="35"/>
      <c r="L61" s="36"/>
      <c r="M61" s="35"/>
      <c r="N61" s="35"/>
      <c r="O61" s="35"/>
      <c r="P61" s="35"/>
      <c r="Q61" s="35"/>
      <c r="R61" s="35"/>
      <c r="S61" s="35"/>
      <c r="T61" s="45"/>
      <c r="U61" s="47"/>
      <c r="V61" s="19" t="s">
        <v>40</v>
      </c>
      <c r="W61" s="10">
        <f>COUNTIF($O$6:$O$105,"*DM*")</f>
        <v>0</v>
      </c>
    </row>
    <row r="62" spans="1:23" ht="18" customHeight="1" x14ac:dyDescent="0.25">
      <c r="A62" s="3">
        <v>57</v>
      </c>
      <c r="B62" s="35"/>
      <c r="C62" s="35"/>
      <c r="D62" s="35"/>
      <c r="E62" s="35"/>
      <c r="F62" s="35"/>
      <c r="G62" s="35"/>
      <c r="H62" s="35"/>
      <c r="I62" s="35"/>
      <c r="J62" s="35"/>
      <c r="K62" s="35"/>
      <c r="L62" s="36"/>
      <c r="M62" s="35"/>
      <c r="N62" s="35"/>
      <c r="O62" s="35"/>
      <c r="P62" s="35"/>
      <c r="Q62" s="35"/>
      <c r="R62" s="35"/>
      <c r="S62" s="35"/>
      <c r="T62" s="45"/>
      <c r="U62" s="47"/>
      <c r="V62" s="19" t="s">
        <v>41</v>
      </c>
      <c r="W62" s="10">
        <f>COUNTIF($O$6:$O$105,"*KS*")</f>
        <v>0</v>
      </c>
    </row>
    <row r="63" spans="1:23" ht="18" customHeight="1" x14ac:dyDescent="0.25">
      <c r="A63" s="3">
        <v>58</v>
      </c>
      <c r="B63" s="35"/>
      <c r="C63" s="35"/>
      <c r="D63" s="35"/>
      <c r="E63" s="35"/>
      <c r="F63" s="35"/>
      <c r="G63" s="35"/>
      <c r="H63" s="35"/>
      <c r="I63" s="35"/>
      <c r="J63" s="35"/>
      <c r="K63" s="35"/>
      <c r="L63" s="36"/>
      <c r="M63" s="35"/>
      <c r="N63" s="35"/>
      <c r="O63" s="35"/>
      <c r="P63" s="35"/>
      <c r="Q63" s="35"/>
      <c r="R63" s="35"/>
      <c r="S63" s="35"/>
      <c r="T63" s="45"/>
      <c r="U63" s="47"/>
      <c r="V63" s="37"/>
      <c r="W63" s="38"/>
    </row>
    <row r="64" spans="1:23" ht="18" customHeight="1" x14ac:dyDescent="0.25">
      <c r="A64" s="3">
        <v>59</v>
      </c>
      <c r="B64" s="35"/>
      <c r="C64" s="35"/>
      <c r="D64" s="35"/>
      <c r="E64" s="35"/>
      <c r="F64" s="35"/>
      <c r="G64" s="35"/>
      <c r="H64" s="35"/>
      <c r="I64" s="35"/>
      <c r="J64" s="35"/>
      <c r="K64" s="35"/>
      <c r="L64" s="36"/>
      <c r="M64" s="35"/>
      <c r="N64" s="35"/>
      <c r="O64" s="35"/>
      <c r="P64" s="35"/>
      <c r="Q64" s="35"/>
      <c r="R64" s="35"/>
      <c r="S64" s="35"/>
      <c r="T64" s="45"/>
      <c r="U64" s="47"/>
      <c r="V64" s="37"/>
      <c r="W64" s="38"/>
    </row>
    <row r="65" spans="1:23" ht="18" customHeight="1" x14ac:dyDescent="0.25">
      <c r="A65" s="3">
        <v>60</v>
      </c>
      <c r="B65" s="35"/>
      <c r="C65" s="35"/>
      <c r="D65" s="35"/>
      <c r="E65" s="35"/>
      <c r="F65" s="35"/>
      <c r="G65" s="35"/>
      <c r="H65" s="35"/>
      <c r="I65" s="35"/>
      <c r="J65" s="35"/>
      <c r="K65" s="35"/>
      <c r="L65" s="36"/>
      <c r="M65" s="35"/>
      <c r="N65" s="35"/>
      <c r="O65" s="35"/>
      <c r="P65" s="35"/>
      <c r="Q65" s="35"/>
      <c r="R65" s="35"/>
      <c r="S65" s="35"/>
      <c r="T65" s="45"/>
      <c r="U65" s="47"/>
      <c r="V65" s="37"/>
      <c r="W65" s="38"/>
    </row>
    <row r="66" spans="1:23" ht="18" customHeight="1" x14ac:dyDescent="0.25">
      <c r="A66" s="3">
        <v>61</v>
      </c>
      <c r="B66" s="35"/>
      <c r="C66" s="35"/>
      <c r="D66" s="35"/>
      <c r="E66" s="35"/>
      <c r="F66" s="35"/>
      <c r="G66" s="35"/>
      <c r="H66" s="35"/>
      <c r="I66" s="35"/>
      <c r="J66" s="35"/>
      <c r="K66" s="35"/>
      <c r="L66" s="36"/>
      <c r="M66" s="35"/>
      <c r="N66" s="35"/>
      <c r="O66" s="35"/>
      <c r="P66" s="35"/>
      <c r="Q66" s="35"/>
      <c r="R66" s="35"/>
      <c r="S66" s="35"/>
      <c r="T66" s="45"/>
      <c r="U66" s="47"/>
      <c r="V66" s="37"/>
      <c r="W66" s="38"/>
    </row>
    <row r="67" spans="1:23" ht="18" customHeight="1" x14ac:dyDescent="0.25">
      <c r="A67" s="3">
        <v>62</v>
      </c>
      <c r="B67" s="35"/>
      <c r="C67" s="35"/>
      <c r="D67" s="35"/>
      <c r="E67" s="35"/>
      <c r="F67" s="35"/>
      <c r="G67" s="35"/>
      <c r="H67" s="35"/>
      <c r="I67" s="35"/>
      <c r="J67" s="35"/>
      <c r="K67" s="35"/>
      <c r="L67" s="36"/>
      <c r="M67" s="35"/>
      <c r="N67" s="35"/>
      <c r="O67" s="35"/>
      <c r="P67" s="35"/>
      <c r="Q67" s="35"/>
      <c r="R67" s="35"/>
      <c r="S67" s="35"/>
      <c r="T67" s="45"/>
      <c r="U67" s="47"/>
      <c r="V67" s="37">
        <f>SUM(D6:D12)</f>
        <v>0</v>
      </c>
      <c r="W67" s="38"/>
    </row>
    <row r="68" spans="1:23" ht="18" customHeight="1" x14ac:dyDescent="0.25">
      <c r="A68" s="3">
        <v>63</v>
      </c>
      <c r="B68" s="35"/>
      <c r="C68" s="35"/>
      <c r="D68" s="35"/>
      <c r="E68" s="35"/>
      <c r="F68" s="35"/>
      <c r="G68" s="35"/>
      <c r="H68" s="35"/>
      <c r="I68" s="35"/>
      <c r="J68" s="35"/>
      <c r="K68" s="35"/>
      <c r="L68" s="36"/>
      <c r="M68" s="35"/>
      <c r="N68" s="35"/>
      <c r="O68" s="35"/>
      <c r="P68" s="35"/>
      <c r="Q68" s="35"/>
      <c r="R68" s="35"/>
      <c r="S68" s="35"/>
      <c r="T68" s="45"/>
      <c r="U68" s="47"/>
      <c r="V68" s="37"/>
      <c r="W68" s="38"/>
    </row>
    <row r="69" spans="1:23" ht="18" customHeight="1" x14ac:dyDescent="0.25">
      <c r="A69" s="3">
        <v>64</v>
      </c>
      <c r="B69" s="35"/>
      <c r="C69" s="35"/>
      <c r="D69" s="35"/>
      <c r="E69" s="35"/>
      <c r="F69" s="35"/>
      <c r="G69" s="35"/>
      <c r="H69" s="35"/>
      <c r="I69" s="35"/>
      <c r="J69" s="35"/>
      <c r="K69" s="35"/>
      <c r="L69" s="36"/>
      <c r="M69" s="35"/>
      <c r="N69" s="35"/>
      <c r="O69" s="35"/>
      <c r="P69" s="35"/>
      <c r="Q69" s="35"/>
      <c r="R69" s="35"/>
      <c r="S69" s="35"/>
      <c r="T69" s="45"/>
      <c r="U69" s="47"/>
      <c r="V69" s="37"/>
      <c r="W69" s="38"/>
    </row>
    <row r="70" spans="1:23" ht="18" customHeight="1" x14ac:dyDescent="0.25">
      <c r="A70" s="3">
        <v>65</v>
      </c>
      <c r="B70" s="35"/>
      <c r="C70" s="35"/>
      <c r="D70" s="35"/>
      <c r="E70" s="35"/>
      <c r="F70" s="35"/>
      <c r="G70" s="35"/>
      <c r="H70" s="35"/>
      <c r="I70" s="35"/>
      <c r="J70" s="35"/>
      <c r="K70" s="35"/>
      <c r="L70" s="36"/>
      <c r="M70" s="35"/>
      <c r="N70" s="35"/>
      <c r="O70" s="35"/>
      <c r="P70" s="35"/>
      <c r="Q70" s="35"/>
      <c r="R70" s="35"/>
      <c r="S70" s="35"/>
      <c r="T70" s="45"/>
      <c r="U70" s="47"/>
      <c r="V70" s="37"/>
      <c r="W70" s="38"/>
    </row>
    <row r="71" spans="1:23" ht="18" customHeight="1" x14ac:dyDescent="0.25">
      <c r="A71" s="3">
        <v>66</v>
      </c>
      <c r="B71" s="35"/>
      <c r="C71" s="35"/>
      <c r="D71" s="35"/>
      <c r="E71" s="35"/>
      <c r="F71" s="35"/>
      <c r="G71" s="35"/>
      <c r="H71" s="35"/>
      <c r="I71" s="35"/>
      <c r="J71" s="35"/>
      <c r="K71" s="35"/>
      <c r="L71" s="36"/>
      <c r="M71" s="35"/>
      <c r="N71" s="35"/>
      <c r="O71" s="35"/>
      <c r="P71" s="35"/>
      <c r="Q71" s="35"/>
      <c r="R71" s="35"/>
      <c r="S71" s="35"/>
      <c r="T71" s="45"/>
      <c r="U71" s="47"/>
      <c r="V71" s="37"/>
      <c r="W71" s="38"/>
    </row>
    <row r="72" spans="1:23" ht="18" customHeight="1" x14ac:dyDescent="0.25">
      <c r="A72" s="3">
        <v>67</v>
      </c>
      <c r="B72" s="35"/>
      <c r="C72" s="35"/>
      <c r="D72" s="35"/>
      <c r="E72" s="35"/>
      <c r="F72" s="35"/>
      <c r="G72" s="35"/>
      <c r="H72" s="35"/>
      <c r="I72" s="35"/>
      <c r="J72" s="35"/>
      <c r="K72" s="35"/>
      <c r="L72" s="36"/>
      <c r="M72" s="35"/>
      <c r="N72" s="35"/>
      <c r="O72" s="35"/>
      <c r="P72" s="35"/>
      <c r="Q72" s="35"/>
      <c r="R72" s="35"/>
      <c r="S72" s="35"/>
      <c r="T72" s="45"/>
      <c r="U72" s="47"/>
      <c r="V72" s="37"/>
      <c r="W72" s="38"/>
    </row>
    <row r="73" spans="1:23" ht="18" customHeight="1" x14ac:dyDescent="0.25">
      <c r="A73" s="3">
        <v>68</v>
      </c>
      <c r="B73" s="35"/>
      <c r="C73" s="35"/>
      <c r="D73" s="35"/>
      <c r="E73" s="35"/>
      <c r="F73" s="35"/>
      <c r="G73" s="35"/>
      <c r="H73" s="35"/>
      <c r="I73" s="35"/>
      <c r="J73" s="35"/>
      <c r="K73" s="35"/>
      <c r="L73" s="36"/>
      <c r="M73" s="35"/>
      <c r="N73" s="35"/>
      <c r="O73" s="35"/>
      <c r="P73" s="35"/>
      <c r="Q73" s="35"/>
      <c r="R73" s="35"/>
      <c r="S73" s="35"/>
      <c r="T73" s="45"/>
      <c r="U73" s="47"/>
      <c r="V73" s="37"/>
      <c r="W73" s="38"/>
    </row>
    <row r="74" spans="1:23" ht="18" customHeight="1" x14ac:dyDescent="0.25">
      <c r="A74" s="3">
        <v>69</v>
      </c>
      <c r="B74" s="35"/>
      <c r="C74" s="35"/>
      <c r="D74" s="35"/>
      <c r="E74" s="35"/>
      <c r="F74" s="35"/>
      <c r="G74" s="35"/>
      <c r="H74" s="35"/>
      <c r="I74" s="35"/>
      <c r="J74" s="35"/>
      <c r="K74" s="35"/>
      <c r="L74" s="36"/>
      <c r="M74" s="35"/>
      <c r="N74" s="35"/>
      <c r="O74" s="35"/>
      <c r="P74" s="35"/>
      <c r="Q74" s="35"/>
      <c r="R74" s="35"/>
      <c r="S74" s="35"/>
      <c r="T74" s="45"/>
      <c r="U74" s="47"/>
      <c r="V74" s="37"/>
      <c r="W74" s="38"/>
    </row>
    <row r="75" spans="1:23" ht="18" customHeight="1" x14ac:dyDescent="0.25">
      <c r="A75" s="3">
        <v>70</v>
      </c>
      <c r="B75" s="35"/>
      <c r="C75" s="35"/>
      <c r="D75" s="35"/>
      <c r="E75" s="35"/>
      <c r="F75" s="35"/>
      <c r="G75" s="35"/>
      <c r="H75" s="35"/>
      <c r="I75" s="35"/>
      <c r="J75" s="35"/>
      <c r="K75" s="35"/>
      <c r="L75" s="36"/>
      <c r="M75" s="35"/>
      <c r="N75" s="35"/>
      <c r="O75" s="35"/>
      <c r="P75" s="35"/>
      <c r="Q75" s="35"/>
      <c r="R75" s="35"/>
      <c r="S75" s="35"/>
      <c r="T75" s="45"/>
      <c r="U75" s="47"/>
      <c r="V75" s="37"/>
      <c r="W75" s="38"/>
    </row>
    <row r="76" spans="1:23" ht="18" customHeight="1" x14ac:dyDescent="0.25">
      <c r="A76" s="3">
        <v>71</v>
      </c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36"/>
      <c r="M76" s="35"/>
      <c r="N76" s="35"/>
      <c r="O76" s="35"/>
      <c r="P76" s="35"/>
      <c r="Q76" s="35"/>
      <c r="R76" s="35"/>
      <c r="S76" s="35"/>
      <c r="T76" s="45"/>
      <c r="U76" s="47"/>
      <c r="V76" s="37"/>
      <c r="W76" s="38"/>
    </row>
    <row r="77" spans="1:23" ht="18" customHeight="1" x14ac:dyDescent="0.25">
      <c r="A77" s="3">
        <v>72</v>
      </c>
      <c r="B77" s="35"/>
      <c r="C77" s="35"/>
      <c r="D77" s="35"/>
      <c r="E77" s="35"/>
      <c r="F77" s="35"/>
      <c r="G77" s="35"/>
      <c r="H77" s="35"/>
      <c r="I77" s="35"/>
      <c r="J77" s="35"/>
      <c r="K77" s="35"/>
      <c r="L77" s="36"/>
      <c r="M77" s="35"/>
      <c r="N77" s="35"/>
      <c r="O77" s="35"/>
      <c r="P77" s="35"/>
      <c r="Q77" s="35"/>
      <c r="R77" s="35"/>
      <c r="S77" s="35"/>
      <c r="T77" s="45"/>
      <c r="U77" s="47"/>
      <c r="V77" s="37"/>
      <c r="W77" s="38"/>
    </row>
    <row r="78" spans="1:23" ht="18" customHeight="1" x14ac:dyDescent="0.25">
      <c r="A78" s="3">
        <v>73</v>
      </c>
      <c r="B78" s="35"/>
      <c r="C78" s="35"/>
      <c r="D78" s="35"/>
      <c r="E78" s="35"/>
      <c r="F78" s="35"/>
      <c r="G78" s="35"/>
      <c r="H78" s="35"/>
      <c r="I78" s="35"/>
      <c r="J78" s="35"/>
      <c r="K78" s="35"/>
      <c r="L78" s="36"/>
      <c r="M78" s="35"/>
      <c r="N78" s="35"/>
      <c r="O78" s="35"/>
      <c r="P78" s="35"/>
      <c r="Q78" s="35"/>
      <c r="R78" s="35"/>
      <c r="S78" s="35"/>
      <c r="T78" s="45"/>
      <c r="U78" s="47"/>
      <c r="V78" s="37"/>
      <c r="W78" s="38"/>
    </row>
    <row r="79" spans="1:23" ht="18" customHeight="1" x14ac:dyDescent="0.25">
      <c r="A79" s="3">
        <v>74</v>
      </c>
      <c r="B79" s="35"/>
      <c r="C79" s="35"/>
      <c r="D79" s="35"/>
      <c r="E79" s="35"/>
      <c r="F79" s="35"/>
      <c r="G79" s="35"/>
      <c r="H79" s="35"/>
      <c r="I79" s="35"/>
      <c r="J79" s="35"/>
      <c r="K79" s="35"/>
      <c r="L79" s="36"/>
      <c r="M79" s="35"/>
      <c r="N79" s="35"/>
      <c r="O79" s="35"/>
      <c r="P79" s="35"/>
      <c r="Q79" s="35"/>
      <c r="R79" s="35"/>
      <c r="S79" s="35"/>
      <c r="T79" s="45"/>
      <c r="U79" s="47"/>
      <c r="V79" s="37"/>
      <c r="W79" s="38"/>
    </row>
    <row r="80" spans="1:23" ht="18" customHeight="1" x14ac:dyDescent="0.25">
      <c r="A80" s="3">
        <v>75</v>
      </c>
      <c r="B80" s="35"/>
      <c r="C80" s="35"/>
      <c r="D80" s="35"/>
      <c r="E80" s="35"/>
      <c r="F80" s="35"/>
      <c r="G80" s="35"/>
      <c r="H80" s="35"/>
      <c r="I80" s="35"/>
      <c r="J80" s="35"/>
      <c r="K80" s="35"/>
      <c r="L80" s="36"/>
      <c r="M80" s="35"/>
      <c r="N80" s="35"/>
      <c r="O80" s="35"/>
      <c r="P80" s="35"/>
      <c r="Q80" s="35"/>
      <c r="R80" s="35"/>
      <c r="S80" s="35"/>
      <c r="T80" s="45"/>
      <c r="U80" s="47"/>
      <c r="V80" s="37"/>
      <c r="W80" s="38"/>
    </row>
    <row r="81" spans="1:23" ht="18" customHeight="1" x14ac:dyDescent="0.25">
      <c r="A81" s="3">
        <v>76</v>
      </c>
      <c r="B81" s="35"/>
      <c r="C81" s="35"/>
      <c r="D81" s="35"/>
      <c r="E81" s="35"/>
      <c r="F81" s="35"/>
      <c r="G81" s="35"/>
      <c r="H81" s="35"/>
      <c r="I81" s="35"/>
      <c r="J81" s="35"/>
      <c r="K81" s="35"/>
      <c r="L81" s="36"/>
      <c r="M81" s="35"/>
      <c r="N81" s="35"/>
      <c r="O81" s="35"/>
      <c r="P81" s="35"/>
      <c r="Q81" s="35"/>
      <c r="R81" s="35"/>
      <c r="S81" s="35"/>
      <c r="T81" s="45"/>
      <c r="U81" s="47"/>
      <c r="V81" s="37"/>
      <c r="W81" s="38"/>
    </row>
    <row r="82" spans="1:23" ht="18" customHeight="1" x14ac:dyDescent="0.25">
      <c r="A82" s="3">
        <v>77</v>
      </c>
      <c r="B82" s="35"/>
      <c r="C82" s="35"/>
      <c r="D82" s="35"/>
      <c r="E82" s="35"/>
      <c r="F82" s="35"/>
      <c r="G82" s="35"/>
      <c r="H82" s="35"/>
      <c r="I82" s="35"/>
      <c r="J82" s="35"/>
      <c r="K82" s="35"/>
      <c r="L82" s="36"/>
      <c r="M82" s="35"/>
      <c r="N82" s="35"/>
      <c r="O82" s="35"/>
      <c r="P82" s="35"/>
      <c r="Q82" s="35"/>
      <c r="R82" s="35"/>
      <c r="S82" s="35"/>
      <c r="T82" s="45"/>
      <c r="U82" s="47"/>
      <c r="V82" s="37"/>
      <c r="W82" s="38"/>
    </row>
    <row r="83" spans="1:23" ht="18" customHeight="1" x14ac:dyDescent="0.25">
      <c r="A83" s="3">
        <v>78</v>
      </c>
      <c r="B83" s="35"/>
      <c r="C83" s="35"/>
      <c r="D83" s="35"/>
      <c r="E83" s="35"/>
      <c r="F83" s="35"/>
      <c r="G83" s="35"/>
      <c r="H83" s="35"/>
      <c r="I83" s="35"/>
      <c r="J83" s="35"/>
      <c r="K83" s="35"/>
      <c r="L83" s="36"/>
      <c r="M83" s="35"/>
      <c r="N83" s="35"/>
      <c r="O83" s="35"/>
      <c r="P83" s="35"/>
      <c r="Q83" s="35"/>
      <c r="R83" s="35"/>
      <c r="S83" s="35"/>
      <c r="T83" s="45"/>
      <c r="U83" s="47"/>
      <c r="V83" s="37"/>
      <c r="W83" s="38"/>
    </row>
    <row r="84" spans="1:23" ht="18" customHeight="1" x14ac:dyDescent="0.25">
      <c r="A84" s="3">
        <v>79</v>
      </c>
      <c r="B84" s="35"/>
      <c r="C84" s="35"/>
      <c r="D84" s="35"/>
      <c r="E84" s="35"/>
      <c r="F84" s="35"/>
      <c r="G84" s="35"/>
      <c r="H84" s="35"/>
      <c r="I84" s="35"/>
      <c r="J84" s="35"/>
      <c r="K84" s="35"/>
      <c r="L84" s="36"/>
      <c r="M84" s="35"/>
      <c r="N84" s="35"/>
      <c r="O84" s="35"/>
      <c r="P84" s="35"/>
      <c r="Q84" s="35"/>
      <c r="R84" s="35"/>
      <c r="S84" s="35"/>
      <c r="T84" s="45"/>
      <c r="U84" s="47"/>
      <c r="V84" s="37"/>
      <c r="W84" s="38"/>
    </row>
    <row r="85" spans="1:23" ht="18" customHeight="1" x14ac:dyDescent="0.25">
      <c r="A85" s="3">
        <v>80</v>
      </c>
      <c r="B85" s="35"/>
      <c r="C85" s="35"/>
      <c r="D85" s="35"/>
      <c r="E85" s="35"/>
      <c r="F85" s="35"/>
      <c r="G85" s="35"/>
      <c r="H85" s="35"/>
      <c r="I85" s="35"/>
      <c r="J85" s="35"/>
      <c r="K85" s="35"/>
      <c r="L85" s="36"/>
      <c r="M85" s="35"/>
      <c r="N85" s="35"/>
      <c r="O85" s="35"/>
      <c r="P85" s="35"/>
      <c r="Q85" s="35"/>
      <c r="R85" s="35"/>
      <c r="S85" s="35"/>
      <c r="T85" s="45"/>
      <c r="U85" s="47"/>
      <c r="V85" s="37"/>
      <c r="W85" s="38"/>
    </row>
    <row r="86" spans="1:23" ht="18" customHeight="1" x14ac:dyDescent="0.25">
      <c r="A86" s="3">
        <v>81</v>
      </c>
      <c r="B86" s="35"/>
      <c r="C86" s="35"/>
      <c r="D86" s="35"/>
      <c r="E86" s="35"/>
      <c r="F86" s="35"/>
      <c r="G86" s="35"/>
      <c r="H86" s="35"/>
      <c r="I86" s="35"/>
      <c r="J86" s="35"/>
      <c r="K86" s="35"/>
      <c r="L86" s="36"/>
      <c r="M86" s="35"/>
      <c r="N86" s="35"/>
      <c r="O86" s="35"/>
      <c r="P86" s="35"/>
      <c r="Q86" s="35"/>
      <c r="R86" s="35"/>
      <c r="S86" s="35"/>
      <c r="T86" s="45"/>
      <c r="U86" s="47"/>
      <c r="V86" s="37"/>
      <c r="W86" s="38"/>
    </row>
    <row r="87" spans="1:23" ht="18" customHeight="1" x14ac:dyDescent="0.25">
      <c r="A87" s="3">
        <v>82</v>
      </c>
      <c r="B87" s="35"/>
      <c r="C87" s="35"/>
      <c r="D87" s="35"/>
      <c r="E87" s="35"/>
      <c r="F87" s="35"/>
      <c r="G87" s="35"/>
      <c r="H87" s="35"/>
      <c r="I87" s="35"/>
      <c r="J87" s="35"/>
      <c r="K87" s="35"/>
      <c r="L87" s="36"/>
      <c r="M87" s="35"/>
      <c r="N87" s="35"/>
      <c r="O87" s="35"/>
      <c r="P87" s="35"/>
      <c r="Q87" s="35"/>
      <c r="R87" s="35"/>
      <c r="S87" s="35"/>
      <c r="T87" s="45"/>
      <c r="U87" s="47"/>
      <c r="V87" s="37"/>
      <c r="W87" s="38"/>
    </row>
    <row r="88" spans="1:23" ht="18" customHeight="1" x14ac:dyDescent="0.25">
      <c r="A88" s="3">
        <v>83</v>
      </c>
      <c r="B88" s="35"/>
      <c r="C88" s="35"/>
      <c r="D88" s="35"/>
      <c r="E88" s="35"/>
      <c r="F88" s="35"/>
      <c r="G88" s="35"/>
      <c r="H88" s="35"/>
      <c r="I88" s="35"/>
      <c r="J88" s="35"/>
      <c r="K88" s="35"/>
      <c r="L88" s="36"/>
      <c r="M88" s="35"/>
      <c r="N88" s="35"/>
      <c r="O88" s="35"/>
      <c r="P88" s="35"/>
      <c r="Q88" s="35"/>
      <c r="R88" s="35"/>
      <c r="S88" s="35"/>
      <c r="T88" s="45"/>
      <c r="U88" s="47"/>
      <c r="V88" s="37"/>
      <c r="W88" s="38"/>
    </row>
    <row r="89" spans="1:23" ht="18" customHeight="1" x14ac:dyDescent="0.25">
      <c r="A89" s="3">
        <v>84</v>
      </c>
      <c r="B89" s="35"/>
      <c r="C89" s="35"/>
      <c r="D89" s="35"/>
      <c r="E89" s="35"/>
      <c r="F89" s="35"/>
      <c r="G89" s="35"/>
      <c r="H89" s="35"/>
      <c r="I89" s="35"/>
      <c r="J89" s="35"/>
      <c r="K89" s="35"/>
      <c r="L89" s="36"/>
      <c r="M89" s="35"/>
      <c r="N89" s="35"/>
      <c r="O89" s="35"/>
      <c r="P89" s="35"/>
      <c r="Q89" s="35"/>
      <c r="R89" s="35"/>
      <c r="S89" s="35"/>
      <c r="T89" s="45"/>
      <c r="U89" s="47"/>
      <c r="V89" s="37"/>
      <c r="W89" s="38"/>
    </row>
    <row r="90" spans="1:23" ht="18" customHeight="1" x14ac:dyDescent="0.25">
      <c r="A90" s="3">
        <v>85</v>
      </c>
      <c r="B90" s="35"/>
      <c r="C90" s="35"/>
      <c r="D90" s="35"/>
      <c r="E90" s="35"/>
      <c r="F90" s="35"/>
      <c r="G90" s="35"/>
      <c r="H90" s="35"/>
      <c r="I90" s="35"/>
      <c r="J90" s="35"/>
      <c r="K90" s="35"/>
      <c r="L90" s="36"/>
      <c r="M90" s="35"/>
      <c r="N90" s="35"/>
      <c r="O90" s="35"/>
      <c r="P90" s="35"/>
      <c r="Q90" s="35"/>
      <c r="R90" s="35"/>
      <c r="S90" s="35"/>
      <c r="T90" s="45"/>
      <c r="U90" s="47"/>
      <c r="V90" s="37"/>
      <c r="W90" s="38"/>
    </row>
    <row r="91" spans="1:23" ht="18" customHeight="1" x14ac:dyDescent="0.25">
      <c r="A91" s="3">
        <v>86</v>
      </c>
      <c r="B91" s="35"/>
      <c r="C91" s="35"/>
      <c r="D91" s="35"/>
      <c r="E91" s="35"/>
      <c r="F91" s="35"/>
      <c r="G91" s="35"/>
      <c r="H91" s="35"/>
      <c r="I91" s="35"/>
      <c r="J91" s="35"/>
      <c r="K91" s="35"/>
      <c r="L91" s="36"/>
      <c r="M91" s="35"/>
      <c r="N91" s="35"/>
      <c r="O91" s="35"/>
      <c r="P91" s="35"/>
      <c r="Q91" s="35"/>
      <c r="R91" s="35"/>
      <c r="S91" s="35"/>
      <c r="T91" s="45"/>
      <c r="U91" s="47"/>
      <c r="V91" s="37"/>
      <c r="W91" s="38"/>
    </row>
    <row r="92" spans="1:23" ht="18" customHeight="1" x14ac:dyDescent="0.25">
      <c r="A92" s="3">
        <v>87</v>
      </c>
      <c r="B92" s="35"/>
      <c r="C92" s="35"/>
      <c r="D92" s="35"/>
      <c r="E92" s="35"/>
      <c r="F92" s="35"/>
      <c r="G92" s="35"/>
      <c r="H92" s="35"/>
      <c r="I92" s="35"/>
      <c r="J92" s="35"/>
      <c r="K92" s="35"/>
      <c r="L92" s="36"/>
      <c r="M92" s="35"/>
      <c r="N92" s="35"/>
      <c r="O92" s="35"/>
      <c r="P92" s="35"/>
      <c r="Q92" s="35"/>
      <c r="R92" s="35"/>
      <c r="S92" s="35"/>
      <c r="T92" s="45"/>
      <c r="U92" s="47"/>
      <c r="V92" s="37"/>
      <c r="W92" s="38"/>
    </row>
    <row r="93" spans="1:23" ht="18" customHeight="1" x14ac:dyDescent="0.25">
      <c r="A93" s="3">
        <v>88</v>
      </c>
      <c r="B93" s="35"/>
      <c r="C93" s="35"/>
      <c r="D93" s="35"/>
      <c r="E93" s="35"/>
      <c r="F93" s="35"/>
      <c r="G93" s="35"/>
      <c r="H93" s="35"/>
      <c r="I93" s="35"/>
      <c r="J93" s="35"/>
      <c r="K93" s="35"/>
      <c r="L93" s="36"/>
      <c r="M93" s="35"/>
      <c r="N93" s="35"/>
      <c r="O93" s="35"/>
      <c r="P93" s="35"/>
      <c r="Q93" s="35"/>
      <c r="R93" s="35"/>
      <c r="S93" s="35"/>
      <c r="T93" s="45"/>
      <c r="U93" s="47"/>
      <c r="V93" s="37"/>
      <c r="W93" s="38"/>
    </row>
    <row r="94" spans="1:23" ht="18" customHeight="1" x14ac:dyDescent="0.25">
      <c r="A94" s="3">
        <v>89</v>
      </c>
      <c r="B94" s="35"/>
      <c r="C94" s="35"/>
      <c r="D94" s="35"/>
      <c r="E94" s="35"/>
      <c r="F94" s="35"/>
      <c r="G94" s="35"/>
      <c r="H94" s="35"/>
      <c r="I94" s="35"/>
      <c r="J94" s="35"/>
      <c r="K94" s="35"/>
      <c r="L94" s="36"/>
      <c r="M94" s="35"/>
      <c r="N94" s="35"/>
      <c r="O94" s="35"/>
      <c r="P94" s="35"/>
      <c r="Q94" s="35"/>
      <c r="R94" s="35"/>
      <c r="S94" s="35"/>
      <c r="T94" s="45"/>
      <c r="U94" s="47"/>
      <c r="V94" s="37"/>
      <c r="W94" s="38"/>
    </row>
    <row r="95" spans="1:23" ht="18" customHeight="1" x14ac:dyDescent="0.25">
      <c r="A95" s="3">
        <v>90</v>
      </c>
      <c r="B95" s="35"/>
      <c r="C95" s="35"/>
      <c r="D95" s="35"/>
      <c r="E95" s="35"/>
      <c r="F95" s="35"/>
      <c r="G95" s="35"/>
      <c r="H95" s="35"/>
      <c r="I95" s="35"/>
      <c r="J95" s="35"/>
      <c r="K95" s="35"/>
      <c r="L95" s="36"/>
      <c r="M95" s="35"/>
      <c r="N95" s="35"/>
      <c r="O95" s="35"/>
      <c r="P95" s="35"/>
      <c r="Q95" s="35"/>
      <c r="R95" s="35"/>
      <c r="S95" s="35"/>
      <c r="T95" s="45"/>
      <c r="U95" s="47"/>
      <c r="V95" s="37"/>
      <c r="W95" s="38"/>
    </row>
    <row r="96" spans="1:23" ht="18" customHeight="1" x14ac:dyDescent="0.25">
      <c r="A96" s="3">
        <v>91</v>
      </c>
      <c r="B96" s="35"/>
      <c r="C96" s="35"/>
      <c r="D96" s="35"/>
      <c r="E96" s="35"/>
      <c r="F96" s="35"/>
      <c r="G96" s="35"/>
      <c r="H96" s="35"/>
      <c r="I96" s="35"/>
      <c r="J96" s="35"/>
      <c r="K96" s="35"/>
      <c r="L96" s="36"/>
      <c r="M96" s="35"/>
      <c r="N96" s="35"/>
      <c r="O96" s="35"/>
      <c r="P96" s="35"/>
      <c r="Q96" s="35"/>
      <c r="R96" s="35"/>
      <c r="S96" s="35"/>
      <c r="T96" s="45"/>
      <c r="U96" s="47"/>
      <c r="V96" s="37"/>
      <c r="W96" s="38"/>
    </row>
    <row r="97" spans="1:23" ht="18" customHeight="1" x14ac:dyDescent="0.25">
      <c r="A97" s="3">
        <v>92</v>
      </c>
      <c r="B97" s="35"/>
      <c r="C97" s="35"/>
      <c r="D97" s="35"/>
      <c r="E97" s="35"/>
      <c r="F97" s="35"/>
      <c r="G97" s="35"/>
      <c r="H97" s="35"/>
      <c r="I97" s="35"/>
      <c r="J97" s="35"/>
      <c r="K97" s="35"/>
      <c r="L97" s="36"/>
      <c r="M97" s="35"/>
      <c r="N97" s="35"/>
      <c r="O97" s="35"/>
      <c r="P97" s="35"/>
      <c r="Q97" s="35"/>
      <c r="R97" s="35"/>
      <c r="S97" s="35"/>
      <c r="T97" s="45"/>
      <c r="U97" s="47"/>
      <c r="V97" s="37"/>
      <c r="W97" s="38"/>
    </row>
    <row r="98" spans="1:23" ht="18" customHeight="1" x14ac:dyDescent="0.25">
      <c r="A98" s="3">
        <v>93</v>
      </c>
      <c r="B98" s="35"/>
      <c r="C98" s="35"/>
      <c r="D98" s="35"/>
      <c r="E98" s="35"/>
      <c r="F98" s="35"/>
      <c r="G98" s="35"/>
      <c r="H98" s="35"/>
      <c r="I98" s="35"/>
      <c r="J98" s="35"/>
      <c r="K98" s="35"/>
      <c r="L98" s="36"/>
      <c r="M98" s="35"/>
      <c r="N98" s="35"/>
      <c r="O98" s="35"/>
      <c r="P98" s="35"/>
      <c r="Q98" s="35"/>
      <c r="R98" s="35"/>
      <c r="S98" s="35"/>
      <c r="T98" s="45"/>
      <c r="U98" s="47"/>
      <c r="V98" s="37"/>
      <c r="W98" s="38"/>
    </row>
    <row r="99" spans="1:23" ht="18" customHeight="1" x14ac:dyDescent="0.25">
      <c r="A99" s="3">
        <v>94</v>
      </c>
      <c r="B99" s="35"/>
      <c r="C99" s="35"/>
      <c r="D99" s="35"/>
      <c r="E99" s="35"/>
      <c r="F99" s="35"/>
      <c r="G99" s="35"/>
      <c r="H99" s="35"/>
      <c r="I99" s="35"/>
      <c r="J99" s="35"/>
      <c r="K99" s="35"/>
      <c r="L99" s="36"/>
      <c r="M99" s="35"/>
      <c r="N99" s="35"/>
      <c r="O99" s="35"/>
      <c r="P99" s="35"/>
      <c r="Q99" s="35"/>
      <c r="R99" s="35"/>
      <c r="S99" s="35"/>
      <c r="T99" s="45"/>
      <c r="U99" s="47"/>
      <c r="V99" s="37"/>
      <c r="W99" s="38"/>
    </row>
    <row r="100" spans="1:23" ht="18" customHeight="1" x14ac:dyDescent="0.25">
      <c r="A100" s="3">
        <v>95</v>
      </c>
      <c r="B100" s="35"/>
      <c r="C100" s="35"/>
      <c r="D100" s="35"/>
      <c r="E100" s="35"/>
      <c r="F100" s="35"/>
      <c r="G100" s="35"/>
      <c r="H100" s="35"/>
      <c r="I100" s="35"/>
      <c r="J100" s="35"/>
      <c r="K100" s="35"/>
      <c r="L100" s="36"/>
      <c r="M100" s="35"/>
      <c r="N100" s="35"/>
      <c r="O100" s="35"/>
      <c r="P100" s="35"/>
      <c r="Q100" s="35"/>
      <c r="R100" s="35"/>
      <c r="S100" s="35"/>
      <c r="T100" s="45"/>
      <c r="U100" s="47"/>
      <c r="V100" s="37"/>
      <c r="W100" s="38"/>
    </row>
    <row r="101" spans="1:23" ht="18" customHeight="1" x14ac:dyDescent="0.25">
      <c r="A101" s="3">
        <v>96</v>
      </c>
      <c r="B101" s="35"/>
      <c r="C101" s="35"/>
      <c r="D101" s="35"/>
      <c r="E101" s="35"/>
      <c r="F101" s="35"/>
      <c r="G101" s="35"/>
      <c r="H101" s="35"/>
      <c r="I101" s="35"/>
      <c r="J101" s="35"/>
      <c r="K101" s="35"/>
      <c r="L101" s="36"/>
      <c r="M101" s="35"/>
      <c r="N101" s="35"/>
      <c r="O101" s="35"/>
      <c r="P101" s="35"/>
      <c r="Q101" s="35"/>
      <c r="R101" s="35"/>
      <c r="S101" s="35"/>
      <c r="T101" s="45"/>
      <c r="U101" s="47"/>
      <c r="V101" s="37"/>
      <c r="W101" s="38"/>
    </row>
    <row r="102" spans="1:23" ht="18" customHeight="1" x14ac:dyDescent="0.25">
      <c r="A102" s="3">
        <v>97</v>
      </c>
      <c r="B102" s="35"/>
      <c r="C102" s="35"/>
      <c r="D102" s="35"/>
      <c r="E102" s="35"/>
      <c r="F102" s="35"/>
      <c r="G102" s="35"/>
      <c r="H102" s="35"/>
      <c r="I102" s="35"/>
      <c r="J102" s="35"/>
      <c r="K102" s="35"/>
      <c r="L102" s="36"/>
      <c r="M102" s="35"/>
      <c r="N102" s="35"/>
      <c r="O102" s="35"/>
      <c r="P102" s="35"/>
      <c r="Q102" s="35"/>
      <c r="R102" s="35"/>
      <c r="S102" s="35"/>
      <c r="T102" s="45"/>
      <c r="U102" s="47"/>
      <c r="V102" s="37"/>
      <c r="W102" s="38"/>
    </row>
    <row r="103" spans="1:23" ht="18" customHeight="1" x14ac:dyDescent="0.25">
      <c r="A103" s="3">
        <v>98</v>
      </c>
      <c r="B103" s="35"/>
      <c r="C103" s="35"/>
      <c r="D103" s="35"/>
      <c r="E103" s="35"/>
      <c r="F103" s="35"/>
      <c r="G103" s="35"/>
      <c r="H103" s="35"/>
      <c r="I103" s="35"/>
      <c r="J103" s="35"/>
      <c r="K103" s="35"/>
      <c r="L103" s="36"/>
      <c r="M103" s="35"/>
      <c r="N103" s="35"/>
      <c r="O103" s="35"/>
      <c r="P103" s="35"/>
      <c r="Q103" s="35"/>
      <c r="R103" s="35"/>
      <c r="S103" s="35"/>
      <c r="T103" s="45"/>
      <c r="U103" s="47"/>
      <c r="V103" s="37"/>
      <c r="W103" s="38"/>
    </row>
    <row r="104" spans="1:23" ht="18" customHeight="1" x14ac:dyDescent="0.25">
      <c r="A104" s="3">
        <v>99</v>
      </c>
      <c r="B104" s="35"/>
      <c r="C104" s="35"/>
      <c r="D104" s="35"/>
      <c r="E104" s="35"/>
      <c r="F104" s="35"/>
      <c r="G104" s="35"/>
      <c r="H104" s="35"/>
      <c r="I104" s="35"/>
      <c r="J104" s="35"/>
      <c r="K104" s="35"/>
      <c r="L104" s="36"/>
      <c r="M104" s="35"/>
      <c r="N104" s="35"/>
      <c r="O104" s="35"/>
      <c r="P104" s="35"/>
      <c r="Q104" s="35"/>
      <c r="R104" s="35"/>
      <c r="S104" s="35"/>
      <c r="T104" s="45"/>
      <c r="U104" s="47"/>
      <c r="V104" s="37"/>
      <c r="W104" s="38"/>
    </row>
    <row r="105" spans="1:23" ht="18" customHeight="1" x14ac:dyDescent="0.25">
      <c r="A105" s="3">
        <v>100</v>
      </c>
      <c r="B105" s="35"/>
      <c r="C105" s="35"/>
      <c r="D105" s="35"/>
      <c r="E105" s="35"/>
      <c r="F105" s="35"/>
      <c r="G105" s="35"/>
      <c r="H105" s="35"/>
      <c r="I105" s="35"/>
      <c r="J105" s="35"/>
      <c r="K105" s="35"/>
      <c r="L105" s="36"/>
      <c r="M105" s="35"/>
      <c r="N105" s="35"/>
      <c r="O105" s="35"/>
      <c r="P105" s="35"/>
      <c r="Q105" s="35"/>
      <c r="R105" s="35"/>
      <c r="S105" s="35"/>
      <c r="T105" s="46"/>
      <c r="U105" s="48"/>
      <c r="V105" s="39"/>
      <c r="W105" s="40"/>
    </row>
  </sheetData>
  <autoFilter ref="S1:S105"/>
  <mergeCells count="20"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zoomScale="55" zoomScaleNormal="55" workbookViewId="0">
      <selection activeCell="E3" sqref="E3"/>
    </sheetView>
  </sheetViews>
  <sheetFormatPr defaultRowHeight="18" customHeight="1" x14ac:dyDescent="0.25"/>
  <cols>
    <col min="1" max="1" width="9.42578125" style="21" customWidth="1"/>
    <col min="2" max="2" width="19.28515625" style="21" customWidth="1"/>
    <col min="3" max="3" width="18.28515625" style="21" customWidth="1"/>
    <col min="4" max="4" width="21.85546875" style="21" customWidth="1"/>
    <col min="5" max="5" width="32.42578125" style="21" customWidth="1"/>
    <col min="6" max="6" width="15.85546875" style="21" customWidth="1"/>
    <col min="7" max="7" width="17" style="21" customWidth="1"/>
    <col min="8" max="8" width="35.42578125" style="21" customWidth="1"/>
    <col min="9" max="9" width="45.28515625" style="21" customWidth="1"/>
    <col min="10" max="10" width="53" style="21" customWidth="1"/>
    <col min="11" max="11" width="33.42578125" style="21" customWidth="1"/>
    <col min="12" max="12" width="30.7109375" style="26" customWidth="1"/>
    <col min="13" max="13" width="58" style="21" customWidth="1"/>
    <col min="14" max="14" width="21.85546875" style="21" customWidth="1"/>
    <col min="15" max="15" width="14.28515625" style="21" customWidth="1"/>
    <col min="16" max="16" width="37.7109375" style="21" customWidth="1"/>
    <col min="17" max="17" width="23.42578125" style="21" customWidth="1"/>
    <col min="18" max="18" width="21.140625" style="21" customWidth="1"/>
    <col min="19" max="20" width="26.85546875" style="21" customWidth="1"/>
    <col min="21" max="21" width="9.140625" style="21"/>
    <col min="22" max="22" width="30.5703125" style="21" customWidth="1"/>
    <col min="23" max="23" width="21.42578125" style="21" customWidth="1"/>
    <col min="24" max="16384" width="9.140625" style="21"/>
  </cols>
  <sheetData>
    <row r="1" spans="1:23" ht="24.95" customHeight="1" x14ac:dyDescent="0.25">
      <c r="A1" s="75" t="s">
        <v>66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75"/>
    </row>
    <row r="2" spans="1:23" ht="24.95" customHeight="1" x14ac:dyDescent="0.25">
      <c r="A2" s="76" t="s">
        <v>65</v>
      </c>
      <c r="B2" s="77"/>
      <c r="C2" s="77"/>
      <c r="D2" s="77"/>
      <c r="E2" s="78" t="s">
        <v>74</v>
      </c>
      <c r="F2" s="78"/>
      <c r="G2" s="5"/>
      <c r="H2" s="22"/>
      <c r="I2" s="22"/>
      <c r="J2" s="22"/>
      <c r="K2" s="22"/>
      <c r="L2" s="23"/>
      <c r="M2" s="22"/>
      <c r="N2" s="22"/>
      <c r="O2" s="24"/>
      <c r="P2" s="24"/>
      <c r="Q2" s="24"/>
      <c r="R2" s="24"/>
      <c r="S2" s="27"/>
      <c r="T2" s="44"/>
      <c r="U2" s="27"/>
      <c r="V2" s="27"/>
      <c r="W2" s="28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5"/>
      <c r="R3" s="25"/>
      <c r="S3" s="27"/>
      <c r="T3" s="27"/>
      <c r="U3" s="27"/>
      <c r="V3" s="27"/>
      <c r="W3" s="28"/>
    </row>
    <row r="4" spans="1:23" ht="24.95" customHeight="1" x14ac:dyDescent="0.25">
      <c r="A4" s="79" t="s">
        <v>0</v>
      </c>
      <c r="B4" s="80" t="s">
        <v>9</v>
      </c>
      <c r="C4" s="80"/>
      <c r="D4" s="80"/>
      <c r="E4" s="80"/>
      <c r="F4" s="80"/>
      <c r="G4" s="80"/>
      <c r="H4" s="80"/>
      <c r="I4" s="80"/>
      <c r="J4" s="80" t="s">
        <v>6</v>
      </c>
      <c r="K4" s="80" t="s">
        <v>11</v>
      </c>
      <c r="L4" s="80"/>
      <c r="M4" s="81" t="s">
        <v>42</v>
      </c>
      <c r="N4" s="81" t="s">
        <v>10</v>
      </c>
      <c r="O4" s="80" t="s">
        <v>8</v>
      </c>
      <c r="P4" s="89" t="s">
        <v>14</v>
      </c>
      <c r="Q4" s="80" t="s">
        <v>39</v>
      </c>
      <c r="R4" s="80" t="s">
        <v>61</v>
      </c>
      <c r="S4" s="90" t="s">
        <v>64</v>
      </c>
      <c r="T4" s="27"/>
      <c r="U4" s="27"/>
      <c r="V4" s="80" t="s">
        <v>39</v>
      </c>
      <c r="W4" s="80" t="s">
        <v>61</v>
      </c>
    </row>
    <row r="5" spans="1:23" ht="50.1" customHeight="1" x14ac:dyDescent="0.25">
      <c r="A5" s="79"/>
      <c r="B5" s="4" t="s">
        <v>1</v>
      </c>
      <c r="C5" s="4" t="s">
        <v>2</v>
      </c>
      <c r="D5" s="4" t="s">
        <v>3</v>
      </c>
      <c r="E5" s="4" t="s">
        <v>43</v>
      </c>
      <c r="F5" s="4" t="s">
        <v>4</v>
      </c>
      <c r="G5" s="4" t="s">
        <v>5</v>
      </c>
      <c r="H5" s="4" t="s">
        <v>7</v>
      </c>
      <c r="I5" s="4" t="s">
        <v>15</v>
      </c>
      <c r="J5" s="80"/>
      <c r="K5" s="4" t="s">
        <v>12</v>
      </c>
      <c r="L5" s="4" t="s">
        <v>13</v>
      </c>
      <c r="M5" s="82"/>
      <c r="N5" s="82"/>
      <c r="O5" s="80"/>
      <c r="P5" s="89"/>
      <c r="Q5" s="80"/>
      <c r="R5" s="80"/>
      <c r="S5" s="91"/>
      <c r="T5" s="27"/>
      <c r="U5" s="27"/>
      <c r="V5" s="80"/>
      <c r="W5" s="80"/>
    </row>
    <row r="6" spans="1:23" s="13" customFormat="1" ht="18" customHeight="1" x14ac:dyDescent="0.25">
      <c r="A6" s="3">
        <v>1</v>
      </c>
      <c r="B6" s="49"/>
      <c r="C6" s="49"/>
      <c r="D6" s="50"/>
      <c r="E6" s="51"/>
      <c r="F6" s="50"/>
      <c r="G6" s="50"/>
      <c r="H6" s="58"/>
      <c r="I6" s="52"/>
      <c r="J6" s="52"/>
      <c r="K6" s="55"/>
      <c r="L6" s="52"/>
      <c r="M6" s="52"/>
      <c r="N6" s="54"/>
      <c r="O6" s="52"/>
      <c r="P6" s="52"/>
      <c r="Q6" s="2"/>
      <c r="R6" s="50"/>
      <c r="S6" s="3"/>
      <c r="T6" s="27"/>
      <c r="U6" s="29"/>
      <c r="V6" s="83" t="s">
        <v>18</v>
      </c>
      <c r="W6" s="3" t="s">
        <v>20</v>
      </c>
    </row>
    <row r="7" spans="1:23" s="13" customFormat="1" ht="18" customHeight="1" x14ac:dyDescent="0.25">
      <c r="A7" s="3">
        <v>2</v>
      </c>
      <c r="B7" s="49"/>
      <c r="C7" s="49"/>
      <c r="D7" s="50"/>
      <c r="E7" s="51"/>
      <c r="F7" s="50"/>
      <c r="G7" s="50"/>
      <c r="H7" s="50"/>
      <c r="I7" s="52"/>
      <c r="J7" s="52"/>
      <c r="K7" s="1"/>
      <c r="L7" s="52"/>
      <c r="M7" s="52"/>
      <c r="N7" s="2"/>
      <c r="O7" s="52"/>
      <c r="P7" s="52"/>
      <c r="Q7" s="2"/>
      <c r="R7" s="55"/>
      <c r="S7" s="3"/>
      <c r="T7" s="27"/>
      <c r="U7" s="29"/>
      <c r="V7" s="84"/>
      <c r="W7" s="3" t="s">
        <v>35</v>
      </c>
    </row>
    <row r="8" spans="1:23" s="13" customFormat="1" ht="18" customHeight="1" x14ac:dyDescent="0.25">
      <c r="A8" s="3">
        <v>3</v>
      </c>
      <c r="B8" s="49"/>
      <c r="C8" s="49"/>
      <c r="D8" s="50"/>
      <c r="E8" s="51"/>
      <c r="F8" s="50"/>
      <c r="G8" s="50"/>
      <c r="H8" s="50"/>
      <c r="I8" s="52"/>
      <c r="J8" s="52"/>
      <c r="K8" s="55"/>
      <c r="L8" s="52"/>
      <c r="M8" s="52"/>
      <c r="N8" s="2"/>
      <c r="O8" s="52"/>
      <c r="P8" s="52"/>
      <c r="Q8" s="2"/>
      <c r="R8" s="55"/>
      <c r="S8" s="3"/>
      <c r="T8" s="27"/>
      <c r="U8" s="29"/>
      <c r="V8" s="84"/>
      <c r="W8" s="3" t="s">
        <v>21</v>
      </c>
    </row>
    <row r="9" spans="1:23" s="13" customFormat="1" ht="18" customHeight="1" x14ac:dyDescent="0.25">
      <c r="A9" s="3">
        <v>4</v>
      </c>
      <c r="B9" s="49"/>
      <c r="C9" s="49"/>
      <c r="D9" s="50"/>
      <c r="E9" s="51"/>
      <c r="F9" s="50"/>
      <c r="G9" s="50"/>
      <c r="H9" s="58"/>
      <c r="I9" s="52"/>
      <c r="J9" s="52"/>
      <c r="K9" s="55"/>
      <c r="L9" s="52"/>
      <c r="M9" s="52"/>
      <c r="N9" s="54"/>
      <c r="O9" s="52"/>
      <c r="P9" s="52"/>
      <c r="Q9" s="2"/>
      <c r="R9" s="50"/>
      <c r="S9" s="3"/>
      <c r="T9" s="29"/>
      <c r="U9" s="29"/>
      <c r="V9" s="84"/>
      <c r="W9" s="3" t="s">
        <v>59</v>
      </c>
    </row>
    <row r="10" spans="1:23" s="13" customFormat="1" ht="18" customHeight="1" x14ac:dyDescent="0.25">
      <c r="A10" s="3">
        <v>5</v>
      </c>
      <c r="B10" s="49"/>
      <c r="C10" s="49"/>
      <c r="D10" s="50"/>
      <c r="E10" s="51"/>
      <c r="F10" s="50"/>
      <c r="G10" s="50"/>
      <c r="H10" s="50"/>
      <c r="I10" s="52"/>
      <c r="J10" s="52"/>
      <c r="K10" s="1"/>
      <c r="L10" s="52"/>
      <c r="M10" s="52"/>
      <c r="N10" s="2"/>
      <c r="O10" s="52"/>
      <c r="P10" s="52"/>
      <c r="Q10" s="2"/>
      <c r="R10" s="55"/>
      <c r="S10" s="3"/>
      <c r="T10" s="29"/>
      <c r="U10" s="29"/>
      <c r="V10" s="84"/>
      <c r="W10" s="3" t="s">
        <v>31</v>
      </c>
    </row>
    <row r="11" spans="1:23" s="13" customFormat="1" ht="18" customHeight="1" x14ac:dyDescent="0.25">
      <c r="A11" s="3">
        <v>6</v>
      </c>
      <c r="B11" s="49"/>
      <c r="C11" s="49"/>
      <c r="D11" s="50"/>
      <c r="E11" s="51"/>
      <c r="F11" s="50"/>
      <c r="G11" s="50"/>
      <c r="H11" s="50"/>
      <c r="I11" s="52"/>
      <c r="J11" s="52"/>
      <c r="K11" s="55"/>
      <c r="L11" s="52"/>
      <c r="M11" s="52"/>
      <c r="N11" s="54"/>
      <c r="O11" s="52"/>
      <c r="P11" s="52"/>
      <c r="Q11" s="2"/>
      <c r="R11" s="50"/>
      <c r="S11" s="3"/>
      <c r="T11" s="29"/>
      <c r="U11" s="29"/>
      <c r="V11" s="84"/>
      <c r="W11" s="3" t="s">
        <v>30</v>
      </c>
    </row>
    <row r="12" spans="1:23" s="13" customFormat="1" ht="18" customHeight="1" x14ac:dyDescent="0.25">
      <c r="A12" s="3">
        <v>7</v>
      </c>
      <c r="B12" s="49"/>
      <c r="C12" s="49"/>
      <c r="D12" s="50"/>
      <c r="E12" s="51"/>
      <c r="F12" s="50"/>
      <c r="G12" s="50"/>
      <c r="H12" s="58"/>
      <c r="I12" s="52"/>
      <c r="J12" s="52"/>
      <c r="K12" s="55"/>
      <c r="L12" s="52"/>
      <c r="M12" s="52"/>
      <c r="N12" s="54"/>
      <c r="O12" s="52"/>
      <c r="P12" s="52"/>
      <c r="Q12" s="2"/>
      <c r="R12" s="50"/>
      <c r="S12" s="3"/>
      <c r="T12" s="29"/>
      <c r="U12" s="29"/>
      <c r="V12" s="83" t="s">
        <v>19</v>
      </c>
      <c r="W12" s="3" t="s">
        <v>23</v>
      </c>
    </row>
    <row r="13" spans="1:23" s="13" customFormat="1" ht="18" customHeight="1" x14ac:dyDescent="0.25">
      <c r="A13" s="3">
        <v>8</v>
      </c>
      <c r="B13" s="49"/>
      <c r="C13" s="49"/>
      <c r="D13" s="50"/>
      <c r="E13" s="51"/>
      <c r="F13" s="50"/>
      <c r="G13" s="50"/>
      <c r="H13" s="58"/>
      <c r="I13" s="65"/>
      <c r="J13" s="52"/>
      <c r="K13" s="55"/>
      <c r="L13" s="52"/>
      <c r="M13" s="52"/>
      <c r="N13" s="54"/>
      <c r="O13" s="52"/>
      <c r="P13" s="52"/>
      <c r="Q13" s="2"/>
      <c r="R13" s="50"/>
      <c r="S13" s="3"/>
      <c r="T13" s="29"/>
      <c r="U13" s="29"/>
      <c r="V13" s="84"/>
      <c r="W13" s="3" t="s">
        <v>37</v>
      </c>
    </row>
    <row r="14" spans="1:23" s="13" customFormat="1" ht="18" customHeight="1" x14ac:dyDescent="0.25">
      <c r="A14" s="3">
        <v>9</v>
      </c>
      <c r="B14" s="49"/>
      <c r="C14" s="49"/>
      <c r="D14" s="50"/>
      <c r="E14" s="51"/>
      <c r="F14" s="50"/>
      <c r="G14" s="50"/>
      <c r="H14" s="50"/>
      <c r="I14" s="65"/>
      <c r="J14" s="52"/>
      <c r="K14" s="1"/>
      <c r="L14" s="52"/>
      <c r="M14" s="52"/>
      <c r="N14" s="2"/>
      <c r="O14" s="52"/>
      <c r="P14" s="52"/>
      <c r="Q14" s="2"/>
      <c r="R14" s="55"/>
      <c r="S14" s="3"/>
      <c r="T14" s="29"/>
      <c r="U14" s="29"/>
      <c r="V14" s="84"/>
      <c r="W14" s="3" t="s">
        <v>36</v>
      </c>
    </row>
    <row r="15" spans="1:23" ht="18" customHeight="1" x14ac:dyDescent="0.25">
      <c r="A15" s="3">
        <v>10</v>
      </c>
      <c r="B15" s="49"/>
      <c r="C15" s="49"/>
      <c r="D15" s="50"/>
      <c r="E15" s="51"/>
      <c r="F15" s="50"/>
      <c r="G15" s="50"/>
      <c r="H15" s="50"/>
      <c r="I15" s="65"/>
      <c r="J15" s="52"/>
      <c r="K15" s="55"/>
      <c r="L15" s="52"/>
      <c r="M15" s="52"/>
      <c r="N15" s="54"/>
      <c r="O15" s="52"/>
      <c r="P15" s="52"/>
      <c r="Q15" s="2"/>
      <c r="R15" s="50"/>
      <c r="S15" s="3"/>
      <c r="T15" s="29"/>
      <c r="U15" s="15"/>
      <c r="V15" s="84"/>
      <c r="W15" s="3" t="s">
        <v>24</v>
      </c>
    </row>
    <row r="16" spans="1:23" ht="18" customHeight="1" x14ac:dyDescent="0.25">
      <c r="A16" s="3">
        <v>11</v>
      </c>
      <c r="B16" s="49"/>
      <c r="C16" s="49"/>
      <c r="D16" s="50"/>
      <c r="E16" s="51"/>
      <c r="F16" s="50"/>
      <c r="G16" s="50"/>
      <c r="H16" s="50"/>
      <c r="I16" s="65"/>
      <c r="J16" s="52"/>
      <c r="K16" s="1"/>
      <c r="L16" s="52"/>
      <c r="M16" s="52"/>
      <c r="N16" s="2"/>
      <c r="O16" s="52"/>
      <c r="P16" s="52"/>
      <c r="Q16" s="2"/>
      <c r="R16" s="55"/>
      <c r="S16" s="3"/>
      <c r="T16" s="29"/>
      <c r="U16" s="15"/>
      <c r="V16" s="85"/>
      <c r="W16" s="3" t="s">
        <v>25</v>
      </c>
    </row>
    <row r="17" spans="1:23" ht="18" customHeight="1" x14ac:dyDescent="0.25">
      <c r="A17" s="3">
        <v>12</v>
      </c>
      <c r="B17" s="49"/>
      <c r="C17" s="49"/>
      <c r="D17" s="50"/>
      <c r="E17" s="51"/>
      <c r="F17" s="50"/>
      <c r="G17" s="50"/>
      <c r="H17" s="50"/>
      <c r="I17" s="65"/>
      <c r="J17" s="52"/>
      <c r="K17" s="55"/>
      <c r="L17" s="52"/>
      <c r="M17" s="52"/>
      <c r="N17" s="54"/>
      <c r="O17" s="52"/>
      <c r="P17" s="52"/>
      <c r="Q17" s="2"/>
      <c r="R17" s="55"/>
      <c r="S17" s="3"/>
      <c r="T17" s="29"/>
      <c r="U17" s="15"/>
      <c r="V17" s="29"/>
      <c r="W17" s="16"/>
    </row>
    <row r="18" spans="1:23" ht="18" customHeight="1" x14ac:dyDescent="0.25">
      <c r="A18" s="3">
        <v>13</v>
      </c>
      <c r="B18" s="49"/>
      <c r="C18" s="49"/>
      <c r="D18" s="50"/>
      <c r="E18" s="51"/>
      <c r="F18" s="50"/>
      <c r="G18" s="50"/>
      <c r="H18" s="50"/>
      <c r="I18" s="65"/>
      <c r="J18" s="52"/>
      <c r="K18" s="55"/>
      <c r="L18" s="52"/>
      <c r="M18" s="52"/>
      <c r="N18" s="54"/>
      <c r="O18" s="52"/>
      <c r="P18" s="52"/>
      <c r="Q18" s="2"/>
      <c r="R18" s="55"/>
      <c r="S18" s="3"/>
      <c r="T18" s="29"/>
      <c r="U18" s="15"/>
      <c r="V18" s="15"/>
      <c r="W18" s="17"/>
    </row>
    <row r="19" spans="1:23" ht="18" customHeight="1" x14ac:dyDescent="0.25">
      <c r="A19" s="3">
        <v>14</v>
      </c>
      <c r="B19" s="49"/>
      <c r="C19" s="49"/>
      <c r="D19" s="50"/>
      <c r="E19" s="63"/>
      <c r="F19" s="50"/>
      <c r="G19" s="50"/>
      <c r="H19" s="50"/>
      <c r="I19" s="65"/>
      <c r="J19" s="52"/>
      <c r="K19" s="1"/>
      <c r="L19" s="52"/>
      <c r="M19" s="52"/>
      <c r="N19" s="2"/>
      <c r="O19" s="52"/>
      <c r="P19" s="52"/>
      <c r="Q19" s="2"/>
      <c r="R19" s="55"/>
      <c r="S19" s="3"/>
      <c r="T19" s="29"/>
      <c r="U19" s="15"/>
      <c r="V19" s="4" t="s">
        <v>39</v>
      </c>
      <c r="W19" s="18" t="s">
        <v>16</v>
      </c>
    </row>
    <row r="20" spans="1:23" ht="18" customHeight="1" x14ac:dyDescent="0.25">
      <c r="A20" s="3">
        <v>15</v>
      </c>
      <c r="B20" s="49"/>
      <c r="C20" s="49"/>
      <c r="D20" s="50"/>
      <c r="E20" s="51"/>
      <c r="F20" s="50"/>
      <c r="G20" s="50"/>
      <c r="H20" s="50"/>
      <c r="I20" s="65"/>
      <c r="J20" s="52"/>
      <c r="K20" s="53"/>
      <c r="L20" s="1"/>
      <c r="M20" s="1"/>
      <c r="N20" s="1"/>
      <c r="O20" s="52"/>
      <c r="P20" s="1"/>
      <c r="Q20" s="2"/>
      <c r="R20" s="10"/>
      <c r="S20" s="3"/>
      <c r="T20" s="29"/>
      <c r="U20" s="15"/>
      <c r="V20" s="10" t="s">
        <v>17</v>
      </c>
      <c r="W20" s="10">
        <f>COUNTIF($Q$6:$Q$105,"PM")</f>
        <v>0</v>
      </c>
    </row>
    <row r="21" spans="1:23" ht="18" customHeight="1" x14ac:dyDescent="0.25">
      <c r="A21" s="3">
        <v>16</v>
      </c>
      <c r="B21" s="49"/>
      <c r="C21" s="49"/>
      <c r="D21" s="50"/>
      <c r="E21" s="51"/>
      <c r="F21" s="50"/>
      <c r="G21" s="50"/>
      <c r="H21" s="50"/>
      <c r="I21" s="66"/>
      <c r="J21" s="1"/>
      <c r="K21" s="52"/>
      <c r="L21" s="1"/>
      <c r="M21" s="1"/>
      <c r="N21" s="1"/>
      <c r="O21" s="52"/>
      <c r="P21" s="1"/>
      <c r="Q21" s="2"/>
      <c r="R21" s="10"/>
      <c r="S21" s="3"/>
      <c r="T21" s="29"/>
      <c r="U21" s="15"/>
      <c r="V21" s="10" t="s">
        <v>57</v>
      </c>
      <c r="W21" s="10">
        <f>COUNTIF($Q$6:$Q$105,"PC")</f>
        <v>0</v>
      </c>
    </row>
    <row r="22" spans="1:23" ht="18" customHeight="1" x14ac:dyDescent="0.25">
      <c r="A22" s="3">
        <v>17</v>
      </c>
      <c r="B22" s="49"/>
      <c r="C22" s="49"/>
      <c r="D22" s="50"/>
      <c r="E22" s="51"/>
      <c r="F22" s="50"/>
      <c r="G22" s="50"/>
      <c r="H22" s="50"/>
      <c r="I22" s="66"/>
      <c r="J22" s="1"/>
      <c r="K22" s="1"/>
      <c r="L22" s="1"/>
      <c r="M22" s="1"/>
      <c r="N22" s="12"/>
      <c r="O22" s="52"/>
      <c r="P22" s="1"/>
      <c r="Q22" s="2"/>
      <c r="R22" s="10"/>
      <c r="S22" s="3"/>
      <c r="T22" s="29"/>
      <c r="U22" s="15"/>
      <c r="V22" s="10" t="s">
        <v>58</v>
      </c>
      <c r="W22" s="10">
        <f>COUNTIF($Q$6:$Q$105,"PC+PM")</f>
        <v>0</v>
      </c>
    </row>
    <row r="23" spans="1:23" ht="18" customHeight="1" x14ac:dyDescent="0.25">
      <c r="A23" s="3">
        <v>18</v>
      </c>
      <c r="B23" s="49"/>
      <c r="C23" s="49"/>
      <c r="D23" s="50"/>
      <c r="E23" s="51"/>
      <c r="F23" s="50"/>
      <c r="G23" s="50"/>
      <c r="H23" s="10"/>
      <c r="I23" s="65"/>
      <c r="J23" s="1"/>
      <c r="K23" s="1"/>
      <c r="L23" s="1"/>
      <c r="M23" s="52"/>
      <c r="N23" s="1"/>
      <c r="O23" s="52"/>
      <c r="P23" s="1"/>
      <c r="Q23" s="2"/>
      <c r="R23" s="10"/>
      <c r="S23" s="3"/>
      <c r="T23" s="29"/>
      <c r="U23" s="15"/>
      <c r="V23" s="15"/>
      <c r="W23" s="17"/>
    </row>
    <row r="24" spans="1:23" ht="18" customHeight="1" x14ac:dyDescent="0.25">
      <c r="A24" s="3">
        <v>19</v>
      </c>
      <c r="B24" s="49"/>
      <c r="C24" s="49"/>
      <c r="D24" s="50"/>
      <c r="E24" s="51"/>
      <c r="F24" s="50"/>
      <c r="G24" s="50"/>
      <c r="H24" s="50"/>
      <c r="I24" s="65"/>
      <c r="J24" s="1"/>
      <c r="K24" s="1"/>
      <c r="L24" s="1"/>
      <c r="M24" s="52"/>
      <c r="N24" s="1"/>
      <c r="O24" s="52"/>
      <c r="P24" s="1"/>
      <c r="Q24" s="2"/>
      <c r="R24" s="10"/>
      <c r="S24" s="3"/>
      <c r="T24" s="29"/>
      <c r="U24" s="15"/>
      <c r="V24" s="15"/>
      <c r="W24" s="17"/>
    </row>
    <row r="25" spans="1:23" ht="18" customHeight="1" x14ac:dyDescent="0.25">
      <c r="A25" s="3">
        <v>20</v>
      </c>
      <c r="B25" s="60"/>
      <c r="C25" s="49"/>
      <c r="D25" s="50"/>
      <c r="E25" s="51"/>
      <c r="F25" s="50"/>
      <c r="G25" s="50"/>
      <c r="H25" s="58"/>
      <c r="I25" s="52"/>
      <c r="J25" s="52"/>
      <c r="K25" s="52"/>
      <c r="L25" s="52"/>
      <c r="M25" s="52"/>
      <c r="N25" s="54"/>
      <c r="O25" s="52"/>
      <c r="P25" s="52"/>
      <c r="Q25" s="2"/>
      <c r="R25" s="50"/>
      <c r="S25" s="3"/>
      <c r="T25" s="29"/>
      <c r="U25" s="15"/>
      <c r="V25" s="4" t="s">
        <v>54</v>
      </c>
      <c r="W25" s="18" t="s">
        <v>16</v>
      </c>
    </row>
    <row r="26" spans="1:23" ht="18" customHeight="1" x14ac:dyDescent="0.25">
      <c r="A26" s="3">
        <v>21</v>
      </c>
      <c r="B26" s="60"/>
      <c r="C26" s="49"/>
      <c r="D26" s="50"/>
      <c r="E26" s="51"/>
      <c r="F26" s="50"/>
      <c r="G26" s="50"/>
      <c r="H26" s="58"/>
      <c r="I26" s="59"/>
      <c r="J26" s="52"/>
      <c r="K26" s="1"/>
      <c r="L26" s="52"/>
      <c r="M26" s="52"/>
      <c r="N26" s="54"/>
      <c r="O26" s="52"/>
      <c r="P26" s="52"/>
      <c r="Q26" s="2"/>
      <c r="R26" s="50"/>
      <c r="S26" s="3"/>
      <c r="T26" s="29"/>
      <c r="U26" s="15"/>
      <c r="V26" s="3" t="s">
        <v>26</v>
      </c>
      <c r="W26" s="10">
        <f>COUNTIF($R$6:$R$51,"*MCU*")</f>
        <v>0</v>
      </c>
    </row>
    <row r="27" spans="1:23" ht="18" customHeight="1" x14ac:dyDescent="0.25">
      <c r="A27" s="3">
        <v>22</v>
      </c>
      <c r="B27" s="49"/>
      <c r="C27" s="49"/>
      <c r="D27" s="50"/>
      <c r="E27" s="51"/>
      <c r="F27" s="64"/>
      <c r="G27" s="50"/>
      <c r="H27" s="50"/>
      <c r="I27" s="52"/>
      <c r="J27" s="52"/>
      <c r="K27" s="55"/>
      <c r="L27" s="52"/>
      <c r="M27" s="52"/>
      <c r="N27" s="54"/>
      <c r="O27" s="52"/>
      <c r="P27" s="52"/>
      <c r="Q27" s="2"/>
      <c r="R27" s="50"/>
      <c r="S27" s="3"/>
      <c r="T27" s="29"/>
      <c r="U27" s="15"/>
      <c r="V27" s="3" t="s">
        <v>34</v>
      </c>
      <c r="W27" s="10">
        <f>COUNTIF($R$6:$R$51,"*GSM*")</f>
        <v>0</v>
      </c>
    </row>
    <row r="28" spans="1:23" ht="18" customHeight="1" x14ac:dyDescent="0.25">
      <c r="A28" s="3">
        <v>23</v>
      </c>
      <c r="B28" s="49"/>
      <c r="C28" s="49"/>
      <c r="D28" s="50"/>
      <c r="E28" s="51"/>
      <c r="F28" s="50"/>
      <c r="G28" s="50"/>
      <c r="H28" s="50"/>
      <c r="I28" s="65"/>
      <c r="J28" s="1"/>
      <c r="K28" s="1"/>
      <c r="L28" s="1"/>
      <c r="M28" s="52"/>
      <c r="N28" s="1"/>
      <c r="O28" s="52"/>
      <c r="P28" s="1"/>
      <c r="Q28" s="2"/>
      <c r="R28" s="10"/>
      <c r="S28" s="3"/>
      <c r="T28" s="29"/>
      <c r="U28" s="15"/>
      <c r="V28" s="3" t="s">
        <v>27</v>
      </c>
      <c r="W28" s="10">
        <f>COUNTIF($R$6:$R$51,"*GPS*")</f>
        <v>0</v>
      </c>
    </row>
    <row r="29" spans="1:23" ht="18" customHeight="1" x14ac:dyDescent="0.25">
      <c r="A29" s="3">
        <v>24</v>
      </c>
      <c r="B29" s="9"/>
      <c r="C29" s="9"/>
      <c r="D29" s="10"/>
      <c r="E29" s="11"/>
      <c r="F29" s="10"/>
      <c r="G29" s="10"/>
      <c r="H29" s="1"/>
      <c r="I29" s="1"/>
      <c r="J29" s="1"/>
      <c r="K29" s="1"/>
      <c r="L29" s="1"/>
      <c r="M29" s="1"/>
      <c r="N29" s="1"/>
      <c r="O29" s="1"/>
      <c r="P29" s="1"/>
      <c r="Q29" s="3"/>
      <c r="R29" s="10"/>
      <c r="S29" s="3"/>
      <c r="T29" s="29"/>
      <c r="U29" s="15"/>
      <c r="V29" s="3" t="s">
        <v>60</v>
      </c>
      <c r="W29" s="10">
        <f>COUNTIF($R$6:$R$51,"*I/O*")</f>
        <v>0</v>
      </c>
    </row>
    <row r="30" spans="1:23" ht="18" customHeight="1" x14ac:dyDescent="0.25">
      <c r="A30" s="3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3"/>
      <c r="R30" s="10"/>
      <c r="S30" s="3"/>
      <c r="T30" s="29"/>
      <c r="U30" s="15"/>
      <c r="V30" s="3" t="s">
        <v>32</v>
      </c>
      <c r="W30" s="10">
        <f>COUNTIF($R$6:$R$51,"*NG*")</f>
        <v>0</v>
      </c>
    </row>
    <row r="31" spans="1:23" ht="18" customHeight="1" x14ac:dyDescent="0.25">
      <c r="A31" s="3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3"/>
      <c r="R31" s="10"/>
      <c r="S31" s="3"/>
      <c r="T31" s="29"/>
      <c r="U31" s="15"/>
      <c r="V31" s="3" t="s">
        <v>22</v>
      </c>
      <c r="W31" s="10">
        <f>COUNTIF($R$6:$R$51,"*LK*")</f>
        <v>0</v>
      </c>
    </row>
    <row r="32" spans="1:23" ht="18" customHeight="1" x14ac:dyDescent="0.25">
      <c r="A32" s="3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3"/>
      <c r="R32" s="10"/>
      <c r="S32" s="3"/>
      <c r="T32" s="29"/>
      <c r="U32" s="15"/>
      <c r="V32" s="3" t="s">
        <v>28</v>
      </c>
      <c r="W32" s="10">
        <f>COUNTIF($R$6:$R$51,"*MCH*")</f>
        <v>0</v>
      </c>
    </row>
    <row r="33" spans="1:23" ht="18" customHeight="1" x14ac:dyDescent="0.25">
      <c r="A33" s="3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3"/>
      <c r="R33" s="10"/>
      <c r="S33" s="3"/>
      <c r="T33" s="29"/>
      <c r="U33" s="15"/>
      <c r="V33" s="3" t="s">
        <v>55</v>
      </c>
      <c r="W33" s="10">
        <f>COUNTIF($R$6:$R$51,"*SF*")</f>
        <v>0</v>
      </c>
    </row>
    <row r="34" spans="1:23" ht="18" customHeight="1" x14ac:dyDescent="0.25">
      <c r="A34" s="3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3"/>
      <c r="R34" s="10"/>
      <c r="S34" s="3"/>
      <c r="T34" s="29"/>
      <c r="U34" s="15"/>
      <c r="V34" s="3" t="s">
        <v>56</v>
      </c>
      <c r="W34" s="10">
        <f>COUNTIF($R$6:$R$51,"*RTB*")</f>
        <v>0</v>
      </c>
    </row>
    <row r="35" spans="1:23" ht="18" customHeight="1" x14ac:dyDescent="0.25">
      <c r="A35" s="3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3"/>
      <c r="R35" s="10"/>
      <c r="S35" s="3"/>
      <c r="T35" s="29"/>
      <c r="U35" s="15"/>
      <c r="V35" s="3" t="s">
        <v>38</v>
      </c>
      <c r="W35" s="10">
        <f>COUNTIF($R$6:$R$51,"*NCFW*")</f>
        <v>0</v>
      </c>
    </row>
    <row r="36" spans="1:23" ht="18" customHeight="1" x14ac:dyDescent="0.25">
      <c r="A36" s="3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3"/>
      <c r="R36" s="10"/>
      <c r="S36" s="3"/>
      <c r="T36" s="29"/>
      <c r="U36" s="15"/>
      <c r="V36" s="3" t="s">
        <v>29</v>
      </c>
      <c r="W36" s="10">
        <f>COUNTIF($R$6:$R$51,"*KL*")</f>
        <v>0</v>
      </c>
    </row>
    <row r="37" spans="1:23" ht="18" customHeight="1" x14ac:dyDescent="0.25">
      <c r="A37" s="3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3"/>
      <c r="R37" s="10"/>
      <c r="S37" s="3"/>
      <c r="T37" s="29"/>
      <c r="U37" s="15"/>
      <c r="V37" s="19" t="s">
        <v>33</v>
      </c>
      <c r="W37" s="10">
        <f>SUM(W26:W36)</f>
        <v>0</v>
      </c>
    </row>
    <row r="38" spans="1:23" ht="18" customHeight="1" x14ac:dyDescent="0.25">
      <c r="A38" s="3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3"/>
      <c r="R38" s="10"/>
      <c r="S38" s="3"/>
      <c r="T38" s="29"/>
      <c r="U38" s="15"/>
      <c r="V38" s="15"/>
      <c r="W38" s="17"/>
    </row>
    <row r="39" spans="1:23" ht="18" customHeight="1" x14ac:dyDescent="0.25">
      <c r="A39" s="3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3"/>
      <c r="R39" s="10"/>
      <c r="S39" s="3"/>
      <c r="T39" s="29"/>
      <c r="U39" s="15"/>
      <c r="V39" s="15"/>
      <c r="W39" s="17"/>
    </row>
    <row r="40" spans="1:23" ht="18" customHeight="1" x14ac:dyDescent="0.25">
      <c r="A40" s="3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3"/>
      <c r="R40" s="10"/>
      <c r="S40" s="3"/>
      <c r="T40" s="29"/>
      <c r="U40" s="15"/>
      <c r="V40" s="19" t="s">
        <v>40</v>
      </c>
      <c r="W40" s="10">
        <f>COUNTIF($O$6:$O$51,"*DM*")</f>
        <v>0</v>
      </c>
    </row>
    <row r="41" spans="1:23" ht="18" customHeight="1" x14ac:dyDescent="0.25">
      <c r="A41" s="3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3"/>
      <c r="R41" s="10"/>
      <c r="S41" s="3"/>
      <c r="T41" s="29"/>
      <c r="U41" s="15"/>
      <c r="V41" s="19" t="s">
        <v>41</v>
      </c>
      <c r="W41" s="10">
        <f>COUNTIF($O$6:$O$51,"*KS*")</f>
        <v>0</v>
      </c>
    </row>
    <row r="42" spans="1:23" ht="18" customHeight="1" x14ac:dyDescent="0.25">
      <c r="A42" s="3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3"/>
      <c r="R42" s="10"/>
      <c r="S42" s="3"/>
      <c r="T42" s="29"/>
      <c r="U42" s="15"/>
      <c r="V42" s="15"/>
      <c r="W42" s="17"/>
    </row>
    <row r="43" spans="1:23" ht="18" customHeight="1" x14ac:dyDescent="0.25">
      <c r="A43" s="3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3"/>
      <c r="R43" s="10"/>
      <c r="S43" s="3"/>
      <c r="T43" s="29"/>
      <c r="U43" s="15"/>
      <c r="V43" s="15"/>
      <c r="W43" s="17"/>
    </row>
    <row r="44" spans="1:23" ht="18" customHeight="1" x14ac:dyDescent="0.25">
      <c r="A44" s="3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3"/>
      <c r="R44" s="10"/>
      <c r="S44" s="3"/>
      <c r="T44" s="45"/>
      <c r="U44" s="15"/>
      <c r="V44" s="4" t="s">
        <v>3</v>
      </c>
      <c r="W44" s="4" t="s">
        <v>16</v>
      </c>
    </row>
    <row r="45" spans="1:23" ht="18" customHeight="1" x14ac:dyDescent="0.25">
      <c r="A45" s="3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3"/>
      <c r="R45" s="10"/>
      <c r="S45" s="3"/>
      <c r="T45" s="45"/>
      <c r="U45" s="15"/>
      <c r="V45" s="10" t="s">
        <v>50</v>
      </c>
      <c r="W45" s="10">
        <f>COUNTIF($D$6:$D$105,"TG102E")</f>
        <v>0</v>
      </c>
    </row>
    <row r="46" spans="1:23" ht="18" customHeight="1" x14ac:dyDescent="0.25">
      <c r="A46" s="3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3"/>
      <c r="R46" s="10"/>
      <c r="S46" s="3"/>
      <c r="T46" s="45"/>
      <c r="U46" s="15"/>
      <c r="V46" s="10" t="s">
        <v>44</v>
      </c>
      <c r="W46" s="10">
        <f>COUNTIF($D$6:$D$105,"TG102LE")</f>
        <v>0</v>
      </c>
    </row>
    <row r="47" spans="1:23" ht="18" customHeight="1" x14ac:dyDescent="0.25">
      <c r="A47" s="3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3"/>
      <c r="R47" s="10"/>
      <c r="S47" s="3"/>
      <c r="T47" s="45"/>
      <c r="U47" s="47"/>
      <c r="V47" s="10" t="s">
        <v>45</v>
      </c>
      <c r="W47" s="10">
        <f>COUNTIF($D$6:$D$105,"TG007X")</f>
        <v>0</v>
      </c>
    </row>
    <row r="48" spans="1:23" ht="18" customHeight="1" x14ac:dyDescent="0.25">
      <c r="A48" s="3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3"/>
      <c r="R48" s="10"/>
      <c r="S48" s="3"/>
      <c r="T48" s="45"/>
      <c r="U48" s="47"/>
      <c r="V48" s="10" t="s">
        <v>46</v>
      </c>
      <c r="W48" s="10">
        <f>COUNTIF($D$6:$D$105,"TG102V")</f>
        <v>0</v>
      </c>
    </row>
    <row r="49" spans="1:23" ht="18" customHeight="1" x14ac:dyDescent="0.25">
      <c r="A49" s="3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3"/>
      <c r="R49" s="10"/>
      <c r="S49" s="3"/>
      <c r="T49" s="45"/>
      <c r="U49" s="47"/>
      <c r="V49" s="10" t="s">
        <v>47</v>
      </c>
      <c r="W49" s="10">
        <f>COUNTIF($D$6:$D$105,"TG102SE")</f>
        <v>0</v>
      </c>
    </row>
    <row r="50" spans="1:23" ht="18" customHeight="1" x14ac:dyDescent="0.25">
      <c r="A50" s="31">
        <v>45</v>
      </c>
      <c r="B50" s="32"/>
      <c r="C50" s="32"/>
      <c r="D50" s="30"/>
      <c r="E50" s="33"/>
      <c r="F50" s="30"/>
      <c r="G50" s="30"/>
      <c r="H50" s="34"/>
      <c r="I50" s="34"/>
      <c r="J50" s="34"/>
      <c r="K50" s="34"/>
      <c r="L50" s="34"/>
      <c r="M50" s="34"/>
      <c r="N50" s="34"/>
      <c r="O50" s="34"/>
      <c r="P50" s="34"/>
      <c r="Q50" s="31"/>
      <c r="R50" s="30"/>
      <c r="S50" s="31"/>
      <c r="T50" s="45"/>
      <c r="U50" s="47"/>
      <c r="V50" s="10" t="s">
        <v>48</v>
      </c>
      <c r="W50" s="10">
        <f>COUNTIF($D$6:$D$105,"TG007S")</f>
        <v>0</v>
      </c>
    </row>
    <row r="51" spans="1:23" ht="18" customHeight="1" x14ac:dyDescent="0.25">
      <c r="A51" s="3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3"/>
      <c r="R51" s="10"/>
      <c r="S51" s="10"/>
      <c r="T51" s="45"/>
      <c r="U51" s="47"/>
      <c r="V51" s="10" t="s">
        <v>49</v>
      </c>
      <c r="W51" s="10">
        <f>COUNTIF($D$6:$D$105,"TG007")</f>
        <v>0</v>
      </c>
    </row>
    <row r="52" spans="1:23" ht="18" customHeight="1" x14ac:dyDescent="0.25">
      <c r="A52" s="3">
        <v>47</v>
      </c>
      <c r="B52" s="35"/>
      <c r="C52" s="35"/>
      <c r="D52" s="35"/>
      <c r="E52" s="35"/>
      <c r="F52" s="35"/>
      <c r="G52" s="35"/>
      <c r="H52" s="35"/>
      <c r="I52" s="35"/>
      <c r="J52" s="35"/>
      <c r="K52" s="35"/>
      <c r="L52" s="36"/>
      <c r="M52" s="35"/>
      <c r="N52" s="35"/>
      <c r="O52" s="35"/>
      <c r="P52" s="35"/>
      <c r="Q52" s="35"/>
      <c r="R52" s="35"/>
      <c r="S52" s="35"/>
      <c r="T52" s="45"/>
      <c r="U52" s="47"/>
      <c r="V52" s="10" t="s">
        <v>51</v>
      </c>
      <c r="W52" s="10">
        <f>COUNTIF($D$6:$D$105,"TG102")</f>
        <v>0</v>
      </c>
    </row>
    <row r="53" spans="1:23" ht="18" customHeight="1" x14ac:dyDescent="0.25">
      <c r="A53" s="3">
        <v>48</v>
      </c>
      <c r="B53" s="35"/>
      <c r="C53" s="35"/>
      <c r="D53" s="35"/>
      <c r="E53" s="35"/>
      <c r="F53" s="35"/>
      <c r="G53" s="35"/>
      <c r="H53" s="35"/>
      <c r="I53" s="35"/>
      <c r="J53" s="35"/>
      <c r="K53" s="35"/>
      <c r="L53" s="36"/>
      <c r="M53" s="35"/>
      <c r="N53" s="20"/>
      <c r="O53" s="20"/>
      <c r="P53" s="35"/>
      <c r="Q53" s="35"/>
      <c r="R53" s="35"/>
      <c r="S53" s="35"/>
      <c r="T53" s="45"/>
      <c r="U53" s="47"/>
      <c r="V53" s="10" t="s">
        <v>52</v>
      </c>
      <c r="W53" s="10">
        <f>COUNTIF($D$6:$D$105,"TG102A")</f>
        <v>0</v>
      </c>
    </row>
    <row r="54" spans="1:23" ht="18" customHeight="1" x14ac:dyDescent="0.25">
      <c r="A54" s="31">
        <v>49</v>
      </c>
      <c r="B54" s="41"/>
      <c r="C54" s="41"/>
      <c r="D54" s="41"/>
      <c r="E54" s="41"/>
      <c r="F54" s="41"/>
      <c r="G54" s="41"/>
      <c r="H54" s="41"/>
      <c r="I54" s="41"/>
      <c r="J54" s="41"/>
      <c r="K54" s="41"/>
      <c r="L54" s="42"/>
      <c r="M54" s="41"/>
      <c r="N54" s="43"/>
      <c r="O54" s="43"/>
      <c r="P54" s="41"/>
      <c r="Q54" s="41"/>
      <c r="R54" s="41"/>
      <c r="S54" s="41"/>
      <c r="T54" s="45"/>
      <c r="U54" s="47"/>
      <c r="V54" s="10" t="s">
        <v>53</v>
      </c>
      <c r="W54" s="10">
        <f>COUNTIF($D$6:$D$105,"NSHD")</f>
        <v>0</v>
      </c>
    </row>
    <row r="55" spans="1:23" ht="18" customHeight="1" x14ac:dyDescent="0.25">
      <c r="A55" s="3">
        <v>50</v>
      </c>
      <c r="B55" s="35"/>
      <c r="C55" s="35"/>
      <c r="D55" s="35"/>
      <c r="E55" s="35"/>
      <c r="F55" s="35"/>
      <c r="G55" s="35"/>
      <c r="H55" s="35"/>
      <c r="I55" s="35"/>
      <c r="J55" s="35"/>
      <c r="K55" s="35"/>
      <c r="L55" s="36"/>
      <c r="M55" s="35"/>
      <c r="N55" s="20"/>
      <c r="O55" s="20"/>
      <c r="P55" s="35"/>
      <c r="Q55" s="35"/>
      <c r="R55" s="35"/>
      <c r="S55" s="35"/>
      <c r="T55" s="45"/>
      <c r="U55" s="47"/>
      <c r="V55" s="10" t="s">
        <v>62</v>
      </c>
      <c r="W55" s="10">
        <f>COUNTIF($D$6:$D$105,"CBN")</f>
        <v>0</v>
      </c>
    </row>
    <row r="56" spans="1:23" ht="18" customHeight="1" x14ac:dyDescent="0.25">
      <c r="A56" s="3">
        <v>51</v>
      </c>
      <c r="B56" s="35"/>
      <c r="C56" s="35"/>
      <c r="D56" s="35"/>
      <c r="E56" s="35"/>
      <c r="F56" s="35"/>
      <c r="G56" s="35"/>
      <c r="H56" s="35"/>
      <c r="I56" s="35"/>
      <c r="J56" s="35"/>
      <c r="K56" s="35"/>
      <c r="L56" s="36"/>
      <c r="M56" s="35"/>
      <c r="N56" s="35"/>
      <c r="O56" s="35"/>
      <c r="P56" s="35"/>
      <c r="Q56" s="35"/>
      <c r="R56" s="35"/>
      <c r="S56" s="35"/>
      <c r="T56" s="45"/>
      <c r="U56" s="47"/>
      <c r="V56" s="86" t="s">
        <v>63</v>
      </c>
      <c r="W56" s="86">
        <f>SUM(COUNTIF($D$6:$D$106,"**")-SUM($W$45:$W$55))</f>
        <v>0</v>
      </c>
    </row>
    <row r="57" spans="1:23" ht="18" customHeight="1" x14ac:dyDescent="0.25">
      <c r="A57" s="3">
        <v>52</v>
      </c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6"/>
      <c r="M57" s="35"/>
      <c r="N57" s="35"/>
      <c r="O57" s="35"/>
      <c r="P57" s="35"/>
      <c r="Q57" s="35"/>
      <c r="R57" s="35"/>
      <c r="S57" s="35"/>
      <c r="T57" s="45"/>
      <c r="U57" s="47"/>
      <c r="V57" s="87"/>
      <c r="W57" s="87"/>
    </row>
    <row r="58" spans="1:23" ht="18" customHeight="1" x14ac:dyDescent="0.25">
      <c r="A58" s="3">
        <v>53</v>
      </c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6"/>
      <c r="M58" s="35"/>
      <c r="N58" s="35"/>
      <c r="O58" s="35"/>
      <c r="P58" s="35"/>
      <c r="Q58" s="35"/>
      <c r="R58" s="35"/>
      <c r="S58" s="35"/>
      <c r="T58" s="45"/>
      <c r="U58" s="47"/>
      <c r="V58" s="88"/>
      <c r="W58" s="88"/>
    </row>
    <row r="59" spans="1:23" ht="18" customHeight="1" x14ac:dyDescent="0.25">
      <c r="A59" s="3">
        <v>54</v>
      </c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6"/>
      <c r="M59" s="35"/>
      <c r="N59" s="35"/>
      <c r="O59" s="35"/>
      <c r="P59" s="35"/>
      <c r="Q59" s="35"/>
      <c r="R59" s="35"/>
      <c r="S59" s="35"/>
      <c r="T59" s="45"/>
      <c r="U59" s="47"/>
      <c r="V59" s="37"/>
      <c r="W59" s="38"/>
    </row>
    <row r="60" spans="1:23" ht="18" customHeight="1" x14ac:dyDescent="0.25">
      <c r="A60" s="3">
        <v>55</v>
      </c>
      <c r="B60" s="35"/>
      <c r="C60" s="35"/>
      <c r="D60" s="35"/>
      <c r="E60" s="35"/>
      <c r="F60" s="35"/>
      <c r="G60" s="35"/>
      <c r="H60" s="35"/>
      <c r="I60" s="35"/>
      <c r="J60" s="35"/>
      <c r="K60" s="35"/>
      <c r="L60" s="36"/>
      <c r="M60" s="35"/>
      <c r="N60" s="35"/>
      <c r="O60" s="35"/>
      <c r="P60" s="35"/>
      <c r="Q60" s="35"/>
      <c r="R60" s="35"/>
      <c r="S60" s="35"/>
      <c r="T60" s="45"/>
      <c r="U60" s="47"/>
      <c r="V60" s="37"/>
      <c r="W60" s="38"/>
    </row>
    <row r="61" spans="1:23" ht="18" customHeight="1" x14ac:dyDescent="0.25">
      <c r="A61" s="3">
        <v>56</v>
      </c>
      <c r="B61" s="35"/>
      <c r="C61" s="35"/>
      <c r="D61" s="35"/>
      <c r="E61" s="35"/>
      <c r="F61" s="35"/>
      <c r="G61" s="35"/>
      <c r="H61" s="35"/>
      <c r="I61" s="35"/>
      <c r="J61" s="35"/>
      <c r="K61" s="35"/>
      <c r="L61" s="36"/>
      <c r="M61" s="35"/>
      <c r="N61" s="35"/>
      <c r="O61" s="35"/>
      <c r="P61" s="35"/>
      <c r="Q61" s="35"/>
      <c r="R61" s="35"/>
      <c r="S61" s="35"/>
      <c r="T61" s="45"/>
      <c r="U61" s="47"/>
      <c r="V61" s="19" t="s">
        <v>40</v>
      </c>
      <c r="W61" s="10">
        <f>COUNTIF($O$6:$O$105,"*DM*")</f>
        <v>0</v>
      </c>
    </row>
    <row r="62" spans="1:23" ht="18" customHeight="1" x14ac:dyDescent="0.25">
      <c r="A62" s="3">
        <v>57</v>
      </c>
      <c r="B62" s="35"/>
      <c r="C62" s="35"/>
      <c r="D62" s="35"/>
      <c r="E62" s="35"/>
      <c r="F62" s="35"/>
      <c r="G62" s="35"/>
      <c r="H62" s="35"/>
      <c r="I62" s="35"/>
      <c r="J62" s="35"/>
      <c r="K62" s="35"/>
      <c r="L62" s="36"/>
      <c r="M62" s="35"/>
      <c r="N62" s="35"/>
      <c r="O62" s="35"/>
      <c r="P62" s="35"/>
      <c r="Q62" s="35"/>
      <c r="R62" s="35"/>
      <c r="S62" s="35"/>
      <c r="T62" s="45"/>
      <c r="U62" s="47"/>
      <c r="V62" s="19" t="s">
        <v>41</v>
      </c>
      <c r="W62" s="10">
        <f>COUNTIF($O$6:$O$105,"*KS*")</f>
        <v>0</v>
      </c>
    </row>
    <row r="63" spans="1:23" ht="18" customHeight="1" x14ac:dyDescent="0.25">
      <c r="A63" s="3">
        <v>58</v>
      </c>
      <c r="B63" s="35"/>
      <c r="C63" s="35"/>
      <c r="D63" s="35"/>
      <c r="E63" s="35"/>
      <c r="F63" s="35"/>
      <c r="G63" s="35"/>
      <c r="H63" s="35"/>
      <c r="I63" s="35"/>
      <c r="J63" s="35"/>
      <c r="K63" s="35"/>
      <c r="L63" s="36"/>
      <c r="M63" s="35"/>
      <c r="N63" s="35"/>
      <c r="O63" s="35"/>
      <c r="P63" s="35"/>
      <c r="Q63" s="35"/>
      <c r="R63" s="35"/>
      <c r="S63" s="35"/>
      <c r="T63" s="45"/>
      <c r="U63" s="47"/>
      <c r="V63" s="37"/>
      <c r="W63" s="38"/>
    </row>
    <row r="64" spans="1:23" ht="18" customHeight="1" x14ac:dyDescent="0.25">
      <c r="A64" s="3">
        <v>59</v>
      </c>
      <c r="B64" s="35"/>
      <c r="C64" s="35"/>
      <c r="D64" s="35"/>
      <c r="E64" s="35"/>
      <c r="F64" s="35"/>
      <c r="G64" s="35"/>
      <c r="H64" s="35"/>
      <c r="I64" s="35"/>
      <c r="J64" s="35"/>
      <c r="K64" s="35"/>
      <c r="L64" s="36"/>
      <c r="M64" s="35"/>
      <c r="N64" s="35"/>
      <c r="O64" s="35"/>
      <c r="P64" s="35"/>
      <c r="Q64" s="35"/>
      <c r="R64" s="35"/>
      <c r="S64" s="35"/>
      <c r="T64" s="45"/>
      <c r="U64" s="47"/>
      <c r="V64" s="37"/>
      <c r="W64" s="38"/>
    </row>
    <row r="65" spans="1:23" ht="18" customHeight="1" x14ac:dyDescent="0.25">
      <c r="A65" s="3">
        <v>60</v>
      </c>
      <c r="B65" s="35"/>
      <c r="C65" s="35"/>
      <c r="D65" s="35"/>
      <c r="E65" s="35"/>
      <c r="F65" s="35"/>
      <c r="G65" s="35"/>
      <c r="H65" s="35"/>
      <c r="I65" s="35"/>
      <c r="J65" s="35"/>
      <c r="K65" s="35"/>
      <c r="L65" s="36"/>
      <c r="M65" s="35"/>
      <c r="N65" s="35"/>
      <c r="O65" s="35"/>
      <c r="P65" s="35"/>
      <c r="Q65" s="35"/>
      <c r="R65" s="35"/>
      <c r="S65" s="35"/>
      <c r="T65" s="45"/>
      <c r="U65" s="47"/>
      <c r="V65" s="37"/>
      <c r="W65" s="38"/>
    </row>
    <row r="66" spans="1:23" ht="18" customHeight="1" x14ac:dyDescent="0.25">
      <c r="A66" s="3">
        <v>61</v>
      </c>
      <c r="B66" s="35"/>
      <c r="C66" s="35"/>
      <c r="D66" s="35"/>
      <c r="E66" s="35"/>
      <c r="F66" s="35"/>
      <c r="G66" s="35"/>
      <c r="H66" s="35"/>
      <c r="I66" s="35"/>
      <c r="J66" s="35"/>
      <c r="K66" s="35"/>
      <c r="L66" s="36"/>
      <c r="M66" s="35"/>
      <c r="N66" s="35"/>
      <c r="O66" s="35"/>
      <c r="P66" s="35"/>
      <c r="Q66" s="35"/>
      <c r="R66" s="35"/>
      <c r="S66" s="35"/>
      <c r="T66" s="45"/>
      <c r="U66" s="47"/>
      <c r="V66" s="37"/>
      <c r="W66" s="38"/>
    </row>
    <row r="67" spans="1:23" ht="18" customHeight="1" x14ac:dyDescent="0.25">
      <c r="A67" s="3">
        <v>62</v>
      </c>
      <c r="B67" s="35"/>
      <c r="C67" s="35"/>
      <c r="D67" s="35"/>
      <c r="E67" s="35"/>
      <c r="F67" s="35"/>
      <c r="G67" s="35"/>
      <c r="H67" s="35"/>
      <c r="I67" s="35"/>
      <c r="J67" s="35"/>
      <c r="K67" s="35"/>
      <c r="L67" s="36"/>
      <c r="M67" s="35"/>
      <c r="N67" s="35"/>
      <c r="O67" s="35"/>
      <c r="P67" s="35"/>
      <c r="Q67" s="35"/>
      <c r="R67" s="35"/>
      <c r="S67" s="35"/>
      <c r="T67" s="45"/>
      <c r="U67" s="47"/>
      <c r="V67" s="37">
        <f>SUM(D6:D12)</f>
        <v>0</v>
      </c>
      <c r="W67" s="38"/>
    </row>
    <row r="68" spans="1:23" ht="18" customHeight="1" x14ac:dyDescent="0.25">
      <c r="A68" s="3">
        <v>63</v>
      </c>
      <c r="B68" s="35"/>
      <c r="C68" s="35"/>
      <c r="D68" s="35"/>
      <c r="E68" s="35"/>
      <c r="F68" s="35"/>
      <c r="G68" s="35"/>
      <c r="H68" s="35"/>
      <c r="I68" s="35"/>
      <c r="J68" s="35"/>
      <c r="K68" s="35"/>
      <c r="L68" s="36"/>
      <c r="M68" s="35"/>
      <c r="N68" s="35"/>
      <c r="O68" s="35"/>
      <c r="P68" s="35"/>
      <c r="Q68" s="35"/>
      <c r="R68" s="35"/>
      <c r="S68" s="35"/>
      <c r="T68" s="45"/>
      <c r="U68" s="47"/>
      <c r="V68" s="37"/>
      <c r="W68" s="38"/>
    </row>
    <row r="69" spans="1:23" ht="18" customHeight="1" x14ac:dyDescent="0.25">
      <c r="A69" s="3">
        <v>64</v>
      </c>
      <c r="B69" s="35"/>
      <c r="C69" s="35"/>
      <c r="D69" s="35"/>
      <c r="E69" s="35"/>
      <c r="F69" s="35"/>
      <c r="G69" s="35"/>
      <c r="H69" s="35"/>
      <c r="I69" s="35"/>
      <c r="J69" s="35"/>
      <c r="K69" s="35"/>
      <c r="L69" s="36"/>
      <c r="M69" s="35"/>
      <c r="N69" s="35"/>
      <c r="O69" s="35"/>
      <c r="P69" s="35"/>
      <c r="Q69" s="35"/>
      <c r="R69" s="35"/>
      <c r="S69" s="35"/>
      <c r="T69" s="45"/>
      <c r="U69" s="47"/>
      <c r="V69" s="37"/>
      <c r="W69" s="38"/>
    </row>
    <row r="70" spans="1:23" ht="18" customHeight="1" x14ac:dyDescent="0.25">
      <c r="A70" s="3">
        <v>65</v>
      </c>
      <c r="B70" s="35"/>
      <c r="C70" s="35"/>
      <c r="D70" s="35"/>
      <c r="E70" s="35"/>
      <c r="F70" s="35"/>
      <c r="G70" s="35"/>
      <c r="H70" s="35"/>
      <c r="I70" s="35"/>
      <c r="J70" s="35"/>
      <c r="K70" s="35"/>
      <c r="L70" s="36"/>
      <c r="M70" s="35"/>
      <c r="N70" s="35"/>
      <c r="O70" s="35"/>
      <c r="P70" s="35"/>
      <c r="Q70" s="35"/>
      <c r="R70" s="35"/>
      <c r="S70" s="35"/>
      <c r="T70" s="45"/>
      <c r="U70" s="47"/>
      <c r="V70" s="37"/>
      <c r="W70" s="38"/>
    </row>
    <row r="71" spans="1:23" ht="18" customHeight="1" x14ac:dyDescent="0.25">
      <c r="A71" s="3">
        <v>66</v>
      </c>
      <c r="B71" s="35"/>
      <c r="C71" s="35"/>
      <c r="D71" s="35"/>
      <c r="E71" s="35"/>
      <c r="F71" s="35"/>
      <c r="G71" s="35"/>
      <c r="H71" s="35"/>
      <c r="I71" s="35"/>
      <c r="J71" s="35"/>
      <c r="K71" s="35"/>
      <c r="L71" s="36"/>
      <c r="M71" s="35"/>
      <c r="N71" s="35"/>
      <c r="O71" s="35"/>
      <c r="P71" s="35"/>
      <c r="Q71" s="35"/>
      <c r="R71" s="35"/>
      <c r="S71" s="35"/>
      <c r="T71" s="45"/>
      <c r="U71" s="47"/>
      <c r="V71" s="37"/>
      <c r="W71" s="38"/>
    </row>
    <row r="72" spans="1:23" ht="18" customHeight="1" x14ac:dyDescent="0.25">
      <c r="A72" s="3">
        <v>67</v>
      </c>
      <c r="B72" s="35"/>
      <c r="C72" s="35"/>
      <c r="D72" s="35"/>
      <c r="E72" s="35"/>
      <c r="F72" s="35"/>
      <c r="G72" s="35"/>
      <c r="H72" s="35"/>
      <c r="I72" s="35"/>
      <c r="J72" s="35"/>
      <c r="K72" s="35"/>
      <c r="L72" s="36"/>
      <c r="M72" s="35"/>
      <c r="N72" s="35"/>
      <c r="O72" s="35"/>
      <c r="P72" s="35"/>
      <c r="Q72" s="35"/>
      <c r="R72" s="35"/>
      <c r="S72" s="35"/>
      <c r="T72" s="45"/>
      <c r="U72" s="47"/>
      <c r="V72" s="37"/>
      <c r="W72" s="38"/>
    </row>
    <row r="73" spans="1:23" ht="18" customHeight="1" x14ac:dyDescent="0.25">
      <c r="A73" s="3">
        <v>68</v>
      </c>
      <c r="B73" s="35"/>
      <c r="C73" s="35"/>
      <c r="D73" s="35"/>
      <c r="E73" s="35"/>
      <c r="F73" s="35"/>
      <c r="G73" s="35"/>
      <c r="H73" s="35"/>
      <c r="I73" s="35"/>
      <c r="J73" s="35"/>
      <c r="K73" s="35"/>
      <c r="L73" s="36"/>
      <c r="M73" s="35"/>
      <c r="N73" s="35"/>
      <c r="O73" s="35"/>
      <c r="P73" s="35"/>
      <c r="Q73" s="35"/>
      <c r="R73" s="35"/>
      <c r="S73" s="35"/>
      <c r="T73" s="45"/>
      <c r="U73" s="47"/>
      <c r="V73" s="37"/>
      <c r="W73" s="38"/>
    </row>
    <row r="74" spans="1:23" ht="18" customHeight="1" x14ac:dyDescent="0.25">
      <c r="A74" s="3">
        <v>69</v>
      </c>
      <c r="B74" s="35"/>
      <c r="C74" s="35"/>
      <c r="D74" s="35"/>
      <c r="E74" s="35"/>
      <c r="F74" s="35"/>
      <c r="G74" s="35"/>
      <c r="H74" s="35"/>
      <c r="I74" s="35"/>
      <c r="J74" s="35"/>
      <c r="K74" s="35"/>
      <c r="L74" s="36"/>
      <c r="M74" s="35"/>
      <c r="N74" s="35"/>
      <c r="O74" s="35"/>
      <c r="P74" s="35"/>
      <c r="Q74" s="35"/>
      <c r="R74" s="35"/>
      <c r="S74" s="35"/>
      <c r="T74" s="45"/>
      <c r="U74" s="47"/>
      <c r="V74" s="37"/>
      <c r="W74" s="38"/>
    </row>
    <row r="75" spans="1:23" ht="18" customHeight="1" x14ac:dyDescent="0.25">
      <c r="A75" s="3">
        <v>70</v>
      </c>
      <c r="B75" s="35"/>
      <c r="C75" s="35"/>
      <c r="D75" s="35"/>
      <c r="E75" s="35"/>
      <c r="F75" s="35"/>
      <c r="G75" s="35"/>
      <c r="H75" s="35"/>
      <c r="I75" s="35"/>
      <c r="J75" s="35"/>
      <c r="K75" s="35"/>
      <c r="L75" s="36"/>
      <c r="M75" s="35"/>
      <c r="N75" s="35"/>
      <c r="O75" s="35"/>
      <c r="P75" s="35"/>
      <c r="Q75" s="35"/>
      <c r="R75" s="35"/>
      <c r="S75" s="35"/>
      <c r="T75" s="45"/>
      <c r="U75" s="47"/>
      <c r="V75" s="37"/>
      <c r="W75" s="38"/>
    </row>
    <row r="76" spans="1:23" ht="18" customHeight="1" x14ac:dyDescent="0.25">
      <c r="A76" s="3">
        <v>71</v>
      </c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36"/>
      <c r="M76" s="35"/>
      <c r="N76" s="35"/>
      <c r="O76" s="35"/>
      <c r="P76" s="35"/>
      <c r="Q76" s="35"/>
      <c r="R76" s="35"/>
      <c r="S76" s="35"/>
      <c r="T76" s="45"/>
      <c r="U76" s="47"/>
      <c r="V76" s="37"/>
      <c r="W76" s="38"/>
    </row>
    <row r="77" spans="1:23" ht="18" customHeight="1" x14ac:dyDescent="0.25">
      <c r="A77" s="3">
        <v>72</v>
      </c>
      <c r="B77" s="35"/>
      <c r="C77" s="35"/>
      <c r="D77" s="35"/>
      <c r="E77" s="35"/>
      <c r="F77" s="35"/>
      <c r="G77" s="35"/>
      <c r="H77" s="35"/>
      <c r="I77" s="35"/>
      <c r="J77" s="35"/>
      <c r="K77" s="35"/>
      <c r="L77" s="36"/>
      <c r="M77" s="35"/>
      <c r="N77" s="35"/>
      <c r="O77" s="35"/>
      <c r="P77" s="35"/>
      <c r="Q77" s="35"/>
      <c r="R77" s="35"/>
      <c r="S77" s="35"/>
      <c r="T77" s="45"/>
      <c r="U77" s="47"/>
      <c r="V77" s="37"/>
      <c r="W77" s="38"/>
    </row>
    <row r="78" spans="1:23" ht="18" customHeight="1" x14ac:dyDescent="0.25">
      <c r="A78" s="3">
        <v>73</v>
      </c>
      <c r="B78" s="35"/>
      <c r="C78" s="35"/>
      <c r="D78" s="35"/>
      <c r="E78" s="35"/>
      <c r="F78" s="35"/>
      <c r="G78" s="35"/>
      <c r="H78" s="35"/>
      <c r="I78" s="35"/>
      <c r="J78" s="35"/>
      <c r="K78" s="35"/>
      <c r="L78" s="36"/>
      <c r="M78" s="35"/>
      <c r="N78" s="35"/>
      <c r="O78" s="35"/>
      <c r="P78" s="35"/>
      <c r="Q78" s="35"/>
      <c r="R78" s="35"/>
      <c r="S78" s="35"/>
      <c r="T78" s="45"/>
      <c r="U78" s="47"/>
      <c r="V78" s="37"/>
      <c r="W78" s="38"/>
    </row>
    <row r="79" spans="1:23" ht="18" customHeight="1" x14ac:dyDescent="0.25">
      <c r="A79" s="3">
        <v>74</v>
      </c>
      <c r="B79" s="35"/>
      <c r="C79" s="35"/>
      <c r="D79" s="35"/>
      <c r="E79" s="35"/>
      <c r="F79" s="35"/>
      <c r="G79" s="35"/>
      <c r="H79" s="35"/>
      <c r="I79" s="35"/>
      <c r="J79" s="35"/>
      <c r="K79" s="35"/>
      <c r="L79" s="36"/>
      <c r="M79" s="35"/>
      <c r="N79" s="35"/>
      <c r="O79" s="35"/>
      <c r="P79" s="35"/>
      <c r="Q79" s="35"/>
      <c r="R79" s="35"/>
      <c r="S79" s="35"/>
      <c r="T79" s="45"/>
      <c r="U79" s="47"/>
      <c r="V79" s="37"/>
      <c r="W79" s="38"/>
    </row>
    <row r="80" spans="1:23" ht="18" customHeight="1" x14ac:dyDescent="0.25">
      <c r="A80" s="3">
        <v>75</v>
      </c>
      <c r="B80" s="35"/>
      <c r="C80" s="35"/>
      <c r="D80" s="35"/>
      <c r="E80" s="35"/>
      <c r="F80" s="35"/>
      <c r="G80" s="35"/>
      <c r="H80" s="35"/>
      <c r="I80" s="35"/>
      <c r="J80" s="35"/>
      <c r="K80" s="35"/>
      <c r="L80" s="36"/>
      <c r="M80" s="35"/>
      <c r="N80" s="35"/>
      <c r="O80" s="35"/>
      <c r="P80" s="35"/>
      <c r="Q80" s="35"/>
      <c r="R80" s="35"/>
      <c r="S80" s="35"/>
      <c r="T80" s="45"/>
      <c r="U80" s="47"/>
      <c r="V80" s="37"/>
      <c r="W80" s="38"/>
    </row>
    <row r="81" spans="1:23" ht="18" customHeight="1" x14ac:dyDescent="0.25">
      <c r="A81" s="3">
        <v>76</v>
      </c>
      <c r="B81" s="35"/>
      <c r="C81" s="35"/>
      <c r="D81" s="35"/>
      <c r="E81" s="35"/>
      <c r="F81" s="35"/>
      <c r="G81" s="35"/>
      <c r="H81" s="35"/>
      <c r="I81" s="35"/>
      <c r="J81" s="35"/>
      <c r="K81" s="35"/>
      <c r="L81" s="36"/>
      <c r="M81" s="35"/>
      <c r="N81" s="35"/>
      <c r="O81" s="35"/>
      <c r="P81" s="35"/>
      <c r="Q81" s="35"/>
      <c r="R81" s="35"/>
      <c r="S81" s="35"/>
      <c r="T81" s="45"/>
      <c r="U81" s="47"/>
      <c r="V81" s="37"/>
      <c r="W81" s="38"/>
    </row>
    <row r="82" spans="1:23" ht="18" customHeight="1" x14ac:dyDescent="0.25">
      <c r="A82" s="3">
        <v>77</v>
      </c>
      <c r="B82" s="35"/>
      <c r="C82" s="35"/>
      <c r="D82" s="35"/>
      <c r="E82" s="35"/>
      <c r="F82" s="35"/>
      <c r="G82" s="35"/>
      <c r="H82" s="35"/>
      <c r="I82" s="35"/>
      <c r="J82" s="35"/>
      <c r="K82" s="35"/>
      <c r="L82" s="36"/>
      <c r="M82" s="35"/>
      <c r="N82" s="35"/>
      <c r="O82" s="35"/>
      <c r="P82" s="35"/>
      <c r="Q82" s="35"/>
      <c r="R82" s="35"/>
      <c r="S82" s="35"/>
      <c r="T82" s="45"/>
      <c r="U82" s="47"/>
      <c r="V82" s="37"/>
      <c r="W82" s="38"/>
    </row>
    <row r="83" spans="1:23" ht="18" customHeight="1" x14ac:dyDescent="0.25">
      <c r="A83" s="3">
        <v>78</v>
      </c>
      <c r="B83" s="35"/>
      <c r="C83" s="35"/>
      <c r="D83" s="35"/>
      <c r="E83" s="35"/>
      <c r="F83" s="35"/>
      <c r="G83" s="35"/>
      <c r="H83" s="35"/>
      <c r="I83" s="35"/>
      <c r="J83" s="35"/>
      <c r="K83" s="35"/>
      <c r="L83" s="36"/>
      <c r="M83" s="35"/>
      <c r="N83" s="35"/>
      <c r="O83" s="35"/>
      <c r="P83" s="35"/>
      <c r="Q83" s="35"/>
      <c r="R83" s="35"/>
      <c r="S83" s="35"/>
      <c r="T83" s="45"/>
      <c r="U83" s="47"/>
      <c r="V83" s="37"/>
      <c r="W83" s="38"/>
    </row>
    <row r="84" spans="1:23" ht="18" customHeight="1" x14ac:dyDescent="0.25">
      <c r="A84" s="3">
        <v>79</v>
      </c>
      <c r="B84" s="35"/>
      <c r="C84" s="35"/>
      <c r="D84" s="35"/>
      <c r="E84" s="35"/>
      <c r="F84" s="35"/>
      <c r="G84" s="35"/>
      <c r="H84" s="35"/>
      <c r="I84" s="35"/>
      <c r="J84" s="35"/>
      <c r="K84" s="35"/>
      <c r="L84" s="36"/>
      <c r="M84" s="35"/>
      <c r="N84" s="35"/>
      <c r="O84" s="35"/>
      <c r="P84" s="35"/>
      <c r="Q84" s="35"/>
      <c r="R84" s="35"/>
      <c r="S84" s="35"/>
      <c r="T84" s="45"/>
      <c r="U84" s="47"/>
      <c r="V84" s="37"/>
      <c r="W84" s="38"/>
    </row>
    <row r="85" spans="1:23" ht="18" customHeight="1" x14ac:dyDescent="0.25">
      <c r="A85" s="3">
        <v>80</v>
      </c>
      <c r="B85" s="35"/>
      <c r="C85" s="35"/>
      <c r="D85" s="35"/>
      <c r="E85" s="35"/>
      <c r="F85" s="35"/>
      <c r="G85" s="35"/>
      <c r="H85" s="35"/>
      <c r="I85" s="35"/>
      <c r="J85" s="35"/>
      <c r="K85" s="35"/>
      <c r="L85" s="36"/>
      <c r="M85" s="35"/>
      <c r="N85" s="35"/>
      <c r="O85" s="35"/>
      <c r="P85" s="35"/>
      <c r="Q85" s="35"/>
      <c r="R85" s="35"/>
      <c r="S85" s="35"/>
      <c r="T85" s="45"/>
      <c r="U85" s="47"/>
      <c r="V85" s="37"/>
      <c r="W85" s="38"/>
    </row>
    <row r="86" spans="1:23" ht="18" customHeight="1" x14ac:dyDescent="0.25">
      <c r="A86" s="3">
        <v>81</v>
      </c>
      <c r="B86" s="35"/>
      <c r="C86" s="35"/>
      <c r="D86" s="35"/>
      <c r="E86" s="35"/>
      <c r="F86" s="35"/>
      <c r="G86" s="35"/>
      <c r="H86" s="35"/>
      <c r="I86" s="35"/>
      <c r="J86" s="35"/>
      <c r="K86" s="35"/>
      <c r="L86" s="36"/>
      <c r="M86" s="35"/>
      <c r="N86" s="35"/>
      <c r="O86" s="35"/>
      <c r="P86" s="35"/>
      <c r="Q86" s="35"/>
      <c r="R86" s="35"/>
      <c r="S86" s="35"/>
      <c r="T86" s="45"/>
      <c r="U86" s="47"/>
      <c r="V86" s="37"/>
      <c r="W86" s="38"/>
    </row>
    <row r="87" spans="1:23" ht="18" customHeight="1" x14ac:dyDescent="0.25">
      <c r="A87" s="3">
        <v>82</v>
      </c>
      <c r="B87" s="35"/>
      <c r="C87" s="35"/>
      <c r="D87" s="35"/>
      <c r="E87" s="35"/>
      <c r="F87" s="35"/>
      <c r="G87" s="35"/>
      <c r="H87" s="35"/>
      <c r="I87" s="35"/>
      <c r="J87" s="35"/>
      <c r="K87" s="35"/>
      <c r="L87" s="36"/>
      <c r="M87" s="35"/>
      <c r="N87" s="35"/>
      <c r="O87" s="35"/>
      <c r="P87" s="35"/>
      <c r="Q87" s="35"/>
      <c r="R87" s="35"/>
      <c r="S87" s="35"/>
      <c r="T87" s="45"/>
      <c r="U87" s="47"/>
      <c r="V87" s="37"/>
      <c r="W87" s="38"/>
    </row>
    <row r="88" spans="1:23" ht="18" customHeight="1" x14ac:dyDescent="0.25">
      <c r="A88" s="3">
        <v>83</v>
      </c>
      <c r="B88" s="35"/>
      <c r="C88" s="35"/>
      <c r="D88" s="35"/>
      <c r="E88" s="35"/>
      <c r="F88" s="35"/>
      <c r="G88" s="35"/>
      <c r="H88" s="35"/>
      <c r="I88" s="35"/>
      <c r="J88" s="35"/>
      <c r="K88" s="35"/>
      <c r="L88" s="36"/>
      <c r="M88" s="35"/>
      <c r="N88" s="35"/>
      <c r="O88" s="35"/>
      <c r="P88" s="35"/>
      <c r="Q88" s="35"/>
      <c r="R88" s="35"/>
      <c r="S88" s="35"/>
      <c r="T88" s="45"/>
      <c r="U88" s="47"/>
      <c r="V88" s="37"/>
      <c r="W88" s="38"/>
    </row>
    <row r="89" spans="1:23" ht="18" customHeight="1" x14ac:dyDescent="0.25">
      <c r="A89" s="3">
        <v>84</v>
      </c>
      <c r="B89" s="35"/>
      <c r="C89" s="35"/>
      <c r="D89" s="35"/>
      <c r="E89" s="35"/>
      <c r="F89" s="35"/>
      <c r="G89" s="35"/>
      <c r="H89" s="35"/>
      <c r="I89" s="35"/>
      <c r="J89" s="35"/>
      <c r="K89" s="35"/>
      <c r="L89" s="36"/>
      <c r="M89" s="35"/>
      <c r="N89" s="35"/>
      <c r="O89" s="35"/>
      <c r="P89" s="35"/>
      <c r="Q89" s="35"/>
      <c r="R89" s="35"/>
      <c r="S89" s="35"/>
      <c r="T89" s="45"/>
      <c r="U89" s="47"/>
      <c r="V89" s="37"/>
      <c r="W89" s="38"/>
    </row>
    <row r="90" spans="1:23" ht="18" customHeight="1" x14ac:dyDescent="0.25">
      <c r="A90" s="3">
        <v>85</v>
      </c>
      <c r="B90" s="35"/>
      <c r="C90" s="35"/>
      <c r="D90" s="35"/>
      <c r="E90" s="35"/>
      <c r="F90" s="35"/>
      <c r="G90" s="35"/>
      <c r="H90" s="35"/>
      <c r="I90" s="35"/>
      <c r="J90" s="35"/>
      <c r="K90" s="35"/>
      <c r="L90" s="36"/>
      <c r="M90" s="35"/>
      <c r="N90" s="35"/>
      <c r="O90" s="35"/>
      <c r="P90" s="35"/>
      <c r="Q90" s="35"/>
      <c r="R90" s="35"/>
      <c r="S90" s="35"/>
      <c r="T90" s="45"/>
      <c r="U90" s="47"/>
      <c r="V90" s="37"/>
      <c r="W90" s="38"/>
    </row>
    <row r="91" spans="1:23" ht="18" customHeight="1" x14ac:dyDescent="0.25">
      <c r="A91" s="3">
        <v>86</v>
      </c>
      <c r="B91" s="35"/>
      <c r="C91" s="35"/>
      <c r="D91" s="35"/>
      <c r="E91" s="35"/>
      <c r="F91" s="35"/>
      <c r="G91" s="35"/>
      <c r="H91" s="35"/>
      <c r="I91" s="35"/>
      <c r="J91" s="35"/>
      <c r="K91" s="35"/>
      <c r="L91" s="36"/>
      <c r="M91" s="35"/>
      <c r="N91" s="35"/>
      <c r="O91" s="35"/>
      <c r="P91" s="35"/>
      <c r="Q91" s="35"/>
      <c r="R91" s="35"/>
      <c r="S91" s="35"/>
      <c r="T91" s="45"/>
      <c r="U91" s="47"/>
      <c r="V91" s="37"/>
      <c r="W91" s="38"/>
    </row>
    <row r="92" spans="1:23" ht="18" customHeight="1" x14ac:dyDescent="0.25">
      <c r="A92" s="3">
        <v>87</v>
      </c>
      <c r="B92" s="35"/>
      <c r="C92" s="35"/>
      <c r="D92" s="35"/>
      <c r="E92" s="35"/>
      <c r="F92" s="35"/>
      <c r="G92" s="35"/>
      <c r="H92" s="35"/>
      <c r="I92" s="35"/>
      <c r="J92" s="35"/>
      <c r="K92" s="35"/>
      <c r="L92" s="36"/>
      <c r="M92" s="35"/>
      <c r="N92" s="35"/>
      <c r="O92" s="35"/>
      <c r="P92" s="35"/>
      <c r="Q92" s="35"/>
      <c r="R92" s="35"/>
      <c r="S92" s="35"/>
      <c r="T92" s="45"/>
      <c r="U92" s="47"/>
      <c r="V92" s="37"/>
      <c r="W92" s="38"/>
    </row>
    <row r="93" spans="1:23" ht="18" customHeight="1" x14ac:dyDescent="0.25">
      <c r="A93" s="3">
        <v>88</v>
      </c>
      <c r="B93" s="35"/>
      <c r="C93" s="35"/>
      <c r="D93" s="35"/>
      <c r="E93" s="35"/>
      <c r="F93" s="35"/>
      <c r="G93" s="35"/>
      <c r="H93" s="35"/>
      <c r="I93" s="35"/>
      <c r="J93" s="35"/>
      <c r="K93" s="35"/>
      <c r="L93" s="36"/>
      <c r="M93" s="35"/>
      <c r="N93" s="35"/>
      <c r="O93" s="35"/>
      <c r="P93" s="35"/>
      <c r="Q93" s="35"/>
      <c r="R93" s="35"/>
      <c r="S93" s="35"/>
      <c r="T93" s="45"/>
      <c r="U93" s="47"/>
      <c r="V93" s="37"/>
      <c r="W93" s="38"/>
    </row>
    <row r="94" spans="1:23" ht="18" customHeight="1" x14ac:dyDescent="0.25">
      <c r="A94" s="3">
        <v>89</v>
      </c>
      <c r="B94" s="35"/>
      <c r="C94" s="35"/>
      <c r="D94" s="35"/>
      <c r="E94" s="35"/>
      <c r="F94" s="35"/>
      <c r="G94" s="35"/>
      <c r="H94" s="35"/>
      <c r="I94" s="35"/>
      <c r="J94" s="35"/>
      <c r="K94" s="35"/>
      <c r="L94" s="36"/>
      <c r="M94" s="35"/>
      <c r="N94" s="35"/>
      <c r="O94" s="35"/>
      <c r="P94" s="35"/>
      <c r="Q94" s="35"/>
      <c r="R94" s="35"/>
      <c r="S94" s="35"/>
      <c r="T94" s="45"/>
      <c r="U94" s="47"/>
      <c r="V94" s="37"/>
      <c r="W94" s="38"/>
    </row>
    <row r="95" spans="1:23" ht="18" customHeight="1" x14ac:dyDescent="0.25">
      <c r="A95" s="3">
        <v>90</v>
      </c>
      <c r="B95" s="35"/>
      <c r="C95" s="35"/>
      <c r="D95" s="35"/>
      <c r="E95" s="35"/>
      <c r="F95" s="35"/>
      <c r="G95" s="35"/>
      <c r="H95" s="35"/>
      <c r="I95" s="35"/>
      <c r="J95" s="35"/>
      <c r="K95" s="35"/>
      <c r="L95" s="36"/>
      <c r="M95" s="35"/>
      <c r="N95" s="35"/>
      <c r="O95" s="35"/>
      <c r="P95" s="35"/>
      <c r="Q95" s="35"/>
      <c r="R95" s="35"/>
      <c r="S95" s="35"/>
      <c r="T95" s="45"/>
      <c r="U95" s="47"/>
      <c r="V95" s="37"/>
      <c r="W95" s="38"/>
    </row>
    <row r="96" spans="1:23" ht="18" customHeight="1" x14ac:dyDescent="0.25">
      <c r="A96" s="3">
        <v>91</v>
      </c>
      <c r="B96" s="35"/>
      <c r="C96" s="35"/>
      <c r="D96" s="35"/>
      <c r="E96" s="35"/>
      <c r="F96" s="35"/>
      <c r="G96" s="35"/>
      <c r="H96" s="35"/>
      <c r="I96" s="35"/>
      <c r="J96" s="35"/>
      <c r="K96" s="35"/>
      <c r="L96" s="36"/>
      <c r="M96" s="35"/>
      <c r="N96" s="35"/>
      <c r="O96" s="35"/>
      <c r="P96" s="35"/>
      <c r="Q96" s="35"/>
      <c r="R96" s="35"/>
      <c r="S96" s="35"/>
      <c r="T96" s="45"/>
      <c r="U96" s="47"/>
      <c r="V96" s="37"/>
      <c r="W96" s="38"/>
    </row>
    <row r="97" spans="1:23" ht="18" customHeight="1" x14ac:dyDescent="0.25">
      <c r="A97" s="3">
        <v>92</v>
      </c>
      <c r="B97" s="35"/>
      <c r="C97" s="35"/>
      <c r="D97" s="35"/>
      <c r="E97" s="35"/>
      <c r="F97" s="35"/>
      <c r="G97" s="35"/>
      <c r="H97" s="35"/>
      <c r="I97" s="35"/>
      <c r="J97" s="35"/>
      <c r="K97" s="35"/>
      <c r="L97" s="36"/>
      <c r="M97" s="35"/>
      <c r="N97" s="35"/>
      <c r="O97" s="35"/>
      <c r="P97" s="35"/>
      <c r="Q97" s="35"/>
      <c r="R97" s="35"/>
      <c r="S97" s="35"/>
      <c r="T97" s="45"/>
      <c r="U97" s="47"/>
      <c r="V97" s="37"/>
      <c r="W97" s="38"/>
    </row>
    <row r="98" spans="1:23" ht="18" customHeight="1" x14ac:dyDescent="0.25">
      <c r="A98" s="3">
        <v>93</v>
      </c>
      <c r="B98" s="35"/>
      <c r="C98" s="35"/>
      <c r="D98" s="35"/>
      <c r="E98" s="35"/>
      <c r="F98" s="35"/>
      <c r="G98" s="35"/>
      <c r="H98" s="35"/>
      <c r="I98" s="35"/>
      <c r="J98" s="35"/>
      <c r="K98" s="35"/>
      <c r="L98" s="36"/>
      <c r="M98" s="35"/>
      <c r="N98" s="35"/>
      <c r="O98" s="35"/>
      <c r="P98" s="35"/>
      <c r="Q98" s="35"/>
      <c r="R98" s="35"/>
      <c r="S98" s="35"/>
      <c r="T98" s="45"/>
      <c r="U98" s="47"/>
      <c r="V98" s="37"/>
      <c r="W98" s="38"/>
    </row>
    <row r="99" spans="1:23" ht="18" customHeight="1" x14ac:dyDescent="0.25">
      <c r="A99" s="3">
        <v>94</v>
      </c>
      <c r="B99" s="35"/>
      <c r="C99" s="35"/>
      <c r="D99" s="35"/>
      <c r="E99" s="35"/>
      <c r="F99" s="35"/>
      <c r="G99" s="35"/>
      <c r="H99" s="35"/>
      <c r="I99" s="35"/>
      <c r="J99" s="35"/>
      <c r="K99" s="35"/>
      <c r="L99" s="36"/>
      <c r="M99" s="35"/>
      <c r="N99" s="35"/>
      <c r="O99" s="35"/>
      <c r="P99" s="35"/>
      <c r="Q99" s="35"/>
      <c r="R99" s="35"/>
      <c r="S99" s="35"/>
      <c r="T99" s="45"/>
      <c r="U99" s="47"/>
      <c r="V99" s="37"/>
      <c r="W99" s="38"/>
    </row>
    <row r="100" spans="1:23" ht="18" customHeight="1" x14ac:dyDescent="0.25">
      <c r="A100" s="3">
        <v>95</v>
      </c>
      <c r="B100" s="35"/>
      <c r="C100" s="35"/>
      <c r="D100" s="35"/>
      <c r="E100" s="35"/>
      <c r="F100" s="35"/>
      <c r="G100" s="35"/>
      <c r="H100" s="35"/>
      <c r="I100" s="35"/>
      <c r="J100" s="35"/>
      <c r="K100" s="35"/>
      <c r="L100" s="36"/>
      <c r="M100" s="35"/>
      <c r="N100" s="35"/>
      <c r="O100" s="35"/>
      <c r="P100" s="35"/>
      <c r="Q100" s="35"/>
      <c r="R100" s="35"/>
      <c r="S100" s="35"/>
      <c r="T100" s="45"/>
      <c r="U100" s="47"/>
      <c r="V100" s="37"/>
      <c r="W100" s="38"/>
    </row>
    <row r="101" spans="1:23" ht="18" customHeight="1" x14ac:dyDescent="0.25">
      <c r="A101" s="3">
        <v>96</v>
      </c>
      <c r="B101" s="35"/>
      <c r="C101" s="35"/>
      <c r="D101" s="35"/>
      <c r="E101" s="35"/>
      <c r="F101" s="35"/>
      <c r="G101" s="35"/>
      <c r="H101" s="35"/>
      <c r="I101" s="35"/>
      <c r="J101" s="35"/>
      <c r="K101" s="35"/>
      <c r="L101" s="36"/>
      <c r="M101" s="35"/>
      <c r="N101" s="35"/>
      <c r="O101" s="35"/>
      <c r="P101" s="35"/>
      <c r="Q101" s="35"/>
      <c r="R101" s="35"/>
      <c r="S101" s="35"/>
      <c r="T101" s="45"/>
      <c r="U101" s="47"/>
      <c r="V101" s="37"/>
      <c r="W101" s="38"/>
    </row>
    <row r="102" spans="1:23" ht="18" customHeight="1" x14ac:dyDescent="0.25">
      <c r="A102" s="3">
        <v>97</v>
      </c>
      <c r="B102" s="35"/>
      <c r="C102" s="35"/>
      <c r="D102" s="35"/>
      <c r="E102" s="35"/>
      <c r="F102" s="35"/>
      <c r="G102" s="35"/>
      <c r="H102" s="35"/>
      <c r="I102" s="35"/>
      <c r="J102" s="35"/>
      <c r="K102" s="35"/>
      <c r="L102" s="36"/>
      <c r="M102" s="35"/>
      <c r="N102" s="35"/>
      <c r="O102" s="35"/>
      <c r="P102" s="35"/>
      <c r="Q102" s="35"/>
      <c r="R102" s="35"/>
      <c r="S102" s="35"/>
      <c r="T102" s="45"/>
      <c r="U102" s="47"/>
      <c r="V102" s="37"/>
      <c r="W102" s="38"/>
    </row>
    <row r="103" spans="1:23" ht="18" customHeight="1" x14ac:dyDescent="0.25">
      <c r="A103" s="3">
        <v>98</v>
      </c>
      <c r="B103" s="35"/>
      <c r="C103" s="35"/>
      <c r="D103" s="35"/>
      <c r="E103" s="35"/>
      <c r="F103" s="35"/>
      <c r="G103" s="35"/>
      <c r="H103" s="35"/>
      <c r="I103" s="35"/>
      <c r="J103" s="35"/>
      <c r="K103" s="35"/>
      <c r="L103" s="36"/>
      <c r="M103" s="35"/>
      <c r="N103" s="35"/>
      <c r="O103" s="35"/>
      <c r="P103" s="35"/>
      <c r="Q103" s="35"/>
      <c r="R103" s="35"/>
      <c r="S103" s="35"/>
      <c r="T103" s="45"/>
      <c r="U103" s="47"/>
      <c r="V103" s="37"/>
      <c r="W103" s="38"/>
    </row>
    <row r="104" spans="1:23" ht="18" customHeight="1" x14ac:dyDescent="0.25">
      <c r="A104" s="3">
        <v>99</v>
      </c>
      <c r="B104" s="35"/>
      <c r="C104" s="35"/>
      <c r="D104" s="35"/>
      <c r="E104" s="35"/>
      <c r="F104" s="35"/>
      <c r="G104" s="35"/>
      <c r="H104" s="35"/>
      <c r="I104" s="35"/>
      <c r="J104" s="35"/>
      <c r="K104" s="35"/>
      <c r="L104" s="36"/>
      <c r="M104" s="35"/>
      <c r="N104" s="35"/>
      <c r="O104" s="35"/>
      <c r="P104" s="35"/>
      <c r="Q104" s="35"/>
      <c r="R104" s="35"/>
      <c r="S104" s="35"/>
      <c r="T104" s="45"/>
      <c r="U104" s="47"/>
      <c r="V104" s="37"/>
      <c r="W104" s="38"/>
    </row>
    <row r="105" spans="1:23" ht="18" customHeight="1" x14ac:dyDescent="0.25">
      <c r="A105" s="3">
        <v>100</v>
      </c>
      <c r="B105" s="35"/>
      <c r="C105" s="35"/>
      <c r="D105" s="35"/>
      <c r="E105" s="35"/>
      <c r="F105" s="35"/>
      <c r="G105" s="35"/>
      <c r="H105" s="35"/>
      <c r="I105" s="35"/>
      <c r="J105" s="35"/>
      <c r="K105" s="35"/>
      <c r="L105" s="36"/>
      <c r="M105" s="35"/>
      <c r="N105" s="35"/>
      <c r="O105" s="35"/>
      <c r="P105" s="35"/>
      <c r="Q105" s="35"/>
      <c r="R105" s="35"/>
      <c r="S105" s="35"/>
      <c r="T105" s="46"/>
      <c r="U105" s="48"/>
      <c r="V105" s="39"/>
      <c r="W105" s="40"/>
    </row>
  </sheetData>
  <autoFilter ref="S1:S105"/>
  <mergeCells count="20"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TG102LE</vt:lpstr>
      <vt:lpstr>TongHopThang</vt:lpstr>
      <vt:lpstr>TG102LE!Criteria</vt:lpstr>
      <vt:lpstr>TongHopThang!Criteria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SX-BH</cp:lastModifiedBy>
  <dcterms:created xsi:type="dcterms:W3CDTF">2014-07-04T02:52:10Z</dcterms:created>
  <dcterms:modified xsi:type="dcterms:W3CDTF">2020-11-09T02:14:30Z</dcterms:modified>
</cp:coreProperties>
</file>