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8\thang4\02.XuLyBH\"/>
    </mc:Choice>
  </mc:AlternateContent>
  <bookViews>
    <workbookView xWindow="-15" yWindow="4035" windowWidth="10320" windowHeight="4065" activeTab="3"/>
  </bookViews>
  <sheets>
    <sheet name="TG102V" sheetId="26" r:id="rId1"/>
    <sheet name="TG102SE" sheetId="27" r:id="rId2"/>
    <sheet name="Phu kien" sheetId="28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0" i="28" l="1"/>
  <c r="V29" i="28"/>
  <c r="V28" i="28"/>
  <c r="V27" i="28"/>
  <c r="V26" i="28"/>
  <c r="V25" i="28"/>
  <c r="V24" i="28"/>
  <c r="V23" i="28"/>
  <c r="V18" i="28"/>
  <c r="V17" i="28"/>
  <c r="V19" i="28" s="1"/>
  <c r="V30" i="27" l="1"/>
  <c r="V29" i="27"/>
  <c r="V28" i="27"/>
  <c r="V27" i="27"/>
  <c r="V26" i="27"/>
  <c r="V25" i="27"/>
  <c r="V24" i="27"/>
  <c r="V23" i="27"/>
  <c r="V18" i="27"/>
  <c r="V17" i="27"/>
  <c r="V19" i="27" s="1"/>
  <c r="V30" i="26"/>
  <c r="V29" i="26"/>
  <c r="V28" i="26"/>
  <c r="V27" i="26"/>
  <c r="V26" i="26"/>
  <c r="V25" i="26"/>
  <c r="V24" i="26"/>
  <c r="V23" i="26"/>
  <c r="V18" i="26"/>
  <c r="V17" i="26"/>
  <c r="V19" i="26" l="1"/>
  <c r="U24" i="17" l="1"/>
  <c r="U23" i="17" l="1"/>
  <c r="U29" i="17" l="1"/>
  <c r="U30" i="17"/>
  <c r="U28" i="17"/>
  <c r="U27" i="17"/>
  <c r="U26" i="17"/>
  <c r="U25" i="17"/>
  <c r="U18" i="17"/>
  <c r="U17" i="17"/>
</calcChain>
</file>

<file path=xl/sharedStrings.xml><?xml version="1.0" encoding="utf-8"?>
<sst xmlns="http://schemas.openxmlformats.org/spreadsheetml/2006/main" count="695" uniqueCount="98">
  <si>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</si>
  <si>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</si>
  <si>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</si>
  <si>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</si>
  <si>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</si>
  <si>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</si>
  <si>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</si>
  <si>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</si>
  <si>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</si>
  <si>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</si>
  <si>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</si>
  <si>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</si>
  <si>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</si>
  <si>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</si>
  <si>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</si>
  <si>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</si>
  <si>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</si>
  <si>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</si>
  <si>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</si>
  <si>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</si>
  <si>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</si>
  <si>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</si>
  <si>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</si>
  <si>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</si>
  <si>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</si>
  <si>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</si>
  <si>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</si>
  <si>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</si>
  <si>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</si>
  <si>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</si>
  <si>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</si>
  <si>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</si>
  <si>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</si>
  <si>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</si>
  <si>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</si>
  <si>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</si>
  <si>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</si>
  <si>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</si>
  <si>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</si>
  <si>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</si>
  <si>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</si>
  <si>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</si>
  <si>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</si>
  <si>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</si>
  <si>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</si>
  <si>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</si>
  <si>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XỬ LÝ THIẾT BỊ BẢO HÀNH THÁNG 4 NĂM 2018</t>
  </si>
  <si>
    <t>TG102V</t>
  </si>
  <si>
    <t>Còn BH</t>
  </si>
  <si>
    <t>VI.1.00.---01.180320</t>
  </si>
  <si>
    <t>125.212.203.114,16767</t>
  </si>
  <si>
    <t>Taris</t>
  </si>
  <si>
    <t>203.162.69.18,10001</t>
  </si>
  <si>
    <t>125.212.203.114,16363</t>
  </si>
  <si>
    <t>W.1.00.---01.180320</t>
  </si>
  <si>
    <t>Không chốt GPS</t>
  </si>
  <si>
    <t>Thay module GPS</t>
  </si>
  <si>
    <t>Nạp lại FW</t>
  </si>
  <si>
    <t>GSM yếu</t>
  </si>
  <si>
    <t>Hàn lại Anten GSM</t>
  </si>
  <si>
    <t>BT</t>
  </si>
  <si>
    <t>Thể</t>
  </si>
  <si>
    <t>13/4/2018</t>
  </si>
  <si>
    <t>13/4/2019</t>
  </si>
  <si>
    <t>TG102SE</t>
  </si>
  <si>
    <t>Dây kết nối Ireader</t>
  </si>
  <si>
    <t>Dây nguồn V</t>
  </si>
  <si>
    <t>SL: 2</t>
  </si>
  <si>
    <t>SL: 1</t>
  </si>
  <si>
    <t>SE.3.00.---01.130417</t>
  </si>
  <si>
    <t>103.7.43.19,16873</t>
  </si>
  <si>
    <t>Lỗi nguồn, GSM chập chờn do sever</t>
  </si>
  <si>
    <t>SE.3.00.---02.180115</t>
  </si>
  <si>
    <t>Thay cầu chì + dioe quá áp</t>
  </si>
  <si>
    <t>203.162.69.18,16880</t>
  </si>
  <si>
    <t xml:space="preserve">W.1.00.---01.180320 </t>
  </si>
  <si>
    <t>Thiết bị hoạt động bình thường</t>
  </si>
  <si>
    <t>Cháy ACC+ MCU</t>
  </si>
  <si>
    <t>Thay Tran ACC + MCU</t>
  </si>
  <si>
    <t>203.162.69.18,16883</t>
  </si>
  <si>
    <t>14/4/2018</t>
  </si>
  <si>
    <t>Đạt</t>
  </si>
  <si>
    <t>Đứt cốt</t>
  </si>
  <si>
    <t>Đổi mới</t>
  </si>
  <si>
    <t>Đứt dây</t>
  </si>
  <si>
    <t xml:space="preserve">Hàn lại </t>
  </si>
  <si>
    <t>21/04/2018</t>
  </si>
  <si>
    <t>Lock :203.162.69.42,20006</t>
  </si>
  <si>
    <t>203.162.69.57,20003</t>
  </si>
  <si>
    <t>Hỏng Diode quá áp,ACC+MCU</t>
  </si>
  <si>
    <t>Thay Diode quá áp,ACC+MCU,nạp lại FW</t>
  </si>
  <si>
    <t>203.162.69.57,20001</t>
  </si>
  <si>
    <t>Lock:203.162.69.57,20003</t>
  </si>
  <si>
    <t>Hỏng IC nguồn 4.4V</t>
  </si>
  <si>
    <t>Thay IC nguồn 4.4V</t>
  </si>
  <si>
    <t>GSM Chập chờn</t>
  </si>
  <si>
    <t>Setfactory,nạp lại FW</t>
  </si>
  <si>
    <t>24/04/2018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</si>
</sst>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14" fontId="11" fillId="3" borderId="1" xfId="0" quotePrefix="1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1" fontId="11" fillId="0" borderId="1" xfId="0" applyNumberFormat="1" applyFont="1" applyBorder="1" applyAlignment="1">
      <alignment horizontal="center" vertical="center"/>
    </xf>
    <xf numFmtId="0" fontId="14" fillId="0" borderId="0" xfId="0" applyFont="1" applyFill="1"/>
    <xf numFmtId="0" fontId="14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25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51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72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5" t="s">
        <v>5</v>
      </c>
      <c r="H5" s="5" t="s">
        <v>7</v>
      </c>
      <c r="I5" s="19" t="s">
        <v>19</v>
      </c>
      <c r="J5" s="64"/>
      <c r="K5" s="58" t="s">
        <v>16</v>
      </c>
      <c r="L5" s="58" t="s">
        <v>17</v>
      </c>
      <c r="M5" s="57" t="s">
        <v>13</v>
      </c>
      <c r="N5" s="58" t="s">
        <v>14</v>
      </c>
      <c r="O5" s="74"/>
      <c r="P5" s="74"/>
      <c r="Q5" s="64"/>
      <c r="R5" s="64"/>
      <c r="U5" s="64"/>
      <c r="V5" s="64"/>
    </row>
    <row r="6" spans="1:22" s="2" customFormat="1" ht="17.25" customHeight="1" x14ac:dyDescent="0.25">
      <c r="A6" s="34">
        <v>1</v>
      </c>
      <c r="B6" s="21">
        <v>43408</v>
      </c>
      <c r="C6" s="21" t="s">
        <v>62</v>
      </c>
      <c r="D6" s="4" t="s">
        <v>47</v>
      </c>
      <c r="E6" s="22">
        <v>868345031038227</v>
      </c>
      <c r="F6" s="4"/>
      <c r="G6" s="4" t="s">
        <v>48</v>
      </c>
      <c r="H6" s="4"/>
      <c r="I6" s="24" t="s">
        <v>50</v>
      </c>
      <c r="J6" s="16"/>
      <c r="K6" s="16" t="s">
        <v>49</v>
      </c>
      <c r="L6" s="16"/>
      <c r="M6" s="16" t="s">
        <v>57</v>
      </c>
      <c r="N6" s="16"/>
      <c r="O6" s="16" t="s">
        <v>60</v>
      </c>
      <c r="P6" s="16" t="s">
        <v>61</v>
      </c>
      <c r="Q6" s="28" t="s">
        <v>27</v>
      </c>
      <c r="R6" s="4" t="s">
        <v>32</v>
      </c>
      <c r="U6" s="65" t="s">
        <v>25</v>
      </c>
      <c r="V6" s="42" t="s">
        <v>28</v>
      </c>
    </row>
    <row r="7" spans="1:22" s="2" customFormat="1" ht="15.75" customHeight="1" x14ac:dyDescent="0.25">
      <c r="A7" s="34">
        <v>2</v>
      </c>
      <c r="B7" s="21">
        <v>43408</v>
      </c>
      <c r="C7" s="21" t="s">
        <v>62</v>
      </c>
      <c r="D7" s="4" t="s">
        <v>47</v>
      </c>
      <c r="E7" s="22">
        <v>866050031811266</v>
      </c>
      <c r="F7" s="4"/>
      <c r="G7" s="4" t="s">
        <v>48</v>
      </c>
      <c r="H7" s="4"/>
      <c r="I7" s="24" t="s">
        <v>50</v>
      </c>
      <c r="J7" s="16" t="s">
        <v>58</v>
      </c>
      <c r="K7" s="16" t="s">
        <v>49</v>
      </c>
      <c r="L7" s="16"/>
      <c r="M7" s="16" t="s">
        <v>59</v>
      </c>
      <c r="N7" s="16"/>
      <c r="O7" s="16" t="s">
        <v>60</v>
      </c>
      <c r="P7" s="16" t="s">
        <v>61</v>
      </c>
      <c r="Q7" s="28" t="s">
        <v>25</v>
      </c>
      <c r="R7" s="4" t="s">
        <v>45</v>
      </c>
      <c r="U7" s="66"/>
      <c r="V7" s="42" t="s">
        <v>45</v>
      </c>
    </row>
    <row r="8" spans="1:22" s="2" customFormat="1" ht="15.75" customHeight="1" x14ac:dyDescent="0.25">
      <c r="A8" s="34">
        <v>3</v>
      </c>
      <c r="B8" s="21">
        <v>43408</v>
      </c>
      <c r="C8" s="21" t="s">
        <v>62</v>
      </c>
      <c r="D8" s="4" t="s">
        <v>47</v>
      </c>
      <c r="E8" s="22">
        <v>868345035631464</v>
      </c>
      <c r="F8" s="4"/>
      <c r="G8" s="4" t="s">
        <v>48</v>
      </c>
      <c r="H8" s="4"/>
      <c r="I8" s="16" t="s">
        <v>52</v>
      </c>
      <c r="J8" s="16"/>
      <c r="K8" s="16" t="s">
        <v>49</v>
      </c>
      <c r="L8" s="16"/>
      <c r="M8" s="16" t="s">
        <v>57</v>
      </c>
      <c r="N8" s="16"/>
      <c r="O8" s="16" t="s">
        <v>60</v>
      </c>
      <c r="P8" s="16" t="s">
        <v>61</v>
      </c>
      <c r="Q8" s="28" t="s">
        <v>27</v>
      </c>
      <c r="R8" s="4" t="s">
        <v>32</v>
      </c>
      <c r="U8" s="66"/>
      <c r="V8" s="42" t="s">
        <v>29</v>
      </c>
    </row>
    <row r="9" spans="1:22" s="2" customFormat="1" ht="15.75" customHeight="1" x14ac:dyDescent="0.25">
      <c r="A9" s="34">
        <v>4</v>
      </c>
      <c r="B9" s="21">
        <v>43408</v>
      </c>
      <c r="C9" s="21" t="s">
        <v>62</v>
      </c>
      <c r="D9" s="4" t="s">
        <v>47</v>
      </c>
      <c r="E9" s="22">
        <v>868345035615954</v>
      </c>
      <c r="F9" s="4"/>
      <c r="G9" s="4" t="s">
        <v>48</v>
      </c>
      <c r="H9" s="4"/>
      <c r="I9" s="24" t="s">
        <v>50</v>
      </c>
      <c r="J9" s="16"/>
      <c r="K9" s="16" t="s">
        <v>54</v>
      </c>
      <c r="L9" s="16"/>
      <c r="M9" s="16" t="s">
        <v>57</v>
      </c>
      <c r="N9" s="16"/>
      <c r="O9" s="16" t="s">
        <v>60</v>
      </c>
      <c r="P9" s="16" t="s">
        <v>61</v>
      </c>
      <c r="Q9" s="28" t="s">
        <v>27</v>
      </c>
      <c r="R9" s="4" t="s">
        <v>32</v>
      </c>
      <c r="U9" s="66"/>
      <c r="V9" s="42" t="s">
        <v>40</v>
      </c>
    </row>
    <row r="10" spans="1:22" s="2" customFormat="1" ht="15.75" customHeight="1" x14ac:dyDescent="0.25">
      <c r="A10" s="34">
        <v>5</v>
      </c>
      <c r="B10" s="21">
        <v>43408</v>
      </c>
      <c r="C10" s="21" t="s">
        <v>62</v>
      </c>
      <c r="D10" s="4" t="s">
        <v>47</v>
      </c>
      <c r="E10" s="22">
        <v>868345031048366</v>
      </c>
      <c r="F10" s="4"/>
      <c r="G10" s="4" t="s">
        <v>48</v>
      </c>
      <c r="H10" s="4"/>
      <c r="I10" s="26" t="s">
        <v>53</v>
      </c>
      <c r="J10" s="16"/>
      <c r="K10" s="16" t="s">
        <v>54</v>
      </c>
      <c r="L10" s="26"/>
      <c r="M10" s="16" t="s">
        <v>57</v>
      </c>
      <c r="N10" s="16"/>
      <c r="O10" s="16" t="s">
        <v>60</v>
      </c>
      <c r="P10" s="16" t="s">
        <v>61</v>
      </c>
      <c r="Q10" s="28" t="s">
        <v>27</v>
      </c>
      <c r="R10" s="4" t="s">
        <v>32</v>
      </c>
      <c r="U10" s="67"/>
      <c r="V10" s="42" t="s">
        <v>39</v>
      </c>
    </row>
    <row r="11" spans="1:22" s="54" customFormat="1" ht="15.75" customHeight="1" x14ac:dyDescent="0.25">
      <c r="A11" s="50">
        <v>6</v>
      </c>
      <c r="B11" s="21">
        <v>43408</v>
      </c>
      <c r="C11" s="21" t="s">
        <v>62</v>
      </c>
      <c r="D11" s="4" t="s">
        <v>47</v>
      </c>
      <c r="E11" s="22">
        <v>866192037819164</v>
      </c>
      <c r="F11" s="4"/>
      <c r="G11" s="4" t="s">
        <v>48</v>
      </c>
      <c r="H11" s="52"/>
      <c r="I11" s="24" t="s">
        <v>50</v>
      </c>
      <c r="J11" s="16"/>
      <c r="K11" s="16" t="s">
        <v>54</v>
      </c>
      <c r="L11" s="26"/>
      <c r="M11" s="16" t="s">
        <v>57</v>
      </c>
      <c r="N11" s="26"/>
      <c r="O11" s="16" t="s">
        <v>60</v>
      </c>
      <c r="P11" s="16" t="s">
        <v>61</v>
      </c>
      <c r="Q11" s="28" t="s">
        <v>27</v>
      </c>
      <c r="R11" s="4" t="s">
        <v>32</v>
      </c>
      <c r="U11" s="65" t="s">
        <v>27</v>
      </c>
      <c r="V11" s="55" t="s">
        <v>31</v>
      </c>
    </row>
    <row r="12" spans="1:22" s="18" customFormat="1" ht="15.75" customHeight="1" x14ac:dyDescent="0.25">
      <c r="A12" s="34">
        <v>7</v>
      </c>
      <c r="B12" s="21">
        <v>43408</v>
      </c>
      <c r="C12" s="21" t="s">
        <v>62</v>
      </c>
      <c r="D12" s="4" t="s">
        <v>47</v>
      </c>
      <c r="E12" s="22">
        <v>868345035628916</v>
      </c>
      <c r="F12" s="4"/>
      <c r="G12" s="4" t="s">
        <v>48</v>
      </c>
      <c r="H12" s="4"/>
      <c r="I12" s="24" t="s">
        <v>50</v>
      </c>
      <c r="J12" s="16"/>
      <c r="K12" s="16" t="s">
        <v>49</v>
      </c>
      <c r="L12" s="26"/>
      <c r="M12" s="16" t="s">
        <v>57</v>
      </c>
      <c r="N12" s="16"/>
      <c r="O12" s="16" t="s">
        <v>60</v>
      </c>
      <c r="P12" s="16" t="s">
        <v>61</v>
      </c>
      <c r="Q12" s="28" t="s">
        <v>27</v>
      </c>
      <c r="R12" s="4" t="s">
        <v>32</v>
      </c>
      <c r="U12" s="66"/>
      <c r="V12" s="43" t="s">
        <v>32</v>
      </c>
    </row>
    <row r="13" spans="1:22" s="2" customFormat="1" ht="15.75" customHeight="1" x14ac:dyDescent="0.25">
      <c r="A13" s="34">
        <v>8</v>
      </c>
      <c r="B13" s="21">
        <v>43408</v>
      </c>
      <c r="C13" s="21" t="s">
        <v>62</v>
      </c>
      <c r="D13" s="4" t="s">
        <v>47</v>
      </c>
      <c r="E13" s="22">
        <v>868345035605203</v>
      </c>
      <c r="F13" s="4"/>
      <c r="G13" s="4" t="s">
        <v>48</v>
      </c>
      <c r="H13" s="4"/>
      <c r="I13" s="24" t="s">
        <v>50</v>
      </c>
      <c r="J13" s="26"/>
      <c r="K13" s="16" t="s">
        <v>49</v>
      </c>
      <c r="L13" s="16"/>
      <c r="M13" s="16" t="s">
        <v>57</v>
      </c>
      <c r="N13" s="26"/>
      <c r="O13" s="16" t="s">
        <v>60</v>
      </c>
      <c r="P13" s="16" t="s">
        <v>61</v>
      </c>
      <c r="Q13" s="28" t="s">
        <v>27</v>
      </c>
      <c r="R13" s="4" t="s">
        <v>32</v>
      </c>
      <c r="U13" s="67"/>
      <c r="V13" s="42" t="s">
        <v>33</v>
      </c>
    </row>
    <row r="14" spans="1:22" s="2" customFormat="1" ht="15.75" customHeight="1" x14ac:dyDescent="0.25">
      <c r="A14" s="34">
        <v>9</v>
      </c>
      <c r="B14" s="21">
        <v>43408</v>
      </c>
      <c r="C14" s="21" t="s">
        <v>62</v>
      </c>
      <c r="D14" s="4" t="s">
        <v>47</v>
      </c>
      <c r="E14" s="22">
        <v>868345031033582</v>
      </c>
      <c r="F14" s="4"/>
      <c r="G14" s="4" t="s">
        <v>48</v>
      </c>
      <c r="H14" s="4"/>
      <c r="I14" s="24" t="s">
        <v>50</v>
      </c>
      <c r="J14" s="16"/>
      <c r="K14" s="16" t="s">
        <v>49</v>
      </c>
      <c r="L14" s="26"/>
      <c r="M14" s="16" t="s">
        <v>57</v>
      </c>
      <c r="N14" s="16"/>
      <c r="O14" s="16" t="s">
        <v>60</v>
      </c>
      <c r="P14" s="16" t="s">
        <v>61</v>
      </c>
      <c r="Q14" s="28" t="s">
        <v>27</v>
      </c>
      <c r="R14" s="4" t="s">
        <v>32</v>
      </c>
    </row>
    <row r="15" spans="1:22" ht="18.75" x14ac:dyDescent="0.25">
      <c r="A15" s="34">
        <v>10</v>
      </c>
      <c r="B15" s="21">
        <v>43408</v>
      </c>
      <c r="C15" s="21" t="s">
        <v>62</v>
      </c>
      <c r="D15" s="4" t="s">
        <v>47</v>
      </c>
      <c r="E15" s="36">
        <v>868345031031131</v>
      </c>
      <c r="F15" s="16"/>
      <c r="G15" s="16" t="s">
        <v>48</v>
      </c>
      <c r="H15" s="4"/>
      <c r="I15" s="16" t="s">
        <v>52</v>
      </c>
      <c r="J15" s="16" t="s">
        <v>55</v>
      </c>
      <c r="K15" s="16" t="s">
        <v>54</v>
      </c>
      <c r="L15" s="26"/>
      <c r="M15" s="16" t="s">
        <v>56</v>
      </c>
      <c r="N15" s="16"/>
      <c r="O15" s="16" t="s">
        <v>60</v>
      </c>
      <c r="P15" s="16" t="s">
        <v>61</v>
      </c>
      <c r="Q15" s="33" t="s">
        <v>25</v>
      </c>
      <c r="R15" s="63" t="s">
        <v>29</v>
      </c>
    </row>
    <row r="16" spans="1:22" ht="18.75" x14ac:dyDescent="0.3">
      <c r="A16" s="34">
        <v>11</v>
      </c>
      <c r="B16" s="21" t="s">
        <v>62</v>
      </c>
      <c r="C16" s="21" t="s">
        <v>80</v>
      </c>
      <c r="D16" s="4" t="s">
        <v>47</v>
      </c>
      <c r="E16" s="22">
        <v>868345031048440</v>
      </c>
      <c r="F16" s="16"/>
      <c r="G16" s="4" t="s">
        <v>48</v>
      </c>
      <c r="H16" s="16"/>
      <c r="I16" s="16" t="s">
        <v>74</v>
      </c>
      <c r="J16" s="16" t="s">
        <v>76</v>
      </c>
      <c r="K16" s="16" t="s">
        <v>75</v>
      </c>
      <c r="L16" s="16"/>
      <c r="M16" s="16"/>
      <c r="N16" s="16"/>
      <c r="O16" s="16" t="s">
        <v>60</v>
      </c>
      <c r="P16" s="16" t="s">
        <v>81</v>
      </c>
      <c r="Q16" s="33" t="s">
        <v>27</v>
      </c>
      <c r="R16" s="61" t="s">
        <v>33</v>
      </c>
      <c r="U16" s="32" t="s">
        <v>42</v>
      </c>
      <c r="V16" s="31" t="s">
        <v>22</v>
      </c>
    </row>
    <row r="17" spans="1:22" ht="18.75" x14ac:dyDescent="0.3">
      <c r="A17" s="34">
        <v>12</v>
      </c>
      <c r="B17" s="21" t="s">
        <v>62</v>
      </c>
      <c r="C17" s="21" t="s">
        <v>80</v>
      </c>
      <c r="D17" s="4" t="s">
        <v>47</v>
      </c>
      <c r="E17" s="22">
        <v>864811037228280</v>
      </c>
      <c r="F17" s="16"/>
      <c r="G17" s="4" t="s">
        <v>48</v>
      </c>
      <c r="H17" s="16"/>
      <c r="I17" s="16" t="s">
        <v>79</v>
      </c>
      <c r="J17" s="16" t="s">
        <v>77</v>
      </c>
      <c r="K17" s="16"/>
      <c r="L17" s="16" t="s">
        <v>75</v>
      </c>
      <c r="M17" s="16" t="s">
        <v>78</v>
      </c>
      <c r="N17" s="16"/>
      <c r="O17" s="16" t="s">
        <v>60</v>
      </c>
      <c r="P17" s="16" t="s">
        <v>81</v>
      </c>
      <c r="Q17" s="33" t="s">
        <v>25</v>
      </c>
      <c r="R17" s="61" t="s">
        <v>40</v>
      </c>
      <c r="U17" s="29" t="s">
        <v>24</v>
      </c>
      <c r="V17" s="4">
        <f>COUNTIF(Q6:Q55,"PM")</f>
        <v>14</v>
      </c>
    </row>
    <row r="18" spans="1:22" ht="18.75" x14ac:dyDescent="0.3">
      <c r="A18" s="34">
        <v>13</v>
      </c>
      <c r="B18" s="21" t="s">
        <v>62</v>
      </c>
      <c r="C18" s="21" t="s">
        <v>80</v>
      </c>
      <c r="D18" s="4" t="s">
        <v>47</v>
      </c>
      <c r="E18" s="22">
        <v>868345031043391</v>
      </c>
      <c r="F18" s="16"/>
      <c r="G18" s="16" t="s">
        <v>48</v>
      </c>
      <c r="H18" s="16"/>
      <c r="I18" s="16" t="s">
        <v>74</v>
      </c>
      <c r="J18" s="16" t="s">
        <v>76</v>
      </c>
      <c r="K18" s="16" t="s">
        <v>75</v>
      </c>
      <c r="L18" s="16"/>
      <c r="M18" s="16"/>
      <c r="N18" s="16"/>
      <c r="O18" s="16" t="s">
        <v>60</v>
      </c>
      <c r="P18" s="16" t="s">
        <v>81</v>
      </c>
      <c r="Q18" s="33" t="s">
        <v>27</v>
      </c>
      <c r="R18" s="61" t="s">
        <v>33</v>
      </c>
      <c r="U18" s="29" t="s">
        <v>23</v>
      </c>
      <c r="V18" s="4">
        <f>COUNTIF(Q6:Q56,"PC")</f>
        <v>6</v>
      </c>
    </row>
    <row r="19" spans="1:22" ht="18.75" x14ac:dyDescent="0.3">
      <c r="A19" s="34">
        <v>14</v>
      </c>
      <c r="B19" s="21" t="s">
        <v>62</v>
      </c>
      <c r="C19" s="21" t="s">
        <v>80</v>
      </c>
      <c r="D19" s="4" t="s">
        <v>47</v>
      </c>
      <c r="E19" s="22">
        <v>866192037839469</v>
      </c>
      <c r="F19" s="4"/>
      <c r="G19" s="4" t="s">
        <v>48</v>
      </c>
      <c r="H19" s="16"/>
      <c r="I19" s="16" t="s">
        <v>74</v>
      </c>
      <c r="J19" s="16" t="s">
        <v>77</v>
      </c>
      <c r="K19" s="16"/>
      <c r="L19" s="16" t="s">
        <v>75</v>
      </c>
      <c r="M19" s="16" t="s">
        <v>78</v>
      </c>
      <c r="N19" s="16"/>
      <c r="O19" s="16" t="s">
        <v>60</v>
      </c>
      <c r="P19" s="16" t="s">
        <v>81</v>
      </c>
      <c r="Q19" s="33" t="s">
        <v>25</v>
      </c>
      <c r="R19" s="61" t="s">
        <v>40</v>
      </c>
      <c r="U19" s="48" t="s">
        <v>43</v>
      </c>
      <c r="V19" s="49">
        <f>SUM(V17:V18)</f>
        <v>20</v>
      </c>
    </row>
    <row r="20" spans="1:22" ht="18.75" x14ac:dyDescent="0.3">
      <c r="A20" s="34">
        <v>15</v>
      </c>
      <c r="B20" s="21" t="s">
        <v>62</v>
      </c>
      <c r="C20" s="21" t="s">
        <v>80</v>
      </c>
      <c r="D20" s="4" t="s">
        <v>47</v>
      </c>
      <c r="E20" s="22">
        <v>866050031798687</v>
      </c>
      <c r="F20" s="4"/>
      <c r="G20" s="4" t="s">
        <v>48</v>
      </c>
      <c r="H20" s="16"/>
      <c r="I20" s="16" t="s">
        <v>74</v>
      </c>
      <c r="J20" s="16" t="s">
        <v>76</v>
      </c>
      <c r="K20" s="16" t="s">
        <v>49</v>
      </c>
      <c r="L20" s="16"/>
      <c r="M20" s="4"/>
      <c r="N20" s="16"/>
      <c r="O20" s="16" t="s">
        <v>60</v>
      </c>
      <c r="P20" s="16" t="s">
        <v>81</v>
      </c>
      <c r="Q20" s="33" t="s">
        <v>27</v>
      </c>
      <c r="R20" s="61" t="s">
        <v>33</v>
      </c>
    </row>
    <row r="21" spans="1:22" ht="18.75" x14ac:dyDescent="0.3">
      <c r="A21" s="34">
        <v>16</v>
      </c>
      <c r="B21" s="37" t="s">
        <v>86</v>
      </c>
      <c r="C21" s="21" t="s">
        <v>97</v>
      </c>
      <c r="D21" s="4" t="s">
        <v>47</v>
      </c>
      <c r="E21" s="22">
        <v>864811037182164</v>
      </c>
      <c r="F21" s="4"/>
      <c r="G21" s="4" t="s">
        <v>48</v>
      </c>
      <c r="H21" s="16"/>
      <c r="I21" s="16" t="s">
        <v>87</v>
      </c>
      <c r="J21" s="16" t="s">
        <v>76</v>
      </c>
      <c r="K21" s="16" t="s">
        <v>49</v>
      </c>
      <c r="L21" s="16"/>
      <c r="M21" s="4" t="s">
        <v>57</v>
      </c>
      <c r="N21" s="16"/>
      <c r="O21" s="16" t="s">
        <v>60</v>
      </c>
      <c r="P21" s="16" t="s">
        <v>61</v>
      </c>
      <c r="Q21" s="33" t="s">
        <v>27</v>
      </c>
      <c r="R21" s="61" t="s">
        <v>32</v>
      </c>
    </row>
    <row r="22" spans="1:22" ht="18.75" x14ac:dyDescent="0.3">
      <c r="A22" s="34">
        <v>17</v>
      </c>
      <c r="B22" s="37" t="s">
        <v>86</v>
      </c>
      <c r="C22" s="21" t="s">
        <v>97</v>
      </c>
      <c r="D22" s="4" t="s">
        <v>47</v>
      </c>
      <c r="E22" s="22">
        <v>864811036970437</v>
      </c>
      <c r="F22" s="4"/>
      <c r="G22" s="4" t="s">
        <v>48</v>
      </c>
      <c r="H22" s="4"/>
      <c r="I22" s="4" t="s">
        <v>91</v>
      </c>
      <c r="J22" s="4" t="s">
        <v>95</v>
      </c>
      <c r="K22" s="4" t="s">
        <v>54</v>
      </c>
      <c r="L22" s="4"/>
      <c r="M22" s="4" t="s">
        <v>96</v>
      </c>
      <c r="N22" s="4"/>
      <c r="O22" s="4" t="s">
        <v>60</v>
      </c>
      <c r="P22" s="4" t="s">
        <v>61</v>
      </c>
      <c r="Q22" s="33" t="s">
        <v>27</v>
      </c>
      <c r="R22" s="61" t="s">
        <v>32</v>
      </c>
      <c r="U22" s="46" t="s">
        <v>20</v>
      </c>
      <c r="V22" s="45" t="s">
        <v>22</v>
      </c>
    </row>
    <row r="23" spans="1:22" ht="18.75" x14ac:dyDescent="0.3">
      <c r="A23" s="34">
        <v>18</v>
      </c>
      <c r="B23" s="37" t="s">
        <v>86</v>
      </c>
      <c r="C23" s="21" t="s">
        <v>97</v>
      </c>
      <c r="D23" s="4" t="s">
        <v>47</v>
      </c>
      <c r="E23" s="22">
        <v>866192037839469</v>
      </c>
      <c r="F23" s="4"/>
      <c r="G23" s="4" t="s">
        <v>48</v>
      </c>
      <c r="H23" s="4"/>
      <c r="I23" s="4" t="s">
        <v>92</v>
      </c>
      <c r="J23" s="4" t="s">
        <v>93</v>
      </c>
      <c r="K23" s="4" t="s">
        <v>54</v>
      </c>
      <c r="L23" s="4"/>
      <c r="M23" s="4" t="s">
        <v>94</v>
      </c>
      <c r="N23" s="4"/>
      <c r="O23" s="4" t="s">
        <v>60</v>
      </c>
      <c r="P23" s="4" t="s">
        <v>61</v>
      </c>
      <c r="Q23" s="33" t="s">
        <v>25</v>
      </c>
      <c r="R23" s="61" t="s">
        <v>40</v>
      </c>
      <c r="U23" s="44" t="s">
        <v>34</v>
      </c>
      <c r="V23" s="45">
        <f>COUNTIF(R6:R55,"MCU")</f>
        <v>0</v>
      </c>
    </row>
    <row r="24" spans="1:22" ht="18.75" x14ac:dyDescent="0.25">
      <c r="A24" s="34">
        <v>19</v>
      </c>
      <c r="B24" s="37" t="s">
        <v>86</v>
      </c>
      <c r="C24" s="21" t="s">
        <v>97</v>
      </c>
      <c r="D24" s="4" t="s">
        <v>47</v>
      </c>
      <c r="E24" s="22">
        <v>866192037787494</v>
      </c>
      <c r="F24" s="4"/>
      <c r="G24" s="4" t="s">
        <v>48</v>
      </c>
      <c r="H24" s="4"/>
      <c r="I24" s="4" t="s">
        <v>88</v>
      </c>
      <c r="J24" s="4" t="s">
        <v>89</v>
      </c>
      <c r="K24" s="16" t="s">
        <v>75</v>
      </c>
      <c r="L24" s="4"/>
      <c r="M24" s="4" t="s">
        <v>90</v>
      </c>
      <c r="N24" s="4"/>
      <c r="O24" s="16" t="s">
        <v>60</v>
      </c>
      <c r="P24" s="16" t="s">
        <v>61</v>
      </c>
      <c r="Q24" s="28" t="s">
        <v>25</v>
      </c>
      <c r="R24" s="62" t="s">
        <v>40</v>
      </c>
      <c r="U24" s="44" t="s">
        <v>44</v>
      </c>
      <c r="V24" s="45">
        <f>COUNTIF(R6:R55,"GSM")</f>
        <v>1</v>
      </c>
    </row>
    <row r="25" spans="1:22" ht="18.75" x14ac:dyDescent="0.3">
      <c r="A25" s="34">
        <v>20</v>
      </c>
      <c r="B25" s="37" t="s">
        <v>86</v>
      </c>
      <c r="C25" s="21" t="s">
        <v>97</v>
      </c>
      <c r="D25" s="4" t="s">
        <v>47</v>
      </c>
      <c r="E25" s="22">
        <v>864811037183154</v>
      </c>
      <c r="F25" s="4"/>
      <c r="G25" s="4" t="s">
        <v>48</v>
      </c>
      <c r="H25" s="4"/>
      <c r="I25" s="4" t="s">
        <v>74</v>
      </c>
      <c r="J25" s="16" t="s">
        <v>76</v>
      </c>
      <c r="K25" s="16" t="s">
        <v>49</v>
      </c>
      <c r="L25" s="4"/>
      <c r="M25" s="4" t="s">
        <v>57</v>
      </c>
      <c r="N25" s="4"/>
      <c r="O25" s="16" t="s">
        <v>60</v>
      </c>
      <c r="P25" s="16" t="s">
        <v>61</v>
      </c>
      <c r="Q25" s="33" t="s">
        <v>27</v>
      </c>
      <c r="R25" s="61" t="s">
        <v>32</v>
      </c>
      <c r="U25" s="44" t="s">
        <v>35</v>
      </c>
      <c r="V25" s="45">
        <f>COUNTIF(R6:R55,"GPS")</f>
        <v>1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4" t="s">
        <v>41</v>
      </c>
      <c r="V26" s="45">
        <f>COUNTIF(R6:R55,"NG")</f>
        <v>4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4" t="s">
        <v>30</v>
      </c>
      <c r="V27" s="45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4" t="s">
        <v>36</v>
      </c>
      <c r="V28" s="45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4" t="s">
        <v>37</v>
      </c>
      <c r="V29" s="45">
        <f>COUNTIF(R6:R55,"NCFW")</f>
        <v>11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4" t="s">
        <v>38</v>
      </c>
      <c r="V30" s="45">
        <f>COUNTIF(R6:R55,"KL")</f>
        <v>3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51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72"/>
      <c r="B5" s="58" t="s">
        <v>1</v>
      </c>
      <c r="C5" s="58" t="s">
        <v>2</v>
      </c>
      <c r="D5" s="57" t="s">
        <v>3</v>
      </c>
      <c r="E5" s="57" t="s">
        <v>12</v>
      </c>
      <c r="F5" s="57" t="s">
        <v>4</v>
      </c>
      <c r="G5" s="5" t="s">
        <v>5</v>
      </c>
      <c r="H5" s="5" t="s">
        <v>7</v>
      </c>
      <c r="I5" s="19" t="s">
        <v>19</v>
      </c>
      <c r="J5" s="64"/>
      <c r="K5" s="58" t="s">
        <v>16</v>
      </c>
      <c r="L5" s="58" t="s">
        <v>17</v>
      </c>
      <c r="M5" s="57" t="s">
        <v>13</v>
      </c>
      <c r="N5" s="58" t="s">
        <v>14</v>
      </c>
      <c r="O5" s="74"/>
      <c r="P5" s="74"/>
      <c r="Q5" s="64"/>
      <c r="R5" s="64"/>
      <c r="U5" s="64"/>
      <c r="V5" s="64"/>
    </row>
    <row r="6" spans="1:22" s="2" customFormat="1" ht="17.25" customHeight="1" x14ac:dyDescent="0.25">
      <c r="A6" s="34">
        <v>1</v>
      </c>
      <c r="B6" s="21" t="s">
        <v>62</v>
      </c>
      <c r="C6" s="21" t="s">
        <v>80</v>
      </c>
      <c r="D6" s="4" t="s">
        <v>64</v>
      </c>
      <c r="E6" s="22">
        <v>862631039263933</v>
      </c>
      <c r="F6" s="4"/>
      <c r="G6" s="4" t="s">
        <v>48</v>
      </c>
      <c r="H6" s="4"/>
      <c r="I6" s="24" t="s">
        <v>70</v>
      </c>
      <c r="J6" s="16" t="s">
        <v>71</v>
      </c>
      <c r="K6" s="16" t="s">
        <v>69</v>
      </c>
      <c r="L6" s="16" t="s">
        <v>72</v>
      </c>
      <c r="M6" s="16" t="s">
        <v>73</v>
      </c>
      <c r="N6" s="16"/>
      <c r="O6" s="16" t="s">
        <v>60</v>
      </c>
      <c r="P6" s="16" t="s">
        <v>81</v>
      </c>
      <c r="Q6" s="28" t="s">
        <v>25</v>
      </c>
      <c r="R6" s="4" t="s">
        <v>40</v>
      </c>
      <c r="U6" s="65" t="s">
        <v>25</v>
      </c>
      <c r="V6" s="42" t="s">
        <v>28</v>
      </c>
    </row>
    <row r="7" spans="1:22" s="2" customFormat="1" ht="15.75" customHeight="1" x14ac:dyDescent="0.25">
      <c r="A7" s="34">
        <v>2</v>
      </c>
      <c r="B7" s="21"/>
      <c r="C7" s="21"/>
      <c r="D7" s="4"/>
      <c r="E7" s="22"/>
      <c r="F7" s="4"/>
      <c r="G7" s="4"/>
      <c r="H7" s="4"/>
      <c r="I7" s="24"/>
      <c r="J7" s="16"/>
      <c r="K7" s="16"/>
      <c r="L7" s="16"/>
      <c r="M7" s="16"/>
      <c r="N7" s="16"/>
      <c r="O7" s="16"/>
      <c r="P7" s="16"/>
      <c r="Q7" s="28"/>
      <c r="R7" s="4"/>
      <c r="U7" s="66"/>
      <c r="V7" s="42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U8" s="66"/>
      <c r="V8" s="42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66"/>
      <c r="V9" s="42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6"/>
      <c r="U10" s="67"/>
      <c r="V10" s="42" t="s">
        <v>39</v>
      </c>
    </row>
    <row r="11" spans="1:22" s="54" customFormat="1" ht="15.75" customHeight="1" x14ac:dyDescent="0.25">
      <c r="A11" s="50">
        <v>6</v>
      </c>
      <c r="B11" s="51"/>
      <c r="C11" s="21"/>
      <c r="D11" s="52"/>
      <c r="E11" s="53"/>
      <c r="F11" s="52"/>
      <c r="G11" s="52"/>
      <c r="H11" s="52"/>
      <c r="I11" s="26"/>
      <c r="J11" s="26"/>
      <c r="K11" s="26"/>
      <c r="L11" s="26"/>
      <c r="M11" s="16"/>
      <c r="N11" s="26"/>
      <c r="O11" s="16"/>
      <c r="P11" s="16"/>
      <c r="Q11" s="33"/>
      <c r="R11" s="56"/>
      <c r="U11" s="65" t="s">
        <v>27</v>
      </c>
      <c r="V11" s="55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6"/>
      <c r="U12" s="66"/>
      <c r="V12" s="43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6"/>
      <c r="U13" s="67"/>
      <c r="V13" s="42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6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6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1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48" t="s">
        <v>43</v>
      </c>
      <c r="V19" s="49">
        <f>SUM(V17:V18)</f>
        <v>1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6" t="s">
        <v>20</v>
      </c>
      <c r="V22" s="45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4" t="s">
        <v>34</v>
      </c>
      <c r="V23" s="45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4" t="s">
        <v>44</v>
      </c>
      <c r="V24" s="45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4" t="s">
        <v>35</v>
      </c>
      <c r="V25" s="45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4" t="s">
        <v>41</v>
      </c>
      <c r="V26" s="45">
        <f>COUNTIF(R6:R55,"NG")</f>
        <v>1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4" t="s">
        <v>30</v>
      </c>
      <c r="V27" s="45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4" t="s">
        <v>36</v>
      </c>
      <c r="V28" s="45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4" t="s">
        <v>37</v>
      </c>
      <c r="V29" s="45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4" t="s">
        <v>38</v>
      </c>
      <c r="V30" s="45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J1" zoomScale="55" zoomScaleNormal="55" workbookViewId="0">
      <selection activeCell="B6" sqref="B6:R7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7.2851562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53.5703125" style="6" customWidth="1"/>
    <col min="10" max="10" width="60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11"/>
    </row>
    <row r="2" spans="1:22" ht="20.25" customHeight="1" x14ac:dyDescent="0.25">
      <c r="A2" s="69" t="s">
        <v>11</v>
      </c>
      <c r="B2" s="70"/>
      <c r="C2" s="70"/>
      <c r="D2" s="70"/>
      <c r="E2" s="71" t="s">
        <v>51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38"/>
      <c r="B3" s="39"/>
      <c r="C3" s="39"/>
      <c r="D3" s="39"/>
      <c r="E3" s="39"/>
      <c r="F3" s="39"/>
      <c r="G3" s="39"/>
      <c r="H3" s="39"/>
      <c r="I3" s="39"/>
      <c r="J3" s="39"/>
      <c r="K3" s="39"/>
      <c r="L3" s="40"/>
      <c r="M3" s="39"/>
      <c r="N3" s="39"/>
      <c r="O3" s="39"/>
      <c r="P3" s="39"/>
      <c r="Q3" s="41"/>
    </row>
    <row r="4" spans="1:22" ht="16.5" x14ac:dyDescent="0.25">
      <c r="A4" s="72" t="s">
        <v>0</v>
      </c>
      <c r="B4" s="73" t="s">
        <v>10</v>
      </c>
      <c r="C4" s="73"/>
      <c r="D4" s="73"/>
      <c r="E4" s="73"/>
      <c r="F4" s="73"/>
      <c r="G4" s="73"/>
      <c r="H4" s="73"/>
      <c r="I4" s="73"/>
      <c r="J4" s="64" t="s">
        <v>6</v>
      </c>
      <c r="K4" s="64" t="s">
        <v>15</v>
      </c>
      <c r="L4" s="64"/>
      <c r="M4" s="64" t="s">
        <v>8</v>
      </c>
      <c r="N4" s="64"/>
      <c r="O4" s="74" t="s">
        <v>9</v>
      </c>
      <c r="P4" s="74" t="s">
        <v>18</v>
      </c>
      <c r="Q4" s="64" t="s">
        <v>26</v>
      </c>
      <c r="R4" s="64" t="s">
        <v>20</v>
      </c>
      <c r="U4" s="64" t="s">
        <v>26</v>
      </c>
      <c r="V4" s="64" t="s">
        <v>20</v>
      </c>
    </row>
    <row r="5" spans="1:22" ht="45" customHeight="1" x14ac:dyDescent="0.25">
      <c r="A5" s="72"/>
      <c r="B5" s="60" t="s">
        <v>1</v>
      </c>
      <c r="C5" s="60" t="s">
        <v>2</v>
      </c>
      <c r="D5" s="59" t="s">
        <v>3</v>
      </c>
      <c r="E5" s="59" t="s">
        <v>12</v>
      </c>
      <c r="F5" s="59" t="s">
        <v>4</v>
      </c>
      <c r="G5" s="5" t="s">
        <v>5</v>
      </c>
      <c r="H5" s="5" t="s">
        <v>7</v>
      </c>
      <c r="I5" s="19" t="s">
        <v>19</v>
      </c>
      <c r="J5" s="64"/>
      <c r="K5" s="60" t="s">
        <v>16</v>
      </c>
      <c r="L5" s="60" t="s">
        <v>17</v>
      </c>
      <c r="M5" s="59" t="s">
        <v>13</v>
      </c>
      <c r="N5" s="60" t="s">
        <v>14</v>
      </c>
      <c r="O5" s="74"/>
      <c r="P5" s="74"/>
      <c r="Q5" s="64"/>
      <c r="R5" s="64"/>
      <c r="U5" s="64"/>
      <c r="V5" s="64"/>
    </row>
    <row r="6" spans="1:22" s="2" customFormat="1" ht="17.25" customHeight="1" x14ac:dyDescent="0.25">
      <c r="A6" s="34">
        <v>1</v>
      </c>
      <c r="B6" s="21" t="s">
        <v>62</v>
      </c>
      <c r="C6" s="21" t="s">
        <v>80</v>
      </c>
      <c r="D6" s="4" t="s">
        <v>65</v>
      </c>
      <c r="E6" s="22" t="s">
        <v>67</v>
      </c>
      <c r="F6" s="4"/>
      <c r="G6" s="4"/>
      <c r="H6" s="4"/>
      <c r="I6" s="24"/>
      <c r="J6" s="16" t="s">
        <v>82</v>
      </c>
      <c r="K6" s="16"/>
      <c r="L6" s="16"/>
      <c r="M6" s="16" t="s">
        <v>83</v>
      </c>
      <c r="N6" s="16"/>
      <c r="O6" s="16"/>
      <c r="P6" s="16" t="s">
        <v>81</v>
      </c>
      <c r="Q6" s="28"/>
      <c r="R6" s="4"/>
      <c r="U6" s="65" t="s">
        <v>25</v>
      </c>
      <c r="V6" s="42" t="s">
        <v>28</v>
      </c>
    </row>
    <row r="7" spans="1:22" s="2" customFormat="1" ht="15.75" customHeight="1" x14ac:dyDescent="0.25">
      <c r="A7" s="34">
        <v>2</v>
      </c>
      <c r="B7" s="21" t="s">
        <v>63</v>
      </c>
      <c r="C7" s="21" t="s">
        <v>80</v>
      </c>
      <c r="D7" s="4" t="s">
        <v>66</v>
      </c>
      <c r="E7" s="22" t="s">
        <v>68</v>
      </c>
      <c r="F7" s="4"/>
      <c r="G7" s="4"/>
      <c r="H7" s="4"/>
      <c r="I7" s="24"/>
      <c r="J7" s="16" t="s">
        <v>84</v>
      </c>
      <c r="K7" s="16"/>
      <c r="L7" s="16"/>
      <c r="M7" s="16" t="s">
        <v>85</v>
      </c>
      <c r="N7" s="16"/>
      <c r="O7" s="16"/>
      <c r="P7" s="16" t="s">
        <v>81</v>
      </c>
      <c r="Q7" s="28"/>
      <c r="R7" s="4"/>
      <c r="U7" s="66"/>
      <c r="V7" s="42" t="s">
        <v>45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4"/>
      <c r="I8" s="24"/>
      <c r="J8" s="16"/>
      <c r="K8" s="16"/>
      <c r="L8" s="16"/>
      <c r="M8" s="16"/>
      <c r="N8" s="16"/>
      <c r="O8" s="16"/>
      <c r="P8" s="16"/>
      <c r="Q8" s="28"/>
      <c r="R8" s="4"/>
      <c r="U8" s="66"/>
      <c r="V8" s="42" t="s">
        <v>29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4"/>
      <c r="I9" s="24"/>
      <c r="J9" s="17"/>
      <c r="K9" s="16"/>
      <c r="L9" s="16"/>
      <c r="M9" s="16"/>
      <c r="N9" s="16"/>
      <c r="O9" s="16"/>
      <c r="P9" s="16"/>
      <c r="Q9" s="28"/>
      <c r="R9" s="4"/>
      <c r="U9" s="66"/>
      <c r="V9" s="42" t="s">
        <v>40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4"/>
      <c r="I10" s="26"/>
      <c r="J10" s="16"/>
      <c r="K10" s="16"/>
      <c r="L10" s="26"/>
      <c r="M10" s="16"/>
      <c r="N10" s="16"/>
      <c r="O10" s="16"/>
      <c r="P10" s="16"/>
      <c r="Q10" s="33"/>
      <c r="R10" s="56"/>
      <c r="U10" s="67"/>
      <c r="V10" s="42" t="s">
        <v>39</v>
      </c>
    </row>
    <row r="11" spans="1:22" s="54" customFormat="1" ht="15.75" customHeight="1" x14ac:dyDescent="0.25">
      <c r="A11" s="50">
        <v>6</v>
      </c>
      <c r="B11" s="51"/>
      <c r="C11" s="21"/>
      <c r="D11" s="52"/>
      <c r="E11" s="53"/>
      <c r="F11" s="52"/>
      <c r="G11" s="52"/>
      <c r="H11" s="52"/>
      <c r="I11" s="26"/>
      <c r="J11" s="26"/>
      <c r="K11" s="26"/>
      <c r="L11" s="26"/>
      <c r="M11" s="16"/>
      <c r="N11" s="26"/>
      <c r="O11" s="16"/>
      <c r="P11" s="16"/>
      <c r="Q11" s="33"/>
      <c r="R11" s="56"/>
      <c r="U11" s="65" t="s">
        <v>27</v>
      </c>
      <c r="V11" s="55" t="s">
        <v>31</v>
      </c>
    </row>
    <row r="12" spans="1:22" s="18" customFormat="1" ht="15.75" customHeight="1" x14ac:dyDescent="0.25">
      <c r="A12" s="34">
        <v>7</v>
      </c>
      <c r="B12" s="21"/>
      <c r="C12" s="21"/>
      <c r="D12" s="4"/>
      <c r="E12" s="22"/>
      <c r="F12" s="4"/>
      <c r="G12" s="4"/>
      <c r="H12" s="4"/>
      <c r="I12" s="16"/>
      <c r="J12" s="16"/>
      <c r="K12" s="16"/>
      <c r="L12" s="26"/>
      <c r="M12" s="16"/>
      <c r="N12" s="16"/>
      <c r="O12" s="16"/>
      <c r="P12" s="16"/>
      <c r="Q12" s="33"/>
      <c r="R12" s="56"/>
      <c r="U12" s="66"/>
      <c r="V12" s="43" t="s">
        <v>32</v>
      </c>
    </row>
    <row r="13" spans="1:22" s="2" customFormat="1" ht="15.75" customHeight="1" x14ac:dyDescent="0.25">
      <c r="A13" s="34">
        <v>8</v>
      </c>
      <c r="B13" s="21"/>
      <c r="C13" s="21"/>
      <c r="D13" s="4"/>
      <c r="E13" s="22"/>
      <c r="F13" s="4"/>
      <c r="G13" s="4"/>
      <c r="H13" s="4"/>
      <c r="I13" s="26"/>
      <c r="J13" s="26"/>
      <c r="K13" s="26"/>
      <c r="L13" s="16"/>
      <c r="M13" s="16"/>
      <c r="N13" s="26"/>
      <c r="O13" s="16"/>
      <c r="P13" s="16"/>
      <c r="Q13" s="33"/>
      <c r="R13" s="56"/>
      <c r="U13" s="67"/>
      <c r="V13" s="42" t="s">
        <v>33</v>
      </c>
    </row>
    <row r="14" spans="1:22" s="2" customFormat="1" ht="15.75" customHeight="1" x14ac:dyDescent="0.25">
      <c r="A14" s="34">
        <v>9</v>
      </c>
      <c r="B14" s="21"/>
      <c r="C14" s="21"/>
      <c r="D14" s="4"/>
      <c r="E14" s="22"/>
      <c r="F14" s="4"/>
      <c r="G14" s="4"/>
      <c r="H14" s="4"/>
      <c r="I14" s="26"/>
      <c r="J14" s="16"/>
      <c r="K14" s="16"/>
      <c r="L14" s="26"/>
      <c r="M14" s="16"/>
      <c r="N14" s="16"/>
      <c r="O14" s="16"/>
      <c r="P14" s="16"/>
      <c r="Q14" s="33"/>
      <c r="R14" s="56"/>
    </row>
    <row r="15" spans="1:22" ht="16.5" x14ac:dyDescent="0.25">
      <c r="A15" s="34">
        <v>10</v>
      </c>
      <c r="B15" s="21"/>
      <c r="C15" s="21"/>
      <c r="D15" s="4"/>
      <c r="E15" s="36"/>
      <c r="F15" s="16"/>
      <c r="G15" s="16"/>
      <c r="H15" s="4"/>
      <c r="I15" s="27"/>
      <c r="J15" s="16"/>
      <c r="K15" s="16"/>
      <c r="L15" s="26"/>
      <c r="M15" s="16"/>
      <c r="N15" s="16"/>
      <c r="O15" s="16"/>
      <c r="P15" s="16"/>
      <c r="Q15" s="33"/>
      <c r="R15" s="56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42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48" t="s">
        <v>43</v>
      </c>
      <c r="V19" s="49">
        <f>SUM(V17:V18)</f>
        <v>0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6" t="s">
        <v>20</v>
      </c>
      <c r="V22" s="45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4" t="s">
        <v>34</v>
      </c>
      <c r="V23" s="45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4" t="s">
        <v>44</v>
      </c>
      <c r="V24" s="45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4" t="s">
        <v>35</v>
      </c>
      <c r="V25" s="45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4" t="s">
        <v>41</v>
      </c>
      <c r="V26" s="45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4" t="s">
        <v>30</v>
      </c>
      <c r="V27" s="45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4" t="s">
        <v>36</v>
      </c>
      <c r="V28" s="45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4" t="s">
        <v>37</v>
      </c>
      <c r="V29" s="45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4" t="s">
        <v>38</v>
      </c>
      <c r="V30" s="45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tabSelected="1" zoomScale="55" zoomScaleNormal="55" workbookViewId="0">
      <selection activeCell="H32" sqref="H3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7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8" t="s">
        <v>46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7"/>
      <c r="R1" s="47"/>
    </row>
    <row r="2" spans="1:21" ht="20.25" customHeight="1" x14ac:dyDescent="0.25">
      <c r="A2" s="69" t="s">
        <v>11</v>
      </c>
      <c r="B2" s="70"/>
      <c r="C2" s="70"/>
      <c r="D2" s="70"/>
      <c r="E2" s="71" t="s">
        <v>51</v>
      </c>
      <c r="F2" s="71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47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39"/>
      <c r="R3" s="47"/>
    </row>
    <row r="4" spans="1:21" ht="16.5" x14ac:dyDescent="0.25">
      <c r="A4" s="75" t="s">
        <v>0</v>
      </c>
      <c r="B4" s="77" t="s">
        <v>10</v>
      </c>
      <c r="C4" s="78"/>
      <c r="D4" s="78"/>
      <c r="E4" s="78"/>
      <c r="F4" s="78"/>
      <c r="G4" s="78"/>
      <c r="H4" s="78"/>
      <c r="I4" s="79"/>
      <c r="J4" s="80" t="s">
        <v>6</v>
      </c>
      <c r="K4" s="64" t="s">
        <v>15</v>
      </c>
      <c r="L4" s="64"/>
      <c r="M4" s="82" t="s">
        <v>8</v>
      </c>
      <c r="N4" s="83"/>
      <c r="O4" s="84" t="s">
        <v>9</v>
      </c>
      <c r="P4" s="84" t="s">
        <v>18</v>
      </c>
      <c r="Q4" s="64" t="s">
        <v>26</v>
      </c>
      <c r="R4" s="64" t="s">
        <v>20</v>
      </c>
      <c r="T4" s="64" t="s">
        <v>26</v>
      </c>
      <c r="U4" s="64" t="s">
        <v>20</v>
      </c>
    </row>
    <row r="5" spans="1:21" ht="45" customHeight="1" x14ac:dyDescent="0.25">
      <c r="A5" s="76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81"/>
      <c r="K5" s="1" t="s">
        <v>16</v>
      </c>
      <c r="L5" s="1" t="s">
        <v>17</v>
      </c>
      <c r="M5" s="20" t="s">
        <v>13</v>
      </c>
      <c r="N5" s="1" t="s">
        <v>14</v>
      </c>
      <c r="O5" s="85"/>
      <c r="P5" s="85"/>
      <c r="Q5" s="64"/>
      <c r="R5" s="64"/>
      <c r="T5" s="64"/>
      <c r="U5" s="64"/>
    </row>
    <row r="6" spans="1:21" s="2" customFormat="1" ht="15.75" customHeight="1" x14ac:dyDescent="0.25">
      <c r="A6" s="34">
        <v>1</v>
      </c>
      <c r="B6" s="21">
        <v>43408</v>
      </c>
      <c r="C6" s="21" t="s">
        <v>62</v>
      </c>
      <c r="D6" s="4" t="s">
        <v>47</v>
      </c>
      <c r="E6" s="22">
        <v>868345031038227</v>
      </c>
      <c r="F6" s="4"/>
      <c r="G6" s="4" t="s">
        <v>48</v>
      </c>
      <c r="H6" s="4"/>
      <c r="I6" s="24" t="s">
        <v>50</v>
      </c>
      <c r="J6" s="16"/>
      <c r="K6" s="16" t="s">
        <v>49</v>
      </c>
      <c r="L6" s="16"/>
      <c r="M6" s="16" t="s">
        <v>57</v>
      </c>
      <c r="N6" s="16"/>
      <c r="O6" s="16" t="s">
        <v>60</v>
      </c>
      <c r="P6" s="16" t="s">
        <v>61</v>
      </c>
      <c r="Q6" s="28" t="s">
        <v>27</v>
      </c>
      <c r="R6" s="4" t="s">
        <v>32</v>
      </c>
      <c r="T6" s="65" t="s">
        <v>25</v>
      </c>
      <c r="U6" s="42" t="s">
        <v>28</v>
      </c>
    </row>
    <row r="7" spans="1:21" s="2" customFormat="1" ht="15.75" customHeight="1" x14ac:dyDescent="0.25">
      <c r="A7" s="34">
        <v>2</v>
      </c>
      <c r="B7" s="21">
        <v>43408</v>
      </c>
      <c r="C7" s="21" t="s">
        <v>62</v>
      </c>
      <c r="D7" s="4" t="s">
        <v>47</v>
      </c>
      <c r="E7" s="22">
        <v>866050031811266</v>
      </c>
      <c r="F7" s="4"/>
      <c r="G7" s="4" t="s">
        <v>48</v>
      </c>
      <c r="H7" s="4"/>
      <c r="I7" s="24" t="s">
        <v>50</v>
      </c>
      <c r="J7" s="16" t="s">
        <v>58</v>
      </c>
      <c r="K7" s="16" t="s">
        <v>49</v>
      </c>
      <c r="L7" s="16"/>
      <c r="M7" s="16" t="s">
        <v>59</v>
      </c>
      <c r="N7" s="16"/>
      <c r="O7" s="16" t="s">
        <v>60</v>
      </c>
      <c r="P7" s="16" t="s">
        <v>61</v>
      </c>
      <c r="Q7" s="28" t="s">
        <v>25</v>
      </c>
      <c r="R7" s="4" t="s">
        <v>45</v>
      </c>
      <c r="T7" s="66"/>
      <c r="U7" s="42" t="s">
        <v>45</v>
      </c>
    </row>
    <row r="8" spans="1:21" s="2" customFormat="1" ht="15.75" customHeight="1" x14ac:dyDescent="0.25">
      <c r="A8" s="34">
        <v>3</v>
      </c>
      <c r="B8" s="21">
        <v>43408</v>
      </c>
      <c r="C8" s="21" t="s">
        <v>62</v>
      </c>
      <c r="D8" s="4" t="s">
        <v>47</v>
      </c>
      <c r="E8" s="22">
        <v>868345035631464</v>
      </c>
      <c r="F8" s="4"/>
      <c r="G8" s="4" t="s">
        <v>48</v>
      </c>
      <c r="H8" s="4"/>
      <c r="I8" s="16" t="s">
        <v>52</v>
      </c>
      <c r="J8" s="16"/>
      <c r="K8" s="16" t="s">
        <v>49</v>
      </c>
      <c r="L8" s="16"/>
      <c r="M8" s="16" t="s">
        <v>57</v>
      </c>
      <c r="N8" s="16"/>
      <c r="O8" s="16" t="s">
        <v>60</v>
      </c>
      <c r="P8" s="16" t="s">
        <v>61</v>
      </c>
      <c r="Q8" s="28" t="s">
        <v>27</v>
      </c>
      <c r="R8" s="4" t="s">
        <v>32</v>
      </c>
      <c r="T8" s="66"/>
      <c r="U8" s="42" t="s">
        <v>29</v>
      </c>
    </row>
    <row r="9" spans="1:21" s="2" customFormat="1" ht="15.75" customHeight="1" x14ac:dyDescent="0.25">
      <c r="A9" s="34">
        <v>4</v>
      </c>
      <c r="B9" s="21">
        <v>43408</v>
      </c>
      <c r="C9" s="21" t="s">
        <v>62</v>
      </c>
      <c r="D9" s="4" t="s">
        <v>47</v>
      </c>
      <c r="E9" s="22">
        <v>868345035615954</v>
      </c>
      <c r="F9" s="4"/>
      <c r="G9" s="4" t="s">
        <v>48</v>
      </c>
      <c r="H9" s="4"/>
      <c r="I9" s="24" t="s">
        <v>50</v>
      </c>
      <c r="J9" s="16"/>
      <c r="K9" s="16" t="s">
        <v>54</v>
      </c>
      <c r="L9" s="16"/>
      <c r="M9" s="16" t="s">
        <v>57</v>
      </c>
      <c r="N9" s="16"/>
      <c r="O9" s="16" t="s">
        <v>60</v>
      </c>
      <c r="P9" s="16" t="s">
        <v>61</v>
      </c>
      <c r="Q9" s="28" t="s">
        <v>27</v>
      </c>
      <c r="R9" s="4" t="s">
        <v>32</v>
      </c>
      <c r="T9" s="66"/>
      <c r="U9" s="42" t="s">
        <v>40</v>
      </c>
    </row>
    <row r="10" spans="1:21" s="2" customFormat="1" ht="15.75" customHeight="1" x14ac:dyDescent="0.25">
      <c r="A10" s="34">
        <v>5</v>
      </c>
      <c r="B10" s="21">
        <v>43408</v>
      </c>
      <c r="C10" s="21" t="s">
        <v>62</v>
      </c>
      <c r="D10" s="4" t="s">
        <v>47</v>
      </c>
      <c r="E10" s="22">
        <v>868345031048366</v>
      </c>
      <c r="F10" s="4"/>
      <c r="G10" s="4" t="s">
        <v>48</v>
      </c>
      <c r="H10" s="4"/>
      <c r="I10" s="26" t="s">
        <v>53</v>
      </c>
      <c r="J10" s="16"/>
      <c r="K10" s="16" t="s">
        <v>54</v>
      </c>
      <c r="L10" s="26"/>
      <c r="M10" s="16" t="s">
        <v>57</v>
      </c>
      <c r="N10" s="16"/>
      <c r="O10" s="16" t="s">
        <v>60</v>
      </c>
      <c r="P10" s="16" t="s">
        <v>61</v>
      </c>
      <c r="Q10" s="28" t="s">
        <v>27</v>
      </c>
      <c r="R10" s="4" t="s">
        <v>32</v>
      </c>
      <c r="T10" s="67"/>
      <c r="U10" s="42" t="s">
        <v>39</v>
      </c>
    </row>
    <row r="11" spans="1:21" s="2" customFormat="1" ht="15.75" customHeight="1" x14ac:dyDescent="0.25">
      <c r="A11" s="34">
        <v>6</v>
      </c>
      <c r="B11" s="21">
        <v>43408</v>
      </c>
      <c r="C11" s="21" t="s">
        <v>62</v>
      </c>
      <c r="D11" s="4" t="s">
        <v>47</v>
      </c>
      <c r="E11" s="22">
        <v>866192037819164</v>
      </c>
      <c r="F11" s="4"/>
      <c r="G11" s="4" t="s">
        <v>48</v>
      </c>
      <c r="H11" s="52"/>
      <c r="I11" s="24" t="s">
        <v>50</v>
      </c>
      <c r="J11" s="16"/>
      <c r="K11" s="16" t="s">
        <v>54</v>
      </c>
      <c r="L11" s="26"/>
      <c r="M11" s="16" t="s">
        <v>57</v>
      </c>
      <c r="N11" s="26"/>
      <c r="O11" s="16" t="s">
        <v>60</v>
      </c>
      <c r="P11" s="16" t="s">
        <v>61</v>
      </c>
      <c r="Q11" s="28" t="s">
        <v>27</v>
      </c>
      <c r="R11" s="4" t="s">
        <v>32</v>
      </c>
      <c r="T11" s="65" t="s">
        <v>27</v>
      </c>
      <c r="U11" s="42" t="s">
        <v>31</v>
      </c>
    </row>
    <row r="12" spans="1:21" s="18" customFormat="1" ht="15.75" customHeight="1" x14ac:dyDescent="0.25">
      <c r="A12" s="34">
        <v>7</v>
      </c>
      <c r="B12" s="21">
        <v>43408</v>
      </c>
      <c r="C12" s="21" t="s">
        <v>62</v>
      </c>
      <c r="D12" s="4" t="s">
        <v>47</v>
      </c>
      <c r="E12" s="22">
        <v>868345035628916</v>
      </c>
      <c r="F12" s="4"/>
      <c r="G12" s="4" t="s">
        <v>48</v>
      </c>
      <c r="H12" s="4"/>
      <c r="I12" s="24" t="s">
        <v>50</v>
      </c>
      <c r="J12" s="16"/>
      <c r="K12" s="16" t="s">
        <v>49</v>
      </c>
      <c r="L12" s="26"/>
      <c r="M12" s="16" t="s">
        <v>57</v>
      </c>
      <c r="N12" s="16"/>
      <c r="O12" s="16" t="s">
        <v>60</v>
      </c>
      <c r="P12" s="16" t="s">
        <v>61</v>
      </c>
      <c r="Q12" s="28" t="s">
        <v>27</v>
      </c>
      <c r="R12" s="4" t="s">
        <v>32</v>
      </c>
      <c r="T12" s="66"/>
      <c r="U12" s="43" t="s">
        <v>32</v>
      </c>
    </row>
    <row r="13" spans="1:21" s="2" customFormat="1" ht="15.75" customHeight="1" x14ac:dyDescent="0.25">
      <c r="A13" s="34">
        <v>8</v>
      </c>
      <c r="B13" s="21">
        <v>43408</v>
      </c>
      <c r="C13" s="21" t="s">
        <v>62</v>
      </c>
      <c r="D13" s="4" t="s">
        <v>47</v>
      </c>
      <c r="E13" s="22">
        <v>868345035605203</v>
      </c>
      <c r="F13" s="4"/>
      <c r="G13" s="4" t="s">
        <v>48</v>
      </c>
      <c r="H13" s="4"/>
      <c r="I13" s="24" t="s">
        <v>50</v>
      </c>
      <c r="J13" s="26"/>
      <c r="K13" s="16" t="s">
        <v>49</v>
      </c>
      <c r="L13" s="16"/>
      <c r="M13" s="16" t="s">
        <v>57</v>
      </c>
      <c r="N13" s="26"/>
      <c r="O13" s="16" t="s">
        <v>60</v>
      </c>
      <c r="P13" s="16" t="s">
        <v>61</v>
      </c>
      <c r="Q13" s="28" t="s">
        <v>27</v>
      </c>
      <c r="R13" s="4" t="s">
        <v>32</v>
      </c>
      <c r="T13" s="67"/>
      <c r="U13" s="42" t="s">
        <v>33</v>
      </c>
    </row>
    <row r="14" spans="1:21" s="2" customFormat="1" ht="15.75" customHeight="1" x14ac:dyDescent="0.25">
      <c r="A14" s="34">
        <v>9</v>
      </c>
      <c r="B14" s="21">
        <v>43408</v>
      </c>
      <c r="C14" s="21" t="s">
        <v>62</v>
      </c>
      <c r="D14" s="4" t="s">
        <v>47</v>
      </c>
      <c r="E14" s="22">
        <v>868345031033582</v>
      </c>
      <c r="F14" s="4"/>
      <c r="G14" s="4" t="s">
        <v>48</v>
      </c>
      <c r="H14" s="4"/>
      <c r="I14" s="24" t="s">
        <v>50</v>
      </c>
      <c r="J14" s="16"/>
      <c r="K14" s="16" t="s">
        <v>49</v>
      </c>
      <c r="L14" s="26"/>
      <c r="M14" s="16" t="s">
        <v>57</v>
      </c>
      <c r="N14" s="16"/>
      <c r="O14" s="16" t="s">
        <v>60</v>
      </c>
      <c r="P14" s="16" t="s">
        <v>61</v>
      </c>
      <c r="Q14" s="28" t="s">
        <v>27</v>
      </c>
      <c r="R14" s="4" t="s">
        <v>32</v>
      </c>
    </row>
    <row r="15" spans="1:21" ht="18.75" x14ac:dyDescent="0.25">
      <c r="A15" s="34">
        <v>10</v>
      </c>
      <c r="B15" s="21">
        <v>43408</v>
      </c>
      <c r="C15" s="21" t="s">
        <v>62</v>
      </c>
      <c r="D15" s="4" t="s">
        <v>47</v>
      </c>
      <c r="E15" s="36">
        <v>868345031031131</v>
      </c>
      <c r="F15" s="16"/>
      <c r="G15" s="16" t="s">
        <v>48</v>
      </c>
      <c r="H15" s="4"/>
      <c r="I15" s="16" t="s">
        <v>52</v>
      </c>
      <c r="J15" s="16" t="s">
        <v>55</v>
      </c>
      <c r="K15" s="16" t="s">
        <v>54</v>
      </c>
      <c r="L15" s="26"/>
      <c r="M15" s="16" t="s">
        <v>56</v>
      </c>
      <c r="N15" s="16"/>
      <c r="O15" s="16" t="s">
        <v>60</v>
      </c>
      <c r="P15" s="16" t="s">
        <v>61</v>
      </c>
      <c r="Q15" s="33" t="s">
        <v>25</v>
      </c>
      <c r="R15" s="63" t="s">
        <v>29</v>
      </c>
    </row>
    <row r="16" spans="1:21" ht="18.75" x14ac:dyDescent="0.3">
      <c r="A16" s="34">
        <v>11</v>
      </c>
      <c r="B16" s="21" t="s">
        <v>62</v>
      </c>
      <c r="C16" s="21" t="s">
        <v>80</v>
      </c>
      <c r="D16" s="4" t="s">
        <v>47</v>
      </c>
      <c r="E16" s="22">
        <v>868345031048440</v>
      </c>
      <c r="F16" s="16"/>
      <c r="G16" s="4" t="s">
        <v>48</v>
      </c>
      <c r="H16" s="16"/>
      <c r="I16" s="16" t="s">
        <v>74</v>
      </c>
      <c r="J16" s="16" t="s">
        <v>76</v>
      </c>
      <c r="K16" s="16" t="s">
        <v>75</v>
      </c>
      <c r="L16" s="16"/>
      <c r="M16" s="16"/>
      <c r="N16" s="16"/>
      <c r="O16" s="16" t="s">
        <v>60</v>
      </c>
      <c r="P16" s="16" t="s">
        <v>81</v>
      </c>
      <c r="Q16" s="33" t="s">
        <v>27</v>
      </c>
      <c r="R16" s="61" t="s">
        <v>33</v>
      </c>
      <c r="T16" s="32" t="s">
        <v>21</v>
      </c>
      <c r="U16" s="31" t="s">
        <v>22</v>
      </c>
    </row>
    <row r="17" spans="1:21" ht="18.75" x14ac:dyDescent="0.3">
      <c r="A17" s="34">
        <v>12</v>
      </c>
      <c r="B17" s="21" t="s">
        <v>62</v>
      </c>
      <c r="C17" s="21" t="s">
        <v>80</v>
      </c>
      <c r="D17" s="4" t="s">
        <v>47</v>
      </c>
      <c r="E17" s="22">
        <v>864811037228280</v>
      </c>
      <c r="F17" s="16"/>
      <c r="G17" s="4" t="s">
        <v>48</v>
      </c>
      <c r="H17" s="16"/>
      <c r="I17" s="16" t="s">
        <v>79</v>
      </c>
      <c r="J17" s="16" t="s">
        <v>77</v>
      </c>
      <c r="K17" s="16"/>
      <c r="L17" s="16" t="s">
        <v>75</v>
      </c>
      <c r="M17" s="16" t="s">
        <v>78</v>
      </c>
      <c r="N17" s="16"/>
      <c r="O17" s="16" t="s">
        <v>60</v>
      </c>
      <c r="P17" s="16" t="s">
        <v>81</v>
      </c>
      <c r="Q17" s="33" t="s">
        <v>25</v>
      </c>
      <c r="R17" s="61" t="s">
        <v>40</v>
      </c>
      <c r="T17" s="29" t="s">
        <v>24</v>
      </c>
      <c r="U17" s="23">
        <f>COUNTIF(Q6:Q105,"PM")</f>
        <v>14</v>
      </c>
    </row>
    <row r="18" spans="1:21" ht="18.75" x14ac:dyDescent="0.3">
      <c r="A18" s="34">
        <v>13</v>
      </c>
      <c r="B18" s="21" t="s">
        <v>62</v>
      </c>
      <c r="C18" s="21" t="s">
        <v>80</v>
      </c>
      <c r="D18" s="4" t="s">
        <v>47</v>
      </c>
      <c r="E18" s="22">
        <v>868345031043391</v>
      </c>
      <c r="F18" s="16"/>
      <c r="G18" s="16" t="s">
        <v>48</v>
      </c>
      <c r="H18" s="16"/>
      <c r="I18" s="16" t="s">
        <v>74</v>
      </c>
      <c r="J18" s="16" t="s">
        <v>76</v>
      </c>
      <c r="K18" s="16" t="s">
        <v>75</v>
      </c>
      <c r="L18" s="16"/>
      <c r="M18" s="16"/>
      <c r="N18" s="16"/>
      <c r="O18" s="16" t="s">
        <v>60</v>
      </c>
      <c r="P18" s="16" t="s">
        <v>81</v>
      </c>
      <c r="Q18" s="33" t="s">
        <v>27</v>
      </c>
      <c r="R18" s="61" t="s">
        <v>33</v>
      </c>
      <c r="T18" s="29" t="s">
        <v>23</v>
      </c>
      <c r="U18" s="23">
        <f>COUNTIF(Q6:Q105,"PC")</f>
        <v>7</v>
      </c>
    </row>
    <row r="19" spans="1:21" ht="18.75" x14ac:dyDescent="0.3">
      <c r="A19" s="34">
        <v>14</v>
      </c>
      <c r="B19" s="21" t="s">
        <v>62</v>
      </c>
      <c r="C19" s="21" t="s">
        <v>80</v>
      </c>
      <c r="D19" s="4" t="s">
        <v>47</v>
      </c>
      <c r="E19" s="22">
        <v>866192037839469</v>
      </c>
      <c r="F19" s="4"/>
      <c r="G19" s="4" t="s">
        <v>48</v>
      </c>
      <c r="H19" s="16"/>
      <c r="I19" s="16" t="s">
        <v>74</v>
      </c>
      <c r="J19" s="16" t="s">
        <v>77</v>
      </c>
      <c r="K19" s="16"/>
      <c r="L19" s="16" t="s">
        <v>75</v>
      </c>
      <c r="M19" s="16" t="s">
        <v>78</v>
      </c>
      <c r="N19" s="16"/>
      <c r="O19" s="16" t="s">
        <v>60</v>
      </c>
      <c r="P19" s="16" t="s">
        <v>81</v>
      </c>
      <c r="Q19" s="33" t="s">
        <v>25</v>
      </c>
      <c r="R19" s="61" t="s">
        <v>40</v>
      </c>
      <c r="T19" s="35"/>
      <c r="U19" s="35"/>
    </row>
    <row r="20" spans="1:21" ht="18.75" x14ac:dyDescent="0.3">
      <c r="A20" s="34">
        <v>15</v>
      </c>
      <c r="B20" s="21" t="s">
        <v>62</v>
      </c>
      <c r="C20" s="21" t="s">
        <v>80</v>
      </c>
      <c r="D20" s="4" t="s">
        <v>47</v>
      </c>
      <c r="E20" s="22">
        <v>866050031798687</v>
      </c>
      <c r="F20" s="4"/>
      <c r="G20" s="4" t="s">
        <v>48</v>
      </c>
      <c r="H20" s="16"/>
      <c r="I20" s="16" t="s">
        <v>74</v>
      </c>
      <c r="J20" s="16" t="s">
        <v>76</v>
      </c>
      <c r="K20" s="16" t="s">
        <v>49</v>
      </c>
      <c r="L20" s="16"/>
      <c r="M20" s="4"/>
      <c r="N20" s="16"/>
      <c r="O20" s="16" t="s">
        <v>60</v>
      </c>
      <c r="P20" s="16" t="s">
        <v>81</v>
      </c>
      <c r="Q20" s="33" t="s">
        <v>27</v>
      </c>
      <c r="R20" s="61" t="s">
        <v>33</v>
      </c>
    </row>
    <row r="21" spans="1:21" ht="18.75" x14ac:dyDescent="0.3">
      <c r="A21" s="34">
        <v>16</v>
      </c>
      <c r="B21" s="37" t="s">
        <v>86</v>
      </c>
      <c r="C21" s="21" t="s">
        <v>97</v>
      </c>
      <c r="D21" s="4" t="s">
        <v>47</v>
      </c>
      <c r="E21" s="22">
        <v>864811037182164</v>
      </c>
      <c r="F21" s="4"/>
      <c r="G21" s="4" t="s">
        <v>48</v>
      </c>
      <c r="H21" s="16"/>
      <c r="I21" s="16" t="s">
        <v>87</v>
      </c>
      <c r="J21" s="16" t="s">
        <v>76</v>
      </c>
      <c r="K21" s="16" t="s">
        <v>49</v>
      </c>
      <c r="L21" s="16"/>
      <c r="M21" s="4" t="s">
        <v>57</v>
      </c>
      <c r="N21" s="16"/>
      <c r="O21" s="16" t="s">
        <v>60</v>
      </c>
      <c r="P21" s="16" t="s">
        <v>61</v>
      </c>
      <c r="Q21" s="33" t="s">
        <v>27</v>
      </c>
      <c r="R21" s="61" t="s">
        <v>32</v>
      </c>
    </row>
    <row r="22" spans="1:21" ht="18.75" x14ac:dyDescent="0.3">
      <c r="A22" s="34">
        <v>17</v>
      </c>
      <c r="B22" s="37" t="s">
        <v>86</v>
      </c>
      <c r="C22" s="21" t="s">
        <v>97</v>
      </c>
      <c r="D22" s="4" t="s">
        <v>47</v>
      </c>
      <c r="E22" s="22">
        <v>864811036970437</v>
      </c>
      <c r="F22" s="4"/>
      <c r="G22" s="4" t="s">
        <v>48</v>
      </c>
      <c r="H22" s="4"/>
      <c r="I22" s="4" t="s">
        <v>91</v>
      </c>
      <c r="J22" s="4" t="s">
        <v>95</v>
      </c>
      <c r="K22" s="4" t="s">
        <v>54</v>
      </c>
      <c r="L22" s="4"/>
      <c r="M22" s="4" t="s">
        <v>96</v>
      </c>
      <c r="N22" s="4"/>
      <c r="O22" s="4" t="s">
        <v>60</v>
      </c>
      <c r="P22" s="4" t="s">
        <v>61</v>
      </c>
      <c r="Q22" s="33" t="s">
        <v>27</v>
      </c>
      <c r="R22" s="61" t="s">
        <v>32</v>
      </c>
      <c r="T22" s="46" t="s">
        <v>20</v>
      </c>
      <c r="U22" s="45" t="s">
        <v>22</v>
      </c>
    </row>
    <row r="23" spans="1:21" ht="18.75" x14ac:dyDescent="0.3">
      <c r="A23" s="34">
        <v>18</v>
      </c>
      <c r="B23" s="37" t="s">
        <v>86</v>
      </c>
      <c r="C23" s="21" t="s">
        <v>97</v>
      </c>
      <c r="D23" s="4" t="s">
        <v>47</v>
      </c>
      <c r="E23" s="22">
        <v>866192037839469</v>
      </c>
      <c r="F23" s="4"/>
      <c r="G23" s="4" t="s">
        <v>48</v>
      </c>
      <c r="H23" s="4"/>
      <c r="I23" s="4" t="s">
        <v>92</v>
      </c>
      <c r="J23" s="4" t="s">
        <v>93</v>
      </c>
      <c r="K23" s="4" t="s">
        <v>54</v>
      </c>
      <c r="L23" s="4"/>
      <c r="M23" s="4" t="s">
        <v>94</v>
      </c>
      <c r="N23" s="4"/>
      <c r="O23" s="4" t="s">
        <v>60</v>
      </c>
      <c r="P23" s="4" t="s">
        <v>61</v>
      </c>
      <c r="Q23" s="33" t="s">
        <v>25</v>
      </c>
      <c r="R23" s="61" t="s">
        <v>40</v>
      </c>
      <c r="T23" s="44" t="s">
        <v>34</v>
      </c>
      <c r="U23" s="45">
        <f>COUNTIF(R6:R105,"MCU")</f>
        <v>0</v>
      </c>
    </row>
    <row r="24" spans="1:21" ht="18.75" x14ac:dyDescent="0.25">
      <c r="A24" s="34">
        <v>19</v>
      </c>
      <c r="B24" s="37" t="s">
        <v>86</v>
      </c>
      <c r="C24" s="21" t="s">
        <v>97</v>
      </c>
      <c r="D24" s="4" t="s">
        <v>47</v>
      </c>
      <c r="E24" s="22">
        <v>866192037787494</v>
      </c>
      <c r="F24" s="4"/>
      <c r="G24" s="4" t="s">
        <v>48</v>
      </c>
      <c r="H24" s="4"/>
      <c r="I24" s="4" t="s">
        <v>88</v>
      </c>
      <c r="J24" s="4" t="s">
        <v>89</v>
      </c>
      <c r="K24" s="16" t="s">
        <v>75</v>
      </c>
      <c r="L24" s="4"/>
      <c r="M24" s="4" t="s">
        <v>90</v>
      </c>
      <c r="N24" s="4"/>
      <c r="O24" s="16" t="s">
        <v>60</v>
      </c>
      <c r="P24" s="16" t="s">
        <v>61</v>
      </c>
      <c r="Q24" s="28" t="s">
        <v>25</v>
      </c>
      <c r="R24" s="62" t="s">
        <v>40</v>
      </c>
      <c r="T24" s="44" t="s">
        <v>44</v>
      </c>
      <c r="U24" s="45">
        <f>COUNTIF(R6:R105,"GSM")</f>
        <v>1</v>
      </c>
    </row>
    <row r="25" spans="1:21" ht="18.75" x14ac:dyDescent="0.3">
      <c r="A25" s="34">
        <v>20</v>
      </c>
      <c r="B25" s="37" t="s">
        <v>86</v>
      </c>
      <c r="C25" s="21" t="s">
        <v>97</v>
      </c>
      <c r="D25" s="4" t="s">
        <v>47</v>
      </c>
      <c r="E25" s="22">
        <v>864811037183154</v>
      </c>
      <c r="F25" s="4"/>
      <c r="G25" s="4" t="s">
        <v>48</v>
      </c>
      <c r="H25" s="4"/>
      <c r="I25" s="4" t="s">
        <v>74</v>
      </c>
      <c r="J25" s="16" t="s">
        <v>76</v>
      </c>
      <c r="K25" s="16" t="s">
        <v>49</v>
      </c>
      <c r="L25" s="4"/>
      <c r="M25" s="4" t="s">
        <v>57</v>
      </c>
      <c r="N25" s="4"/>
      <c r="O25" s="16" t="s">
        <v>60</v>
      </c>
      <c r="P25" s="16" t="s">
        <v>61</v>
      </c>
      <c r="Q25" s="33" t="s">
        <v>27</v>
      </c>
      <c r="R25" s="61" t="s">
        <v>32</v>
      </c>
      <c r="T25" s="44" t="s">
        <v>35</v>
      </c>
      <c r="U25" s="45">
        <f>COUNTIF(R6:R105,"GPS")</f>
        <v>1</v>
      </c>
    </row>
    <row r="26" spans="1:21" ht="16.5" x14ac:dyDescent="0.25">
      <c r="A26" s="34">
        <v>21</v>
      </c>
      <c r="B26" s="21" t="s">
        <v>62</v>
      </c>
      <c r="C26" s="21" t="s">
        <v>80</v>
      </c>
      <c r="D26" s="4" t="s">
        <v>64</v>
      </c>
      <c r="E26" s="22">
        <v>862631039263933</v>
      </c>
      <c r="F26" s="4"/>
      <c r="G26" s="4" t="s">
        <v>48</v>
      </c>
      <c r="H26" s="4"/>
      <c r="I26" s="24" t="s">
        <v>70</v>
      </c>
      <c r="J26" s="16" t="s">
        <v>71</v>
      </c>
      <c r="K26" s="16" t="s">
        <v>69</v>
      </c>
      <c r="L26" s="16" t="s">
        <v>72</v>
      </c>
      <c r="M26" s="16" t="s">
        <v>73</v>
      </c>
      <c r="N26" s="16"/>
      <c r="O26" s="16" t="s">
        <v>60</v>
      </c>
      <c r="P26" s="16" t="s">
        <v>81</v>
      </c>
      <c r="Q26" s="28" t="s">
        <v>25</v>
      </c>
      <c r="R26" s="4" t="s">
        <v>40</v>
      </c>
      <c r="T26" s="44" t="s">
        <v>41</v>
      </c>
      <c r="U26" s="45">
        <f>COUNTIF(R6:R105,"NG")</f>
        <v>5</v>
      </c>
    </row>
    <row r="27" spans="1:21" ht="16.5" x14ac:dyDescent="0.25">
      <c r="A27" s="34">
        <v>22</v>
      </c>
      <c r="B27" s="21" t="s">
        <v>62</v>
      </c>
      <c r="C27" s="21" t="s">
        <v>80</v>
      </c>
      <c r="D27" s="4" t="s">
        <v>65</v>
      </c>
      <c r="E27" s="22" t="s">
        <v>67</v>
      </c>
      <c r="F27" s="4"/>
      <c r="G27" s="4"/>
      <c r="H27" s="4"/>
      <c r="I27" s="24"/>
      <c r="J27" s="16" t="s">
        <v>82</v>
      </c>
      <c r="K27" s="16"/>
      <c r="L27" s="16"/>
      <c r="M27" s="16" t="s">
        <v>83</v>
      </c>
      <c r="N27" s="16"/>
      <c r="O27" s="16"/>
      <c r="P27" s="16" t="s">
        <v>81</v>
      </c>
      <c r="Q27" s="28"/>
      <c r="R27" s="4"/>
      <c r="T27" s="44" t="s">
        <v>30</v>
      </c>
      <c r="U27" s="45">
        <f>COUNTIF(R6:R105,"LK")</f>
        <v>0</v>
      </c>
    </row>
    <row r="28" spans="1:21" ht="16.5" x14ac:dyDescent="0.25">
      <c r="A28" s="34">
        <v>23</v>
      </c>
      <c r="B28" s="21" t="s">
        <v>63</v>
      </c>
      <c r="C28" s="21" t="s">
        <v>80</v>
      </c>
      <c r="D28" s="4" t="s">
        <v>66</v>
      </c>
      <c r="E28" s="22" t="s">
        <v>68</v>
      </c>
      <c r="F28" s="4"/>
      <c r="G28" s="4"/>
      <c r="H28" s="4"/>
      <c r="I28" s="24"/>
      <c r="J28" s="16" t="s">
        <v>84</v>
      </c>
      <c r="K28" s="16"/>
      <c r="L28" s="16"/>
      <c r="M28" s="16" t="s">
        <v>85</v>
      </c>
      <c r="N28" s="16"/>
      <c r="O28" s="16"/>
      <c r="P28" s="16" t="s">
        <v>81</v>
      </c>
      <c r="Q28" s="28"/>
      <c r="R28" s="4"/>
      <c r="T28" s="44" t="s">
        <v>36</v>
      </c>
      <c r="U28" s="45">
        <f>COUNTIF(R6:R105,"MCH")</f>
        <v>0</v>
      </c>
    </row>
    <row r="29" spans="1:21" ht="16.5" x14ac:dyDescent="0.25">
      <c r="A29" s="34">
        <v>24</v>
      </c>
      <c r="B29" s="21"/>
      <c r="C29" s="21"/>
      <c r="D29" s="4"/>
      <c r="E29" s="22"/>
      <c r="F29" s="4"/>
      <c r="G29" s="4"/>
      <c r="H29" s="4"/>
      <c r="I29" s="24"/>
      <c r="J29" s="16"/>
      <c r="K29" s="16"/>
      <c r="L29" s="16"/>
      <c r="M29" s="16"/>
      <c r="N29" s="16"/>
      <c r="O29" s="16"/>
      <c r="P29" s="16"/>
      <c r="Q29" s="33"/>
      <c r="R29" s="34"/>
      <c r="T29" s="44" t="s">
        <v>37</v>
      </c>
      <c r="U29" s="45">
        <f>COUNTIF(R6:R105,"NCFW")</f>
        <v>11</v>
      </c>
    </row>
    <row r="30" spans="1:21" ht="16.5" x14ac:dyDescent="0.25">
      <c r="A30" s="34">
        <v>25</v>
      </c>
      <c r="B30" s="21"/>
      <c r="C30" s="21"/>
      <c r="D30" s="4"/>
      <c r="E30" s="22"/>
      <c r="F30" s="4"/>
      <c r="G30" s="4"/>
      <c r="H30" s="4"/>
      <c r="I30" s="24"/>
      <c r="J30" s="16"/>
      <c r="K30" s="16"/>
      <c r="L30" s="16"/>
      <c r="M30" s="16"/>
      <c r="N30" s="16"/>
      <c r="O30" s="16"/>
      <c r="P30" s="16"/>
      <c r="Q30" s="33"/>
      <c r="R30" s="35"/>
      <c r="T30" s="44" t="s">
        <v>38</v>
      </c>
      <c r="U30" s="45">
        <f>COUNTIF(R6:R105,"KL")</f>
        <v>3</v>
      </c>
    </row>
    <row r="31" spans="1:21" ht="16.5" x14ac:dyDescent="0.25">
      <c r="A31" s="34">
        <v>26</v>
      </c>
      <c r="B31" s="21"/>
      <c r="C31" s="21"/>
      <c r="D31" s="4"/>
      <c r="E31" s="22"/>
      <c r="F31" s="4"/>
      <c r="G31" s="4"/>
      <c r="H31" s="4"/>
      <c r="I31" s="24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>
        <v>27</v>
      </c>
      <c r="B32" s="21"/>
      <c r="C32" s="21"/>
      <c r="D32" s="4"/>
      <c r="E32" s="22"/>
      <c r="F32" s="4"/>
      <c r="G32" s="4"/>
      <c r="H32" s="4"/>
      <c r="I32" s="24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4"/>
      <c r="I33" s="24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4"/>
      <c r="I34" s="25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TG102V</vt:lpstr>
      <vt:lpstr>TG102SE</vt:lpstr>
      <vt:lpstr>Phu kien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Windows User</cp:lastModifiedBy>
  <dcterms:created xsi:type="dcterms:W3CDTF">2014-07-04T02:52:10Z</dcterms:created>
  <dcterms:modified xsi:type="dcterms:W3CDTF">2018-05-28T01:28:52Z</dcterms:modified>
</cp:coreProperties>
</file>