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3\02.XuLyBH\"/>
    </mc:Choice>
  </mc:AlternateContent>
  <bookViews>
    <workbookView xWindow="-15" yWindow="4035" windowWidth="10320" windowHeight="4065" activeTab="4"/>
  </bookViews>
  <sheets>
    <sheet name="TG102V" sheetId="22" r:id="rId1"/>
    <sheet name="TG102LE" sheetId="14" r:id="rId2"/>
    <sheet name="TG102SE" sheetId="17" r:id="rId3"/>
    <sheet name="TG102" sheetId="25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<sst xmlns="http://schemas.openxmlformats.org/spreadsheetml/2006/main" count="674" uniqueCount="114">
  <si>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</si>
  <si>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</si>
  <si>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</si>
  <si>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</si>
  <si>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</si>
  <si>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</si>
  <si>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</si>
  <si>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</si>
  <si>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</si>
  <si>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</si>
  <si>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</si>
  <si>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</si>
  <si>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</si>
  <si>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</si>
  <si>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</si>
  <si>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</si>
  <si>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</si>
  <si>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</si>
  <si>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</si>
  <si>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</si>
  <si>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</si>
  <si>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</si>
  <si>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</si>
  <si>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</si>
  <si>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</si>
  <si>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</si>
  <si>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</si>
  <si>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</si>
  <si>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</si>
  <si>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</si>
  <si>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</si>
  <si>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</si>
  <si>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</si>
  <si>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</si>
  <si>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</si>
  <si>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</si>
  <si>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</si>
  <si>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</si>
  <si>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</si>
  <si>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</si>
  <si>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</si>
  <si>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</si>
  <si>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</si>
  <si>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</si>
  <si>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</si>
  <si>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</si>
  <si>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</si>
  <si>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</si>
  <si>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</si>
  <si>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</si>
  <si>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</si>
  <si>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</si>
  <si>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</si>
  <si>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3 NĂM 2019</t>
  </si>
  <si>
    <t>XXỬ LÝ THIẾT BỊ BẢO HÀNH THÁNG 3 NĂM 2019</t>
  </si>
  <si>
    <t>Vinaphone</t>
  </si>
  <si>
    <t>TG102LE</t>
  </si>
  <si>
    <t>Còn BH</t>
  </si>
  <si>
    <t>TG102SE</t>
  </si>
  <si>
    <t>sim</t>
  </si>
  <si>
    <t>H</t>
  </si>
  <si>
    <t>TG102V</t>
  </si>
  <si>
    <t>07/03/2019</t>
  </si>
  <si>
    <t>Lỗi reset TB</t>
  </si>
  <si>
    <t>VI.1.00.---01.180629</t>
  </si>
  <si>
    <t>device.vnpttracking.vn,36033</t>
  </si>
  <si>
    <t>20180710180933</t>
  </si>
  <si>
    <t>SE.3.00.---02.180711</t>
  </si>
  <si>
    <t>123.027.253.201,35033</t>
  </si>
  <si>
    <t>Nạp lại FW</t>
  </si>
  <si>
    <t>BT</t>
  </si>
  <si>
    <t>Thể</t>
  </si>
  <si>
    <t>LE.1.00.---01.180710</t>
  </si>
  <si>
    <t>125.212.203.114,16363</t>
  </si>
  <si>
    <t>Chập tụ nguôn</t>
  </si>
  <si>
    <t>SE.2.03.---25.111215</t>
  </si>
  <si>
    <t>device.vnpttracking.vn,35035</t>
  </si>
  <si>
    <t>LE.1.00.---04.181025</t>
  </si>
  <si>
    <t>Mất cấu hình,hỏng Diode quá áp,FL256</t>
  </si>
  <si>
    <t>Xử lý phần cứng,nạp lại FW</t>
  </si>
  <si>
    <t>Câu sim</t>
  </si>
  <si>
    <t>Lỗi nguôn</t>
  </si>
  <si>
    <t>Xử lý phần cứng,nâng cấp FW</t>
  </si>
  <si>
    <t>14/03/2019</t>
  </si>
  <si>
    <t>Thay Diode quá áp,FL256,nâng cấp FW</t>
  </si>
  <si>
    <t>SE.3.00.---02.161217</t>
  </si>
  <si>
    <t>device.vnpttracking.vn,34033</t>
  </si>
  <si>
    <t>15/03/2019</t>
  </si>
  <si>
    <t>Cháy cầu chì, Diode quá áp,SS34</t>
  </si>
  <si>
    <t>18/03/2019</t>
  </si>
  <si>
    <t>Thay cầu chì,diode quá áp,SS34</t>
  </si>
  <si>
    <t>866192037848031</t>
  </si>
  <si>
    <t>VI.1.00.---01.170906</t>
  </si>
  <si>
    <t>server</t>
  </si>
  <si>
    <t>19/03/2019</t>
  </si>
  <si>
    <t>TG102</t>
  </si>
  <si>
    <t>thẻ</t>
  </si>
  <si>
    <t>28/03/2019</t>
  </si>
  <si>
    <t>124.158.005.014,16873</t>
  </si>
  <si>
    <t>Lỗi GPS</t>
  </si>
  <si>
    <t>Set lại baudrate GPS,nâng cấp FW</t>
  </si>
  <si>
    <t>20180820140135</t>
  </si>
  <si>
    <t>20170920050433</t>
  </si>
  <si>
    <t>Lối reset module GSM,hỏng diode B560C</t>
  </si>
  <si>
    <t>Thay module GSM,diode B560C,nâng cấp FW</t>
  </si>
  <si>
    <t>X.3.0.0.00041.250815</t>
  </si>
  <si>
    <t>123.027.253.201,36033</t>
  </si>
  <si>
    <t>20170105380133.</t>
  </si>
  <si>
    <t>Hỏng thẻ nhớ,không chốt GPS</t>
  </si>
  <si>
    <t>X.4.0.0.00002.180125</t>
  </si>
  <si>
    <t>ID mới : 869627031816804</t>
  </si>
  <si>
    <t>Khách không sửa</t>
  </si>
  <si>
    <t>KS</t>
  </si>
  <si>
    <t>25/04/2019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</si>
</sst>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255" wrapText="1"/>
    </xf>
    <xf numFmtId="0" fontId="9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55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80" t="s">
        <v>6</v>
      </c>
      <c r="K4" s="80" t="s">
        <v>15</v>
      </c>
      <c r="L4" s="80"/>
      <c r="M4" s="80" t="s">
        <v>8</v>
      </c>
      <c r="N4" s="80"/>
      <c r="O4" s="87" t="s">
        <v>9</v>
      </c>
      <c r="P4" s="87" t="s">
        <v>18</v>
      </c>
      <c r="Q4" s="80" t="s">
        <v>25</v>
      </c>
      <c r="R4" s="80" t="s">
        <v>20</v>
      </c>
      <c r="U4" s="80" t="s">
        <v>25</v>
      </c>
      <c r="V4" s="80" t="s">
        <v>20</v>
      </c>
    </row>
    <row r="5" spans="1:22" ht="45" customHeight="1" x14ac:dyDescent="0.25">
      <c r="A5" s="85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19" t="s">
        <v>19</v>
      </c>
      <c r="J5" s="80"/>
      <c r="K5" s="45" t="s">
        <v>16</v>
      </c>
      <c r="L5" s="45" t="s">
        <v>17</v>
      </c>
      <c r="M5" s="44" t="s">
        <v>13</v>
      </c>
      <c r="N5" s="45" t="s">
        <v>14</v>
      </c>
      <c r="O5" s="87"/>
      <c r="P5" s="87"/>
      <c r="Q5" s="80"/>
      <c r="R5" s="80"/>
      <c r="U5" s="80"/>
      <c r="V5" s="80"/>
    </row>
    <row r="6" spans="1:22" s="2" customFormat="1" ht="15.75" customHeight="1" x14ac:dyDescent="0.25">
      <c r="A6" s="31">
        <v>1</v>
      </c>
      <c r="B6" s="20" t="s">
        <v>62</v>
      </c>
      <c r="C6" s="20" t="s">
        <v>83</v>
      </c>
      <c r="D6" s="4" t="s">
        <v>61</v>
      </c>
      <c r="E6" s="21">
        <v>866192037798566</v>
      </c>
      <c r="F6" s="4" t="s">
        <v>59</v>
      </c>
      <c r="G6" s="4" t="s">
        <v>57</v>
      </c>
      <c r="H6" s="24" t="s">
        <v>66</v>
      </c>
      <c r="I6" s="23" t="s">
        <v>65</v>
      </c>
      <c r="J6" s="16" t="s">
        <v>63</v>
      </c>
      <c r="K6" s="16" t="s">
        <v>64</v>
      </c>
      <c r="L6" s="16"/>
      <c r="M6" s="16" t="s">
        <v>79</v>
      </c>
      <c r="N6" s="59" t="s">
        <v>80</v>
      </c>
      <c r="O6" s="16" t="s">
        <v>70</v>
      </c>
      <c r="P6" s="16" t="s">
        <v>71</v>
      </c>
      <c r="Q6" s="30" t="s">
        <v>24</v>
      </c>
      <c r="R6" s="31" t="s">
        <v>37</v>
      </c>
      <c r="U6" s="77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 t="s">
        <v>89</v>
      </c>
      <c r="C7" s="20" t="s">
        <v>94</v>
      </c>
      <c r="D7" s="4" t="s">
        <v>61</v>
      </c>
      <c r="E7" s="21">
        <v>866192037824180</v>
      </c>
      <c r="F7" s="4"/>
      <c r="G7" s="4" t="s">
        <v>57</v>
      </c>
      <c r="H7" s="17" t="s">
        <v>93</v>
      </c>
      <c r="I7" s="23" t="s">
        <v>76</v>
      </c>
      <c r="J7" s="16"/>
      <c r="K7" s="16" t="s">
        <v>92</v>
      </c>
      <c r="L7" s="16" t="s">
        <v>64</v>
      </c>
      <c r="M7" s="16" t="s">
        <v>50</v>
      </c>
      <c r="N7" s="59" t="s">
        <v>80</v>
      </c>
      <c r="O7" s="16" t="s">
        <v>70</v>
      </c>
      <c r="P7" s="16" t="s">
        <v>71</v>
      </c>
      <c r="Q7" s="30" t="s">
        <v>26</v>
      </c>
      <c r="R7" s="31" t="s">
        <v>31</v>
      </c>
      <c r="U7" s="78"/>
      <c r="V7" s="31" t="s">
        <v>43</v>
      </c>
    </row>
    <row r="8" spans="1:22" s="2" customFormat="1" ht="15.75" customHeight="1" x14ac:dyDescent="0.25">
      <c r="A8" s="31">
        <v>3</v>
      </c>
      <c r="B8" s="20" t="s">
        <v>89</v>
      </c>
      <c r="C8" s="20" t="s">
        <v>94</v>
      </c>
      <c r="D8" s="31" t="s">
        <v>61</v>
      </c>
      <c r="E8" s="61" t="s">
        <v>91</v>
      </c>
      <c r="F8" s="31"/>
      <c r="G8" s="31" t="s">
        <v>57</v>
      </c>
      <c r="H8" s="24"/>
      <c r="I8" s="23" t="s">
        <v>76</v>
      </c>
      <c r="J8" s="16"/>
      <c r="K8" s="16" t="s">
        <v>64</v>
      </c>
      <c r="L8" s="16"/>
      <c r="M8" s="16" t="s">
        <v>69</v>
      </c>
      <c r="N8" s="59" t="s">
        <v>80</v>
      </c>
      <c r="O8" s="16" t="s">
        <v>70</v>
      </c>
      <c r="P8" s="16" t="s">
        <v>71</v>
      </c>
      <c r="Q8" s="30" t="s">
        <v>26</v>
      </c>
      <c r="R8" s="31" t="s">
        <v>31</v>
      </c>
      <c r="U8" s="78"/>
      <c r="V8" s="31" t="s">
        <v>28</v>
      </c>
    </row>
    <row r="9" spans="1:22" s="2" customFormat="1" ht="15.75" customHeight="1" x14ac:dyDescent="0.25">
      <c r="A9" s="31">
        <v>4</v>
      </c>
      <c r="B9" s="20" t="s">
        <v>89</v>
      </c>
      <c r="C9" s="20" t="s">
        <v>94</v>
      </c>
      <c r="D9" s="4" t="s">
        <v>61</v>
      </c>
      <c r="E9" s="21">
        <v>866192037816517</v>
      </c>
      <c r="F9" s="4"/>
      <c r="G9" s="4" t="s">
        <v>57</v>
      </c>
      <c r="H9" s="24"/>
      <c r="I9" s="23" t="s">
        <v>76</v>
      </c>
      <c r="J9" s="16"/>
      <c r="K9" s="16" t="s">
        <v>92</v>
      </c>
      <c r="L9" s="16" t="s">
        <v>64</v>
      </c>
      <c r="M9" s="16" t="s">
        <v>50</v>
      </c>
      <c r="N9" s="59" t="s">
        <v>80</v>
      </c>
      <c r="O9" s="16" t="s">
        <v>70</v>
      </c>
      <c r="P9" s="16" t="s">
        <v>71</v>
      </c>
      <c r="Q9" s="30" t="s">
        <v>26</v>
      </c>
      <c r="R9" s="31" t="s">
        <v>31</v>
      </c>
      <c r="U9" s="78"/>
      <c r="V9" s="31" t="s">
        <v>38</v>
      </c>
    </row>
    <row r="10" spans="1:22" s="2" customFormat="1" ht="15.75" customHeight="1" x14ac:dyDescent="0.25">
      <c r="A10" s="31">
        <v>5</v>
      </c>
      <c r="B10" s="20" t="s">
        <v>89</v>
      </c>
      <c r="C10" s="20" t="s">
        <v>94</v>
      </c>
      <c r="D10" s="4" t="s">
        <v>61</v>
      </c>
      <c r="E10" s="21">
        <v>866192037788781</v>
      </c>
      <c r="F10" s="4"/>
      <c r="G10" s="4" t="s">
        <v>57</v>
      </c>
      <c r="H10" s="24"/>
      <c r="I10" s="23" t="s">
        <v>76</v>
      </c>
      <c r="J10" s="16"/>
      <c r="K10" s="16" t="s">
        <v>92</v>
      </c>
      <c r="L10" s="16" t="s">
        <v>64</v>
      </c>
      <c r="M10" s="16" t="s">
        <v>50</v>
      </c>
      <c r="N10" s="59" t="s">
        <v>80</v>
      </c>
      <c r="O10" s="16" t="s">
        <v>70</v>
      </c>
      <c r="P10" s="16" t="s">
        <v>71</v>
      </c>
      <c r="Q10" s="30" t="s">
        <v>26</v>
      </c>
      <c r="R10" s="31" t="s">
        <v>31</v>
      </c>
      <c r="U10" s="78"/>
      <c r="V10" s="31" t="s">
        <v>44</v>
      </c>
    </row>
    <row r="11" spans="1:22" s="2" customFormat="1" ht="15.75" customHeight="1" x14ac:dyDescent="0.25">
      <c r="A11" s="31">
        <v>6</v>
      </c>
      <c r="B11" s="20" t="s">
        <v>89</v>
      </c>
      <c r="C11" s="20" t="s">
        <v>94</v>
      </c>
      <c r="D11" s="4" t="s">
        <v>61</v>
      </c>
      <c r="E11" s="21">
        <v>866192037790068</v>
      </c>
      <c r="F11" s="4"/>
      <c r="G11" s="4" t="s">
        <v>57</v>
      </c>
      <c r="H11" s="16"/>
      <c r="I11" s="23" t="s">
        <v>76</v>
      </c>
      <c r="J11" s="16"/>
      <c r="K11" s="16" t="s">
        <v>92</v>
      </c>
      <c r="L11" s="16" t="s">
        <v>64</v>
      </c>
      <c r="M11" s="16" t="s">
        <v>50</v>
      </c>
      <c r="N11" s="59" t="s">
        <v>80</v>
      </c>
      <c r="O11" s="16" t="s">
        <v>70</v>
      </c>
      <c r="P11" s="16" t="s">
        <v>71</v>
      </c>
      <c r="Q11" s="30" t="s">
        <v>26</v>
      </c>
      <c r="R11" s="31" t="s">
        <v>31</v>
      </c>
      <c r="U11" s="79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1"/>
      <c r="U12" s="77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32"/>
      <c r="U13" s="78"/>
      <c r="V13" s="31" t="s">
        <v>47</v>
      </c>
    </row>
    <row r="14" spans="1:22" s="56" customFormat="1" ht="15.75" customHeight="1" x14ac:dyDescent="0.25">
      <c r="A14" s="51">
        <v>9</v>
      </c>
      <c r="B14" s="52"/>
      <c r="C14" s="52"/>
      <c r="D14" s="50"/>
      <c r="E14" s="5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4"/>
      <c r="R14" s="55"/>
      <c r="U14" s="78"/>
      <c r="V14" s="5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U15" s="78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U16" s="79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U17" s="46"/>
      <c r="V17" s="46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U18" s="47"/>
      <c r="V18" s="47"/>
    </row>
    <row r="19" spans="1:22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U19" s="43" t="s">
        <v>40</v>
      </c>
      <c r="V19" s="4" t="s">
        <v>21</v>
      </c>
    </row>
    <row r="20" spans="1:22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U20" s="4" t="s">
        <v>23</v>
      </c>
      <c r="V20" s="4">
        <f>COUNTIF($Q$6:$Q$55,"PM")</f>
        <v>5</v>
      </c>
    </row>
    <row r="21" spans="1:22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U22" s="43" t="s">
        <v>41</v>
      </c>
      <c r="V22" s="4">
        <f>SUM(V20:V21)</f>
        <v>6</v>
      </c>
    </row>
    <row r="23" spans="1:22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U23" s="47"/>
      <c r="V23" s="47"/>
    </row>
    <row r="24" spans="1:22" ht="16.5" x14ac:dyDescent="0.25">
      <c r="A24" s="31">
        <v>19</v>
      </c>
      <c r="B24" s="34"/>
      <c r="C24" s="16"/>
      <c r="D24" s="16"/>
      <c r="E24" s="30"/>
      <c r="F24" s="32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U24" s="47"/>
      <c r="V24" s="47"/>
    </row>
    <row r="25" spans="1:22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U25" s="43" t="s">
        <v>20</v>
      </c>
      <c r="V25" s="4" t="s">
        <v>21</v>
      </c>
    </row>
    <row r="26" spans="1:22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32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U31" s="31" t="s">
        <v>29</v>
      </c>
      <c r="V31" s="4">
        <f>COUNTIF($R$6:$R$55,"LK")</f>
        <v>1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U35" s="31" t="s">
        <v>50</v>
      </c>
      <c r="V35" s="4">
        <f>COUNTIF($R$6:$R$55,"NCFW")</f>
        <v>5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U37" s="43" t="s">
        <v>41</v>
      </c>
      <c r="V37" s="4">
        <f>SUM(V26:V36)</f>
        <v>6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0"/>
      <c r="R44" s="3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>
        <v>50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9"/>
      <c r="M55" s="22"/>
      <c r="N55" s="22"/>
      <c r="O55" s="22"/>
      <c r="P55" s="22"/>
      <c r="Q55" s="22"/>
      <c r="R55" s="32"/>
    </row>
    <row r="57" spans="1:18" ht="16.5" x14ac:dyDescent="0.25">
      <c r="N57" s="28"/>
      <c r="O57" s="28"/>
    </row>
    <row r="58" spans="1:18" ht="16.5" x14ac:dyDescent="0.25">
      <c r="N58" s="28"/>
      <c r="O58" s="28"/>
    </row>
    <row r="59" spans="1:18" ht="16.5" x14ac:dyDescent="0.25">
      <c r="N59" s="28"/>
      <c r="O59" s="28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81" t="s">
        <v>53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55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7.25" x14ac:dyDescent="0.25">
      <c r="A3" s="37"/>
      <c r="B3" s="38"/>
      <c r="C3" s="38"/>
      <c r="D3" s="38"/>
      <c r="E3" s="84"/>
      <c r="F3" s="84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80" t="s">
        <v>6</v>
      </c>
      <c r="K4" s="80" t="s">
        <v>15</v>
      </c>
      <c r="L4" s="80"/>
      <c r="M4" s="80" t="s">
        <v>8</v>
      </c>
      <c r="N4" s="80"/>
      <c r="O4" s="87" t="s">
        <v>9</v>
      </c>
      <c r="P4" s="87" t="s">
        <v>18</v>
      </c>
      <c r="Q4" s="80" t="s">
        <v>25</v>
      </c>
      <c r="R4" s="80" t="s">
        <v>20</v>
      </c>
      <c r="U4" s="80" t="s">
        <v>25</v>
      </c>
      <c r="V4" s="80" t="s">
        <v>20</v>
      </c>
    </row>
    <row r="5" spans="1:22" ht="45" customHeight="1" x14ac:dyDescent="0.25">
      <c r="A5" s="85"/>
      <c r="B5" s="1" t="s">
        <v>1</v>
      </c>
      <c r="C5" s="1" t="s">
        <v>2</v>
      </c>
      <c r="D5" s="36" t="s">
        <v>3</v>
      </c>
      <c r="E5" s="36" t="s">
        <v>52</v>
      </c>
      <c r="F5" s="36" t="s">
        <v>4</v>
      </c>
      <c r="G5" s="5" t="s">
        <v>5</v>
      </c>
      <c r="H5" s="5" t="s">
        <v>7</v>
      </c>
      <c r="I5" s="19" t="s">
        <v>19</v>
      </c>
      <c r="J5" s="80"/>
      <c r="K5" s="1" t="s">
        <v>16</v>
      </c>
      <c r="L5" s="1" t="s">
        <v>17</v>
      </c>
      <c r="M5" s="36" t="s">
        <v>13</v>
      </c>
      <c r="N5" s="1" t="s">
        <v>14</v>
      </c>
      <c r="O5" s="87"/>
      <c r="P5" s="87"/>
      <c r="Q5" s="80"/>
      <c r="R5" s="80"/>
      <c r="U5" s="80"/>
      <c r="V5" s="80"/>
    </row>
    <row r="6" spans="1:22" s="2" customFormat="1" ht="15.75" customHeight="1" x14ac:dyDescent="0.25">
      <c r="A6" s="31">
        <v>1</v>
      </c>
      <c r="B6" s="20" t="s">
        <v>62</v>
      </c>
      <c r="C6" s="20" t="s">
        <v>83</v>
      </c>
      <c r="D6" s="4" t="s">
        <v>56</v>
      </c>
      <c r="E6" s="21">
        <v>868183034688072</v>
      </c>
      <c r="F6" s="43"/>
      <c r="G6" s="4" t="s">
        <v>57</v>
      </c>
      <c r="H6" s="4"/>
      <c r="I6" s="16" t="s">
        <v>73</v>
      </c>
      <c r="J6" s="16" t="s">
        <v>74</v>
      </c>
      <c r="K6" s="46" t="s">
        <v>72</v>
      </c>
      <c r="L6" s="16" t="s">
        <v>77</v>
      </c>
      <c r="M6" s="16" t="s">
        <v>82</v>
      </c>
      <c r="N6" s="16"/>
      <c r="O6" s="16" t="s">
        <v>70</v>
      </c>
      <c r="P6" s="16" t="s">
        <v>71</v>
      </c>
      <c r="Q6" s="27" t="s">
        <v>24</v>
      </c>
      <c r="R6" s="4" t="s">
        <v>38</v>
      </c>
      <c r="S6" s="46"/>
      <c r="T6" s="46"/>
      <c r="U6" s="77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 t="s">
        <v>62</v>
      </c>
      <c r="C7" s="20" t="s">
        <v>83</v>
      </c>
      <c r="D7" s="4" t="s">
        <v>56</v>
      </c>
      <c r="E7" s="60">
        <v>868183034526314</v>
      </c>
      <c r="F7" s="43"/>
      <c r="G7" s="4" t="s">
        <v>57</v>
      </c>
      <c r="H7" s="17"/>
      <c r="I7" s="16" t="s">
        <v>76</v>
      </c>
      <c r="J7" s="16" t="s">
        <v>81</v>
      </c>
      <c r="K7" s="16" t="s">
        <v>72</v>
      </c>
      <c r="L7" s="16" t="s">
        <v>77</v>
      </c>
      <c r="M7" s="16" t="s">
        <v>82</v>
      </c>
      <c r="N7" s="16"/>
      <c r="O7" s="16" t="s">
        <v>70</v>
      </c>
      <c r="P7" s="16" t="s">
        <v>71</v>
      </c>
      <c r="Q7" s="27" t="s">
        <v>24</v>
      </c>
      <c r="R7" s="4" t="s">
        <v>38</v>
      </c>
      <c r="S7" s="46"/>
      <c r="T7" s="46"/>
      <c r="U7" s="78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4"/>
      <c r="I8" s="23"/>
      <c r="J8" s="16"/>
      <c r="K8" s="16"/>
      <c r="L8" s="16"/>
      <c r="M8" s="16"/>
      <c r="N8" s="16"/>
      <c r="O8" s="16"/>
      <c r="P8" s="16"/>
      <c r="Q8" s="27"/>
      <c r="R8" s="4"/>
      <c r="S8" s="46"/>
      <c r="T8" s="46"/>
      <c r="U8" s="78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6"/>
      <c r="T9" s="46"/>
      <c r="U9" s="78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6"/>
      <c r="T10" s="46"/>
      <c r="U10" s="78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6"/>
      <c r="T11" s="46"/>
      <c r="U11" s="79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6"/>
      <c r="T12" s="46"/>
      <c r="U12" s="77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6"/>
      <c r="T13" s="46"/>
      <c r="U13" s="78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6"/>
      <c r="T14" s="46"/>
      <c r="U14" s="78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7"/>
      <c r="T15" s="47"/>
      <c r="U15" s="78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7"/>
      <c r="T16" s="47"/>
      <c r="U16" s="79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7"/>
      <c r="T17" s="47"/>
      <c r="U17" s="46"/>
      <c r="V17" s="46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7"/>
      <c r="T18" s="47"/>
      <c r="U18" s="47"/>
      <c r="V18" s="47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7"/>
      <c r="T19" s="47"/>
      <c r="U19" s="43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7"/>
      <c r="T20" s="47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7"/>
      <c r="T21" s="47"/>
      <c r="U21" s="4" t="s">
        <v>22</v>
      </c>
      <c r="V21" s="4">
        <f>COUNTIF($Q$6:$Q$56,"PC")</f>
        <v>2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7"/>
      <c r="T22" s="47"/>
      <c r="U22" s="43" t="s">
        <v>41</v>
      </c>
      <c r="V22" s="4">
        <f>SUM(V20:V21)</f>
        <v>2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7"/>
      <c r="T23" s="47"/>
      <c r="U23" s="47"/>
      <c r="V23" s="47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7"/>
      <c r="T24" s="47"/>
      <c r="U24" s="47"/>
      <c r="V24" s="47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7"/>
      <c r="T25" s="47"/>
      <c r="U25" s="43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7"/>
      <c r="T26" s="47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7"/>
      <c r="T27" s="47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7"/>
      <c r="T28" s="47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7"/>
      <c r="T29" s="47"/>
      <c r="U29" s="31" t="s">
        <v>39</v>
      </c>
      <c r="V29" s="4">
        <f>COUNTIF($R$6:$R$55,"NG")</f>
        <v>2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7"/>
      <c r="T30" s="47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7"/>
      <c r="T31" s="47"/>
      <c r="U31" s="31" t="s">
        <v>29</v>
      </c>
      <c r="V31" s="4">
        <f>COUNTIF($R$6:$R$55,"LK")</f>
        <v>0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7"/>
      <c r="T32" s="47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7"/>
      <c r="T33" s="47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7"/>
      <c r="T34" s="47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7"/>
      <c r="T35" s="47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7"/>
      <c r="T36" s="47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7"/>
      <c r="T37" s="47"/>
      <c r="U37" s="43" t="s">
        <v>41</v>
      </c>
      <c r="V37" s="4">
        <f>SUM(V26:V36)</f>
        <v>2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7"/>
      <c r="T38" s="47"/>
      <c r="U38" s="47"/>
      <c r="V38" s="47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7"/>
      <c r="T39" s="47"/>
      <c r="U39" s="47"/>
      <c r="V39" s="47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7"/>
      <c r="T40" s="47"/>
      <c r="U40" s="47"/>
      <c r="V40" s="47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7"/>
      <c r="T41" s="47"/>
      <c r="U41" s="47"/>
      <c r="V41" s="47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7"/>
      <c r="T42" s="47"/>
      <c r="U42" s="47"/>
      <c r="V42" s="47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7"/>
      <c r="T43" s="47"/>
      <c r="U43" s="47"/>
      <c r="V43" s="47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7"/>
      <c r="T44" s="47"/>
      <c r="U44" s="47"/>
      <c r="V44" s="47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7"/>
      <c r="T45" s="47"/>
      <c r="U45" s="47"/>
      <c r="V45" s="47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7"/>
      <c r="T46" s="47"/>
      <c r="U46" s="47"/>
      <c r="V46" s="47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7"/>
      <c r="T47" s="47"/>
      <c r="U47" s="47"/>
      <c r="V47" s="47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7"/>
      <c r="T48" s="47"/>
      <c r="U48" s="47"/>
      <c r="V48" s="47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7"/>
      <c r="T49" s="47"/>
      <c r="U49" s="47"/>
      <c r="V49" s="47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7"/>
      <c r="T50" s="47"/>
      <c r="U50" s="47"/>
      <c r="V50" s="47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7"/>
      <c r="T51" s="47"/>
      <c r="U51" s="47"/>
      <c r="V51" s="47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7"/>
      <c r="T52" s="47"/>
      <c r="U52" s="47"/>
      <c r="V52" s="47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7"/>
      <c r="T53" s="47"/>
      <c r="U53" s="47"/>
      <c r="V53" s="47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7"/>
      <c r="T54" s="47"/>
      <c r="U54" s="47"/>
      <c r="V54" s="47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7"/>
      <c r="T55" s="47"/>
      <c r="U55" s="47"/>
      <c r="V55" s="47"/>
    </row>
    <row r="56" spans="1:22" ht="16.5" x14ac:dyDescent="0.25">
      <c r="U56" s="47"/>
      <c r="V56" s="47"/>
    </row>
    <row r="57" spans="1:22" ht="16.5" x14ac:dyDescent="0.25">
      <c r="N57" s="28"/>
      <c r="O57" s="28"/>
      <c r="U57" s="47"/>
      <c r="V57" s="47"/>
    </row>
    <row r="58" spans="1:22" ht="16.5" x14ac:dyDescent="0.25">
      <c r="N58" s="28"/>
      <c r="O58" s="28"/>
      <c r="U58" s="47"/>
      <c r="V58" s="47"/>
    </row>
    <row r="59" spans="1:22" ht="16.5" x14ac:dyDescent="0.25">
      <c r="N59" s="28"/>
      <c r="O59" s="28"/>
      <c r="U59" s="47"/>
      <c r="V59" s="47"/>
    </row>
    <row r="60" spans="1:22" ht="16.5" x14ac:dyDescent="0.25">
      <c r="U60" s="47"/>
      <c r="V60" s="47"/>
    </row>
    <row r="61" spans="1:22" ht="16.5" x14ac:dyDescent="0.25">
      <c r="U61" s="47"/>
      <c r="V61" s="47"/>
    </row>
  </sheetData>
  <mergeCells count="17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E3:F3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C1" zoomScale="55" zoomScaleNormal="55" workbookViewId="0">
      <selection activeCell="B6" sqref="B6:R10"/>
    </sheetView>
  </sheetViews>
  <sheetFormatPr defaultRowHeight="15" x14ac:dyDescent="0.25"/>
  <cols>
    <col min="1" max="1" width="9.42578125" style="65" customWidth="1"/>
    <col min="2" max="2" width="19.28515625" style="65" customWidth="1"/>
    <col min="3" max="3" width="18.28515625" style="65" customWidth="1"/>
    <col min="4" max="4" width="21.85546875" style="65" customWidth="1"/>
    <col min="5" max="5" width="32.42578125" style="65" customWidth="1"/>
    <col min="6" max="6" width="15.85546875" style="65" customWidth="1"/>
    <col min="7" max="7" width="17" style="65" customWidth="1"/>
    <col min="8" max="8" width="38.5703125" style="74" customWidth="1"/>
    <col min="9" max="9" width="45.28515625" style="74" customWidth="1"/>
    <col min="10" max="10" width="53" style="65" customWidth="1"/>
    <col min="11" max="11" width="33.42578125" style="65" customWidth="1"/>
    <col min="12" max="12" width="30.7109375" style="65" customWidth="1"/>
    <col min="13" max="13" width="58" style="65" customWidth="1"/>
    <col min="14" max="14" width="15.85546875" style="65" customWidth="1"/>
    <col min="15" max="15" width="14.28515625" style="65" customWidth="1"/>
    <col min="16" max="16" width="43.28515625" style="65" customWidth="1"/>
    <col min="17" max="17" width="23.42578125" style="65" customWidth="1"/>
    <col min="18" max="18" width="18.42578125" style="65" customWidth="1"/>
    <col min="19" max="19" width="9.140625" style="65"/>
    <col min="20" max="20" width="27.140625" style="65" customWidth="1"/>
    <col min="21" max="21" width="30.85546875" style="65" customWidth="1"/>
    <col min="22" max="16384" width="9.140625" style="65"/>
  </cols>
  <sheetData>
    <row r="1" spans="1:21" ht="23.25" customHeight="1" x14ac:dyDescent="0.25">
      <c r="A1" s="81" t="s">
        <v>54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6"/>
      <c r="R1" s="67"/>
    </row>
    <row r="2" spans="1:21" ht="20.25" customHeight="1" x14ac:dyDescent="0.25">
      <c r="A2" s="88" t="s">
        <v>11</v>
      </c>
      <c r="B2" s="89"/>
      <c r="C2" s="89"/>
      <c r="D2" s="89"/>
      <c r="E2" s="84" t="s">
        <v>55</v>
      </c>
      <c r="F2" s="84"/>
      <c r="G2" s="68"/>
      <c r="H2" s="14"/>
      <c r="I2" s="14"/>
      <c r="J2" s="14"/>
      <c r="K2" s="14"/>
      <c r="L2" s="14"/>
      <c r="M2" s="14"/>
      <c r="N2" s="14"/>
      <c r="O2" s="66"/>
      <c r="P2" s="66"/>
      <c r="Q2" s="66"/>
      <c r="R2" s="67"/>
    </row>
    <row r="3" spans="1:21" ht="15.75" x14ac:dyDescent="0.25">
      <c r="A3" s="69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70"/>
      <c r="R3" s="67"/>
    </row>
    <row r="4" spans="1:21" ht="16.5" x14ac:dyDescent="0.25">
      <c r="A4" s="90" t="s">
        <v>0</v>
      </c>
      <c r="B4" s="92" t="s">
        <v>10</v>
      </c>
      <c r="C4" s="93"/>
      <c r="D4" s="93"/>
      <c r="E4" s="93"/>
      <c r="F4" s="93"/>
      <c r="G4" s="93"/>
      <c r="H4" s="93"/>
      <c r="I4" s="94"/>
      <c r="J4" s="95" t="s">
        <v>6</v>
      </c>
      <c r="K4" s="86" t="s">
        <v>15</v>
      </c>
      <c r="L4" s="86"/>
      <c r="M4" s="97" t="s">
        <v>8</v>
      </c>
      <c r="N4" s="98"/>
      <c r="O4" s="99" t="s">
        <v>9</v>
      </c>
      <c r="P4" s="99" t="s">
        <v>18</v>
      </c>
      <c r="Q4" s="86" t="s">
        <v>25</v>
      </c>
      <c r="R4" s="86" t="s">
        <v>20</v>
      </c>
      <c r="T4" s="80" t="s">
        <v>25</v>
      </c>
      <c r="U4" s="80" t="s">
        <v>20</v>
      </c>
    </row>
    <row r="5" spans="1:21" ht="45" customHeight="1" x14ac:dyDescent="0.25">
      <c r="A5" s="91"/>
      <c r="B5" s="63" t="s">
        <v>1</v>
      </c>
      <c r="C5" s="63" t="s">
        <v>2</v>
      </c>
      <c r="D5" s="62" t="s">
        <v>3</v>
      </c>
      <c r="E5" s="62" t="s">
        <v>12</v>
      </c>
      <c r="F5" s="62" t="s">
        <v>4</v>
      </c>
      <c r="G5" s="62" t="s">
        <v>5</v>
      </c>
      <c r="H5" s="62" t="s">
        <v>7</v>
      </c>
      <c r="I5" s="63" t="s">
        <v>19</v>
      </c>
      <c r="J5" s="96"/>
      <c r="K5" s="63" t="s">
        <v>16</v>
      </c>
      <c r="L5" s="63" t="s">
        <v>17</v>
      </c>
      <c r="M5" s="62" t="s">
        <v>13</v>
      </c>
      <c r="N5" s="63" t="s">
        <v>14</v>
      </c>
      <c r="O5" s="100"/>
      <c r="P5" s="100"/>
      <c r="Q5" s="86"/>
      <c r="R5" s="86"/>
      <c r="T5" s="80"/>
      <c r="U5" s="80"/>
    </row>
    <row r="6" spans="1:21" s="71" customFormat="1" ht="15.75" customHeight="1" x14ac:dyDescent="0.25">
      <c r="A6" s="31">
        <v>1</v>
      </c>
      <c r="B6" s="20" t="s">
        <v>62</v>
      </c>
      <c r="C6" s="20" t="s">
        <v>83</v>
      </c>
      <c r="D6" s="4" t="s">
        <v>58</v>
      </c>
      <c r="E6" s="21">
        <v>863586032807558</v>
      </c>
      <c r="F6" s="4" t="s">
        <v>59</v>
      </c>
      <c r="G6" s="4" t="s">
        <v>60</v>
      </c>
      <c r="H6" s="23" t="s">
        <v>101</v>
      </c>
      <c r="I6" s="16" t="s">
        <v>68</v>
      </c>
      <c r="J6" s="16"/>
      <c r="K6" s="16" t="s">
        <v>67</v>
      </c>
      <c r="L6" s="46"/>
      <c r="M6" s="16" t="s">
        <v>69</v>
      </c>
      <c r="N6" s="16"/>
      <c r="O6" s="16" t="s">
        <v>70</v>
      </c>
      <c r="P6" s="16" t="s">
        <v>71</v>
      </c>
      <c r="Q6" s="27" t="s">
        <v>26</v>
      </c>
      <c r="R6" s="31" t="s">
        <v>31</v>
      </c>
      <c r="T6" s="77" t="s">
        <v>24</v>
      </c>
      <c r="U6" s="31" t="s">
        <v>27</v>
      </c>
    </row>
    <row r="7" spans="1:21" s="71" customFormat="1" ht="15.75" customHeight="1" x14ac:dyDescent="0.25">
      <c r="A7" s="31">
        <v>2</v>
      </c>
      <c r="B7" s="20" t="s">
        <v>62</v>
      </c>
      <c r="C7" s="20" t="s">
        <v>83</v>
      </c>
      <c r="D7" s="4" t="s">
        <v>58</v>
      </c>
      <c r="E7" s="21">
        <v>861694031776840</v>
      </c>
      <c r="F7" s="4" t="s">
        <v>59</v>
      </c>
      <c r="G7" s="4" t="s">
        <v>60</v>
      </c>
      <c r="H7" s="16"/>
      <c r="I7" s="23" t="s">
        <v>76</v>
      </c>
      <c r="J7" s="16" t="s">
        <v>78</v>
      </c>
      <c r="K7" s="16" t="s">
        <v>75</v>
      </c>
      <c r="L7" s="16" t="s">
        <v>67</v>
      </c>
      <c r="M7" s="16" t="s">
        <v>84</v>
      </c>
      <c r="N7" s="26">
        <v>130000</v>
      </c>
      <c r="O7" s="16" t="s">
        <v>70</v>
      </c>
      <c r="P7" s="16" t="s">
        <v>71</v>
      </c>
      <c r="Q7" s="30" t="s">
        <v>24</v>
      </c>
      <c r="R7" s="31" t="s">
        <v>38</v>
      </c>
      <c r="T7" s="78"/>
      <c r="U7" s="31" t="s">
        <v>43</v>
      </c>
    </row>
    <row r="8" spans="1:21" s="71" customFormat="1" ht="15.75" customHeight="1" x14ac:dyDescent="0.25">
      <c r="A8" s="31">
        <v>3</v>
      </c>
      <c r="B8" s="20" t="s">
        <v>87</v>
      </c>
      <c r="C8" s="20" t="s">
        <v>89</v>
      </c>
      <c r="D8" s="4" t="s">
        <v>58</v>
      </c>
      <c r="E8" s="21">
        <v>861694031765231</v>
      </c>
      <c r="F8" s="4" t="s">
        <v>59</v>
      </c>
      <c r="G8" s="4" t="s">
        <v>60</v>
      </c>
      <c r="H8" s="23" t="s">
        <v>102</v>
      </c>
      <c r="I8" s="23" t="s">
        <v>86</v>
      </c>
      <c r="J8" s="16" t="s">
        <v>88</v>
      </c>
      <c r="K8" s="16" t="s">
        <v>85</v>
      </c>
      <c r="L8" s="16" t="s">
        <v>67</v>
      </c>
      <c r="M8" s="16" t="s">
        <v>90</v>
      </c>
      <c r="N8" s="26">
        <v>25000</v>
      </c>
      <c r="O8" s="16" t="s">
        <v>70</v>
      </c>
      <c r="P8" s="16" t="s">
        <v>71</v>
      </c>
      <c r="Q8" s="30" t="s">
        <v>24</v>
      </c>
      <c r="R8" s="31" t="s">
        <v>38</v>
      </c>
      <c r="T8" s="78"/>
      <c r="U8" s="31" t="s">
        <v>28</v>
      </c>
    </row>
    <row r="9" spans="1:21" s="71" customFormat="1" ht="15.75" customHeight="1" x14ac:dyDescent="0.25">
      <c r="A9" s="31">
        <v>4</v>
      </c>
      <c r="B9" s="20" t="s">
        <v>97</v>
      </c>
      <c r="C9" s="20" t="s">
        <v>113</v>
      </c>
      <c r="D9" s="4" t="s">
        <v>58</v>
      </c>
      <c r="E9" s="21">
        <v>861694037982806</v>
      </c>
      <c r="F9" s="4" t="s">
        <v>59</v>
      </c>
      <c r="G9" s="4" t="s">
        <v>60</v>
      </c>
      <c r="H9" s="16" t="s">
        <v>110</v>
      </c>
      <c r="I9" s="23" t="s">
        <v>98</v>
      </c>
      <c r="J9" s="16" t="s">
        <v>103</v>
      </c>
      <c r="K9" s="23" t="s">
        <v>75</v>
      </c>
      <c r="L9" s="16" t="s">
        <v>67</v>
      </c>
      <c r="M9" s="16" t="s">
        <v>104</v>
      </c>
      <c r="N9" s="26">
        <v>230000</v>
      </c>
      <c r="O9" s="16" t="s">
        <v>70</v>
      </c>
      <c r="P9" s="16" t="s">
        <v>71</v>
      </c>
      <c r="Q9" s="30" t="s">
        <v>24</v>
      </c>
      <c r="R9" s="31" t="s">
        <v>43</v>
      </c>
      <c r="T9" s="78"/>
      <c r="U9" s="31" t="s">
        <v>38</v>
      </c>
    </row>
    <row r="10" spans="1:21" s="71" customFormat="1" ht="15.75" customHeight="1" x14ac:dyDescent="0.25">
      <c r="A10" s="31">
        <v>5</v>
      </c>
      <c r="B10" s="20" t="s">
        <v>97</v>
      </c>
      <c r="C10" s="76">
        <v>43742</v>
      </c>
      <c r="D10" s="4" t="s">
        <v>58</v>
      </c>
      <c r="E10" s="21">
        <v>861694031783739</v>
      </c>
      <c r="F10" s="4"/>
      <c r="G10" s="4" t="s">
        <v>60</v>
      </c>
      <c r="H10" s="31"/>
      <c r="I10" s="31" t="s">
        <v>98</v>
      </c>
      <c r="J10" s="31" t="s">
        <v>99</v>
      </c>
      <c r="K10" s="23" t="s">
        <v>75</v>
      </c>
      <c r="L10" s="16" t="s">
        <v>67</v>
      </c>
      <c r="M10" s="31" t="s">
        <v>100</v>
      </c>
      <c r="N10" s="31"/>
      <c r="O10" s="31" t="s">
        <v>70</v>
      </c>
      <c r="P10" s="31" t="s">
        <v>71</v>
      </c>
      <c r="Q10" s="31" t="s">
        <v>26</v>
      </c>
      <c r="R10" s="31" t="s">
        <v>31</v>
      </c>
      <c r="T10" s="78"/>
      <c r="U10" s="31" t="s">
        <v>44</v>
      </c>
    </row>
    <row r="11" spans="1:21" s="71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7"/>
      <c r="I11" s="23"/>
      <c r="J11" s="16"/>
      <c r="K11" s="16"/>
      <c r="L11" s="16"/>
      <c r="M11" s="16"/>
      <c r="N11" s="16"/>
      <c r="O11" s="16"/>
      <c r="P11" s="16"/>
      <c r="Q11" s="30"/>
      <c r="R11" s="31"/>
      <c r="T11" s="79"/>
      <c r="U11" s="31" t="s">
        <v>37</v>
      </c>
    </row>
    <row r="12" spans="1:21" s="72" customFormat="1" ht="15.75" customHeight="1" x14ac:dyDescent="0.25">
      <c r="A12" s="31">
        <v>7</v>
      </c>
      <c r="B12" s="20"/>
      <c r="C12" s="20"/>
      <c r="D12" s="4"/>
      <c r="E12" s="21"/>
      <c r="F12" s="4"/>
      <c r="G12" s="4"/>
      <c r="H12" s="24"/>
      <c r="I12" s="23"/>
      <c r="J12" s="16"/>
      <c r="K12" s="16"/>
      <c r="L12" s="16"/>
      <c r="M12" s="16"/>
      <c r="N12" s="16"/>
      <c r="O12" s="16"/>
      <c r="P12" s="16"/>
      <c r="Q12" s="30"/>
      <c r="R12" s="31"/>
      <c r="T12" s="77" t="s">
        <v>26</v>
      </c>
      <c r="U12" s="31" t="s">
        <v>30</v>
      </c>
    </row>
    <row r="13" spans="1:21" s="71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T13" s="78"/>
      <c r="U13" s="31" t="s">
        <v>47</v>
      </c>
    </row>
    <row r="14" spans="1:21" s="71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T14" s="78"/>
      <c r="U14" s="31" t="s">
        <v>46</v>
      </c>
    </row>
    <row r="15" spans="1:21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T15" s="78"/>
      <c r="U15" s="31" t="s">
        <v>31</v>
      </c>
    </row>
    <row r="16" spans="1:21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T16" s="79"/>
      <c r="U16" s="31" t="s">
        <v>32</v>
      </c>
    </row>
    <row r="17" spans="1:21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T17" s="46"/>
      <c r="U17" s="46"/>
    </row>
    <row r="18" spans="1:21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T18" s="47"/>
      <c r="U18" s="47"/>
    </row>
    <row r="19" spans="1:21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T19" s="43" t="s">
        <v>40</v>
      </c>
      <c r="U19" s="4" t="s">
        <v>21</v>
      </c>
    </row>
    <row r="20" spans="1:21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T20" s="4" t="s">
        <v>23</v>
      </c>
      <c r="U20" s="4">
        <f>COUNTIF($Q$6:$Q$55,"PM")</f>
        <v>2</v>
      </c>
    </row>
    <row r="21" spans="1:21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T21" s="4" t="s">
        <v>22</v>
      </c>
      <c r="U21" s="4">
        <f>COUNTIF($Q$6:$Q$56,"PC")</f>
        <v>3</v>
      </c>
    </row>
    <row r="22" spans="1:21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T22" s="43" t="s">
        <v>41</v>
      </c>
      <c r="U22" s="4">
        <f>SUM(U20:U21)</f>
        <v>5</v>
      </c>
    </row>
    <row r="23" spans="1:21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T23" s="47"/>
      <c r="U23" s="47"/>
    </row>
    <row r="24" spans="1:21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T24" s="47"/>
      <c r="U24" s="47"/>
    </row>
    <row r="25" spans="1:21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T25" s="43" t="s">
        <v>20</v>
      </c>
      <c r="U25" s="4" t="s">
        <v>21</v>
      </c>
    </row>
    <row r="26" spans="1:21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T26" s="31" t="s">
        <v>33</v>
      </c>
      <c r="U26" s="4">
        <f>COUNTIF($R$6:$R$55,"MCU")</f>
        <v>0</v>
      </c>
    </row>
    <row r="27" spans="1:21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T27" s="31" t="s">
        <v>42</v>
      </c>
      <c r="U27" s="4">
        <f>COUNTIF($R$6:$R$55,"GSM")</f>
        <v>1</v>
      </c>
    </row>
    <row r="28" spans="1:21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7"/>
      <c r="J28" s="16"/>
      <c r="K28" s="16"/>
      <c r="L28" s="16"/>
      <c r="M28" s="16"/>
      <c r="N28" s="16"/>
      <c r="O28" s="16"/>
      <c r="P28" s="16"/>
      <c r="Q28" s="27"/>
      <c r="R28" s="4"/>
      <c r="T28" s="31" t="s">
        <v>34</v>
      </c>
      <c r="U28" s="4">
        <f>COUNTIF($R$6:$R$55,"GPS")</f>
        <v>0</v>
      </c>
    </row>
    <row r="29" spans="1:21" ht="16.5" x14ac:dyDescent="0.25">
      <c r="A29" s="31"/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73"/>
      <c r="T29" s="31" t="s">
        <v>39</v>
      </c>
      <c r="U29" s="4">
        <f>COUNTIF($R$6:$R$55,"NG")</f>
        <v>2</v>
      </c>
    </row>
    <row r="30" spans="1:21" ht="16.5" x14ac:dyDescent="0.25">
      <c r="A30" s="31"/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73"/>
      <c r="T30" s="31" t="s">
        <v>45</v>
      </c>
      <c r="U30" s="4">
        <f>COUNTIF($R$6:$R$56,"ACC")</f>
        <v>0</v>
      </c>
    </row>
    <row r="31" spans="1:21" ht="16.5" x14ac:dyDescent="0.25">
      <c r="A31" s="31"/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73"/>
      <c r="T31" s="31" t="s">
        <v>29</v>
      </c>
      <c r="U31" s="4">
        <f>COUNTIF($R$6:$R$55,"LK")</f>
        <v>0</v>
      </c>
    </row>
    <row r="32" spans="1:21" ht="16.5" x14ac:dyDescent="0.25">
      <c r="A32" s="31"/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73"/>
      <c r="T32" s="31" t="s">
        <v>35</v>
      </c>
      <c r="U32" s="4">
        <f>COUNTIF($R$6:$R$55,"MCH")</f>
        <v>0</v>
      </c>
    </row>
    <row r="33" spans="1:21" ht="16.5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73"/>
      <c r="T33" s="31" t="s">
        <v>48</v>
      </c>
      <c r="U33" s="4">
        <f>COUNTIF($R$6:$R$55,"SF")</f>
        <v>0</v>
      </c>
    </row>
    <row r="34" spans="1:21" ht="16.5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73"/>
      <c r="T34" s="31" t="s">
        <v>49</v>
      </c>
      <c r="U34" s="4">
        <f>COUNTIF($R$6:$R$55,"RTB")</f>
        <v>0</v>
      </c>
    </row>
    <row r="35" spans="1:21" ht="16.5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73"/>
      <c r="T35" s="31" t="s">
        <v>50</v>
      </c>
      <c r="U35" s="4">
        <f>COUNTIF($R$6:$R$55,"NCFW")</f>
        <v>2</v>
      </c>
    </row>
    <row r="36" spans="1:21" ht="16.5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73"/>
      <c r="T36" s="31" t="s">
        <v>36</v>
      </c>
      <c r="U36" s="4">
        <f>COUNTIF($R$6:$R$55,"KL")</f>
        <v>0</v>
      </c>
    </row>
    <row r="37" spans="1:21" ht="16.5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73"/>
      <c r="T37" s="43" t="s">
        <v>41</v>
      </c>
      <c r="U37" s="4">
        <f>SUM(U26:U36)</f>
        <v>5</v>
      </c>
    </row>
    <row r="38" spans="1:21" ht="16.5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73"/>
    </row>
    <row r="39" spans="1:21" ht="16.5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73"/>
    </row>
    <row r="40" spans="1:21" ht="16.5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73"/>
    </row>
    <row r="41" spans="1:21" ht="16.5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73"/>
    </row>
    <row r="42" spans="1:21" ht="16.5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73"/>
    </row>
    <row r="43" spans="1:21" ht="16.5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73"/>
    </row>
    <row r="44" spans="1:21" ht="16.5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73"/>
    </row>
    <row r="45" spans="1:21" ht="16.5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73"/>
    </row>
    <row r="46" spans="1:21" ht="16.5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73"/>
    </row>
    <row r="47" spans="1:21" ht="16.5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73"/>
    </row>
    <row r="48" spans="1:21" ht="16.5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73"/>
    </row>
    <row r="49" spans="1:18" ht="16.5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73"/>
    </row>
    <row r="50" spans="1:18" ht="16.5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73"/>
    </row>
    <row r="51" spans="1:18" ht="16.5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73"/>
    </row>
    <row r="52" spans="1:18" ht="16.5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73"/>
    </row>
    <row r="53" spans="1:18" ht="16.5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73"/>
    </row>
    <row r="54" spans="1:18" ht="16.5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73"/>
    </row>
    <row r="55" spans="1:18" ht="16.5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73"/>
    </row>
    <row r="56" spans="1:18" ht="16.5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73"/>
    </row>
    <row r="57" spans="1:18" ht="16.5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73"/>
    </row>
    <row r="58" spans="1:18" ht="16.5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73"/>
    </row>
    <row r="59" spans="1:18" ht="16.5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73"/>
    </row>
    <row r="60" spans="1:18" ht="16.5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73"/>
    </row>
    <row r="61" spans="1:18" ht="16.5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73"/>
    </row>
    <row r="62" spans="1:18" ht="16.5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73"/>
    </row>
    <row r="63" spans="1:18" ht="16.5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73"/>
    </row>
    <row r="64" spans="1:18" ht="16.5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73"/>
    </row>
    <row r="65" spans="1:18" ht="16.5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73"/>
    </row>
    <row r="66" spans="1:18" ht="16.5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73"/>
    </row>
    <row r="67" spans="1:18" ht="16.5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73"/>
    </row>
    <row r="68" spans="1:18" ht="16.5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73"/>
    </row>
    <row r="69" spans="1:18" ht="16.5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73"/>
    </row>
    <row r="70" spans="1:18" ht="16.5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73"/>
    </row>
    <row r="71" spans="1:18" ht="16.5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73"/>
    </row>
    <row r="72" spans="1:18" ht="16.5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73"/>
    </row>
    <row r="73" spans="1:18" ht="16.5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73"/>
    </row>
    <row r="74" spans="1:18" ht="16.5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73"/>
    </row>
    <row r="75" spans="1:18" ht="16.5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73"/>
    </row>
    <row r="76" spans="1:18" ht="16.5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73"/>
    </row>
    <row r="77" spans="1:18" ht="16.5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73"/>
    </row>
    <row r="78" spans="1:18" ht="16.5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73"/>
    </row>
    <row r="79" spans="1:18" ht="16.5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73"/>
    </row>
    <row r="80" spans="1:18" ht="16.5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73"/>
    </row>
    <row r="81" spans="1:18" ht="16.5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73"/>
    </row>
    <row r="82" spans="1:18" ht="16.5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73"/>
    </row>
    <row r="83" spans="1:18" ht="16.5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73"/>
    </row>
    <row r="84" spans="1:18" ht="16.5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73"/>
    </row>
    <row r="85" spans="1:18" ht="16.5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73"/>
    </row>
    <row r="86" spans="1:18" ht="16.5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73"/>
    </row>
    <row r="87" spans="1:18" ht="16.5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73"/>
    </row>
    <row r="88" spans="1:18" ht="16.5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73"/>
    </row>
    <row r="89" spans="1:18" ht="16.5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73"/>
    </row>
    <row r="90" spans="1:18" ht="16.5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73"/>
    </row>
    <row r="91" spans="1:18" ht="16.5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73"/>
    </row>
    <row r="92" spans="1:18" ht="16.5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73"/>
    </row>
    <row r="93" spans="1:18" ht="16.5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73"/>
    </row>
    <row r="94" spans="1:18" ht="16.5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73"/>
    </row>
    <row r="95" spans="1:18" ht="16.5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73"/>
    </row>
    <row r="96" spans="1:18" ht="16.5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73"/>
    </row>
    <row r="97" spans="1:18" ht="16.5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73"/>
    </row>
    <row r="98" spans="1:18" ht="16.5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73"/>
    </row>
    <row r="99" spans="1:18" ht="16.5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73"/>
    </row>
    <row r="100" spans="1:18" ht="16.5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73"/>
    </row>
    <row r="101" spans="1:18" ht="16.5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73"/>
    </row>
    <row r="102" spans="1:18" ht="16.5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73"/>
    </row>
    <row r="103" spans="1:18" ht="16.5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73"/>
    </row>
    <row r="104" spans="1:18" ht="16.5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73"/>
    </row>
    <row r="105" spans="1:18" ht="16.5" x14ac:dyDescent="0.25">
      <c r="A105" s="31"/>
      <c r="B105" s="2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73"/>
    </row>
    <row r="107" spans="1:18" ht="16.5" x14ac:dyDescent="0.25">
      <c r="N107" s="75"/>
      <c r="O107" s="75"/>
    </row>
    <row r="108" spans="1:18" ht="16.5" x14ac:dyDescent="0.25">
      <c r="N108" s="75"/>
      <c r="O108" s="75"/>
    </row>
    <row r="109" spans="1:18" ht="16.5" x14ac:dyDescent="0.25">
      <c r="N109" s="75"/>
      <c r="O109" s="75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55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80" t="s">
        <v>6</v>
      </c>
      <c r="K4" s="80" t="s">
        <v>15</v>
      </c>
      <c r="L4" s="80"/>
      <c r="M4" s="80" t="s">
        <v>8</v>
      </c>
      <c r="N4" s="80"/>
      <c r="O4" s="87" t="s">
        <v>9</v>
      </c>
      <c r="P4" s="87" t="s">
        <v>18</v>
      </c>
      <c r="Q4" s="80" t="s">
        <v>25</v>
      </c>
      <c r="R4" s="80" t="s">
        <v>20</v>
      </c>
      <c r="U4" s="80" t="s">
        <v>25</v>
      </c>
      <c r="V4" s="80" t="s">
        <v>20</v>
      </c>
    </row>
    <row r="5" spans="1:22" ht="45" customHeight="1" x14ac:dyDescent="0.25">
      <c r="A5" s="85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19" t="s">
        <v>19</v>
      </c>
      <c r="J5" s="80"/>
      <c r="K5" s="58" t="s">
        <v>16</v>
      </c>
      <c r="L5" s="58" t="s">
        <v>17</v>
      </c>
      <c r="M5" s="57" t="s">
        <v>13</v>
      </c>
      <c r="N5" s="58" t="s">
        <v>14</v>
      </c>
      <c r="O5" s="87"/>
      <c r="P5" s="87"/>
      <c r="Q5" s="80"/>
      <c r="R5" s="80"/>
      <c r="U5" s="80"/>
      <c r="V5" s="80"/>
    </row>
    <row r="6" spans="1:22" s="2" customFormat="1" ht="15.75" customHeight="1" x14ac:dyDescent="0.25">
      <c r="A6" s="31">
        <v>1</v>
      </c>
      <c r="B6" s="20" t="s">
        <v>97</v>
      </c>
      <c r="C6" s="20" t="s">
        <v>113</v>
      </c>
      <c r="D6" s="4" t="s">
        <v>95</v>
      </c>
      <c r="E6" s="21">
        <v>867330028893629</v>
      </c>
      <c r="F6" s="4" t="s">
        <v>96</v>
      </c>
      <c r="G6" s="4" t="s">
        <v>60</v>
      </c>
      <c r="H6" s="23" t="s">
        <v>107</v>
      </c>
      <c r="I6" s="23" t="s">
        <v>106</v>
      </c>
      <c r="J6" s="16" t="s">
        <v>108</v>
      </c>
      <c r="K6" s="16" t="s">
        <v>105</v>
      </c>
      <c r="L6" s="16" t="s">
        <v>109</v>
      </c>
      <c r="M6" s="16" t="s">
        <v>111</v>
      </c>
      <c r="N6" s="26"/>
      <c r="O6" s="16" t="s">
        <v>112</v>
      </c>
      <c r="P6" s="16" t="s">
        <v>71</v>
      </c>
      <c r="Q6" s="30" t="s">
        <v>24</v>
      </c>
      <c r="R6" s="31" t="s">
        <v>28</v>
      </c>
      <c r="U6" s="77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/>
      <c r="C7" s="20"/>
      <c r="D7" s="4"/>
      <c r="E7" s="21"/>
      <c r="F7" s="4"/>
      <c r="G7" s="4"/>
      <c r="H7" s="21"/>
      <c r="I7" s="23"/>
      <c r="J7" s="16"/>
      <c r="K7" s="16"/>
      <c r="L7" s="16"/>
      <c r="M7" s="16"/>
      <c r="N7" s="16"/>
      <c r="O7" s="16"/>
      <c r="P7" s="16"/>
      <c r="Q7" s="27"/>
      <c r="R7" s="4"/>
      <c r="U7" s="78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1"/>
      <c r="I8" s="23"/>
      <c r="J8" s="16"/>
      <c r="K8" s="16"/>
      <c r="L8" s="16"/>
      <c r="M8" s="16"/>
      <c r="N8" s="16"/>
      <c r="O8" s="16"/>
      <c r="P8" s="16"/>
      <c r="Q8" s="27"/>
      <c r="R8" s="4"/>
      <c r="U8" s="78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16"/>
      <c r="L9" s="16"/>
      <c r="M9" s="16"/>
      <c r="N9" s="16"/>
      <c r="O9" s="16"/>
      <c r="P9" s="16"/>
      <c r="Q9" s="30"/>
      <c r="R9" s="31"/>
      <c r="U9" s="78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32"/>
      <c r="U10" s="78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32"/>
      <c r="U11" s="79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1"/>
      <c r="U12" s="77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32"/>
      <c r="U13" s="78"/>
      <c r="V13" s="31" t="s">
        <v>47</v>
      </c>
    </row>
    <row r="14" spans="1:22" s="56" customFormat="1" ht="15.75" customHeight="1" x14ac:dyDescent="0.25">
      <c r="A14" s="51">
        <v>9</v>
      </c>
      <c r="B14" s="52"/>
      <c r="C14" s="52"/>
      <c r="D14" s="50"/>
      <c r="E14" s="5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4"/>
      <c r="R14" s="55"/>
      <c r="U14" s="78"/>
      <c r="V14" s="5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U15" s="78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U16" s="79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U17" s="46"/>
      <c r="V17" s="46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U18" s="47"/>
      <c r="V18" s="47"/>
    </row>
    <row r="19" spans="1:22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U19" s="43" t="s">
        <v>40</v>
      </c>
      <c r="V19" s="4" t="s">
        <v>21</v>
      </c>
    </row>
    <row r="20" spans="1:22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U22" s="43" t="s">
        <v>41</v>
      </c>
      <c r="V22" s="4">
        <f>SUM(V20:V21)</f>
        <v>1</v>
      </c>
    </row>
    <row r="23" spans="1:22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U23" s="47"/>
      <c r="V23" s="47"/>
    </row>
    <row r="24" spans="1:22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U24" s="47"/>
      <c r="V24" s="47"/>
    </row>
    <row r="25" spans="1:22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U25" s="43" t="s">
        <v>20</v>
      </c>
      <c r="V25" s="4" t="s">
        <v>21</v>
      </c>
    </row>
    <row r="26" spans="1:22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32"/>
      <c r="U28" s="31" t="s">
        <v>34</v>
      </c>
      <c r="V28" s="4">
        <f>COUNTIF($R$6:$R$55,"GPS")</f>
        <v>1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U31" s="31" t="s">
        <v>29</v>
      </c>
      <c r="V31" s="4">
        <f>COUNTIF($R$6:$R$55,"LK")</f>
        <v>0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U37" s="43" t="s">
        <v>41</v>
      </c>
      <c r="V37" s="4">
        <f>SUM(V26:V36)</f>
        <v>1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0"/>
      <c r="R44" s="3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>
        <v>50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9"/>
      <c r="M55" s="22"/>
      <c r="N55" s="22"/>
      <c r="O55" s="22"/>
      <c r="P55" s="22"/>
      <c r="Q55" s="22"/>
      <c r="R55" s="32"/>
    </row>
    <row r="57" spans="1:18" ht="16.5" x14ac:dyDescent="0.25">
      <c r="N57" s="28"/>
      <c r="O57" s="28"/>
    </row>
    <row r="58" spans="1:18" ht="16.5" x14ac:dyDescent="0.25">
      <c r="N58" s="28"/>
      <c r="O58" s="28"/>
    </row>
    <row r="59" spans="1:18" ht="16.5" x14ac:dyDescent="0.25">
      <c r="N59" s="28"/>
      <c r="O59" s="28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2" zoomScale="55" zoomScaleNormal="55" workbookViewId="0">
      <selection activeCell="B19" sqref="B19:R1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81" t="s">
        <v>53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7"/>
      <c r="R1" s="42"/>
    </row>
    <row r="2" spans="1:21" ht="20.25" customHeight="1" x14ac:dyDescent="0.25">
      <c r="A2" s="82" t="s">
        <v>11</v>
      </c>
      <c r="B2" s="83"/>
      <c r="C2" s="83"/>
      <c r="D2" s="83"/>
      <c r="E2" s="84" t="s">
        <v>55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2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2"/>
    </row>
    <row r="4" spans="1:21" ht="16.5" x14ac:dyDescent="0.25">
      <c r="A4" s="101" t="s">
        <v>0</v>
      </c>
      <c r="B4" s="92" t="s">
        <v>10</v>
      </c>
      <c r="C4" s="93"/>
      <c r="D4" s="93"/>
      <c r="E4" s="93"/>
      <c r="F4" s="93"/>
      <c r="G4" s="93"/>
      <c r="H4" s="93"/>
      <c r="I4" s="94"/>
      <c r="J4" s="103" t="s">
        <v>6</v>
      </c>
      <c r="K4" s="80" t="s">
        <v>15</v>
      </c>
      <c r="L4" s="80"/>
      <c r="M4" s="105" t="s">
        <v>8</v>
      </c>
      <c r="N4" s="106"/>
      <c r="O4" s="107" t="s">
        <v>9</v>
      </c>
      <c r="P4" s="107" t="s">
        <v>18</v>
      </c>
      <c r="Q4" s="80" t="s">
        <v>25</v>
      </c>
      <c r="R4" s="80" t="s">
        <v>20</v>
      </c>
      <c r="T4" s="80" t="s">
        <v>25</v>
      </c>
      <c r="U4" s="80" t="s">
        <v>20</v>
      </c>
    </row>
    <row r="5" spans="1:21" ht="45" customHeight="1" x14ac:dyDescent="0.25">
      <c r="A5" s="10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19" t="s">
        <v>19</v>
      </c>
      <c r="J5" s="104"/>
      <c r="K5" s="49" t="s">
        <v>16</v>
      </c>
      <c r="L5" s="49" t="s">
        <v>17</v>
      </c>
      <c r="M5" s="48" t="s">
        <v>13</v>
      </c>
      <c r="N5" s="49" t="s">
        <v>14</v>
      </c>
      <c r="O5" s="108"/>
      <c r="P5" s="108"/>
      <c r="Q5" s="80"/>
      <c r="R5" s="80"/>
      <c r="T5" s="80"/>
      <c r="U5" s="80"/>
    </row>
    <row r="6" spans="1:21" s="2" customFormat="1" ht="15.75" customHeight="1" x14ac:dyDescent="0.25">
      <c r="A6" s="31">
        <v>1</v>
      </c>
      <c r="B6" s="20" t="s">
        <v>62</v>
      </c>
      <c r="C6" s="20" t="s">
        <v>83</v>
      </c>
      <c r="D6" s="4" t="s">
        <v>61</v>
      </c>
      <c r="E6" s="21">
        <v>866192037798566</v>
      </c>
      <c r="F6" s="4" t="s">
        <v>59</v>
      </c>
      <c r="G6" s="4" t="s">
        <v>57</v>
      </c>
      <c r="H6" s="24" t="s">
        <v>66</v>
      </c>
      <c r="I6" s="23" t="s">
        <v>65</v>
      </c>
      <c r="J6" s="16" t="s">
        <v>63</v>
      </c>
      <c r="K6" s="16" t="s">
        <v>64</v>
      </c>
      <c r="L6" s="16"/>
      <c r="M6" s="16" t="s">
        <v>79</v>
      </c>
      <c r="N6" s="59" t="s">
        <v>80</v>
      </c>
      <c r="O6" s="16" t="s">
        <v>70</v>
      </c>
      <c r="P6" s="16" t="s">
        <v>71</v>
      </c>
      <c r="Q6" s="30" t="s">
        <v>24</v>
      </c>
      <c r="R6" s="31" t="s">
        <v>37</v>
      </c>
      <c r="T6" s="77" t="s">
        <v>24</v>
      </c>
      <c r="U6" s="31" t="s">
        <v>27</v>
      </c>
    </row>
    <row r="7" spans="1:21" s="2" customFormat="1" ht="15.75" customHeight="1" x14ac:dyDescent="0.25">
      <c r="A7" s="31">
        <v>2</v>
      </c>
      <c r="B7" s="20" t="s">
        <v>89</v>
      </c>
      <c r="C7" s="20" t="s">
        <v>94</v>
      </c>
      <c r="D7" s="4" t="s">
        <v>61</v>
      </c>
      <c r="E7" s="21">
        <v>866192037824180</v>
      </c>
      <c r="F7" s="4"/>
      <c r="G7" s="4" t="s">
        <v>57</v>
      </c>
      <c r="H7" s="17" t="s">
        <v>93</v>
      </c>
      <c r="I7" s="23" t="s">
        <v>76</v>
      </c>
      <c r="J7" s="16"/>
      <c r="K7" s="16" t="s">
        <v>92</v>
      </c>
      <c r="L7" s="16" t="s">
        <v>64</v>
      </c>
      <c r="M7" s="16" t="s">
        <v>50</v>
      </c>
      <c r="N7" s="59" t="s">
        <v>80</v>
      </c>
      <c r="O7" s="16" t="s">
        <v>70</v>
      </c>
      <c r="P7" s="16" t="s">
        <v>71</v>
      </c>
      <c r="Q7" s="30" t="s">
        <v>26</v>
      </c>
      <c r="R7" s="31" t="s">
        <v>31</v>
      </c>
      <c r="T7" s="78"/>
      <c r="U7" s="31" t="s">
        <v>43</v>
      </c>
    </row>
    <row r="8" spans="1:21" s="2" customFormat="1" ht="15.75" customHeight="1" x14ac:dyDescent="0.25">
      <c r="A8" s="31">
        <v>3</v>
      </c>
      <c r="B8" s="20" t="s">
        <v>89</v>
      </c>
      <c r="C8" s="20" t="s">
        <v>94</v>
      </c>
      <c r="D8" s="31" t="s">
        <v>61</v>
      </c>
      <c r="E8" s="61" t="s">
        <v>91</v>
      </c>
      <c r="F8" s="31"/>
      <c r="G8" s="31" t="s">
        <v>57</v>
      </c>
      <c r="H8" s="24"/>
      <c r="I8" s="23" t="s">
        <v>76</v>
      </c>
      <c r="J8" s="16"/>
      <c r="K8" s="16" t="s">
        <v>64</v>
      </c>
      <c r="L8" s="16"/>
      <c r="M8" s="16" t="s">
        <v>69</v>
      </c>
      <c r="N8" s="59" t="s">
        <v>80</v>
      </c>
      <c r="O8" s="16" t="s">
        <v>70</v>
      </c>
      <c r="P8" s="16" t="s">
        <v>71</v>
      </c>
      <c r="Q8" s="30" t="s">
        <v>26</v>
      </c>
      <c r="R8" s="31" t="s">
        <v>31</v>
      </c>
      <c r="T8" s="78"/>
      <c r="U8" s="31" t="s">
        <v>28</v>
      </c>
    </row>
    <row r="9" spans="1:21" s="2" customFormat="1" ht="15.75" customHeight="1" x14ac:dyDescent="0.25">
      <c r="A9" s="31">
        <v>4</v>
      </c>
      <c r="B9" s="20" t="s">
        <v>89</v>
      </c>
      <c r="C9" s="20" t="s">
        <v>94</v>
      </c>
      <c r="D9" s="4" t="s">
        <v>61</v>
      </c>
      <c r="E9" s="21">
        <v>866192037816517</v>
      </c>
      <c r="F9" s="4"/>
      <c r="G9" s="4" t="s">
        <v>57</v>
      </c>
      <c r="H9" s="24"/>
      <c r="I9" s="23" t="s">
        <v>76</v>
      </c>
      <c r="J9" s="16"/>
      <c r="K9" s="16" t="s">
        <v>92</v>
      </c>
      <c r="L9" s="16" t="s">
        <v>64</v>
      </c>
      <c r="M9" s="16" t="s">
        <v>50</v>
      </c>
      <c r="N9" s="59" t="s">
        <v>80</v>
      </c>
      <c r="O9" s="16" t="s">
        <v>70</v>
      </c>
      <c r="P9" s="16" t="s">
        <v>71</v>
      </c>
      <c r="Q9" s="30" t="s">
        <v>26</v>
      </c>
      <c r="R9" s="31" t="s">
        <v>31</v>
      </c>
      <c r="T9" s="78"/>
      <c r="U9" s="31" t="s">
        <v>38</v>
      </c>
    </row>
    <row r="10" spans="1:21" s="2" customFormat="1" ht="15.75" customHeight="1" x14ac:dyDescent="0.25">
      <c r="A10" s="31">
        <v>5</v>
      </c>
      <c r="B10" s="20" t="s">
        <v>89</v>
      </c>
      <c r="C10" s="20" t="s">
        <v>94</v>
      </c>
      <c r="D10" s="4" t="s">
        <v>61</v>
      </c>
      <c r="E10" s="21">
        <v>866192037788781</v>
      </c>
      <c r="F10" s="4"/>
      <c r="G10" s="4" t="s">
        <v>57</v>
      </c>
      <c r="H10" s="24"/>
      <c r="I10" s="23" t="s">
        <v>76</v>
      </c>
      <c r="J10" s="16"/>
      <c r="K10" s="16" t="s">
        <v>92</v>
      </c>
      <c r="L10" s="16" t="s">
        <v>64</v>
      </c>
      <c r="M10" s="16" t="s">
        <v>50</v>
      </c>
      <c r="N10" s="59" t="s">
        <v>80</v>
      </c>
      <c r="O10" s="16" t="s">
        <v>70</v>
      </c>
      <c r="P10" s="16" t="s">
        <v>71</v>
      </c>
      <c r="Q10" s="30" t="s">
        <v>26</v>
      </c>
      <c r="R10" s="31" t="s">
        <v>31</v>
      </c>
      <c r="T10" s="78"/>
      <c r="U10" s="31" t="s">
        <v>44</v>
      </c>
    </row>
    <row r="11" spans="1:21" s="2" customFormat="1" ht="15.75" customHeight="1" x14ac:dyDescent="0.25">
      <c r="A11" s="31">
        <v>6</v>
      </c>
      <c r="B11" s="20" t="s">
        <v>89</v>
      </c>
      <c r="C11" s="20" t="s">
        <v>94</v>
      </c>
      <c r="D11" s="4" t="s">
        <v>61</v>
      </c>
      <c r="E11" s="21">
        <v>866192037790068</v>
      </c>
      <c r="F11" s="4"/>
      <c r="G11" s="4" t="s">
        <v>57</v>
      </c>
      <c r="H11" s="16"/>
      <c r="I11" s="23" t="s">
        <v>76</v>
      </c>
      <c r="J11" s="16"/>
      <c r="K11" s="16" t="s">
        <v>92</v>
      </c>
      <c r="L11" s="16" t="s">
        <v>64</v>
      </c>
      <c r="M11" s="16" t="s">
        <v>50</v>
      </c>
      <c r="N11" s="59" t="s">
        <v>80</v>
      </c>
      <c r="O11" s="16" t="s">
        <v>70</v>
      </c>
      <c r="P11" s="16" t="s">
        <v>71</v>
      </c>
      <c r="Q11" s="30" t="s">
        <v>26</v>
      </c>
      <c r="R11" s="31" t="s">
        <v>31</v>
      </c>
      <c r="T11" s="79"/>
      <c r="U11" s="31" t="s">
        <v>37</v>
      </c>
    </row>
    <row r="12" spans="1:21" s="18" customFormat="1" ht="15.75" customHeight="1" x14ac:dyDescent="0.25">
      <c r="A12" s="31">
        <v>7</v>
      </c>
      <c r="B12" s="20" t="s">
        <v>62</v>
      </c>
      <c r="C12" s="20" t="s">
        <v>83</v>
      </c>
      <c r="D12" s="4" t="s">
        <v>56</v>
      </c>
      <c r="E12" s="21">
        <v>868183034688072</v>
      </c>
      <c r="F12" s="43"/>
      <c r="G12" s="4" t="s">
        <v>57</v>
      </c>
      <c r="H12" s="4"/>
      <c r="I12" s="16" t="s">
        <v>73</v>
      </c>
      <c r="J12" s="16" t="s">
        <v>74</v>
      </c>
      <c r="K12" s="46" t="s">
        <v>72</v>
      </c>
      <c r="L12" s="16" t="s">
        <v>77</v>
      </c>
      <c r="M12" s="16" t="s">
        <v>82</v>
      </c>
      <c r="N12" s="16"/>
      <c r="O12" s="16" t="s">
        <v>70</v>
      </c>
      <c r="P12" s="16" t="s">
        <v>71</v>
      </c>
      <c r="Q12" s="27" t="s">
        <v>24</v>
      </c>
      <c r="R12" s="4" t="s">
        <v>38</v>
      </c>
      <c r="T12" s="77" t="s">
        <v>26</v>
      </c>
      <c r="U12" s="31" t="s">
        <v>30</v>
      </c>
    </row>
    <row r="13" spans="1:21" s="2" customFormat="1" ht="15.75" customHeight="1" x14ac:dyDescent="0.25">
      <c r="A13" s="31">
        <v>8</v>
      </c>
      <c r="B13" s="20" t="s">
        <v>62</v>
      </c>
      <c r="C13" s="20" t="s">
        <v>83</v>
      </c>
      <c r="D13" s="4" t="s">
        <v>56</v>
      </c>
      <c r="E13" s="60">
        <v>868183034526314</v>
      </c>
      <c r="F13" s="43"/>
      <c r="G13" s="4" t="s">
        <v>57</v>
      </c>
      <c r="H13" s="17"/>
      <c r="I13" s="16" t="s">
        <v>76</v>
      </c>
      <c r="J13" s="16" t="s">
        <v>81</v>
      </c>
      <c r="K13" s="16" t="s">
        <v>72</v>
      </c>
      <c r="L13" s="16" t="s">
        <v>77</v>
      </c>
      <c r="M13" s="16" t="s">
        <v>82</v>
      </c>
      <c r="N13" s="16"/>
      <c r="O13" s="16" t="s">
        <v>70</v>
      </c>
      <c r="P13" s="16" t="s">
        <v>71</v>
      </c>
      <c r="Q13" s="27" t="s">
        <v>24</v>
      </c>
      <c r="R13" s="4" t="s">
        <v>38</v>
      </c>
      <c r="T13" s="78"/>
      <c r="U13" s="31" t="s">
        <v>47</v>
      </c>
    </row>
    <row r="14" spans="1:21" s="2" customFormat="1" ht="15.75" customHeight="1" x14ac:dyDescent="0.25">
      <c r="A14" s="31">
        <v>9</v>
      </c>
      <c r="B14" s="20" t="s">
        <v>62</v>
      </c>
      <c r="C14" s="20" t="s">
        <v>83</v>
      </c>
      <c r="D14" s="4" t="s">
        <v>58</v>
      </c>
      <c r="E14" s="21">
        <v>863586032807558</v>
      </c>
      <c r="F14" s="4" t="s">
        <v>59</v>
      </c>
      <c r="G14" s="4" t="s">
        <v>60</v>
      </c>
      <c r="H14" s="23" t="s">
        <v>101</v>
      </c>
      <c r="I14" s="16" t="s">
        <v>68</v>
      </c>
      <c r="J14" s="16"/>
      <c r="K14" s="16" t="s">
        <v>67</v>
      </c>
      <c r="L14" s="46"/>
      <c r="M14" s="16" t="s">
        <v>69</v>
      </c>
      <c r="N14" s="16"/>
      <c r="O14" s="16" t="s">
        <v>70</v>
      </c>
      <c r="P14" s="16" t="s">
        <v>71</v>
      </c>
      <c r="Q14" s="27" t="s">
        <v>26</v>
      </c>
      <c r="R14" s="31" t="s">
        <v>31</v>
      </c>
      <c r="T14" s="78"/>
      <c r="U14" s="31" t="s">
        <v>46</v>
      </c>
    </row>
    <row r="15" spans="1:21" ht="16.5" x14ac:dyDescent="0.25">
      <c r="A15" s="31">
        <v>10</v>
      </c>
      <c r="B15" s="20" t="s">
        <v>62</v>
      </c>
      <c r="C15" s="20" t="s">
        <v>83</v>
      </c>
      <c r="D15" s="4" t="s">
        <v>58</v>
      </c>
      <c r="E15" s="21">
        <v>861694031776840</v>
      </c>
      <c r="F15" s="4" t="s">
        <v>59</v>
      </c>
      <c r="G15" s="4" t="s">
        <v>60</v>
      </c>
      <c r="H15" s="16"/>
      <c r="I15" s="23" t="s">
        <v>76</v>
      </c>
      <c r="J15" s="16" t="s">
        <v>78</v>
      </c>
      <c r="K15" s="16" t="s">
        <v>75</v>
      </c>
      <c r="L15" s="16" t="s">
        <v>67</v>
      </c>
      <c r="M15" s="16" t="s">
        <v>84</v>
      </c>
      <c r="N15" s="26">
        <v>130000</v>
      </c>
      <c r="O15" s="16" t="s">
        <v>70</v>
      </c>
      <c r="P15" s="16" t="s">
        <v>71</v>
      </c>
      <c r="Q15" s="30" t="s">
        <v>24</v>
      </c>
      <c r="R15" s="31" t="s">
        <v>38</v>
      </c>
      <c r="T15" s="78"/>
      <c r="U15" s="31" t="s">
        <v>31</v>
      </c>
    </row>
    <row r="16" spans="1:21" ht="16.5" x14ac:dyDescent="0.25">
      <c r="A16" s="31">
        <v>11</v>
      </c>
      <c r="B16" s="20" t="s">
        <v>87</v>
      </c>
      <c r="C16" s="20" t="s">
        <v>89</v>
      </c>
      <c r="D16" s="4" t="s">
        <v>58</v>
      </c>
      <c r="E16" s="21">
        <v>861694031765231</v>
      </c>
      <c r="F16" s="4" t="s">
        <v>59</v>
      </c>
      <c r="G16" s="4" t="s">
        <v>60</v>
      </c>
      <c r="H16" s="23" t="s">
        <v>102</v>
      </c>
      <c r="I16" s="23" t="s">
        <v>86</v>
      </c>
      <c r="J16" s="16" t="s">
        <v>88</v>
      </c>
      <c r="K16" s="16" t="s">
        <v>85</v>
      </c>
      <c r="L16" s="16" t="s">
        <v>67</v>
      </c>
      <c r="M16" s="16" t="s">
        <v>90</v>
      </c>
      <c r="N16" s="26">
        <v>25000</v>
      </c>
      <c r="O16" s="16" t="s">
        <v>70</v>
      </c>
      <c r="P16" s="16" t="s">
        <v>71</v>
      </c>
      <c r="Q16" s="30" t="s">
        <v>24</v>
      </c>
      <c r="R16" s="31" t="s">
        <v>38</v>
      </c>
      <c r="T16" s="79"/>
      <c r="U16" s="31" t="s">
        <v>32</v>
      </c>
    </row>
    <row r="17" spans="1:21" ht="16.5" x14ac:dyDescent="0.25">
      <c r="A17" s="31">
        <v>12</v>
      </c>
      <c r="B17" s="20" t="s">
        <v>97</v>
      </c>
      <c r="C17" s="20" t="s">
        <v>113</v>
      </c>
      <c r="D17" s="4" t="s">
        <v>58</v>
      </c>
      <c r="E17" s="21">
        <v>861694037982806</v>
      </c>
      <c r="F17" s="4" t="s">
        <v>59</v>
      </c>
      <c r="G17" s="4" t="s">
        <v>60</v>
      </c>
      <c r="H17" s="16" t="s">
        <v>110</v>
      </c>
      <c r="I17" s="23" t="s">
        <v>98</v>
      </c>
      <c r="J17" s="16" t="s">
        <v>103</v>
      </c>
      <c r="K17" s="23" t="s">
        <v>75</v>
      </c>
      <c r="L17" s="16" t="s">
        <v>67</v>
      </c>
      <c r="M17" s="16" t="s">
        <v>104</v>
      </c>
      <c r="N17" s="26">
        <v>230000</v>
      </c>
      <c r="O17" s="16" t="s">
        <v>70</v>
      </c>
      <c r="P17" s="16" t="s">
        <v>71</v>
      </c>
      <c r="Q17" s="30" t="s">
        <v>24</v>
      </c>
      <c r="R17" s="31" t="s">
        <v>43</v>
      </c>
      <c r="T17" s="46"/>
      <c r="U17" s="46"/>
    </row>
    <row r="18" spans="1:21" ht="16.5" x14ac:dyDescent="0.25">
      <c r="A18" s="31">
        <v>13</v>
      </c>
      <c r="B18" s="20" t="s">
        <v>97</v>
      </c>
      <c r="C18" s="76">
        <v>43742</v>
      </c>
      <c r="D18" s="4" t="s">
        <v>58</v>
      </c>
      <c r="E18" s="21">
        <v>861694031783739</v>
      </c>
      <c r="F18" s="4"/>
      <c r="G18" s="4" t="s">
        <v>60</v>
      </c>
      <c r="H18" s="31"/>
      <c r="I18" s="31" t="s">
        <v>98</v>
      </c>
      <c r="J18" s="31" t="s">
        <v>99</v>
      </c>
      <c r="K18" s="23" t="s">
        <v>75</v>
      </c>
      <c r="L18" s="16" t="s">
        <v>67</v>
      </c>
      <c r="M18" s="31" t="s">
        <v>100</v>
      </c>
      <c r="N18" s="31"/>
      <c r="O18" s="31" t="s">
        <v>70</v>
      </c>
      <c r="P18" s="31" t="s">
        <v>71</v>
      </c>
      <c r="Q18" s="31" t="s">
        <v>26</v>
      </c>
      <c r="R18" s="31" t="s">
        <v>31</v>
      </c>
      <c r="T18" s="47"/>
      <c r="U18" s="47"/>
    </row>
    <row r="19" spans="1:21" ht="16.5" x14ac:dyDescent="0.25">
      <c r="A19" s="31">
        <v>14</v>
      </c>
      <c r="B19" s="20" t="s">
        <v>97</v>
      </c>
      <c r="C19" s="20" t="s">
        <v>113</v>
      </c>
      <c r="D19" s="4" t="s">
        <v>95</v>
      </c>
      <c r="E19" s="21">
        <v>867330028893629</v>
      </c>
      <c r="F19" s="4" t="s">
        <v>96</v>
      </c>
      <c r="G19" s="4" t="s">
        <v>60</v>
      </c>
      <c r="H19" s="23" t="s">
        <v>107</v>
      </c>
      <c r="I19" s="23" t="s">
        <v>106</v>
      </c>
      <c r="J19" s="16" t="s">
        <v>108</v>
      </c>
      <c r="K19" s="16" t="s">
        <v>105</v>
      </c>
      <c r="L19" s="16" t="s">
        <v>109</v>
      </c>
      <c r="M19" s="16" t="s">
        <v>111</v>
      </c>
      <c r="N19" s="26"/>
      <c r="O19" s="16" t="s">
        <v>112</v>
      </c>
      <c r="P19" s="16" t="s">
        <v>71</v>
      </c>
      <c r="Q19" s="30" t="s">
        <v>24</v>
      </c>
      <c r="R19" s="31" t="s">
        <v>28</v>
      </c>
      <c r="T19" s="43" t="s">
        <v>40</v>
      </c>
      <c r="U19" s="4" t="s">
        <v>21</v>
      </c>
    </row>
    <row r="20" spans="1:21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T20" s="4" t="s">
        <v>23</v>
      </c>
      <c r="U20" s="4">
        <f>COUNTIF($Q$6:$Q$55,"PM")</f>
        <v>7</v>
      </c>
    </row>
    <row r="21" spans="1:21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T21" s="4" t="s">
        <v>22</v>
      </c>
      <c r="U21" s="4">
        <f>COUNTIF($Q$6:$Q$56,"PC")</f>
        <v>7</v>
      </c>
    </row>
    <row r="22" spans="1:21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T22" s="43" t="s">
        <v>41</v>
      </c>
      <c r="U22" s="4">
        <f>SUM(U20:U21)</f>
        <v>14</v>
      </c>
    </row>
    <row r="23" spans="1:21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T23" s="47"/>
      <c r="U23" s="47"/>
    </row>
    <row r="24" spans="1:21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T24" s="47"/>
      <c r="U24" s="47"/>
    </row>
    <row r="25" spans="1:21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T25" s="43" t="s">
        <v>20</v>
      </c>
      <c r="U25" s="4" t="s">
        <v>21</v>
      </c>
    </row>
    <row r="26" spans="1:21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T26" s="31" t="s">
        <v>33</v>
      </c>
      <c r="U26" s="4">
        <f>COUNTIF($R$6:$R$55,"MCU")</f>
        <v>0</v>
      </c>
    </row>
    <row r="27" spans="1:21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T27" s="31" t="s">
        <v>42</v>
      </c>
      <c r="U27" s="4">
        <f>COUNTIF($R$6:$R$55,"GSM")</f>
        <v>1</v>
      </c>
    </row>
    <row r="28" spans="1:21" ht="16.5" x14ac:dyDescent="0.25">
      <c r="A28" s="31">
        <v>23</v>
      </c>
      <c r="B28" s="34"/>
      <c r="C28" s="34"/>
      <c r="D28" s="4"/>
      <c r="E28" s="21"/>
      <c r="F28" s="4"/>
      <c r="G28" s="4"/>
      <c r="H28" s="16"/>
      <c r="I28" s="17"/>
      <c r="J28" s="35"/>
      <c r="K28" s="16"/>
      <c r="L28" s="16"/>
      <c r="M28" s="35"/>
      <c r="N28" s="35"/>
      <c r="O28" s="35"/>
      <c r="P28" s="35"/>
      <c r="Q28" s="27"/>
      <c r="R28" s="32"/>
      <c r="T28" s="31" t="s">
        <v>34</v>
      </c>
      <c r="U28" s="4">
        <f>COUNTIF($R$6:$R$55,"GPS")</f>
        <v>1</v>
      </c>
    </row>
    <row r="29" spans="1:21" ht="16.5" x14ac:dyDescent="0.25">
      <c r="A29" s="31"/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T29" s="31" t="s">
        <v>39</v>
      </c>
      <c r="U29" s="4">
        <f>COUNTIF($R$6:$R$55,"NG")</f>
        <v>4</v>
      </c>
    </row>
    <row r="30" spans="1:21" ht="16.5" x14ac:dyDescent="0.25">
      <c r="A30" s="31"/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T30" s="31" t="s">
        <v>45</v>
      </c>
      <c r="U30" s="4">
        <f>COUNTIF($R$6:$R$56,"ACC")</f>
        <v>0</v>
      </c>
    </row>
    <row r="31" spans="1:21" ht="16.5" x14ac:dyDescent="0.25">
      <c r="A31" s="31"/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T31" s="31" t="s">
        <v>29</v>
      </c>
      <c r="U31" s="4">
        <f>COUNTIF($R$6:$R$55,"LK")</f>
        <v>1</v>
      </c>
    </row>
    <row r="32" spans="1:21" ht="16.5" x14ac:dyDescent="0.25">
      <c r="A32" s="31"/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T32" s="31" t="s">
        <v>35</v>
      </c>
      <c r="U32" s="4">
        <f>COUNTIF($R$6:$R$55,"MCH")</f>
        <v>0</v>
      </c>
    </row>
    <row r="33" spans="1:21" ht="16.5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T33" s="31" t="s">
        <v>48</v>
      </c>
      <c r="U33" s="4">
        <f>COUNTIF($R$6:$R$55,"SF")</f>
        <v>0</v>
      </c>
    </row>
    <row r="34" spans="1:21" ht="16.5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T34" s="31" t="s">
        <v>49</v>
      </c>
      <c r="U34" s="4">
        <f>COUNTIF($R$6:$R$55,"RTB")</f>
        <v>0</v>
      </c>
    </row>
    <row r="35" spans="1:21" ht="16.5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T35" s="31" t="s">
        <v>50</v>
      </c>
      <c r="U35" s="4">
        <f>COUNTIF($R$6:$R$55,"NCFW")</f>
        <v>7</v>
      </c>
    </row>
    <row r="36" spans="1:21" ht="16.5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T36" s="31" t="s">
        <v>36</v>
      </c>
      <c r="U36" s="4">
        <f>COUNTIF($R$6:$R$55,"KL")</f>
        <v>0</v>
      </c>
    </row>
    <row r="37" spans="1:21" ht="16.5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T37" s="43" t="s">
        <v>41</v>
      </c>
      <c r="U37" s="4">
        <f>SUM(U26:U36)</f>
        <v>14</v>
      </c>
    </row>
    <row r="38" spans="1:21" ht="16.5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1" ht="16.5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1" ht="16.5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1" ht="16.5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1" ht="16.5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1" ht="16.5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1" ht="16.5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32"/>
    </row>
    <row r="45" spans="1:21" ht="16.5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1" ht="16.5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1" ht="16.5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1" ht="16.5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32"/>
    </row>
    <row r="56" spans="1:18" ht="16.5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32"/>
    </row>
    <row r="57" spans="1:18" ht="16.5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32"/>
    </row>
    <row r="58" spans="1:18" ht="16.5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32"/>
    </row>
    <row r="59" spans="1:18" ht="16.5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32"/>
    </row>
    <row r="60" spans="1:18" ht="16.5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32"/>
    </row>
    <row r="61" spans="1:18" ht="16.5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32"/>
    </row>
    <row r="62" spans="1:18" ht="16.5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32"/>
    </row>
    <row r="63" spans="1:18" ht="16.5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32"/>
    </row>
    <row r="64" spans="1:18" ht="16.5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32"/>
    </row>
    <row r="65" spans="1:18" ht="16.5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32"/>
    </row>
    <row r="66" spans="1:18" ht="16.5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32"/>
    </row>
    <row r="67" spans="1:18" ht="16.5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32"/>
    </row>
    <row r="68" spans="1:18" ht="16.5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32"/>
    </row>
    <row r="69" spans="1:18" ht="16.5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32"/>
    </row>
    <row r="70" spans="1:18" ht="16.5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32"/>
    </row>
    <row r="71" spans="1:18" ht="16.5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32"/>
    </row>
    <row r="72" spans="1:18" ht="16.5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32"/>
    </row>
    <row r="73" spans="1:18" ht="16.5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32"/>
    </row>
    <row r="74" spans="1:18" ht="16.5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32"/>
    </row>
    <row r="75" spans="1:18" ht="16.5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32"/>
    </row>
    <row r="76" spans="1:18" ht="16.5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32"/>
    </row>
    <row r="77" spans="1:18" ht="16.5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32"/>
    </row>
    <row r="78" spans="1:18" ht="16.5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32"/>
    </row>
    <row r="79" spans="1:18" ht="16.5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32"/>
    </row>
    <row r="80" spans="1:18" ht="16.5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32"/>
    </row>
    <row r="81" spans="1:18" ht="16.5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32"/>
    </row>
    <row r="82" spans="1:18" ht="16.5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32"/>
    </row>
    <row r="83" spans="1:18" ht="16.5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32"/>
    </row>
    <row r="84" spans="1:18" ht="16.5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32"/>
    </row>
    <row r="85" spans="1:18" ht="16.5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32"/>
    </row>
    <row r="86" spans="1:18" ht="16.5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32"/>
    </row>
    <row r="87" spans="1:18" ht="16.5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32"/>
    </row>
    <row r="88" spans="1:18" ht="16.5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32"/>
    </row>
    <row r="89" spans="1:18" ht="16.5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32"/>
    </row>
    <row r="90" spans="1:18" ht="16.5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32"/>
    </row>
    <row r="91" spans="1:18" ht="16.5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32"/>
    </row>
    <row r="92" spans="1:18" ht="16.5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32"/>
    </row>
    <row r="93" spans="1:18" ht="16.5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32"/>
    </row>
    <row r="94" spans="1:18" ht="16.5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32"/>
    </row>
    <row r="95" spans="1:18" ht="16.5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32"/>
    </row>
    <row r="96" spans="1:18" ht="16.5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32"/>
    </row>
    <row r="97" spans="1:18" ht="16.5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32"/>
    </row>
    <row r="98" spans="1:18" ht="16.5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32"/>
    </row>
    <row r="99" spans="1:18" ht="16.5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32"/>
    </row>
    <row r="100" spans="1:18" ht="16.5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32"/>
    </row>
    <row r="101" spans="1:18" ht="16.5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32"/>
    </row>
    <row r="102" spans="1:18" ht="16.5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32"/>
    </row>
    <row r="103" spans="1:18" ht="16.5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32"/>
    </row>
    <row r="104" spans="1:18" ht="16.5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32"/>
    </row>
    <row r="105" spans="1:18" ht="16.5" x14ac:dyDescent="0.25">
      <c r="A105" s="31"/>
      <c r="B105" s="20"/>
      <c r="C105" s="22"/>
      <c r="D105" s="22"/>
      <c r="E105" s="22"/>
      <c r="F105" s="22"/>
      <c r="G105" s="22"/>
      <c r="H105" s="22"/>
      <c r="I105" s="22"/>
      <c r="J105" s="22"/>
      <c r="K105" s="22"/>
      <c r="L105" s="29"/>
      <c r="M105" s="22"/>
      <c r="N105" s="22"/>
      <c r="O105" s="22"/>
      <c r="P105" s="22"/>
      <c r="Q105" s="22"/>
      <c r="R105" s="32"/>
    </row>
    <row r="107" spans="1:18" ht="16.5" x14ac:dyDescent="0.25">
      <c r="N107" s="28"/>
      <c r="O107" s="28"/>
    </row>
    <row r="108" spans="1:18" ht="16.5" x14ac:dyDescent="0.25">
      <c r="N108" s="28"/>
      <c r="O108" s="28"/>
    </row>
    <row r="109" spans="1:18" ht="16.5" x14ac:dyDescent="0.25">
      <c r="N109" s="28"/>
      <c r="O109" s="28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TG102V</vt:lpstr>
      <vt:lpstr>TG102LE</vt:lpstr>
      <vt:lpstr>TG102SE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2019-07-29T03:48:19Z</dcterms:modified>
</cp:coreProperties>
</file>