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7385EDCC-AC59-4BA6-A4E7-C1DBB71E8DEF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13" i="1" l="1"/>
  <c r="C20" i="3"/>
  <c r="F11" i="3"/>
  <c r="F12" i="3"/>
  <c r="E14" i="1"/>
  <c r="F10" i="3"/>
  <c r="E11" i="1"/>
  <c r="C16" i="1"/>
  <c r="E5" i="1"/>
  <c r="E20" i="3"/>
  <c r="D20" i="3"/>
  <c r="F16" i="3" l="1"/>
  <c r="F14" i="3"/>
  <c r="F15" i="3"/>
  <c r="F17" i="3"/>
  <c r="E12" i="1" l="1"/>
  <c r="E15" i="1"/>
  <c r="F20" i="3" l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<sst xmlns="http://schemas.openxmlformats.org/spreadsheetml/2006/main" count="119" uniqueCount="83">
  <si>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</si>
  <si>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</si>
  <si>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</si>
  <si>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</si>
  <si>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</si>
  <si>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</si>
  <si>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</si>
  <si>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</si>
  <si>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</si>
  <si>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</si>
  <si>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</si>
  <si>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</si>
  <si>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</si>
  <si>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</si>
  <si>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</si>
  <si>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</si>
  <si>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</si>
  <si>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</si>
  <si>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</si>
  <si>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</si>
  <si>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</si>
  <si>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</si>
  <si>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</si>
  <si>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</si>
  <si>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</si>
  <si>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</si>
  <si>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</si>
  <si>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</si>
  <si>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</si>
  <si>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</si>
  <si>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</si>
  <si>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</si>
  <si>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</si>
  <si>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</si>
  <si>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</si>
  <si>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</si>
  <si>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</si>
  <si>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</si>
  <si>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</si>
  <si>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</si>
  <si>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</si>
  <si>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</si>
  <si>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</si>
  <si>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</si>
  <si>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</si>
  <si>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</si>
  <si>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</si>
  <si>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</si>
  <si>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</si>
  <si>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</si>
  <si>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</si>
  <si>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</si>
  <si>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</si>
  <si>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TỔNG</t>
  </si>
  <si>
    <t>NGƯỜI LẬP</t>
  </si>
  <si>
    <t>Nguyễn Hải</t>
  </si>
  <si>
    <t>Nguyễn Tất Hào</t>
  </si>
  <si>
    <t>TP.Phát triển sản phẩm</t>
  </si>
  <si>
    <t>Tồn lỗi</t>
  </si>
  <si>
    <t>Lô 3-2022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</si>
  <si>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</si>
  <si>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</si>
  <si>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</si>
  <si>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</si>
  <si>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</si>
  <si>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</si>
  <si>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</si>
  <si>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</si>
  <si>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</si>
  <si>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</si>
  <si>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</si>
  <si>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CARD READER</t>
  </si>
  <si>
    <t>ACT-01 RS232</t>
  </si>
  <si>
    <t>Lô 3-2024</t>
  </si>
  <si>
    <t>Lô 2-2024</t>
  </si>
  <si>
    <t>HUB_VACC_H1</t>
  </si>
  <si>
    <t>TG102LE-4G(0056)</t>
  </si>
  <si>
    <t>Lô 5-2024</t>
  </si>
  <si>
    <t>TG102LE-4G(0077)</t>
  </si>
  <si>
    <t>PHIẾU XÁC NHẬN TỒN SẢN XUẤT THÁNG 12</t>
  </si>
  <si>
    <t>Hà Nội, Ngày 31 Tháng 12 Năm 2024</t>
  </si>
  <si>
    <t>BẢNG TÍNH CHIẾT KHẤU THÁNG 12 NĂM 2024</t>
  </si>
  <si>
    <t>THÁNG 12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</si>
</sst>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Normal="100" workbookViewId="0">
      <selection activeCell="C26" sqref="C26:D26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82"/>
      <c r="B1" s="82"/>
      <c r="C1" s="89" t="s">
        <v>25</v>
      </c>
      <c r="D1" s="89"/>
      <c r="E1" s="89"/>
      <c r="F1" s="89"/>
    </row>
    <row r="2" spans="1:6" x14ac:dyDescent="0.25">
      <c r="A2" s="82"/>
      <c r="B2" s="82"/>
      <c r="C2" s="86" t="s">
        <v>38</v>
      </c>
      <c r="D2" s="87"/>
      <c r="E2" s="87"/>
      <c r="F2" s="88"/>
    </row>
    <row r="3" spans="1:6" ht="15.75" x14ac:dyDescent="0.25">
      <c r="A3" s="82"/>
      <c r="B3" s="82"/>
      <c r="C3" s="83" t="s">
        <v>33</v>
      </c>
      <c r="D3" s="84"/>
      <c r="E3" s="84"/>
      <c r="F3" s="85"/>
    </row>
    <row r="4" spans="1:6" ht="36.75" customHeight="1" x14ac:dyDescent="0.25">
      <c r="A4" s="92" t="s">
        <v>81</v>
      </c>
      <c r="B4" s="92"/>
      <c r="C4" s="92"/>
      <c r="D4" s="92"/>
      <c r="E4" s="92"/>
      <c r="F4" s="92"/>
    </row>
    <row r="5" spans="1:6" ht="18" customHeight="1" x14ac:dyDescent="0.35">
      <c r="A5" s="2"/>
      <c r="B5" s="2"/>
      <c r="C5" s="2"/>
      <c r="D5" s="10"/>
      <c r="E5" s="91" t="str">
        <f>'Phieu Tinh CK'!E6:H6</f>
        <v>Hà Nội, Ngày 31 Tháng 12 Năm 2024</v>
      </c>
      <c r="F5" s="91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90" t="s">
        <v>23</v>
      </c>
      <c r="B7" s="90"/>
      <c r="C7" s="90"/>
      <c r="D7" s="90"/>
      <c r="E7" s="90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78</v>
      </c>
      <c r="C11" s="5">
        <v>151</v>
      </c>
      <c r="D11" s="16">
        <v>6000</v>
      </c>
      <c r="E11" s="19">
        <f t="shared" ref="E11:E15" si="0">C11*D11</f>
        <v>906000</v>
      </c>
      <c r="F11" s="5" t="s">
        <v>65</v>
      </c>
    </row>
    <row r="12" spans="1:6" x14ac:dyDescent="0.25">
      <c r="A12" s="5">
        <v>2</v>
      </c>
      <c r="B12" s="5" t="s">
        <v>62</v>
      </c>
      <c r="C12" s="5">
        <v>18</v>
      </c>
      <c r="D12" s="16">
        <v>6000</v>
      </c>
      <c r="E12" s="19">
        <f t="shared" si="0"/>
        <v>108000</v>
      </c>
      <c r="F12" s="5" t="s">
        <v>61</v>
      </c>
    </row>
    <row r="13" spans="1:6" x14ac:dyDescent="0.25">
      <c r="A13" s="5">
        <v>3</v>
      </c>
      <c r="B13" s="5" t="s">
        <v>76</v>
      </c>
      <c r="C13" s="5">
        <v>156</v>
      </c>
      <c r="D13" s="16">
        <v>6000</v>
      </c>
      <c r="E13" s="19">
        <f>C13*D13</f>
        <v>936000</v>
      </c>
      <c r="F13" s="5"/>
    </row>
    <row r="14" spans="1:6" x14ac:dyDescent="0.25">
      <c r="A14" s="5">
        <v>4</v>
      </c>
      <c r="B14" s="5" t="s">
        <v>72</v>
      </c>
      <c r="C14" s="5">
        <v>0</v>
      </c>
      <c r="D14" s="16">
        <v>10000</v>
      </c>
      <c r="E14" s="19">
        <f t="shared" ref="E14" si="1">C14*D14</f>
        <v>0</v>
      </c>
      <c r="F14" s="5" t="s">
        <v>73</v>
      </c>
    </row>
    <row r="15" spans="1:6" x14ac:dyDescent="0.25">
      <c r="A15" s="5">
        <v>5</v>
      </c>
      <c r="B15" s="5" t="s">
        <v>71</v>
      </c>
      <c r="C15" s="5">
        <v>400</v>
      </c>
      <c r="D15" s="16">
        <v>3000</v>
      </c>
      <c r="E15" s="19">
        <f t="shared" si="0"/>
        <v>1200000</v>
      </c>
      <c r="F15" s="5" t="s">
        <v>74</v>
      </c>
    </row>
    <row r="16" spans="1:6" x14ac:dyDescent="0.25">
      <c r="A16" s="77" t="s">
        <v>8</v>
      </c>
      <c r="B16" s="78"/>
      <c r="C16" s="47">
        <f>SUM(C11:C15)</f>
        <v>725</v>
      </c>
      <c r="D16" s="13"/>
      <c r="E16" s="5"/>
      <c r="F16" s="4"/>
    </row>
    <row r="17" spans="1:6" x14ac:dyDescent="0.25">
      <c r="A17" s="79" t="s">
        <v>9</v>
      </c>
      <c r="B17" s="79"/>
      <c r="C17" s="79"/>
      <c r="D17" s="79"/>
      <c r="E17" s="73">
        <f>SUM(E11:E15)</f>
        <v>3150000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80" t="s">
        <v>29</v>
      </c>
      <c r="B20" s="80"/>
      <c r="C20" s="80" t="s">
        <v>27</v>
      </c>
      <c r="D20" s="80"/>
      <c r="E20" s="68" t="s">
        <v>57</v>
      </c>
      <c r="F20" s="39" t="s">
        <v>26</v>
      </c>
    </row>
    <row r="21" spans="1:6" x14ac:dyDescent="0.25">
      <c r="A21" s="81" t="s">
        <v>30</v>
      </c>
      <c r="B21" s="81"/>
      <c r="C21" s="81" t="s">
        <v>30</v>
      </c>
      <c r="D21" s="81"/>
      <c r="E21" s="39" t="s">
        <v>30</v>
      </c>
      <c r="F21" s="39" t="s">
        <v>30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80" t="s">
        <v>55</v>
      </c>
      <c r="B26" s="80"/>
      <c r="C26" s="80" t="s">
        <v>28</v>
      </c>
      <c r="D26" s="80"/>
      <c r="E26" s="68" t="s">
        <v>56</v>
      </c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6:B16"/>
    <mergeCell ref="A17:D17"/>
    <mergeCell ref="A20:B20"/>
    <mergeCell ref="A26:B26"/>
    <mergeCell ref="C20:D20"/>
    <mergeCell ref="C26:D26"/>
    <mergeCell ref="A21:B21"/>
    <mergeCell ref="C21:D21"/>
  </mergeCells>
  <pageMargins left="0.31496062992125984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zoomScaleNormal="100" workbookViewId="0">
      <selection activeCell="J17" sqref="J17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4"/>
      <c r="B1" s="94"/>
      <c r="C1" s="86" t="s">
        <v>3</v>
      </c>
      <c r="D1" s="87"/>
      <c r="E1" s="87"/>
      <c r="F1" s="87"/>
      <c r="G1" s="87"/>
      <c r="H1" s="88"/>
    </row>
    <row r="2" spans="1:8" x14ac:dyDescent="0.25">
      <c r="A2" s="94"/>
      <c r="B2" s="94"/>
      <c r="C2" s="86" t="s">
        <v>37</v>
      </c>
      <c r="D2" s="87"/>
      <c r="E2" s="87"/>
      <c r="F2" s="87"/>
      <c r="G2" s="87"/>
      <c r="H2" s="88"/>
    </row>
    <row r="3" spans="1:8" ht="15.75" customHeight="1" x14ac:dyDescent="0.25">
      <c r="A3" s="94"/>
      <c r="B3" s="94"/>
      <c r="C3" s="83" t="s">
        <v>33</v>
      </c>
      <c r="D3" s="84"/>
      <c r="E3" s="84"/>
      <c r="F3" s="84"/>
      <c r="G3" s="84"/>
      <c r="H3" s="85"/>
    </row>
    <row r="4" spans="1:8" ht="25.5" x14ac:dyDescent="0.35">
      <c r="A4" s="95" t="s">
        <v>24</v>
      </c>
      <c r="B4" s="95"/>
      <c r="C4" s="95"/>
      <c r="D4" s="95"/>
      <c r="E4" s="95"/>
      <c r="F4" s="95"/>
      <c r="G4" s="95"/>
      <c r="H4" s="95"/>
    </row>
    <row r="5" spans="1:8" ht="21.75" customHeight="1" x14ac:dyDescent="0.35">
      <c r="A5" s="18"/>
      <c r="B5" s="18"/>
      <c r="C5" s="105" t="s">
        <v>82</v>
      </c>
      <c r="D5" s="105"/>
      <c r="E5" s="105"/>
      <c r="F5" s="105"/>
      <c r="G5" s="18"/>
      <c r="H5" s="18"/>
    </row>
    <row r="6" spans="1:8" ht="15.75" customHeight="1" x14ac:dyDescent="0.35">
      <c r="A6" s="18"/>
      <c r="B6" s="18"/>
      <c r="C6" s="20"/>
      <c r="D6" s="20"/>
      <c r="E6" s="104" t="s">
        <v>80</v>
      </c>
      <c r="F6" s="104"/>
      <c r="G6" s="104"/>
      <c r="H6" s="104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3150000</v>
      </c>
      <c r="D9" s="35"/>
    </row>
    <row r="10" spans="1:8" s="17" customFormat="1" ht="31.5" customHeight="1" x14ac:dyDescent="0.25">
      <c r="A10" s="99" t="s">
        <v>16</v>
      </c>
      <c r="B10" s="100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6" t="s">
        <v>14</v>
      </c>
      <c r="B12" s="107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1</v>
      </c>
      <c r="D15" s="36">
        <v>100</v>
      </c>
      <c r="E15" s="19">
        <f>($C$9*D15)/$D$19</f>
        <v>828947.36842105258</v>
      </c>
      <c r="F15" s="16">
        <v>0</v>
      </c>
      <c r="G15" s="16">
        <v>0</v>
      </c>
      <c r="H15" s="16">
        <f>((E15-F15)+($F$21/10))-G15</f>
        <v>828947.36842105258</v>
      </c>
    </row>
    <row r="16" spans="1:8" ht="16.5" customHeight="1" x14ac:dyDescent="0.25">
      <c r="A16" s="5">
        <v>2</v>
      </c>
      <c r="B16" s="4" t="s">
        <v>35</v>
      </c>
      <c r="C16" s="32">
        <v>1</v>
      </c>
      <c r="D16" s="36">
        <v>80</v>
      </c>
      <c r="E16" s="19">
        <f>($C$9*D16)/$D$19</f>
        <v>663157.89473684214</v>
      </c>
      <c r="F16" s="16">
        <v>0</v>
      </c>
      <c r="G16" s="16">
        <v>0</v>
      </c>
      <c r="H16" s="16">
        <f>((E16-F16)+($F$21/10))-G16</f>
        <v>663157.89473684214</v>
      </c>
    </row>
    <row r="17" spans="1:10" ht="16.5" customHeight="1" x14ac:dyDescent="0.25">
      <c r="A17" s="5">
        <v>3</v>
      </c>
      <c r="B17" s="4" t="s">
        <v>63</v>
      </c>
      <c r="C17" s="32">
        <v>1</v>
      </c>
      <c r="D17" s="36">
        <v>100</v>
      </c>
      <c r="E17" s="19">
        <f>($C$9*D17)/$D$19</f>
        <v>828947.36842105258</v>
      </c>
      <c r="F17" s="16">
        <v>0</v>
      </c>
      <c r="G17" s="16">
        <v>0</v>
      </c>
      <c r="H17" s="16">
        <f>((E17-F17)+($F$21/10))-G17</f>
        <v>828947.36842105258</v>
      </c>
    </row>
    <row r="18" spans="1:10" ht="17.25" customHeight="1" x14ac:dyDescent="0.25">
      <c r="A18" s="5">
        <v>4</v>
      </c>
      <c r="B18" s="3" t="s">
        <v>64</v>
      </c>
      <c r="C18" s="32">
        <v>1</v>
      </c>
      <c r="D18" s="36">
        <v>100</v>
      </c>
      <c r="E18" s="19">
        <f>($C$9*D18)/$D$19</f>
        <v>828947.36842105258</v>
      </c>
      <c r="F18" s="16">
        <v>0</v>
      </c>
      <c r="G18" s="16">
        <v>0</v>
      </c>
      <c r="H18" s="16">
        <f>((E18-F18)+($F$21/10))-G18</f>
        <v>828947.36842105258</v>
      </c>
    </row>
    <row r="19" spans="1:10" x14ac:dyDescent="0.25">
      <c r="A19" s="101" t="s">
        <v>21</v>
      </c>
      <c r="B19" s="102"/>
      <c r="C19" s="103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6" t="s">
        <v>13</v>
      </c>
      <c r="B21" s="97"/>
      <c r="C21" s="98"/>
      <c r="D21" s="34"/>
      <c r="E21" s="21">
        <f>SUM(E15:E18)</f>
        <v>3150000</v>
      </c>
      <c r="F21" s="21">
        <f>SUM(F15:F20)</f>
        <v>0</v>
      </c>
      <c r="G21" s="21">
        <f>SUM(G15:G18)</f>
        <v>0</v>
      </c>
      <c r="H21" s="21">
        <f>SUM(H15:H20)</f>
        <v>3150000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80" t="s">
        <v>29</v>
      </c>
      <c r="B24" s="80"/>
      <c r="C24" s="31" t="s">
        <v>27</v>
      </c>
      <c r="D24" s="31"/>
      <c r="E24" s="31" t="s">
        <v>57</v>
      </c>
      <c r="F24" s="38"/>
      <c r="G24" s="93" t="s">
        <v>11</v>
      </c>
      <c r="H24" s="93"/>
    </row>
    <row r="25" spans="1:10" x14ac:dyDescent="0.25">
      <c r="A25" s="81" t="s">
        <v>30</v>
      </c>
      <c r="B25" s="81"/>
      <c r="C25" s="39" t="s">
        <v>30</v>
      </c>
      <c r="D25" s="45"/>
      <c r="E25" s="45" t="s">
        <v>30</v>
      </c>
      <c r="G25" s="81" t="s">
        <v>30</v>
      </c>
      <c r="H25" s="81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0" t="s">
        <v>55</v>
      </c>
      <c r="B30" s="80"/>
      <c r="C30" s="31" t="s">
        <v>28</v>
      </c>
      <c r="D30" s="31"/>
      <c r="E30" s="38" t="s">
        <v>56</v>
      </c>
      <c r="F30" s="38"/>
      <c r="G30" s="93" t="s">
        <v>6</v>
      </c>
      <c r="H30" s="93"/>
    </row>
    <row r="35" spans="3:3" x14ac:dyDescent="0.25">
      <c r="C35" s="3" t="s">
        <v>70</v>
      </c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view="pageBreakPreview" zoomScaleNormal="100" zoomScaleSheetLayoutView="100" workbookViewId="0">
      <selection activeCell="E13" sqref="E13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33"/>
      <c r="B1" s="133"/>
      <c r="C1" s="133"/>
      <c r="D1" s="134" t="s">
        <v>79</v>
      </c>
      <c r="E1" s="135"/>
      <c r="F1" s="135"/>
      <c r="G1" s="136"/>
      <c r="H1" s="143" t="s">
        <v>39</v>
      </c>
      <c r="I1" s="144"/>
    </row>
    <row r="2" spans="1:9" ht="15.75" customHeight="1" x14ac:dyDescent="0.25">
      <c r="A2" s="133"/>
      <c r="B2" s="133"/>
      <c r="C2" s="133"/>
      <c r="D2" s="137"/>
      <c r="E2" s="138"/>
      <c r="F2" s="138"/>
      <c r="G2" s="139"/>
      <c r="H2" s="143" t="s">
        <v>40</v>
      </c>
      <c r="I2" s="144"/>
    </row>
    <row r="3" spans="1:9" ht="15.75" customHeight="1" x14ac:dyDescent="0.25">
      <c r="A3" s="133"/>
      <c r="B3" s="133"/>
      <c r="C3" s="133"/>
      <c r="D3" s="140"/>
      <c r="E3" s="141"/>
      <c r="F3" s="141"/>
      <c r="G3" s="142"/>
      <c r="H3" s="143" t="s">
        <v>41</v>
      </c>
      <c r="I3" s="144"/>
    </row>
    <row r="4" spans="1:9" ht="16.5" x14ac:dyDescent="0.25">
      <c r="A4" s="132" t="s">
        <v>80</v>
      </c>
      <c r="B4" s="132"/>
      <c r="C4" s="132"/>
      <c r="D4" s="132"/>
      <c r="E4" s="132"/>
      <c r="F4" s="132"/>
      <c r="G4" s="132"/>
      <c r="H4" s="132"/>
      <c r="I4" s="132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1" t="s">
        <v>4</v>
      </c>
      <c r="B8" s="121" t="s">
        <v>44</v>
      </c>
      <c r="C8" s="123" t="s">
        <v>45</v>
      </c>
      <c r="D8" s="124"/>
      <c r="E8" s="124"/>
      <c r="F8" s="125"/>
      <c r="G8" s="126" t="s">
        <v>31</v>
      </c>
      <c r="H8" s="127"/>
      <c r="I8" s="128"/>
    </row>
    <row r="9" spans="1:9" ht="15.75" x14ac:dyDescent="0.25">
      <c r="A9" s="122"/>
      <c r="B9" s="122"/>
      <c r="C9" s="58" t="s">
        <v>46</v>
      </c>
      <c r="D9" s="58" t="s">
        <v>47</v>
      </c>
      <c r="E9" s="58" t="s">
        <v>48</v>
      </c>
      <c r="F9" s="58" t="s">
        <v>49</v>
      </c>
      <c r="G9" s="129"/>
      <c r="H9" s="130"/>
      <c r="I9" s="131"/>
    </row>
    <row r="10" spans="1:9" ht="15.75" x14ac:dyDescent="0.25">
      <c r="A10" s="59">
        <v>1</v>
      </c>
      <c r="B10" s="60" t="s">
        <v>60</v>
      </c>
      <c r="C10" s="61">
        <v>3000</v>
      </c>
      <c r="D10" s="61">
        <v>151</v>
      </c>
      <c r="E10" s="61">
        <v>151</v>
      </c>
      <c r="F10" s="62">
        <f>D10-E10</f>
        <v>0</v>
      </c>
      <c r="G10" s="108" t="s">
        <v>65</v>
      </c>
      <c r="H10" s="109"/>
      <c r="I10" s="110"/>
    </row>
    <row r="11" spans="1:9" ht="15.75" x14ac:dyDescent="0.25">
      <c r="A11" s="59">
        <v>2</v>
      </c>
      <c r="B11" s="63" t="s">
        <v>50</v>
      </c>
      <c r="C11" s="61">
        <v>200</v>
      </c>
      <c r="D11" s="61">
        <v>142</v>
      </c>
      <c r="E11" s="61">
        <v>0</v>
      </c>
      <c r="F11" s="62">
        <f>D11-E11</f>
        <v>142</v>
      </c>
      <c r="G11" s="108" t="s">
        <v>74</v>
      </c>
      <c r="H11" s="109"/>
      <c r="I11" s="110"/>
    </row>
    <row r="12" spans="1:9" ht="15.75" x14ac:dyDescent="0.25">
      <c r="A12" s="59">
        <v>3</v>
      </c>
      <c r="B12" s="60" t="s">
        <v>71</v>
      </c>
      <c r="C12" s="61">
        <v>1998</v>
      </c>
      <c r="D12" s="61">
        <v>882</v>
      </c>
      <c r="E12" s="61">
        <v>300</v>
      </c>
      <c r="F12" s="62">
        <f>D12-E12</f>
        <v>582</v>
      </c>
      <c r="G12" s="108" t="s">
        <v>73</v>
      </c>
      <c r="H12" s="109"/>
      <c r="I12" s="110"/>
    </row>
    <row r="13" spans="1:9" ht="15.75" x14ac:dyDescent="0.25">
      <c r="A13" s="59">
        <v>4</v>
      </c>
      <c r="B13" s="60" t="s">
        <v>76</v>
      </c>
      <c r="C13" s="61">
        <v>156</v>
      </c>
      <c r="D13" s="61">
        <v>156</v>
      </c>
      <c r="E13" s="61">
        <v>156</v>
      </c>
      <c r="F13" s="62">
        <v>0</v>
      </c>
      <c r="G13" s="108" t="s">
        <v>77</v>
      </c>
      <c r="H13" s="109"/>
      <c r="I13" s="110"/>
    </row>
    <row r="14" spans="1:9" ht="15.75" x14ac:dyDescent="0.25">
      <c r="A14" s="59">
        <v>5</v>
      </c>
      <c r="B14" s="60" t="s">
        <v>52</v>
      </c>
      <c r="C14" s="61">
        <v>200</v>
      </c>
      <c r="D14" s="61">
        <v>178</v>
      </c>
      <c r="E14" s="61">
        <v>0</v>
      </c>
      <c r="F14" s="62">
        <f t="shared" ref="F14" si="0">D14</f>
        <v>178</v>
      </c>
      <c r="G14" s="108" t="s">
        <v>51</v>
      </c>
      <c r="H14" s="109"/>
      <c r="I14" s="110"/>
    </row>
    <row r="15" spans="1:9" ht="15.75" x14ac:dyDescent="0.25">
      <c r="A15" s="59">
        <v>6</v>
      </c>
      <c r="B15" s="60" t="s">
        <v>50</v>
      </c>
      <c r="C15" s="61">
        <v>300</v>
      </c>
      <c r="D15" s="61">
        <v>52</v>
      </c>
      <c r="E15" s="61">
        <v>0</v>
      </c>
      <c r="F15" s="62">
        <f>D15-E15</f>
        <v>52</v>
      </c>
      <c r="G15" s="108" t="s">
        <v>58</v>
      </c>
      <c r="H15" s="109"/>
      <c r="I15" s="110"/>
    </row>
    <row r="16" spans="1:9" ht="15.75" x14ac:dyDescent="0.25">
      <c r="A16" s="59">
        <v>7</v>
      </c>
      <c r="B16" s="63" t="s">
        <v>50</v>
      </c>
      <c r="C16" s="61">
        <v>200</v>
      </c>
      <c r="D16" s="61">
        <v>22</v>
      </c>
      <c r="E16" s="61">
        <v>0</v>
      </c>
      <c r="F16" s="62">
        <f>D16-E16</f>
        <v>22</v>
      </c>
      <c r="G16" s="108" t="s">
        <v>59</v>
      </c>
      <c r="H16" s="109"/>
      <c r="I16" s="110"/>
    </row>
    <row r="17" spans="1:9" ht="15.75" x14ac:dyDescent="0.25">
      <c r="A17" s="59">
        <v>8</v>
      </c>
      <c r="B17" s="63" t="s">
        <v>75</v>
      </c>
      <c r="C17" s="61">
        <v>30</v>
      </c>
      <c r="D17" s="61">
        <v>2</v>
      </c>
      <c r="E17" s="61">
        <v>0</v>
      </c>
      <c r="F17" s="62">
        <f>D17-E17</f>
        <v>2</v>
      </c>
      <c r="G17" s="108" t="s">
        <v>58</v>
      </c>
      <c r="H17" s="109"/>
      <c r="I17" s="110"/>
    </row>
    <row r="18" spans="1:9" ht="15.75" x14ac:dyDescent="0.25">
      <c r="A18" s="59">
        <v>9</v>
      </c>
      <c r="B18" s="63" t="s">
        <v>67</v>
      </c>
      <c r="C18" s="61">
        <v>30</v>
      </c>
      <c r="D18" s="61">
        <v>3</v>
      </c>
      <c r="E18" s="61">
        <v>0</v>
      </c>
      <c r="F18" s="62">
        <v>3</v>
      </c>
      <c r="G18" s="108" t="s">
        <v>58</v>
      </c>
      <c r="H18" s="109"/>
      <c r="I18" s="110"/>
    </row>
    <row r="19" spans="1:9" ht="15.75" x14ac:dyDescent="0.25">
      <c r="A19" s="59">
        <v>10</v>
      </c>
      <c r="B19" s="63" t="s">
        <v>66</v>
      </c>
      <c r="C19" s="61"/>
      <c r="D19" s="61"/>
      <c r="E19" s="61">
        <v>18</v>
      </c>
      <c r="F19" s="62"/>
      <c r="G19" s="108"/>
      <c r="H19" s="109"/>
      <c r="I19" s="110"/>
    </row>
    <row r="20" spans="1:9" ht="15.75" x14ac:dyDescent="0.25">
      <c r="A20" s="112" t="s">
        <v>53</v>
      </c>
      <c r="B20" s="113"/>
      <c r="C20" s="64">
        <f>SUM(C10:C19)</f>
        <v>6114</v>
      </c>
      <c r="D20" s="64">
        <f>SUM(D10:D19)</f>
        <v>1588</v>
      </c>
      <c r="E20" s="64">
        <f>SUM(E10:E19)</f>
        <v>625</v>
      </c>
      <c r="F20" s="64">
        <f>SUM(F10:F19)</f>
        <v>981</v>
      </c>
      <c r="G20" s="114"/>
      <c r="H20" s="115"/>
      <c r="I20" s="116"/>
    </row>
    <row r="21" spans="1:9" ht="15.75" x14ac:dyDescent="0.25">
      <c r="A21" s="56"/>
      <c r="B21" s="56"/>
      <c r="C21" s="56"/>
      <c r="D21" s="56"/>
      <c r="E21" s="56"/>
      <c r="F21" s="56"/>
      <c r="G21" s="56"/>
      <c r="H21" s="56"/>
      <c r="I21" s="56"/>
    </row>
    <row r="22" spans="1:9" ht="15.75" x14ac:dyDescent="0.25">
      <c r="A22" s="117" t="s">
        <v>27</v>
      </c>
      <c r="B22" s="117"/>
      <c r="C22" s="117"/>
      <c r="D22" s="120" t="s">
        <v>57</v>
      </c>
      <c r="E22" s="120"/>
      <c r="F22" s="117" t="s">
        <v>69</v>
      </c>
      <c r="G22" s="117"/>
      <c r="H22" s="117" t="s">
        <v>54</v>
      </c>
      <c r="I22" s="117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65"/>
      <c r="B24" s="65"/>
      <c r="C24" s="65"/>
      <c r="D24" s="65"/>
      <c r="E24" s="65"/>
      <c r="F24" s="66"/>
      <c r="G24" s="65"/>
      <c r="H24" s="65"/>
      <c r="I24" s="65"/>
    </row>
    <row r="25" spans="1:9" ht="15.75" x14ac:dyDescent="0.25">
      <c r="A25" s="119"/>
      <c r="B25" s="119"/>
      <c r="C25" s="119"/>
      <c r="D25" s="71"/>
      <c r="E25" s="119"/>
      <c r="F25" s="119"/>
      <c r="G25" s="65"/>
      <c r="H25" s="119"/>
      <c r="I25" s="119"/>
    </row>
    <row r="26" spans="1:9" ht="15.75" x14ac:dyDescent="0.25">
      <c r="A26" s="111"/>
      <c r="B26" s="111"/>
      <c r="C26" s="111"/>
      <c r="D26" s="67"/>
      <c r="E26" s="67"/>
      <c r="F26" s="69"/>
      <c r="G26" s="69"/>
      <c r="H26" s="111"/>
      <c r="I26" s="111"/>
    </row>
    <row r="27" spans="1:9" ht="15.75" x14ac:dyDescent="0.25">
      <c r="A27" s="111" t="s">
        <v>28</v>
      </c>
      <c r="B27" s="111"/>
      <c r="C27" s="111"/>
      <c r="D27" s="69" t="s">
        <v>56</v>
      </c>
      <c r="E27" s="67"/>
      <c r="F27" s="69" t="s">
        <v>68</v>
      </c>
      <c r="G27" s="69"/>
      <c r="H27" s="111" t="s">
        <v>6</v>
      </c>
      <c r="I27" s="111"/>
    </row>
    <row r="28" spans="1:9" ht="15.75" x14ac:dyDescent="0.25">
      <c r="A28" s="56"/>
      <c r="B28" s="56"/>
      <c r="C28" s="56"/>
      <c r="D28" s="56"/>
      <c r="E28" s="56"/>
      <c r="F28" s="56"/>
      <c r="G28" s="56"/>
      <c r="H28" s="56"/>
      <c r="I28" s="56"/>
    </row>
    <row r="29" spans="1:9" ht="15.75" x14ac:dyDescent="0.25">
      <c r="A29" s="118"/>
      <c r="B29" s="118"/>
      <c r="C29" s="118"/>
      <c r="D29" s="70"/>
      <c r="E29" s="56"/>
      <c r="F29" s="56"/>
      <c r="G29" s="118"/>
      <c r="H29" s="118"/>
      <c r="I29" s="118"/>
    </row>
  </sheetData>
  <mergeCells count="35"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29:C29"/>
    <mergeCell ref="G29:I29"/>
    <mergeCell ref="H22:I22"/>
    <mergeCell ref="E25:F25"/>
    <mergeCell ref="A26:C26"/>
    <mergeCell ref="H26:I26"/>
    <mergeCell ref="H27:I27"/>
    <mergeCell ref="D22:E22"/>
    <mergeCell ref="A22:C22"/>
    <mergeCell ref="A25:C25"/>
    <mergeCell ref="H25:I25"/>
    <mergeCell ref="G10:I10"/>
    <mergeCell ref="G11:I11"/>
    <mergeCell ref="G12:I12"/>
    <mergeCell ref="A27:C27"/>
    <mergeCell ref="A20:B20"/>
    <mergeCell ref="G20:I20"/>
    <mergeCell ref="G19:I19"/>
    <mergeCell ref="G15:I15"/>
    <mergeCell ref="G14:I14"/>
    <mergeCell ref="G16:I16"/>
    <mergeCell ref="G17:I17"/>
    <mergeCell ref="G18:I18"/>
    <mergeCell ref="F22:G22"/>
    <mergeCell ref="G13:I1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2024-12-18T08:07:50Z</dcterms:modified>
</cp:coreProperties>
</file>