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7\1.XuLyBH\"/>
    </mc:Choice>
  </mc:AlternateContent>
  <bookViews>
    <workbookView xWindow="0" yWindow="4215" windowWidth="21600" windowHeight="11385" activeTab="4"/>
  </bookViews>
  <sheets>
    <sheet name="PhuKien" sheetId="55" r:id="rId1"/>
    <sheet name="TG102LE" sheetId="54" r:id="rId2"/>
    <sheet name="TG102V" sheetId="53" r:id="rId3"/>
    <sheet name="CAM" sheetId="52" r:id="rId4"/>
    <sheet name="VNSH02" sheetId="51" r:id="rId5"/>
  </sheets>
  <definedNames>
    <definedName name="_xlnm._FilterDatabase" localSheetId="3" hidden="1">CAM!$S$4:$S$51</definedName>
    <definedName name="_xlnm._FilterDatabase" localSheetId="0" hidden="1">PhuKien!$S$4:$S$51</definedName>
    <definedName name="_xlnm._FilterDatabase" localSheetId="1" hidden="1">TG102LE!$S$4:$S$51</definedName>
    <definedName name="_xlnm._FilterDatabase" localSheetId="2" hidden="1">TG102V!$S$4:$S$51</definedName>
    <definedName name="_xlnm._FilterDatabase" localSheetId="4" hidden="1">VNSH02!$S$4:$S$51</definedName>
    <definedName name="_xlnm.Criteria" localSheetId="3">CAM!$S$4:$S$51</definedName>
    <definedName name="_xlnm.Criteria" localSheetId="0">PhuKien!$S$4:$S$51</definedName>
    <definedName name="_xlnm.Criteria" localSheetId="1">TG102LE!$S$4:$S$51</definedName>
    <definedName name="_xlnm.Criteria" localSheetId="2">TG102V!$S$4:$S$51</definedName>
    <definedName name="_xlnm.Criteria" localSheetId="4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4" i="55"/>
  <c r="V33" i="55"/>
  <c r="V32" i="55"/>
  <c r="V30" i="55"/>
  <c r="V29" i="55"/>
  <c r="V28" i="55"/>
  <c r="V27" i="55"/>
  <c r="V26" i="55"/>
  <c r="V21" i="55"/>
  <c r="X48" i="54" l="1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4" i="54"/>
  <c r="V33" i="54"/>
  <c r="V32" i="54"/>
  <c r="V30" i="54"/>
  <c r="V29" i="54"/>
  <c r="V28" i="54"/>
  <c r="V27" i="54"/>
  <c r="V26" i="54"/>
  <c r="V21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4" i="53"/>
  <c r="V33" i="53"/>
  <c r="V32" i="53"/>
  <c r="V30" i="53"/>
  <c r="V29" i="53"/>
  <c r="V28" i="53"/>
  <c r="V27" i="53"/>
  <c r="V26" i="53"/>
  <c r="V21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4" i="52"/>
  <c r="V33" i="52"/>
  <c r="V32" i="52"/>
  <c r="V30" i="52"/>
  <c r="V29" i="52"/>
  <c r="V28" i="52"/>
  <c r="V27" i="52"/>
  <c r="V26" i="52"/>
  <c r="V21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</calcChain>
</file>

<file path=xl/sharedStrings.xml><?xml version="1.0" encoding="utf-8"?>
<sst xmlns="http://schemas.openxmlformats.org/spreadsheetml/2006/main" count="469" uniqueCount="110">
  <si>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</si>
  <si>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</si>
  <si>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</si>
  <si>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</si>
  <si>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</si>
  <si>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</si>
  <si>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</si>
  <si>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</si>
  <si>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</si>
  <si>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</si>
  <si>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</si>
  <si>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</si>
  <si>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</si>
  <si>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</si>
  <si>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</si>
  <si>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</si>
  <si>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</si>
  <si>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</si>
  <si>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</si>
  <si>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</si>
  <si>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</si>
  <si>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</si>
  <si>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</si>
  <si>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</si>
  <si>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</si>
  <si>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</si>
  <si>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</si>
  <si>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</si>
  <si>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</si>
  <si>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</si>
  <si>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</si>
  <si>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</si>
  <si>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</si>
  <si>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</si>
  <si>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</si>
  <si>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</si>
  <si>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</si>
  <si>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</si>
  <si>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</si>
  <si>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</si>
  <si>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</si>
  <si>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</si>
  <si>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</si>
  <si>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</si>
  <si>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</si>
  <si>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</si>
  <si>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</si>
  <si>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</si>
  <si>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</si>
  <si>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</si>
  <si>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</si>
  <si>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</si>
  <si>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</si>
  <si>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</si>
  <si>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</si>
  <si>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</si>
  <si>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</si>
  <si>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</si>
  <si>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</si>
  <si>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</si>
  <si>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</si>
  <si>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</si>
  <si>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VNSH02</t>
  </si>
  <si>
    <t>Còn BH</t>
  </si>
  <si>
    <t>BT</t>
  </si>
  <si>
    <t>Tùng</t>
  </si>
  <si>
    <t>V3.3.21.6_R23041202</t>
  </si>
  <si>
    <t>Anh Tuấn BG</t>
  </si>
  <si>
    <t>WP21120135S00555 / 00320024D4</t>
  </si>
  <si>
    <t>Thiết bị không lên nguồn</t>
  </si>
  <si>
    <t>ID mới: 00320059E6</t>
  </si>
  <si>
    <t>125.212.203.105,21083</t>
  </si>
  <si>
    <t>WSP21060008S0115 / 0032000A34</t>
  </si>
  <si>
    <t>ID mới: 0032005996</t>
  </si>
  <si>
    <t>Thiết bị không nhận sim, thẻ nhớ</t>
  </si>
  <si>
    <t>Cảm biến hồng ngoại bị vỡ</t>
  </si>
  <si>
    <t>Thay main mặt trước + sau</t>
  </si>
  <si>
    <t>WSP21060008S0139 / 0032000B23</t>
  </si>
  <si>
    <t>Thay main mặt trước (main id: 00320024D4)</t>
  </si>
  <si>
    <t>WP21120135S01313 / 003200223E</t>
  </si>
  <si>
    <t>V3.3.21.5_R22090903</t>
  </si>
  <si>
    <t>Thiết bị hoạt động bình thường</t>
  </si>
  <si>
    <t>WP22050219S03555 / 0032004AD4</t>
  </si>
  <si>
    <t>V3.3.21.5_DC23061395</t>
  </si>
  <si>
    <t>Thiết bị lỗi camera mặt sau</t>
  </si>
  <si>
    <t>Thay main mặt sau</t>
  </si>
  <si>
    <t>ID mới: 00320059E4</t>
  </si>
  <si>
    <t>WP21110069S00905 / 003200545D</t>
  </si>
  <si>
    <t>LE.2.00.---28.200624</t>
  </si>
  <si>
    <t>H</t>
  </si>
  <si>
    <t>125.212.203.114,14747</t>
  </si>
  <si>
    <t>Thiết bị không nhận sim</t>
  </si>
  <si>
    <t>Xử lý lại phần cứng</t>
  </si>
  <si>
    <t>TG102V</t>
  </si>
  <si>
    <t>Main chập nổ, oxi hóa</t>
  </si>
  <si>
    <t>Không sửa chữa</t>
  </si>
  <si>
    <t>KS</t>
  </si>
  <si>
    <t>VI.2.00.---19.200527</t>
  </si>
  <si>
    <t>VI.2.00.---21.200630</t>
  </si>
  <si>
    <t>Nâng cấp khay sim, nâng cấp FW</t>
  </si>
  <si>
    <t>PC+PM</t>
  </si>
  <si>
    <t>LK,NCFW</t>
  </si>
  <si>
    <t>Camera</t>
  </si>
  <si>
    <t>Không rõ</t>
  </si>
  <si>
    <t>Test lại thiết bị</t>
  </si>
  <si>
    <t>Thẻ nhớ</t>
  </si>
  <si>
    <t>SL: 8</t>
  </si>
  <si>
    <t>Thẻ lỗi không đọc nghi được</t>
  </si>
  <si>
    <t>Không bảo hành</t>
  </si>
  <si>
    <t>Lỗi thời 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</si>
</sst>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2" zoomScale="115" zoomScaleNormal="115" workbookViewId="0">
      <selection activeCell="O10" sqref="O10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29"/>
    </row>
    <row r="2" spans="1:23" ht="24.95" customHeight="1" x14ac:dyDescent="0.25">
      <c r="A2" s="66" t="s">
        <v>8</v>
      </c>
      <c r="B2" s="67"/>
      <c r="C2" s="67"/>
      <c r="D2" s="67"/>
      <c r="E2" s="68" t="s">
        <v>67</v>
      </c>
      <c r="F2" s="6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9" t="s">
        <v>0</v>
      </c>
      <c r="B4" s="64" t="s">
        <v>7</v>
      </c>
      <c r="C4" s="64"/>
      <c r="D4" s="64"/>
      <c r="E4" s="64"/>
      <c r="F4" s="64"/>
      <c r="G4" s="64"/>
      <c r="H4" s="64"/>
      <c r="I4" s="64"/>
      <c r="J4" s="64" t="s">
        <v>10</v>
      </c>
      <c r="K4" s="64"/>
      <c r="L4" s="61" t="s">
        <v>61</v>
      </c>
      <c r="M4" s="61" t="s">
        <v>41</v>
      </c>
      <c r="N4" s="61" t="s">
        <v>9</v>
      </c>
      <c r="O4" s="61" t="s">
        <v>6</v>
      </c>
      <c r="P4" s="59" t="s">
        <v>13</v>
      </c>
      <c r="Q4" s="61" t="s">
        <v>38</v>
      </c>
      <c r="R4" s="61" t="s">
        <v>52</v>
      </c>
      <c r="S4" s="63" t="s">
        <v>53</v>
      </c>
      <c r="U4" s="64" t="s">
        <v>38</v>
      </c>
      <c r="V4" s="64" t="s">
        <v>52</v>
      </c>
      <c r="W4" s="30"/>
    </row>
    <row r="5" spans="1:23" ht="50.1" customHeight="1" x14ac:dyDescent="0.25">
      <c r="A5" s="69"/>
      <c r="B5" s="54" t="s">
        <v>1</v>
      </c>
      <c r="C5" s="54" t="s">
        <v>2</v>
      </c>
      <c r="D5" s="54" t="s">
        <v>3</v>
      </c>
      <c r="E5" s="54" t="s">
        <v>42</v>
      </c>
      <c r="F5" s="54" t="s">
        <v>4</v>
      </c>
      <c r="G5" s="54" t="s">
        <v>5</v>
      </c>
      <c r="H5" s="54" t="s">
        <v>54</v>
      </c>
      <c r="I5" s="35" t="s">
        <v>14</v>
      </c>
      <c r="J5" s="54" t="s">
        <v>11</v>
      </c>
      <c r="K5" s="54" t="s">
        <v>12</v>
      </c>
      <c r="L5" s="62"/>
      <c r="M5" s="62"/>
      <c r="N5" s="62"/>
      <c r="O5" s="62"/>
      <c r="P5" s="60"/>
      <c r="Q5" s="62"/>
      <c r="R5" s="62"/>
      <c r="S5" s="63"/>
      <c r="U5" s="64"/>
      <c r="V5" s="64"/>
      <c r="W5" s="30"/>
    </row>
    <row r="6" spans="1:23" ht="18" customHeight="1" x14ac:dyDescent="0.25">
      <c r="A6" s="47">
        <v>1</v>
      </c>
      <c r="B6" s="40">
        <v>45133</v>
      </c>
      <c r="C6" s="40">
        <v>45135</v>
      </c>
      <c r="D6" s="39" t="s">
        <v>105</v>
      </c>
      <c r="E6" s="41" t="s">
        <v>106</v>
      </c>
      <c r="F6" s="39"/>
      <c r="G6" s="39" t="s">
        <v>89</v>
      </c>
      <c r="H6" s="39"/>
      <c r="I6" s="42"/>
      <c r="J6" s="44"/>
      <c r="K6" s="45"/>
      <c r="L6" s="45" t="s">
        <v>107</v>
      </c>
      <c r="M6" s="45" t="s">
        <v>108</v>
      </c>
      <c r="N6" s="43"/>
      <c r="O6" s="43" t="s">
        <v>96</v>
      </c>
      <c r="P6" s="45" t="s">
        <v>65</v>
      </c>
      <c r="Q6" s="43"/>
      <c r="R6" s="46"/>
      <c r="S6" s="47"/>
      <c r="T6" s="55"/>
      <c r="U6" s="56" t="s">
        <v>17</v>
      </c>
      <c r="V6" s="3" t="s">
        <v>19</v>
      </c>
      <c r="W6" s="55"/>
    </row>
    <row r="7" spans="1:23" ht="18" customHeight="1" x14ac:dyDescent="0.25">
      <c r="A7" s="47">
        <v>2</v>
      </c>
      <c r="B7" s="40"/>
      <c r="C7" s="40"/>
      <c r="D7" s="39"/>
      <c r="E7" s="41"/>
      <c r="F7" s="39"/>
      <c r="G7" s="39"/>
      <c r="H7" s="39"/>
      <c r="I7" s="42"/>
      <c r="J7" s="45"/>
      <c r="K7" s="45"/>
      <c r="L7" s="44"/>
      <c r="M7" s="45"/>
      <c r="N7" s="43"/>
      <c r="O7" s="43"/>
      <c r="P7" s="45"/>
      <c r="Q7" s="43"/>
      <c r="R7" s="46"/>
      <c r="S7" s="47"/>
      <c r="T7" s="55"/>
      <c r="U7" s="57"/>
      <c r="V7" s="3" t="s">
        <v>34</v>
      </c>
      <c r="W7" s="55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55"/>
      <c r="U8" s="57"/>
      <c r="V8" s="3" t="s">
        <v>20</v>
      </c>
      <c r="W8" s="55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5"/>
      <c r="K9" s="45"/>
      <c r="L9" s="45"/>
      <c r="M9" s="45"/>
      <c r="N9" s="43"/>
      <c r="O9" s="43"/>
      <c r="P9" s="45"/>
      <c r="Q9" s="43"/>
      <c r="R9" s="46"/>
      <c r="S9" s="47"/>
      <c r="T9" s="55"/>
      <c r="U9" s="57"/>
      <c r="V9" s="3" t="s">
        <v>50</v>
      </c>
      <c r="W9" s="55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55"/>
      <c r="U10" s="57"/>
      <c r="V10" s="3" t="s">
        <v>30</v>
      </c>
      <c r="W10" s="55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55"/>
      <c r="U11" s="57"/>
      <c r="V11" s="3" t="s">
        <v>29</v>
      </c>
      <c r="W11" s="55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5"/>
      <c r="U12" s="56" t="s">
        <v>18</v>
      </c>
      <c r="V12" s="3" t="s">
        <v>22</v>
      </c>
      <c r="W12" s="55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5"/>
      <c r="U13" s="57"/>
      <c r="V13" s="3" t="s">
        <v>36</v>
      </c>
      <c r="W13" s="55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5"/>
      <c r="U14" s="57"/>
      <c r="V14" s="3" t="s">
        <v>35</v>
      </c>
      <c r="W14" s="55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5"/>
      <c r="U15" s="57"/>
      <c r="V15" s="3" t="s">
        <v>23</v>
      </c>
      <c r="W15" s="55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5"/>
      <c r="U16" s="58"/>
      <c r="V16" s="3" t="s">
        <v>24</v>
      </c>
      <c r="W16" s="55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5"/>
      <c r="U17" s="55"/>
      <c r="V17" s="10"/>
      <c r="W17" s="55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5"/>
      <c r="U18" s="55"/>
      <c r="V18" s="10"/>
      <c r="W18" s="55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5"/>
      <c r="U19" s="54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5"/>
      <c r="U20" s="3" t="s">
        <v>16</v>
      </c>
      <c r="V20" s="3">
        <v>4</v>
      </c>
      <c r="W20" s="55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5"/>
      <c r="U21" s="3" t="s">
        <v>48</v>
      </c>
      <c r="V21" s="3">
        <f>COUNTIF($Q$6:$Q$51,"PC")</f>
        <v>0</v>
      </c>
      <c r="W21" s="55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5"/>
      <c r="U22" s="3" t="s">
        <v>49</v>
      </c>
      <c r="V22" s="3"/>
      <c r="W22" s="55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5"/>
      <c r="U23" s="55"/>
      <c r="V23" s="10"/>
      <c r="W23" s="55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5"/>
      <c r="U24" s="55"/>
      <c r="V24" s="10"/>
      <c r="W24" s="55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5"/>
      <c r="U25" s="54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5"/>
      <c r="U26" s="3" t="s">
        <v>25</v>
      </c>
      <c r="V26" s="3">
        <f>COUNTIF($R$6:$R$51,"*MCU*")</f>
        <v>0</v>
      </c>
      <c r="W26" s="55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5"/>
      <c r="U27" s="3" t="s">
        <v>33</v>
      </c>
      <c r="V27" s="3">
        <f>COUNTIF($R$6:$R$51,"*GSM*")</f>
        <v>0</v>
      </c>
      <c r="W27" s="55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5"/>
      <c r="U28" s="3" t="s">
        <v>26</v>
      </c>
      <c r="V28" s="3">
        <f>COUNTIF($R$6:$R$51,"*GPS*")</f>
        <v>0</v>
      </c>
      <c r="W28" s="55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5"/>
      <c r="U29" s="3" t="s">
        <v>51</v>
      </c>
      <c r="V29" s="3">
        <f>COUNTIF($R$6:$R$51,"*NG*")</f>
        <v>0</v>
      </c>
      <c r="W29" s="55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5"/>
      <c r="U30" s="3" t="s">
        <v>31</v>
      </c>
      <c r="V30" s="3">
        <f>COUNTIF($R$6:$R$51,"*I/O*")</f>
        <v>0</v>
      </c>
      <c r="W30" s="55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5"/>
      <c r="U31" s="3" t="s">
        <v>21</v>
      </c>
      <c r="V31" s="3"/>
      <c r="W31" s="55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5"/>
      <c r="U32" s="3" t="s">
        <v>27</v>
      </c>
      <c r="V32" s="3">
        <f>COUNTIF($R$6:$R$51,"*MCH*")</f>
        <v>0</v>
      </c>
      <c r="W32" s="55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5"/>
      <c r="U33" s="3" t="s">
        <v>46</v>
      </c>
      <c r="V33" s="3">
        <f>COUNTIF($R$6:$R$51,"*SF*")</f>
        <v>0</v>
      </c>
      <c r="W33" s="55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5"/>
      <c r="U34" s="3" t="s">
        <v>47</v>
      </c>
      <c r="V34" s="3">
        <f>COUNTIF($R$6:$R$51,"*RTB*")</f>
        <v>0</v>
      </c>
      <c r="W34" s="55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5"/>
      <c r="U35" s="3" t="s">
        <v>37</v>
      </c>
      <c r="V35" s="3"/>
      <c r="W35" s="55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5"/>
      <c r="U36" s="3" t="s">
        <v>28</v>
      </c>
      <c r="V36" s="3"/>
      <c r="W36" s="55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5"/>
      <c r="U37" s="12" t="s">
        <v>32</v>
      </c>
      <c r="V37" s="3"/>
      <c r="W37" s="55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5"/>
      <c r="U38" s="55"/>
      <c r="V38" s="10"/>
      <c r="W38" s="55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5"/>
      <c r="U39" s="55"/>
      <c r="V39" s="10"/>
      <c r="W39" s="55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5"/>
      <c r="U40" s="12" t="s">
        <v>39</v>
      </c>
      <c r="V40" s="3">
        <f>COUNTIF($O$6:$O$51,"*DM*")</f>
        <v>0</v>
      </c>
      <c r="W40" s="55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5"/>
      <c r="U41" s="12" t="s">
        <v>40</v>
      </c>
      <c r="V41" s="3">
        <f>COUNTIF($O$6:$O$51,"*KS*")</f>
        <v>1</v>
      </c>
      <c r="W41" s="55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5"/>
      <c r="U42" s="55"/>
      <c r="V42" s="10"/>
      <c r="W42" s="55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5"/>
      <c r="U43" s="55"/>
      <c r="V43" s="10"/>
      <c r="W43" s="55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5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5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5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5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5"/>
      <c r="V56" s="55"/>
      <c r="W56" s="55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5"/>
      <c r="V57" s="55"/>
      <c r="W57" s="55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L2" zoomScale="115" zoomScaleNormal="115" workbookViewId="0">
      <selection activeCell="B6" sqref="B6:S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29"/>
    </row>
    <row r="2" spans="1:23" ht="24.95" customHeight="1" x14ac:dyDescent="0.25">
      <c r="A2" s="66" t="s">
        <v>8</v>
      </c>
      <c r="B2" s="67"/>
      <c r="C2" s="67"/>
      <c r="D2" s="67"/>
      <c r="E2" s="68" t="s">
        <v>67</v>
      </c>
      <c r="F2" s="6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9" t="s">
        <v>0</v>
      </c>
      <c r="B4" s="64" t="s">
        <v>7</v>
      </c>
      <c r="C4" s="64"/>
      <c r="D4" s="64"/>
      <c r="E4" s="64"/>
      <c r="F4" s="64"/>
      <c r="G4" s="64"/>
      <c r="H4" s="64"/>
      <c r="I4" s="64"/>
      <c r="J4" s="64" t="s">
        <v>10</v>
      </c>
      <c r="K4" s="64"/>
      <c r="L4" s="61" t="s">
        <v>61</v>
      </c>
      <c r="M4" s="61" t="s">
        <v>41</v>
      </c>
      <c r="N4" s="61" t="s">
        <v>9</v>
      </c>
      <c r="O4" s="61" t="s">
        <v>6</v>
      </c>
      <c r="P4" s="59" t="s">
        <v>13</v>
      </c>
      <c r="Q4" s="61" t="s">
        <v>38</v>
      </c>
      <c r="R4" s="61" t="s">
        <v>52</v>
      </c>
      <c r="S4" s="63" t="s">
        <v>53</v>
      </c>
      <c r="U4" s="64" t="s">
        <v>38</v>
      </c>
      <c r="V4" s="64" t="s">
        <v>52</v>
      </c>
      <c r="W4" s="30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42</v>
      </c>
      <c r="F5" s="53" t="s">
        <v>4</v>
      </c>
      <c r="G5" s="53" t="s">
        <v>5</v>
      </c>
      <c r="H5" s="53" t="s">
        <v>54</v>
      </c>
      <c r="I5" s="35" t="s">
        <v>14</v>
      </c>
      <c r="J5" s="53" t="s">
        <v>11</v>
      </c>
      <c r="K5" s="53" t="s">
        <v>12</v>
      </c>
      <c r="L5" s="62"/>
      <c r="M5" s="62"/>
      <c r="N5" s="62"/>
      <c r="O5" s="62"/>
      <c r="P5" s="60"/>
      <c r="Q5" s="62"/>
      <c r="R5" s="62"/>
      <c r="S5" s="63"/>
      <c r="U5" s="64"/>
      <c r="V5" s="64"/>
      <c r="W5" s="30"/>
    </row>
    <row r="6" spans="1:23" ht="18" customHeight="1" x14ac:dyDescent="0.25">
      <c r="A6" s="47">
        <v>1</v>
      </c>
      <c r="B6" s="40">
        <v>45133</v>
      </c>
      <c r="C6" s="40">
        <v>45135</v>
      </c>
      <c r="D6" s="39" t="s">
        <v>43</v>
      </c>
      <c r="E6" s="41">
        <v>868183033882312</v>
      </c>
      <c r="F6" s="39"/>
      <c r="G6" s="39" t="s">
        <v>89</v>
      </c>
      <c r="H6" s="39"/>
      <c r="I6" s="42" t="s">
        <v>90</v>
      </c>
      <c r="J6" s="44" t="s">
        <v>88</v>
      </c>
      <c r="K6" s="45"/>
      <c r="L6" s="45" t="s">
        <v>91</v>
      </c>
      <c r="M6" s="45" t="s">
        <v>92</v>
      </c>
      <c r="N6" s="43"/>
      <c r="O6" s="43" t="s">
        <v>64</v>
      </c>
      <c r="P6" s="45" t="s">
        <v>65</v>
      </c>
      <c r="Q6" s="43" t="s">
        <v>17</v>
      </c>
      <c r="R6" s="46" t="s">
        <v>29</v>
      </c>
      <c r="S6" s="47"/>
      <c r="T6" s="52"/>
      <c r="U6" s="56" t="s">
        <v>17</v>
      </c>
      <c r="V6" s="3" t="s">
        <v>19</v>
      </c>
      <c r="W6" s="52"/>
    </row>
    <row r="7" spans="1:23" ht="18" customHeight="1" x14ac:dyDescent="0.25">
      <c r="A7" s="47">
        <v>2</v>
      </c>
      <c r="B7" s="40"/>
      <c r="C7" s="40"/>
      <c r="D7" s="39"/>
      <c r="E7" s="41"/>
      <c r="F7" s="39"/>
      <c r="G7" s="39"/>
      <c r="H7" s="39"/>
      <c r="I7" s="42"/>
      <c r="J7" s="45"/>
      <c r="K7" s="45"/>
      <c r="L7" s="44"/>
      <c r="M7" s="45"/>
      <c r="N7" s="43"/>
      <c r="O7" s="43"/>
      <c r="P7" s="45"/>
      <c r="Q7" s="43"/>
      <c r="R7" s="46"/>
      <c r="S7" s="47"/>
      <c r="T7" s="52"/>
      <c r="U7" s="57"/>
      <c r="V7" s="3" t="s">
        <v>34</v>
      </c>
      <c r="W7" s="52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52"/>
      <c r="U8" s="57"/>
      <c r="V8" s="3" t="s">
        <v>20</v>
      </c>
      <c r="W8" s="52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5"/>
      <c r="K9" s="45"/>
      <c r="L9" s="45"/>
      <c r="M9" s="45"/>
      <c r="N9" s="43"/>
      <c r="O9" s="43"/>
      <c r="P9" s="45"/>
      <c r="Q9" s="43"/>
      <c r="R9" s="46"/>
      <c r="S9" s="47"/>
      <c r="T9" s="52"/>
      <c r="U9" s="57"/>
      <c r="V9" s="3" t="s">
        <v>50</v>
      </c>
      <c r="W9" s="52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52"/>
      <c r="U10" s="57"/>
      <c r="V10" s="3" t="s">
        <v>30</v>
      </c>
      <c r="W10" s="52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52"/>
      <c r="U11" s="57"/>
      <c r="V11" s="3" t="s">
        <v>29</v>
      </c>
      <c r="W11" s="52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2"/>
      <c r="U12" s="56" t="s">
        <v>18</v>
      </c>
      <c r="V12" s="3" t="s">
        <v>22</v>
      </c>
      <c r="W12" s="52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2"/>
      <c r="U13" s="57"/>
      <c r="V13" s="3" t="s">
        <v>36</v>
      </c>
      <c r="W13" s="52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2"/>
      <c r="U14" s="57"/>
      <c r="V14" s="3" t="s">
        <v>35</v>
      </c>
      <c r="W14" s="52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2"/>
      <c r="U15" s="57"/>
      <c r="V15" s="3" t="s">
        <v>23</v>
      </c>
      <c r="W15" s="52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2"/>
      <c r="U16" s="58"/>
      <c r="V16" s="3" t="s">
        <v>24</v>
      </c>
      <c r="W16" s="52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2"/>
      <c r="U17" s="52"/>
      <c r="V17" s="10"/>
      <c r="W17" s="52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2"/>
      <c r="U18" s="52"/>
      <c r="V18" s="10"/>
      <c r="W18" s="52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2"/>
      <c r="U19" s="53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2"/>
      <c r="U20" s="3" t="s">
        <v>16</v>
      </c>
      <c r="V20" s="3">
        <v>4</v>
      </c>
      <c r="W20" s="52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2"/>
      <c r="U21" s="3" t="s">
        <v>48</v>
      </c>
      <c r="V21" s="3">
        <f>COUNTIF($Q$6:$Q$51,"PC")</f>
        <v>1</v>
      </c>
      <c r="W21" s="52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2"/>
      <c r="U22" s="3" t="s">
        <v>49</v>
      </c>
      <c r="V22" s="3"/>
      <c r="W22" s="52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2"/>
      <c r="U23" s="52"/>
      <c r="V23" s="10"/>
      <c r="W23" s="52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2"/>
      <c r="U24" s="52"/>
      <c r="V24" s="10"/>
      <c r="W24" s="52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2"/>
      <c r="U25" s="53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2"/>
      <c r="U26" s="3" t="s">
        <v>25</v>
      </c>
      <c r="V26" s="3">
        <f>COUNTIF($R$6:$R$51,"*MCU*")</f>
        <v>0</v>
      </c>
      <c r="W26" s="52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2"/>
      <c r="U27" s="3" t="s">
        <v>33</v>
      </c>
      <c r="V27" s="3">
        <f>COUNTIF($R$6:$R$51,"*GSM*")</f>
        <v>0</v>
      </c>
      <c r="W27" s="52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2"/>
      <c r="U28" s="3" t="s">
        <v>26</v>
      </c>
      <c r="V28" s="3">
        <f>COUNTIF($R$6:$R$51,"*GPS*")</f>
        <v>0</v>
      </c>
      <c r="W28" s="52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2"/>
      <c r="U29" s="3" t="s">
        <v>51</v>
      </c>
      <c r="V29" s="3">
        <f>COUNTIF($R$6:$R$51,"*NG*")</f>
        <v>0</v>
      </c>
      <c r="W29" s="52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2"/>
      <c r="U30" s="3" t="s">
        <v>31</v>
      </c>
      <c r="V30" s="3">
        <f>COUNTIF($R$6:$R$51,"*I/O*")</f>
        <v>0</v>
      </c>
      <c r="W30" s="52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2"/>
      <c r="U31" s="3" t="s">
        <v>21</v>
      </c>
      <c r="V31" s="3"/>
      <c r="W31" s="52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2"/>
      <c r="U32" s="3" t="s">
        <v>27</v>
      </c>
      <c r="V32" s="3">
        <f>COUNTIF($R$6:$R$51,"*MCH*")</f>
        <v>0</v>
      </c>
      <c r="W32" s="52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2"/>
      <c r="U33" s="3" t="s">
        <v>46</v>
      </c>
      <c r="V33" s="3">
        <f>COUNTIF($R$6:$R$51,"*SF*")</f>
        <v>0</v>
      </c>
      <c r="W33" s="52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2"/>
      <c r="U34" s="3" t="s">
        <v>47</v>
      </c>
      <c r="V34" s="3">
        <f>COUNTIF($R$6:$R$51,"*RTB*")</f>
        <v>0</v>
      </c>
      <c r="W34" s="52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2"/>
      <c r="U35" s="3" t="s">
        <v>37</v>
      </c>
      <c r="V35" s="3"/>
      <c r="W35" s="52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2"/>
      <c r="U36" s="3" t="s">
        <v>28</v>
      </c>
      <c r="V36" s="3"/>
      <c r="W36" s="52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2"/>
      <c r="U37" s="12" t="s">
        <v>32</v>
      </c>
      <c r="V37" s="3"/>
      <c r="W37" s="52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2"/>
      <c r="U38" s="52"/>
      <c r="V38" s="10"/>
      <c r="W38" s="52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2"/>
      <c r="U39" s="52"/>
      <c r="V39" s="10"/>
      <c r="W39" s="52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2"/>
      <c r="U40" s="12" t="s">
        <v>39</v>
      </c>
      <c r="V40" s="3">
        <f>COUNTIF($O$6:$O$51,"*DM*")</f>
        <v>0</v>
      </c>
      <c r="W40" s="52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2"/>
      <c r="U41" s="12" t="s">
        <v>40</v>
      </c>
      <c r="V41" s="3">
        <f>COUNTIF($O$6:$O$51,"*KS*")</f>
        <v>0</v>
      </c>
      <c r="W41" s="52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2"/>
      <c r="U42" s="52"/>
      <c r="V42" s="10"/>
      <c r="W42" s="52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2"/>
      <c r="U43" s="52"/>
      <c r="V43" s="10"/>
      <c r="W43" s="52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2"/>
      <c r="V56" s="52"/>
      <c r="W56" s="52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2"/>
      <c r="V57" s="52"/>
      <c r="W57" s="52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L2" zoomScale="115" zoomScaleNormal="115" workbookViewId="0">
      <selection activeCell="B6" sqref="B6:S7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29"/>
    </row>
    <row r="2" spans="1:23" ht="24.95" customHeight="1" x14ac:dyDescent="0.25">
      <c r="A2" s="66" t="s">
        <v>8</v>
      </c>
      <c r="B2" s="67"/>
      <c r="C2" s="67"/>
      <c r="D2" s="67"/>
      <c r="E2" s="68" t="s">
        <v>67</v>
      </c>
      <c r="F2" s="6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9" t="s">
        <v>0</v>
      </c>
      <c r="B4" s="64" t="s">
        <v>7</v>
      </c>
      <c r="C4" s="64"/>
      <c r="D4" s="64"/>
      <c r="E4" s="64"/>
      <c r="F4" s="64"/>
      <c r="G4" s="64"/>
      <c r="H4" s="64"/>
      <c r="I4" s="64"/>
      <c r="J4" s="64" t="s">
        <v>10</v>
      </c>
      <c r="K4" s="64"/>
      <c r="L4" s="61" t="s">
        <v>61</v>
      </c>
      <c r="M4" s="61" t="s">
        <v>41</v>
      </c>
      <c r="N4" s="61" t="s">
        <v>9</v>
      </c>
      <c r="O4" s="61" t="s">
        <v>6</v>
      </c>
      <c r="P4" s="59" t="s">
        <v>13</v>
      </c>
      <c r="Q4" s="61" t="s">
        <v>38</v>
      </c>
      <c r="R4" s="61" t="s">
        <v>52</v>
      </c>
      <c r="S4" s="63" t="s">
        <v>53</v>
      </c>
      <c r="U4" s="64" t="s">
        <v>38</v>
      </c>
      <c r="V4" s="64" t="s">
        <v>52</v>
      </c>
      <c r="W4" s="30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42</v>
      </c>
      <c r="F5" s="53" t="s">
        <v>4</v>
      </c>
      <c r="G5" s="53" t="s">
        <v>5</v>
      </c>
      <c r="H5" s="53" t="s">
        <v>54</v>
      </c>
      <c r="I5" s="35" t="s">
        <v>14</v>
      </c>
      <c r="J5" s="53" t="s">
        <v>11</v>
      </c>
      <c r="K5" s="53" t="s">
        <v>12</v>
      </c>
      <c r="L5" s="62"/>
      <c r="M5" s="62"/>
      <c r="N5" s="62"/>
      <c r="O5" s="62"/>
      <c r="P5" s="60"/>
      <c r="Q5" s="62"/>
      <c r="R5" s="62"/>
      <c r="S5" s="63"/>
      <c r="U5" s="64"/>
      <c r="V5" s="64"/>
      <c r="W5" s="30"/>
    </row>
    <row r="6" spans="1:23" ht="18" customHeight="1" x14ac:dyDescent="0.25">
      <c r="A6" s="47">
        <v>1</v>
      </c>
      <c r="B6" s="40">
        <v>45133</v>
      </c>
      <c r="C6" s="40">
        <v>45135</v>
      </c>
      <c r="D6" s="39" t="s">
        <v>93</v>
      </c>
      <c r="E6" s="41">
        <v>864811037202236</v>
      </c>
      <c r="F6" s="39"/>
      <c r="G6" s="39" t="s">
        <v>89</v>
      </c>
      <c r="H6" s="39"/>
      <c r="I6" s="42"/>
      <c r="J6" s="44"/>
      <c r="K6" s="45"/>
      <c r="L6" s="45" t="s">
        <v>94</v>
      </c>
      <c r="M6" s="45" t="s">
        <v>95</v>
      </c>
      <c r="N6" s="43"/>
      <c r="O6" s="43" t="s">
        <v>96</v>
      </c>
      <c r="P6" s="45" t="s">
        <v>65</v>
      </c>
      <c r="Q6" s="43"/>
      <c r="R6" s="46"/>
      <c r="S6" s="47"/>
      <c r="T6" s="52"/>
      <c r="U6" s="56" t="s">
        <v>17</v>
      </c>
      <c r="V6" s="3" t="s">
        <v>19</v>
      </c>
      <c r="W6" s="52"/>
    </row>
    <row r="7" spans="1:23" ht="18" customHeight="1" x14ac:dyDescent="0.25">
      <c r="A7" s="47">
        <v>2</v>
      </c>
      <c r="B7" s="40">
        <v>45133</v>
      </c>
      <c r="C7" s="40">
        <v>45135</v>
      </c>
      <c r="D7" s="39" t="s">
        <v>93</v>
      </c>
      <c r="E7" s="41">
        <v>868345035608736</v>
      </c>
      <c r="F7" s="39"/>
      <c r="G7" s="39" t="s">
        <v>89</v>
      </c>
      <c r="H7" s="39"/>
      <c r="I7" s="42" t="s">
        <v>90</v>
      </c>
      <c r="J7" s="45" t="s">
        <v>97</v>
      </c>
      <c r="K7" s="45" t="s">
        <v>98</v>
      </c>
      <c r="L7" s="44" t="s">
        <v>91</v>
      </c>
      <c r="M7" s="45" t="s">
        <v>99</v>
      </c>
      <c r="N7" s="43"/>
      <c r="O7" s="43" t="s">
        <v>64</v>
      </c>
      <c r="P7" s="45" t="s">
        <v>65</v>
      </c>
      <c r="Q7" s="43" t="s">
        <v>100</v>
      </c>
      <c r="R7" s="46" t="s">
        <v>101</v>
      </c>
      <c r="S7" s="47"/>
      <c r="T7" s="52"/>
      <c r="U7" s="57"/>
      <c r="V7" s="3" t="s">
        <v>34</v>
      </c>
      <c r="W7" s="52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52"/>
      <c r="U8" s="57"/>
      <c r="V8" s="3" t="s">
        <v>20</v>
      </c>
      <c r="W8" s="52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5"/>
      <c r="K9" s="45"/>
      <c r="L9" s="45"/>
      <c r="M9" s="45"/>
      <c r="N9" s="43"/>
      <c r="O9" s="43"/>
      <c r="P9" s="45"/>
      <c r="Q9" s="43"/>
      <c r="R9" s="46"/>
      <c r="S9" s="47"/>
      <c r="T9" s="52"/>
      <c r="U9" s="57"/>
      <c r="V9" s="3" t="s">
        <v>50</v>
      </c>
      <c r="W9" s="52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52"/>
      <c r="U10" s="57"/>
      <c r="V10" s="3" t="s">
        <v>30</v>
      </c>
      <c r="W10" s="52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52"/>
      <c r="U11" s="57"/>
      <c r="V11" s="3" t="s">
        <v>29</v>
      </c>
      <c r="W11" s="52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2"/>
      <c r="U12" s="56" t="s">
        <v>18</v>
      </c>
      <c r="V12" s="3" t="s">
        <v>22</v>
      </c>
      <c r="W12" s="52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2"/>
      <c r="U13" s="57"/>
      <c r="V13" s="3" t="s">
        <v>36</v>
      </c>
      <c r="W13" s="52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2"/>
      <c r="U14" s="57"/>
      <c r="V14" s="3" t="s">
        <v>35</v>
      </c>
      <c r="W14" s="52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2"/>
      <c r="U15" s="57"/>
      <c r="V15" s="3" t="s">
        <v>23</v>
      </c>
      <c r="W15" s="52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2"/>
      <c r="U16" s="58"/>
      <c r="V16" s="3" t="s">
        <v>24</v>
      </c>
      <c r="W16" s="52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2"/>
      <c r="U17" s="52"/>
      <c r="V17" s="10"/>
      <c r="W17" s="52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2"/>
      <c r="U18" s="52"/>
      <c r="V18" s="10"/>
      <c r="W18" s="52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2"/>
      <c r="U19" s="53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2"/>
      <c r="U20" s="3" t="s">
        <v>16</v>
      </c>
      <c r="V20" s="3">
        <v>4</v>
      </c>
      <c r="W20" s="52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2"/>
      <c r="U21" s="3" t="s">
        <v>48</v>
      </c>
      <c r="V21" s="3">
        <f>COUNTIF($Q$6:$Q$51,"PC")</f>
        <v>0</v>
      </c>
      <c r="W21" s="52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2"/>
      <c r="U22" s="3" t="s">
        <v>49</v>
      </c>
      <c r="V22" s="3"/>
      <c r="W22" s="52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2"/>
      <c r="U23" s="52"/>
      <c r="V23" s="10"/>
      <c r="W23" s="52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2"/>
      <c r="U24" s="52"/>
      <c r="V24" s="10"/>
      <c r="W24" s="52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2"/>
      <c r="U25" s="53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2"/>
      <c r="U26" s="3" t="s">
        <v>25</v>
      </c>
      <c r="V26" s="3">
        <f>COUNTIF($R$6:$R$51,"*MCU*")</f>
        <v>0</v>
      </c>
      <c r="W26" s="52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2"/>
      <c r="U27" s="3" t="s">
        <v>33</v>
      </c>
      <c r="V27" s="3">
        <f>COUNTIF($R$6:$R$51,"*GSM*")</f>
        <v>0</v>
      </c>
      <c r="W27" s="52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2"/>
      <c r="U28" s="3" t="s">
        <v>26</v>
      </c>
      <c r="V28" s="3">
        <f>COUNTIF($R$6:$R$51,"*GPS*")</f>
        <v>0</v>
      </c>
      <c r="W28" s="52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2"/>
      <c r="U29" s="3" t="s">
        <v>51</v>
      </c>
      <c r="V29" s="3">
        <f>COUNTIF($R$6:$R$51,"*NG*")</f>
        <v>0</v>
      </c>
      <c r="W29" s="52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2"/>
      <c r="U30" s="3" t="s">
        <v>31</v>
      </c>
      <c r="V30" s="3">
        <f>COUNTIF($R$6:$R$51,"*I/O*")</f>
        <v>0</v>
      </c>
      <c r="W30" s="52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2"/>
      <c r="U31" s="3" t="s">
        <v>21</v>
      </c>
      <c r="V31" s="3"/>
      <c r="W31" s="52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2"/>
      <c r="U32" s="3" t="s">
        <v>27</v>
      </c>
      <c r="V32" s="3">
        <f>COUNTIF($R$6:$R$51,"*MCH*")</f>
        <v>0</v>
      </c>
      <c r="W32" s="52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2"/>
      <c r="U33" s="3" t="s">
        <v>46</v>
      </c>
      <c r="V33" s="3">
        <f>COUNTIF($R$6:$R$51,"*SF*")</f>
        <v>0</v>
      </c>
      <c r="W33" s="52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2"/>
      <c r="U34" s="3" t="s">
        <v>47</v>
      </c>
      <c r="V34" s="3">
        <f>COUNTIF($R$6:$R$51,"*RTB*")</f>
        <v>0</v>
      </c>
      <c r="W34" s="52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2"/>
      <c r="U35" s="3" t="s">
        <v>37</v>
      </c>
      <c r="V35" s="3"/>
      <c r="W35" s="52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2"/>
      <c r="U36" s="3" t="s">
        <v>28</v>
      </c>
      <c r="V36" s="3"/>
      <c r="W36" s="52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2"/>
      <c r="U37" s="12" t="s">
        <v>32</v>
      </c>
      <c r="V37" s="3"/>
      <c r="W37" s="52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2"/>
      <c r="U38" s="52"/>
      <c r="V38" s="10"/>
      <c r="W38" s="52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2"/>
      <c r="U39" s="52"/>
      <c r="V39" s="10"/>
      <c r="W39" s="52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2"/>
      <c r="U40" s="12" t="s">
        <v>39</v>
      </c>
      <c r="V40" s="3">
        <f>COUNTIF($O$6:$O$51,"*DM*")</f>
        <v>0</v>
      </c>
      <c r="W40" s="52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2"/>
      <c r="U41" s="12" t="s">
        <v>40</v>
      </c>
      <c r="V41" s="3">
        <f>COUNTIF($O$6:$O$51,"*KS*")</f>
        <v>1</v>
      </c>
      <c r="W41" s="52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2"/>
      <c r="U42" s="52"/>
      <c r="V42" s="10"/>
      <c r="W42" s="52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2"/>
      <c r="U43" s="52"/>
      <c r="V43" s="10"/>
      <c r="W43" s="52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2"/>
      <c r="V56" s="52"/>
      <c r="W56" s="52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2"/>
      <c r="V57" s="52"/>
      <c r="W57" s="52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2" zoomScale="115" zoomScaleNormal="115" workbookViewId="0">
      <selection activeCell="B6" sqref="B6:S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29"/>
    </row>
    <row r="2" spans="1:23" ht="24.95" customHeight="1" x14ac:dyDescent="0.25">
      <c r="A2" s="66" t="s">
        <v>8</v>
      </c>
      <c r="B2" s="67"/>
      <c r="C2" s="67"/>
      <c r="D2" s="67"/>
      <c r="E2" s="68" t="s">
        <v>67</v>
      </c>
      <c r="F2" s="6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9" t="s">
        <v>0</v>
      </c>
      <c r="B4" s="64" t="s">
        <v>7</v>
      </c>
      <c r="C4" s="64"/>
      <c r="D4" s="64"/>
      <c r="E4" s="64"/>
      <c r="F4" s="64"/>
      <c r="G4" s="64"/>
      <c r="H4" s="64"/>
      <c r="I4" s="64"/>
      <c r="J4" s="64" t="s">
        <v>10</v>
      </c>
      <c r="K4" s="64"/>
      <c r="L4" s="61" t="s">
        <v>61</v>
      </c>
      <c r="M4" s="61" t="s">
        <v>41</v>
      </c>
      <c r="N4" s="61" t="s">
        <v>9</v>
      </c>
      <c r="O4" s="61" t="s">
        <v>6</v>
      </c>
      <c r="P4" s="59" t="s">
        <v>13</v>
      </c>
      <c r="Q4" s="61" t="s">
        <v>38</v>
      </c>
      <c r="R4" s="61" t="s">
        <v>52</v>
      </c>
      <c r="S4" s="63" t="s">
        <v>53</v>
      </c>
      <c r="U4" s="64" t="s">
        <v>38</v>
      </c>
      <c r="V4" s="64" t="s">
        <v>52</v>
      </c>
      <c r="W4" s="30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42</v>
      </c>
      <c r="F5" s="53" t="s">
        <v>4</v>
      </c>
      <c r="G5" s="53" t="s">
        <v>5</v>
      </c>
      <c r="H5" s="53" t="s">
        <v>54</v>
      </c>
      <c r="I5" s="35" t="s">
        <v>14</v>
      </c>
      <c r="J5" s="53" t="s">
        <v>11</v>
      </c>
      <c r="K5" s="53" t="s">
        <v>12</v>
      </c>
      <c r="L5" s="62"/>
      <c r="M5" s="62"/>
      <c r="N5" s="62"/>
      <c r="O5" s="62"/>
      <c r="P5" s="60"/>
      <c r="Q5" s="62"/>
      <c r="R5" s="62"/>
      <c r="S5" s="63"/>
      <c r="U5" s="64"/>
      <c r="V5" s="64"/>
      <c r="W5" s="30"/>
    </row>
    <row r="6" spans="1:23" ht="18" customHeight="1" x14ac:dyDescent="0.25">
      <c r="A6" s="47">
        <v>1</v>
      </c>
      <c r="B6" s="40">
        <v>45133</v>
      </c>
      <c r="C6" s="40">
        <v>45135</v>
      </c>
      <c r="D6" s="39" t="s">
        <v>102</v>
      </c>
      <c r="E6" s="41" t="s">
        <v>103</v>
      </c>
      <c r="F6" s="39"/>
      <c r="G6" s="39" t="s">
        <v>89</v>
      </c>
      <c r="H6" s="39"/>
      <c r="I6" s="42"/>
      <c r="J6" s="44"/>
      <c r="K6" s="45"/>
      <c r="L6" s="45" t="s">
        <v>81</v>
      </c>
      <c r="M6" s="45" t="s">
        <v>104</v>
      </c>
      <c r="N6" s="43"/>
      <c r="O6" s="43" t="s">
        <v>64</v>
      </c>
      <c r="P6" s="45" t="s">
        <v>65</v>
      </c>
      <c r="Q6" s="43" t="s">
        <v>18</v>
      </c>
      <c r="R6" s="46" t="s">
        <v>24</v>
      </c>
      <c r="S6" s="47"/>
      <c r="T6" s="52"/>
      <c r="U6" s="56" t="s">
        <v>17</v>
      </c>
      <c r="V6" s="3" t="s">
        <v>19</v>
      </c>
      <c r="W6" s="52"/>
    </row>
    <row r="7" spans="1:23" ht="18" customHeight="1" x14ac:dyDescent="0.25">
      <c r="A7" s="47">
        <v>2</v>
      </c>
      <c r="B7" s="40"/>
      <c r="C7" s="40"/>
      <c r="D7" s="39"/>
      <c r="E7" s="41"/>
      <c r="F7" s="39"/>
      <c r="G7" s="39"/>
      <c r="H7" s="39"/>
      <c r="I7" s="42"/>
      <c r="J7" s="45"/>
      <c r="K7" s="45"/>
      <c r="L7" s="44"/>
      <c r="M7" s="45"/>
      <c r="N7" s="43"/>
      <c r="O7" s="43"/>
      <c r="P7" s="45"/>
      <c r="Q7" s="43"/>
      <c r="R7" s="46"/>
      <c r="S7" s="47"/>
      <c r="T7" s="52"/>
      <c r="U7" s="57"/>
      <c r="V7" s="3" t="s">
        <v>34</v>
      </c>
      <c r="W7" s="52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52"/>
      <c r="U8" s="57"/>
      <c r="V8" s="3" t="s">
        <v>20</v>
      </c>
      <c r="W8" s="52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5"/>
      <c r="K9" s="45"/>
      <c r="L9" s="45"/>
      <c r="M9" s="45"/>
      <c r="N9" s="43"/>
      <c r="O9" s="43"/>
      <c r="P9" s="45"/>
      <c r="Q9" s="43"/>
      <c r="R9" s="46"/>
      <c r="S9" s="47"/>
      <c r="T9" s="52"/>
      <c r="U9" s="57"/>
      <c r="V9" s="3" t="s">
        <v>50</v>
      </c>
      <c r="W9" s="52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52"/>
      <c r="U10" s="57"/>
      <c r="V10" s="3" t="s">
        <v>30</v>
      </c>
      <c r="W10" s="52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52"/>
      <c r="U11" s="57"/>
      <c r="V11" s="3" t="s">
        <v>29</v>
      </c>
      <c r="W11" s="52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2"/>
      <c r="U12" s="56" t="s">
        <v>18</v>
      </c>
      <c r="V12" s="3" t="s">
        <v>22</v>
      </c>
      <c r="W12" s="52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2"/>
      <c r="U13" s="57"/>
      <c r="V13" s="3" t="s">
        <v>36</v>
      </c>
      <c r="W13" s="52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2"/>
      <c r="U14" s="57"/>
      <c r="V14" s="3" t="s">
        <v>35</v>
      </c>
      <c r="W14" s="52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2"/>
      <c r="U15" s="57"/>
      <c r="V15" s="3" t="s">
        <v>23</v>
      </c>
      <c r="W15" s="52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2"/>
      <c r="U16" s="58"/>
      <c r="V16" s="3" t="s">
        <v>24</v>
      </c>
      <c r="W16" s="52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2"/>
      <c r="U17" s="52"/>
      <c r="V17" s="10"/>
      <c r="W17" s="52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2"/>
      <c r="U18" s="52"/>
      <c r="V18" s="10"/>
      <c r="W18" s="52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2"/>
      <c r="U19" s="53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2"/>
      <c r="U20" s="3" t="s">
        <v>16</v>
      </c>
      <c r="V20" s="3">
        <v>4</v>
      </c>
      <c r="W20" s="52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2"/>
      <c r="U21" s="3" t="s">
        <v>48</v>
      </c>
      <c r="V21" s="3">
        <f>COUNTIF($Q$6:$Q$51,"PC")</f>
        <v>0</v>
      </c>
      <c r="W21" s="52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2"/>
      <c r="U22" s="3" t="s">
        <v>49</v>
      </c>
      <c r="V22" s="3"/>
      <c r="W22" s="52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2"/>
      <c r="U23" s="52"/>
      <c r="V23" s="10"/>
      <c r="W23" s="52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2"/>
      <c r="U24" s="52"/>
      <c r="V24" s="10"/>
      <c r="W24" s="52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2"/>
      <c r="U25" s="53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2"/>
      <c r="U26" s="3" t="s">
        <v>25</v>
      </c>
      <c r="V26" s="3">
        <f>COUNTIF($R$6:$R$51,"*MCU*")</f>
        <v>0</v>
      </c>
      <c r="W26" s="52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2"/>
      <c r="U27" s="3" t="s">
        <v>33</v>
      </c>
      <c r="V27" s="3">
        <f>COUNTIF($R$6:$R$51,"*GSM*")</f>
        <v>0</v>
      </c>
      <c r="W27" s="52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2"/>
      <c r="U28" s="3" t="s">
        <v>26</v>
      </c>
      <c r="V28" s="3">
        <f>COUNTIF($R$6:$R$51,"*GPS*")</f>
        <v>0</v>
      </c>
      <c r="W28" s="52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2"/>
      <c r="U29" s="3" t="s">
        <v>51</v>
      </c>
      <c r="V29" s="3">
        <f>COUNTIF($R$6:$R$51,"*NG*")</f>
        <v>0</v>
      </c>
      <c r="W29" s="52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2"/>
      <c r="U30" s="3" t="s">
        <v>31</v>
      </c>
      <c r="V30" s="3">
        <f>COUNTIF($R$6:$R$51,"*I/O*")</f>
        <v>0</v>
      </c>
      <c r="W30" s="52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2"/>
      <c r="U31" s="3" t="s">
        <v>21</v>
      </c>
      <c r="V31" s="3"/>
      <c r="W31" s="52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2"/>
      <c r="U32" s="3" t="s">
        <v>27</v>
      </c>
      <c r="V32" s="3">
        <f>COUNTIF($R$6:$R$51,"*MCH*")</f>
        <v>0</v>
      </c>
      <c r="W32" s="52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2"/>
      <c r="U33" s="3" t="s">
        <v>46</v>
      </c>
      <c r="V33" s="3">
        <f>COUNTIF($R$6:$R$51,"*SF*")</f>
        <v>0</v>
      </c>
      <c r="W33" s="52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2"/>
      <c r="U34" s="3" t="s">
        <v>47</v>
      </c>
      <c r="V34" s="3">
        <f>COUNTIF($R$6:$R$51,"*RTB*")</f>
        <v>0</v>
      </c>
      <c r="W34" s="52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2"/>
      <c r="U35" s="3" t="s">
        <v>37</v>
      </c>
      <c r="V35" s="3"/>
      <c r="W35" s="52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2"/>
      <c r="U36" s="3" t="s">
        <v>28</v>
      </c>
      <c r="V36" s="3"/>
      <c r="W36" s="52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2"/>
      <c r="U37" s="12" t="s">
        <v>32</v>
      </c>
      <c r="V37" s="3"/>
      <c r="W37" s="52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2"/>
      <c r="U38" s="52"/>
      <c r="V38" s="10"/>
      <c r="W38" s="52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2"/>
      <c r="U39" s="52"/>
      <c r="V39" s="10"/>
      <c r="W39" s="52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2"/>
      <c r="U40" s="12" t="s">
        <v>39</v>
      </c>
      <c r="V40" s="3">
        <f>COUNTIF($O$6:$O$51,"*DM*")</f>
        <v>0</v>
      </c>
      <c r="W40" s="52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2"/>
      <c r="U41" s="12" t="s">
        <v>40</v>
      </c>
      <c r="V41" s="3">
        <f>COUNTIF($O$6:$O$51,"*KS*")</f>
        <v>0</v>
      </c>
      <c r="W41" s="52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2"/>
      <c r="U42" s="52"/>
      <c r="V42" s="10"/>
      <c r="W42" s="52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2"/>
      <c r="U43" s="52"/>
      <c r="V43" s="10"/>
      <c r="W43" s="52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2"/>
      <c r="V56" s="52"/>
      <c r="W56" s="52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2"/>
      <c r="V57" s="52"/>
      <c r="W57" s="52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2" zoomScale="115" zoomScaleNormal="115" workbookViewId="0">
      <selection activeCell="L11" sqref="L11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29"/>
    </row>
    <row r="2" spans="1:23" ht="24.95" customHeight="1" x14ac:dyDescent="0.25">
      <c r="A2" s="66" t="s">
        <v>8</v>
      </c>
      <c r="B2" s="67"/>
      <c r="C2" s="67"/>
      <c r="D2" s="67"/>
      <c r="E2" s="68" t="s">
        <v>67</v>
      </c>
      <c r="F2" s="6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9" t="s">
        <v>0</v>
      </c>
      <c r="B4" s="64" t="s">
        <v>7</v>
      </c>
      <c r="C4" s="64"/>
      <c r="D4" s="64"/>
      <c r="E4" s="64"/>
      <c r="F4" s="64"/>
      <c r="G4" s="64"/>
      <c r="H4" s="64"/>
      <c r="I4" s="64"/>
      <c r="J4" s="64" t="s">
        <v>10</v>
      </c>
      <c r="K4" s="64"/>
      <c r="L4" s="61" t="s">
        <v>61</v>
      </c>
      <c r="M4" s="61" t="s">
        <v>41</v>
      </c>
      <c r="N4" s="61" t="s">
        <v>9</v>
      </c>
      <c r="O4" s="61" t="s">
        <v>6</v>
      </c>
      <c r="P4" s="59" t="s">
        <v>13</v>
      </c>
      <c r="Q4" s="61" t="s">
        <v>38</v>
      </c>
      <c r="R4" s="61" t="s">
        <v>52</v>
      </c>
      <c r="S4" s="63" t="s">
        <v>53</v>
      </c>
      <c r="U4" s="64" t="s">
        <v>38</v>
      </c>
      <c r="V4" s="64" t="s">
        <v>52</v>
      </c>
      <c r="W4" s="30"/>
    </row>
    <row r="5" spans="1:23" ht="50.1" customHeight="1" x14ac:dyDescent="0.25">
      <c r="A5" s="69"/>
      <c r="B5" s="27" t="s">
        <v>1</v>
      </c>
      <c r="C5" s="27" t="s">
        <v>2</v>
      </c>
      <c r="D5" s="27" t="s">
        <v>3</v>
      </c>
      <c r="E5" s="27" t="s">
        <v>42</v>
      </c>
      <c r="F5" s="27" t="s">
        <v>4</v>
      </c>
      <c r="G5" s="27" t="s">
        <v>5</v>
      </c>
      <c r="H5" s="27" t="s">
        <v>54</v>
      </c>
      <c r="I5" s="35" t="s">
        <v>14</v>
      </c>
      <c r="J5" s="27" t="s">
        <v>11</v>
      </c>
      <c r="K5" s="27" t="s">
        <v>12</v>
      </c>
      <c r="L5" s="62"/>
      <c r="M5" s="62"/>
      <c r="N5" s="62"/>
      <c r="O5" s="62"/>
      <c r="P5" s="60"/>
      <c r="Q5" s="62"/>
      <c r="R5" s="62"/>
      <c r="S5" s="63"/>
      <c r="U5" s="64"/>
      <c r="V5" s="64"/>
      <c r="W5" s="30"/>
    </row>
    <row r="6" spans="1:23" ht="18" customHeight="1" x14ac:dyDescent="0.25">
      <c r="A6" s="47">
        <v>1</v>
      </c>
      <c r="B6" s="40">
        <v>45133</v>
      </c>
      <c r="C6" s="40">
        <v>45135</v>
      </c>
      <c r="D6" s="39" t="s">
        <v>62</v>
      </c>
      <c r="E6" s="41" t="s">
        <v>68</v>
      </c>
      <c r="F6" s="39"/>
      <c r="G6" s="39" t="s">
        <v>63</v>
      </c>
      <c r="H6" s="39" t="s">
        <v>70</v>
      </c>
      <c r="I6" s="42" t="s">
        <v>71</v>
      </c>
      <c r="J6" s="44"/>
      <c r="K6" s="45" t="s">
        <v>66</v>
      </c>
      <c r="L6" s="45" t="s">
        <v>69</v>
      </c>
      <c r="M6" s="45" t="s">
        <v>76</v>
      </c>
      <c r="N6" s="43"/>
      <c r="O6" s="43" t="s">
        <v>64</v>
      </c>
      <c r="P6" s="45" t="s">
        <v>65</v>
      </c>
      <c r="Q6" s="43" t="s">
        <v>17</v>
      </c>
      <c r="R6" s="46" t="s">
        <v>30</v>
      </c>
      <c r="S6" s="47"/>
      <c r="T6" s="9"/>
      <c r="U6" s="56" t="s">
        <v>17</v>
      </c>
      <c r="V6" s="3" t="s">
        <v>19</v>
      </c>
      <c r="W6" s="9"/>
    </row>
    <row r="7" spans="1:23" ht="18" customHeight="1" x14ac:dyDescent="0.25">
      <c r="A7" s="47">
        <v>2</v>
      </c>
      <c r="B7" s="40">
        <v>45133</v>
      </c>
      <c r="C7" s="40">
        <v>45135</v>
      </c>
      <c r="D7" s="39" t="s">
        <v>62</v>
      </c>
      <c r="E7" s="41" t="s">
        <v>72</v>
      </c>
      <c r="F7" s="39"/>
      <c r="G7" s="39" t="s">
        <v>63</v>
      </c>
      <c r="H7" s="39" t="s">
        <v>73</v>
      </c>
      <c r="I7" s="42" t="s">
        <v>71</v>
      </c>
      <c r="J7" s="45"/>
      <c r="K7" s="45" t="s">
        <v>66</v>
      </c>
      <c r="L7" s="44" t="s">
        <v>74</v>
      </c>
      <c r="M7" s="45" t="s">
        <v>76</v>
      </c>
      <c r="N7" s="43"/>
      <c r="O7" s="43" t="s">
        <v>64</v>
      </c>
      <c r="P7" s="45" t="s">
        <v>65</v>
      </c>
      <c r="Q7" s="43" t="s">
        <v>17</v>
      </c>
      <c r="R7" s="46" t="s">
        <v>29</v>
      </c>
      <c r="S7" s="47"/>
      <c r="T7" s="9"/>
      <c r="U7" s="57"/>
      <c r="V7" s="3" t="s">
        <v>34</v>
      </c>
      <c r="W7" s="9"/>
    </row>
    <row r="8" spans="1:23" ht="18" customHeight="1" x14ac:dyDescent="0.25">
      <c r="A8" s="47">
        <v>3</v>
      </c>
      <c r="B8" s="40">
        <v>45133</v>
      </c>
      <c r="C8" s="40">
        <v>45135</v>
      </c>
      <c r="D8" s="39" t="s">
        <v>62</v>
      </c>
      <c r="E8" s="48" t="s">
        <v>77</v>
      </c>
      <c r="F8" s="39"/>
      <c r="G8" s="39" t="s">
        <v>63</v>
      </c>
      <c r="H8" s="39"/>
      <c r="I8" s="42" t="s">
        <v>71</v>
      </c>
      <c r="J8" s="45"/>
      <c r="K8" s="45" t="s">
        <v>66</v>
      </c>
      <c r="L8" s="44" t="s">
        <v>75</v>
      </c>
      <c r="M8" s="45" t="s">
        <v>78</v>
      </c>
      <c r="N8" s="43"/>
      <c r="O8" s="43" t="s">
        <v>64</v>
      </c>
      <c r="P8" s="45" t="s">
        <v>65</v>
      </c>
      <c r="Q8" s="43" t="s">
        <v>17</v>
      </c>
      <c r="R8" s="46" t="s">
        <v>29</v>
      </c>
      <c r="S8" s="47"/>
      <c r="T8" s="9"/>
      <c r="U8" s="57"/>
      <c r="V8" s="3" t="s">
        <v>20</v>
      </c>
      <c r="W8" s="9"/>
    </row>
    <row r="9" spans="1:23" ht="18" customHeight="1" x14ac:dyDescent="0.25">
      <c r="A9" s="47">
        <v>4</v>
      </c>
      <c r="B9" s="40">
        <v>45133</v>
      </c>
      <c r="C9" s="40">
        <v>45135</v>
      </c>
      <c r="D9" s="39" t="s">
        <v>62</v>
      </c>
      <c r="E9" s="48" t="s">
        <v>79</v>
      </c>
      <c r="F9" s="39"/>
      <c r="G9" s="39" t="s">
        <v>63</v>
      </c>
      <c r="H9" s="39"/>
      <c r="I9" s="42" t="s">
        <v>71</v>
      </c>
      <c r="J9" s="45" t="s">
        <v>80</v>
      </c>
      <c r="K9" s="45" t="s">
        <v>66</v>
      </c>
      <c r="L9" s="45" t="s">
        <v>81</v>
      </c>
      <c r="M9" s="45" t="s">
        <v>37</v>
      </c>
      <c r="N9" s="43"/>
      <c r="O9" s="43" t="s">
        <v>64</v>
      </c>
      <c r="P9" s="45" t="s">
        <v>65</v>
      </c>
      <c r="Q9" s="43" t="s">
        <v>18</v>
      </c>
      <c r="R9" s="46" t="s">
        <v>23</v>
      </c>
      <c r="S9" s="47"/>
      <c r="T9" s="9"/>
      <c r="U9" s="57"/>
      <c r="V9" s="3" t="s">
        <v>50</v>
      </c>
      <c r="W9" s="9"/>
    </row>
    <row r="10" spans="1:23" ht="18" customHeight="1" x14ac:dyDescent="0.25">
      <c r="A10" s="47">
        <v>5</v>
      </c>
      <c r="B10" s="40">
        <v>45133</v>
      </c>
      <c r="C10" s="40">
        <v>45135</v>
      </c>
      <c r="D10" s="39" t="s">
        <v>62</v>
      </c>
      <c r="E10" s="48" t="s">
        <v>82</v>
      </c>
      <c r="F10" s="39"/>
      <c r="G10" s="39" t="s">
        <v>63</v>
      </c>
      <c r="H10" s="39" t="s">
        <v>86</v>
      </c>
      <c r="I10" s="42" t="s">
        <v>71</v>
      </c>
      <c r="J10" s="45" t="s">
        <v>83</v>
      </c>
      <c r="K10" s="45" t="s">
        <v>66</v>
      </c>
      <c r="L10" s="45" t="s">
        <v>84</v>
      </c>
      <c r="M10" s="45" t="s">
        <v>85</v>
      </c>
      <c r="N10" s="43"/>
      <c r="O10" s="43" t="s">
        <v>64</v>
      </c>
      <c r="P10" s="45" t="s">
        <v>65</v>
      </c>
      <c r="Q10" s="43" t="s">
        <v>17</v>
      </c>
      <c r="R10" s="46" t="s">
        <v>29</v>
      </c>
      <c r="S10" s="47"/>
      <c r="T10" s="9"/>
      <c r="U10" s="57"/>
      <c r="V10" s="3" t="s">
        <v>30</v>
      </c>
      <c r="W10" s="9"/>
    </row>
    <row r="11" spans="1:23" ht="18" customHeight="1" x14ac:dyDescent="0.25">
      <c r="A11" s="47">
        <v>6</v>
      </c>
      <c r="B11" s="40">
        <v>45133</v>
      </c>
      <c r="C11" s="40"/>
      <c r="D11" s="39" t="s">
        <v>62</v>
      </c>
      <c r="E11" s="48" t="s">
        <v>87</v>
      </c>
      <c r="F11" s="49"/>
      <c r="G11" s="39" t="s">
        <v>63</v>
      </c>
      <c r="H11" s="50"/>
      <c r="I11" s="42" t="s">
        <v>71</v>
      </c>
      <c r="J11" s="45" t="s">
        <v>80</v>
      </c>
      <c r="K11" s="45"/>
      <c r="L11" s="44" t="s">
        <v>109</v>
      </c>
      <c r="M11" s="45"/>
      <c r="N11" s="43"/>
      <c r="O11" s="43"/>
      <c r="P11" s="45"/>
      <c r="Q11" s="43"/>
      <c r="R11" s="46"/>
      <c r="S11" s="47"/>
      <c r="T11" s="9"/>
      <c r="U11" s="57"/>
      <c r="V11" s="3" t="s">
        <v>29</v>
      </c>
      <c r="W11" s="9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9"/>
      <c r="U12" s="56" t="s">
        <v>18</v>
      </c>
      <c r="V12" s="3" t="s">
        <v>22</v>
      </c>
      <c r="W12" s="9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9"/>
      <c r="U13" s="57"/>
      <c r="V13" s="3" t="s">
        <v>36</v>
      </c>
      <c r="W13" s="9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9"/>
      <c r="U14" s="57"/>
      <c r="V14" s="3" t="s">
        <v>35</v>
      </c>
      <c r="W14" s="9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9"/>
      <c r="U15" s="57"/>
      <c r="V15" s="3" t="s">
        <v>23</v>
      </c>
      <c r="W15" s="9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9"/>
      <c r="U16" s="58"/>
      <c r="V16" s="3" t="s">
        <v>24</v>
      </c>
      <c r="W16" s="9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9"/>
      <c r="U17" s="9"/>
      <c r="V17" s="10"/>
      <c r="W17" s="9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9"/>
      <c r="U18" s="9"/>
      <c r="V18" s="10"/>
      <c r="W18" s="9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9"/>
      <c r="U19" s="2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9"/>
      <c r="U20" s="3" t="s">
        <v>16</v>
      </c>
      <c r="V20" s="3">
        <v>4</v>
      </c>
      <c r="W20" s="9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9"/>
      <c r="U21" s="3" t="s">
        <v>48</v>
      </c>
      <c r="V21" s="3">
        <f>COUNTIF($Q$6:$Q$51,"PC")</f>
        <v>4</v>
      </c>
      <c r="W21" s="9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9"/>
      <c r="U22" s="3" t="s">
        <v>49</v>
      </c>
      <c r="V22" s="3"/>
      <c r="W22" s="9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9"/>
      <c r="U23" s="9"/>
      <c r="V23" s="10"/>
      <c r="W23" s="9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9"/>
      <c r="U24" s="9"/>
      <c r="V24" s="10"/>
      <c r="W24" s="9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9"/>
      <c r="U25" s="2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9"/>
      <c r="U26" s="3" t="s">
        <v>25</v>
      </c>
      <c r="V26" s="3">
        <f>COUNTIF($R$6:$R$51,"*MCU*")</f>
        <v>0</v>
      </c>
      <c r="W26" s="9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9"/>
      <c r="U27" s="3" t="s">
        <v>33</v>
      </c>
      <c r="V27" s="3">
        <f>COUNTIF($R$6:$R$51,"*GSM*")</f>
        <v>0</v>
      </c>
      <c r="W27" s="9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9"/>
      <c r="U28" s="3" t="s">
        <v>26</v>
      </c>
      <c r="V28" s="3">
        <f>COUNTIF($R$6:$R$51,"*GPS*")</f>
        <v>0</v>
      </c>
      <c r="W28" s="9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9"/>
      <c r="U29" s="3" t="s">
        <v>51</v>
      </c>
      <c r="V29" s="3">
        <f>COUNTIF($R$6:$R$51,"*NG*")</f>
        <v>1</v>
      </c>
      <c r="W29" s="9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9"/>
      <c r="U30" s="3" t="s">
        <v>31</v>
      </c>
      <c r="V30" s="3">
        <f>COUNTIF($R$6:$R$51,"*I/O*")</f>
        <v>0</v>
      </c>
      <c r="W30" s="9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9"/>
      <c r="U31" s="3" t="s">
        <v>21</v>
      </c>
      <c r="V31" s="3"/>
      <c r="W31" s="9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9"/>
      <c r="U32" s="3" t="s">
        <v>27</v>
      </c>
      <c r="V32" s="3">
        <f>COUNTIF($R$6:$R$51,"*MCH*")</f>
        <v>0</v>
      </c>
      <c r="W32" s="9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9"/>
      <c r="U33" s="3" t="s">
        <v>46</v>
      </c>
      <c r="V33" s="3">
        <f>COUNTIF($R$6:$R$51,"*SF*")</f>
        <v>0</v>
      </c>
      <c r="W33" s="9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9"/>
      <c r="U34" s="3" t="s">
        <v>47</v>
      </c>
      <c r="V34" s="3">
        <f>COUNTIF($R$6:$R$51,"*RTB*")</f>
        <v>0</v>
      </c>
      <c r="W34" s="9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9"/>
      <c r="U35" s="3" t="s">
        <v>37</v>
      </c>
      <c r="V35" s="3"/>
      <c r="W35" s="9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9"/>
      <c r="U36" s="3" t="s">
        <v>28</v>
      </c>
      <c r="V36" s="3"/>
      <c r="W36" s="9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9"/>
      <c r="U37" s="12" t="s">
        <v>32</v>
      </c>
      <c r="V37" s="3"/>
      <c r="W37" s="9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9"/>
      <c r="U38" s="9"/>
      <c r="V38" s="10"/>
      <c r="W38" s="9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9"/>
      <c r="U39" s="9"/>
      <c r="V39" s="10"/>
      <c r="W39" s="9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9"/>
      <c r="U40" s="12" t="s">
        <v>39</v>
      </c>
      <c r="V40" s="3">
        <f>COUNTIF($O$6:$O$51,"*DM*")</f>
        <v>0</v>
      </c>
      <c r="W40" s="9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9"/>
      <c r="U41" s="12" t="s">
        <v>40</v>
      </c>
      <c r="V41" s="3">
        <f>COUNTIF($O$6:$O$51,"*KS*")</f>
        <v>0</v>
      </c>
      <c r="W41" s="9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9"/>
      <c r="U42" s="9"/>
      <c r="V42" s="10"/>
      <c r="W42" s="9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9"/>
      <c r="U43" s="9"/>
      <c r="V43" s="10"/>
      <c r="W43" s="9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9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9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9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9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9"/>
      <c r="V56" s="9"/>
      <c r="W56" s="9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9"/>
      <c r="V57" s="9"/>
      <c r="W57" s="9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PhuKien</vt:lpstr>
      <vt:lpstr>TG102LE</vt:lpstr>
      <vt:lpstr>TG102V</vt:lpstr>
      <vt:lpstr>CAM</vt:lpstr>
      <vt:lpstr>VNSH02</vt:lpstr>
      <vt:lpstr>CAM!Criteria</vt:lpstr>
      <vt:lpstr>PhuKien!Criteria</vt:lpstr>
      <vt:lpstr>TG102LE!Criteria</vt:lpstr>
      <vt:lpstr>TG102V!Criteria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2023-07-31T03:55:32Z</dcterms:modified>
</cp:coreProperties>
</file>